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6548FF8-5314-4EB6-9E63-73A6809D00A7}" xr6:coauthVersionLast="45" xr6:coauthVersionMax="45" xr10:uidLastSave="{00000000-0000-0000-0000-000000000000}"/>
  <bookViews>
    <workbookView xWindow="-23085" yWindow="2610" windowWidth="29040" windowHeight="15840" tabRatio="653" activeTab="4" xr2:uid="{1BFDBDDD-03BC-42BF-BA52-8E4216F92F7B}"/>
    <workbookView xWindow="-120" yWindow="-120" windowWidth="29040" windowHeight="15840" tabRatio="651" activeTab="2"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57" i="11" l="1"/>
  <c r="T57" i="11"/>
  <c r="S57" i="11"/>
  <c r="E57" i="11"/>
  <c r="D57" i="11"/>
  <c r="C57" i="11"/>
  <c r="V42" i="11"/>
  <c r="T42" i="11"/>
  <c r="S42" i="11"/>
  <c r="E42" i="11"/>
  <c r="D42" i="11"/>
  <c r="C42" i="11"/>
  <c r="AB32" i="11"/>
  <c r="V27" i="11" l="1"/>
  <c r="T27" i="11"/>
  <c r="S27" i="11"/>
  <c r="E27" i="11"/>
  <c r="D27" i="11"/>
  <c r="C27" i="11"/>
  <c r="V12" i="11"/>
  <c r="T12" i="11"/>
  <c r="S12" i="11"/>
  <c r="E12" i="11"/>
  <c r="D12" i="11"/>
  <c r="C12" i="11"/>
  <c r="AB31" i="11" l="1"/>
  <c r="AB30" i="11"/>
  <c r="AB29" i="11"/>
  <c r="AB28" i="11"/>
  <c r="AB27" i="11"/>
  <c r="AB26" i="11"/>
  <c r="AB25" i="11"/>
  <c r="AB24" i="11"/>
  <c r="AB23" i="11"/>
  <c r="AB22" i="11"/>
  <c r="AB21" i="11"/>
  <c r="AB20" i="11"/>
  <c r="AB19" i="11"/>
  <c r="AB18" i="11"/>
  <c r="AB17" i="11"/>
  <c r="AB16" i="11"/>
  <c r="AB15" i="11"/>
  <c r="AB14" i="11"/>
  <c r="AB13" i="11"/>
  <c r="AB12" i="11"/>
  <c r="AB11" i="11"/>
  <c r="AB10" i="11"/>
  <c r="AB9" i="11"/>
  <c r="AB8" i="11"/>
  <c r="AB7" i="11"/>
  <c r="AB6" i="11"/>
  <c r="AB5" i="11"/>
  <c r="AB4" i="11"/>
  <c r="AB3" i="11"/>
  <c r="AB2" i="11"/>
  <c r="AF81" i="11" l="1"/>
  <c r="AF80" i="11"/>
  <c r="AF79" i="11"/>
  <c r="AF78" i="11"/>
  <c r="AF77" i="11"/>
  <c r="AF76" i="11"/>
  <c r="AF75" i="11"/>
  <c r="AF74" i="11"/>
  <c r="AF73" i="11"/>
  <c r="AF72" i="11"/>
  <c r="AF71" i="11"/>
  <c r="AF70" i="11"/>
  <c r="AF69" i="11"/>
  <c r="AF68" i="11"/>
  <c r="AF67" i="11"/>
  <c r="AF66" i="11"/>
  <c r="AF65" i="11"/>
  <c r="AF64" i="11"/>
  <c r="AF63" i="11"/>
  <c r="AF62" i="11"/>
  <c r="AF61" i="11"/>
  <c r="AF60" i="11"/>
  <c r="AF59" i="11"/>
  <c r="AF58" i="11"/>
  <c r="AF57" i="11"/>
  <c r="AF56" i="11"/>
  <c r="AF55" i="11"/>
  <c r="AF54" i="11"/>
  <c r="AF53" i="11"/>
  <c r="AF52" i="11"/>
  <c r="AF51" i="11"/>
  <c r="AF50" i="11"/>
  <c r="AF49" i="11"/>
  <c r="AF48" i="11"/>
  <c r="AF47" i="11"/>
  <c r="AF46" i="11"/>
  <c r="AF45" i="11"/>
  <c r="AF44" i="11"/>
  <c r="AF43" i="11"/>
  <c r="AF42" i="11"/>
  <c r="AF41" i="11"/>
  <c r="AF40" i="11"/>
  <c r="AF39" i="11"/>
  <c r="AF38" i="11"/>
  <c r="AF37" i="11"/>
  <c r="AF36" i="11"/>
  <c r="AF35" i="11"/>
  <c r="AF34" i="11"/>
  <c r="AF33" i="11"/>
  <c r="AF32" i="11"/>
  <c r="AF31" i="11"/>
  <c r="AF30" i="11"/>
  <c r="AF29" i="11"/>
  <c r="AF28" i="11"/>
  <c r="AF27" i="11"/>
  <c r="AF26" i="11"/>
  <c r="AF25" i="11"/>
  <c r="AF24" i="11"/>
  <c r="AF23" i="11"/>
  <c r="AF22" i="11"/>
  <c r="AF21" i="11"/>
  <c r="AF20" i="11"/>
  <c r="AF19" i="11"/>
  <c r="AF18" i="11"/>
  <c r="AF17" i="11"/>
  <c r="AF16" i="11"/>
  <c r="AF15" i="11"/>
  <c r="AF14" i="11"/>
  <c r="AF13" i="11"/>
  <c r="AF12" i="11"/>
  <c r="AF11" i="11"/>
  <c r="AF10" i="11"/>
  <c r="AF9" i="11"/>
  <c r="AF8" i="11"/>
  <c r="AF7" i="11"/>
  <c r="AF6" i="11"/>
  <c r="AF5" i="11"/>
  <c r="AF4" i="11"/>
  <c r="AF3" i="11"/>
  <c r="AF2" i="11"/>
  <c r="AH43" i="9" l="1"/>
  <c r="AH290" i="9" l="1"/>
  <c r="AI290" i="9"/>
  <c r="AJ290" i="9"/>
  <c r="AK290" i="9"/>
  <c r="AI287" i="9"/>
  <c r="AJ287" i="9"/>
  <c r="J28" i="8" l="1"/>
  <c r="J29" i="8"/>
  <c r="T37" i="11" l="1"/>
  <c r="S67" i="11"/>
  <c r="S66" i="11"/>
  <c r="S65" i="11"/>
  <c r="S64" i="11"/>
  <c r="S63" i="11"/>
  <c r="S62" i="11"/>
  <c r="S61" i="11"/>
  <c r="S60" i="11"/>
  <c r="S59" i="11"/>
  <c r="S58" i="11"/>
  <c r="S56" i="11"/>
  <c r="S55" i="11"/>
  <c r="S54" i="11"/>
  <c r="S53" i="11"/>
  <c r="S52" i="11"/>
  <c r="S51" i="11"/>
  <c r="S50" i="11"/>
  <c r="S49" i="11"/>
  <c r="S48" i="11"/>
  <c r="S47" i="11"/>
  <c r="S46" i="11"/>
  <c r="S45" i="11"/>
  <c r="S44" i="11"/>
  <c r="S43" i="11"/>
  <c r="S41" i="11"/>
  <c r="S40" i="11"/>
  <c r="S39" i="11"/>
  <c r="S38" i="11"/>
  <c r="S37" i="11"/>
  <c r="S36" i="11"/>
  <c r="S35" i="11"/>
  <c r="S34" i="11"/>
  <c r="S33" i="11"/>
  <c r="S32" i="11"/>
  <c r="S31" i="11"/>
  <c r="S30" i="11"/>
  <c r="S29" i="11"/>
  <c r="S28" i="11"/>
  <c r="S26" i="11"/>
  <c r="S25" i="11"/>
  <c r="S24" i="11"/>
  <c r="S23" i="11"/>
  <c r="S22" i="11"/>
  <c r="S21" i="11"/>
  <c r="S20" i="11"/>
  <c r="S19" i="11"/>
  <c r="S18" i="11"/>
  <c r="S17" i="11"/>
  <c r="S16" i="11"/>
  <c r="S15" i="11"/>
  <c r="S14" i="11"/>
  <c r="S13" i="11"/>
  <c r="S11" i="11"/>
  <c r="S10" i="11"/>
  <c r="S9" i="11"/>
  <c r="S8" i="11"/>
  <c r="S7" i="11"/>
  <c r="S6" i="11"/>
  <c r="S5" i="11"/>
  <c r="S4" i="11"/>
  <c r="S3" i="11"/>
  <c r="S2" i="11"/>
  <c r="E67" i="11" l="1"/>
  <c r="E66" i="11"/>
  <c r="E65" i="11"/>
  <c r="E64" i="11"/>
  <c r="E63" i="11"/>
  <c r="E62" i="11"/>
  <c r="E61" i="11"/>
  <c r="E60" i="11"/>
  <c r="E59" i="11"/>
  <c r="E58" i="11"/>
  <c r="E56" i="11"/>
  <c r="E55" i="11"/>
  <c r="E54" i="11"/>
  <c r="E53" i="11"/>
  <c r="E52" i="11"/>
  <c r="E51" i="11"/>
  <c r="E50" i="11"/>
  <c r="E49" i="11"/>
  <c r="E48" i="11"/>
  <c r="E47" i="11"/>
  <c r="E46" i="11"/>
  <c r="E45" i="11"/>
  <c r="E44" i="11"/>
  <c r="E43" i="11"/>
  <c r="E41" i="11"/>
  <c r="E40" i="11"/>
  <c r="E39" i="11"/>
  <c r="E38" i="11"/>
  <c r="E37" i="11"/>
  <c r="E36" i="11"/>
  <c r="E35" i="11"/>
  <c r="E34" i="11"/>
  <c r="E33" i="11"/>
  <c r="E32" i="11"/>
  <c r="E31" i="11"/>
  <c r="E30" i="11"/>
  <c r="E29" i="11"/>
  <c r="E28" i="11"/>
  <c r="E26" i="11"/>
  <c r="E25" i="11"/>
  <c r="E24" i="11"/>
  <c r="E23" i="11"/>
  <c r="E22" i="11"/>
  <c r="E21" i="11"/>
  <c r="E20" i="11"/>
  <c r="E19" i="11"/>
  <c r="E18" i="11"/>
  <c r="E17" i="11"/>
  <c r="E16" i="11"/>
  <c r="E15" i="11"/>
  <c r="E14" i="11"/>
  <c r="E13" i="11"/>
  <c r="E11" i="11"/>
  <c r="E10" i="11"/>
  <c r="E9" i="11"/>
  <c r="E8" i="11"/>
  <c r="E7" i="11"/>
  <c r="E6" i="11"/>
  <c r="E5" i="11"/>
  <c r="E3" i="11"/>
  <c r="E2" i="11"/>
  <c r="E4" i="11"/>
  <c r="V67" i="11" l="1"/>
  <c r="V66" i="11"/>
  <c r="V65" i="11"/>
  <c r="V64" i="11"/>
  <c r="V63" i="11"/>
  <c r="V62" i="11"/>
  <c r="V61" i="11"/>
  <c r="V60" i="11"/>
  <c r="V59" i="11"/>
  <c r="V58" i="11"/>
  <c r="V56" i="11"/>
  <c r="V55" i="11"/>
  <c r="V54" i="11"/>
  <c r="V53" i="11"/>
  <c r="V52" i="11"/>
  <c r="V51" i="11"/>
  <c r="V50" i="11"/>
  <c r="V49" i="11"/>
  <c r="V48" i="11"/>
  <c r="V47" i="11"/>
  <c r="V46" i="11"/>
  <c r="V45" i="11"/>
  <c r="V44" i="11"/>
  <c r="V43" i="11"/>
  <c r="V41" i="11"/>
  <c r="V40" i="11"/>
  <c r="V39" i="11"/>
  <c r="V38" i="11"/>
  <c r="V37" i="11"/>
  <c r="V36" i="11"/>
  <c r="V35" i="11"/>
  <c r="V34" i="11"/>
  <c r="V33" i="11"/>
  <c r="V32" i="11"/>
  <c r="V31" i="11"/>
  <c r="V30" i="11"/>
  <c r="V29" i="11"/>
  <c r="V28" i="11"/>
  <c r="V26" i="11"/>
  <c r="V25" i="11"/>
  <c r="V24" i="11"/>
  <c r="V23" i="11"/>
  <c r="V22" i="11"/>
  <c r="V21" i="11"/>
  <c r="V20" i="11"/>
  <c r="V19" i="11"/>
  <c r="V18" i="11"/>
  <c r="V17" i="11"/>
  <c r="V16" i="11"/>
  <c r="V15" i="11"/>
  <c r="V14" i="11"/>
  <c r="V13" i="11"/>
  <c r="V11" i="11"/>
  <c r="V10" i="11"/>
  <c r="V9" i="11"/>
  <c r="V8" i="11"/>
  <c r="V7" i="11"/>
  <c r="V6" i="11"/>
  <c r="V5" i="11"/>
  <c r="V4" i="11"/>
  <c r="V3" i="11"/>
  <c r="V2" i="11"/>
  <c r="U2" i="11" s="1"/>
  <c r="U3" i="11" l="1"/>
  <c r="U4" i="11" l="1"/>
  <c r="U5" i="11" s="1"/>
  <c r="U6" i="11" s="1"/>
  <c r="U7" i="11" s="1"/>
  <c r="U8" i="11" s="1"/>
  <c r="U9" i="11" s="1"/>
  <c r="U10" i="11" s="1"/>
  <c r="U11" i="11" s="1"/>
  <c r="U12" i="11" l="1"/>
  <c r="U13" i="11" s="1"/>
  <c r="U14" i="11" s="1"/>
  <c r="U15" i="11" s="1"/>
  <c r="U16" i="11" s="1"/>
  <c r="U17" i="11" s="1"/>
  <c r="U18" i="11" s="1"/>
  <c r="U19" i="11" s="1"/>
  <c r="U20" i="11" s="1"/>
  <c r="U21" i="11" s="1"/>
  <c r="U22" i="11" s="1"/>
  <c r="U23" i="11" s="1"/>
  <c r="U24" i="11" s="1"/>
  <c r="U25" i="11" s="1"/>
  <c r="U26" i="11" s="1"/>
  <c r="U27" i="11" l="1"/>
  <c r="U28" i="11" s="1"/>
  <c r="U29" i="11" s="1"/>
  <c r="U30" i="11" s="1"/>
  <c r="U31" i="11" s="1"/>
  <c r="U32" i="11" s="1"/>
  <c r="U33" i="11" s="1"/>
  <c r="U34" i="11" s="1"/>
  <c r="U35" i="11" s="1"/>
  <c r="U36" i="11" s="1"/>
  <c r="U37" i="11" s="1"/>
  <c r="U38" i="11" s="1"/>
  <c r="U39" i="11" s="1"/>
  <c r="U40" i="11" s="1"/>
  <c r="U41" i="11" s="1"/>
  <c r="C67" i="11"/>
  <c r="C66" i="11"/>
  <c r="C65" i="11"/>
  <c r="C64" i="11"/>
  <c r="C63" i="11"/>
  <c r="C62" i="11"/>
  <c r="C61" i="11"/>
  <c r="C60" i="11"/>
  <c r="C59" i="11"/>
  <c r="C58" i="11"/>
  <c r="C56" i="11"/>
  <c r="C55" i="11"/>
  <c r="C54" i="11"/>
  <c r="C53" i="11"/>
  <c r="C52" i="11"/>
  <c r="C51" i="11"/>
  <c r="C50" i="11"/>
  <c r="C49" i="11"/>
  <c r="C48" i="11"/>
  <c r="C47" i="11"/>
  <c r="C46" i="11"/>
  <c r="C45" i="11"/>
  <c r="C44" i="11"/>
  <c r="C43" i="11"/>
  <c r="C41" i="11"/>
  <c r="C40" i="11"/>
  <c r="C39" i="11"/>
  <c r="C38" i="11"/>
  <c r="C37" i="11"/>
  <c r="C36" i="11"/>
  <c r="C35" i="11"/>
  <c r="C34" i="11"/>
  <c r="C33" i="11"/>
  <c r="C32" i="11"/>
  <c r="C31" i="11"/>
  <c r="C30" i="11"/>
  <c r="C29" i="11"/>
  <c r="C28" i="11"/>
  <c r="C26" i="11"/>
  <c r="C25" i="11"/>
  <c r="C24" i="11"/>
  <c r="C23" i="11"/>
  <c r="C22" i="11"/>
  <c r="C21" i="11"/>
  <c r="C20" i="11"/>
  <c r="C19" i="11"/>
  <c r="C18" i="11"/>
  <c r="C17" i="11"/>
  <c r="C16" i="11"/>
  <c r="C15" i="11"/>
  <c r="C14" i="11"/>
  <c r="C13" i="11"/>
  <c r="C11" i="11"/>
  <c r="C10" i="11"/>
  <c r="C9" i="11"/>
  <c r="C8" i="11"/>
  <c r="C7" i="11"/>
  <c r="C6" i="11"/>
  <c r="C5" i="11"/>
  <c r="C4" i="11"/>
  <c r="C3" i="11"/>
  <c r="C2" i="11"/>
  <c r="T67" i="11"/>
  <c r="T66" i="11"/>
  <c r="T65" i="11"/>
  <c r="T64" i="11"/>
  <c r="T63" i="11"/>
  <c r="T62" i="11"/>
  <c r="T61" i="11"/>
  <c r="T60" i="11"/>
  <c r="T59" i="11"/>
  <c r="T58" i="11"/>
  <c r="T56" i="11"/>
  <c r="T55" i="11"/>
  <c r="T54" i="11"/>
  <c r="T53" i="11"/>
  <c r="T52" i="11"/>
  <c r="T51" i="11"/>
  <c r="T50" i="11"/>
  <c r="T49" i="11"/>
  <c r="T48" i="11"/>
  <c r="T47" i="11"/>
  <c r="T46" i="11"/>
  <c r="T45" i="11"/>
  <c r="T44" i="11"/>
  <c r="T43" i="11"/>
  <c r="T41" i="11"/>
  <c r="T40" i="11"/>
  <c r="T39" i="11"/>
  <c r="T38" i="11"/>
  <c r="T36" i="11"/>
  <c r="T35" i="11"/>
  <c r="T34" i="11"/>
  <c r="T33" i="11"/>
  <c r="T32" i="11"/>
  <c r="T31" i="11"/>
  <c r="T30" i="11"/>
  <c r="T29" i="11"/>
  <c r="T28" i="11"/>
  <c r="T26" i="11"/>
  <c r="T25" i="11"/>
  <c r="T24" i="11"/>
  <c r="T23" i="11"/>
  <c r="T22" i="11"/>
  <c r="T21" i="11"/>
  <c r="T20" i="11"/>
  <c r="T19" i="11"/>
  <c r="T18" i="11"/>
  <c r="T17" i="11"/>
  <c r="T16" i="11"/>
  <c r="T15" i="11"/>
  <c r="T14" i="11"/>
  <c r="T13" i="11"/>
  <c r="T11" i="11"/>
  <c r="T10" i="11"/>
  <c r="T9" i="11"/>
  <c r="T8" i="11"/>
  <c r="T7" i="11"/>
  <c r="T6" i="11"/>
  <c r="T5" i="11"/>
  <c r="T4" i="11"/>
  <c r="T3" i="11"/>
  <c r="T2" i="11"/>
  <c r="U42" i="11" l="1"/>
  <c r="U43" i="11" s="1"/>
  <c r="U44" i="11" s="1"/>
  <c r="U45" i="11" s="1"/>
  <c r="U46" i="11" s="1"/>
  <c r="U47" i="11" s="1"/>
  <c r="U48" i="11" s="1"/>
  <c r="U49" i="11" s="1"/>
  <c r="U50" i="11" s="1"/>
  <c r="U51" i="11" s="1"/>
  <c r="U52" i="11" s="1"/>
  <c r="U53" i="11" s="1"/>
  <c r="U54" i="11" s="1"/>
  <c r="U55" i="11" s="1"/>
  <c r="U56" i="11" s="1"/>
  <c r="AZ6" i="9"/>
  <c r="U57" i="11" l="1"/>
  <c r="U58" i="11" s="1"/>
  <c r="U59" i="11" s="1"/>
  <c r="U60" i="11" s="1"/>
  <c r="U61" i="11" s="1"/>
  <c r="U62" i="11" s="1"/>
  <c r="U63" i="11" s="1"/>
  <c r="U64" i="11" s="1"/>
  <c r="U65" i="11" s="1"/>
  <c r="U66" i="11" s="1"/>
  <c r="U67" i="11" s="1"/>
  <c r="AW10"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W11" i="9" s="1"/>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1" i="9"/>
  <c r="AH300" i="9"/>
  <c r="AH295" i="9"/>
  <c r="AH291" i="9"/>
  <c r="AH286"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0" i="9"/>
  <c r="AH15" i="9"/>
  <c r="AH11" i="9"/>
  <c r="AH10" i="9"/>
  <c r="X2" i="11" l="1"/>
  <c r="AW12" i="9"/>
  <c r="AW8" i="9"/>
  <c r="AW9" i="9"/>
  <c r="AW13" i="9"/>
  <c r="AW5" i="9"/>
  <c r="AW4" i="9"/>
  <c r="AW3" i="9"/>
  <c r="AW6" i="9"/>
  <c r="AW7" i="9"/>
  <c r="AW14" i="9"/>
  <c r="AW15" i="9"/>
  <c r="AW2" i="9"/>
  <c r="J32" i="8" l="1"/>
  <c r="J31" i="8"/>
  <c r="J30" i="8"/>
  <c r="J27" i="8"/>
  <c r="J26" i="8"/>
  <c r="J25" i="8"/>
  <c r="J24" i="8"/>
  <c r="J23" i="8"/>
  <c r="J22" i="8"/>
  <c r="J21" i="8"/>
  <c r="J20" i="8"/>
  <c r="J19" i="8"/>
  <c r="J18" i="8"/>
  <c r="J17" i="8"/>
  <c r="J16" i="8"/>
  <c r="J15" i="8"/>
  <c r="J14" i="8"/>
  <c r="J13" i="8"/>
  <c r="J12" i="8"/>
  <c r="J11" i="8"/>
  <c r="J10" i="8"/>
  <c r="J9" i="8"/>
  <c r="J8" i="8"/>
  <c r="J7" i="8"/>
  <c r="J6" i="8"/>
  <c r="J5" i="8"/>
  <c r="J4" i="8"/>
  <c r="J3" i="8"/>
  <c r="J2" i="8"/>
  <c r="AK15" i="9" l="1"/>
  <c r="AK20" i="9"/>
  <c r="AK26" i="9"/>
  <c r="AK30" i="9"/>
  <c r="AK31" i="9"/>
  <c r="AK35" i="9"/>
  <c r="AK37" i="9"/>
  <c r="AK40" i="9"/>
  <c r="AK41" i="9"/>
  <c r="AK44" i="9"/>
  <c r="AK47" i="9"/>
  <c r="AK50" i="9"/>
  <c r="AK51" i="9"/>
  <c r="AK55" i="9"/>
  <c r="AK60" i="9"/>
  <c r="AK61" i="9"/>
  <c r="AK64" i="9"/>
  <c r="AK70" i="9"/>
  <c r="AK71" i="9"/>
  <c r="AK76" i="9"/>
  <c r="AK80" i="9"/>
  <c r="AK81" i="9"/>
  <c r="AK87" i="9"/>
  <c r="AK90" i="9"/>
  <c r="AK91" i="9"/>
  <c r="AK94" i="9"/>
  <c r="AK95" i="9"/>
  <c r="AK96" i="9"/>
  <c r="AK106" i="9"/>
  <c r="AK114" i="9"/>
  <c r="AK116" i="9"/>
  <c r="AK130" i="9"/>
  <c r="AK131" i="9"/>
  <c r="AK134" i="9"/>
  <c r="AK136" i="9"/>
  <c r="AK145" i="9"/>
  <c r="AK150" i="9"/>
  <c r="AK151" i="9"/>
  <c r="AK154" i="9"/>
  <c r="AK156" i="9"/>
  <c r="AK160" i="9"/>
  <c r="AK161" i="9"/>
  <c r="AK165" i="9"/>
  <c r="AK175" i="9"/>
  <c r="AK185" i="9"/>
  <c r="AK191" i="9"/>
  <c r="AK194" i="9"/>
  <c r="AK201" i="9"/>
  <c r="AK211" i="9"/>
  <c r="AK216" i="9"/>
  <c r="AK224" i="9"/>
  <c r="AK231" i="9"/>
  <c r="AK234" i="9"/>
  <c r="AK251" i="9"/>
  <c r="AK271" i="9"/>
  <c r="AK280" i="9"/>
  <c r="AK281" i="9"/>
  <c r="AK286" i="9"/>
  <c r="AK291" i="9"/>
  <c r="AK295" i="9"/>
  <c r="AK300" i="9"/>
  <c r="AK301" i="9"/>
  <c r="AK311" i="9"/>
  <c r="AK312" i="9"/>
  <c r="AK313" i="9"/>
  <c r="AK314" i="9"/>
  <c r="AK315" i="9"/>
  <c r="AK316" i="9"/>
  <c r="AK317" i="9"/>
  <c r="AK318" i="9"/>
  <c r="AK319" i="9"/>
  <c r="AK320" i="9"/>
  <c r="AK321" i="9"/>
  <c r="AK322" i="9"/>
  <c r="AK325" i="9"/>
  <c r="AK328" i="9"/>
  <c r="AK329" i="9"/>
  <c r="AK333" i="9"/>
  <c r="AK340" i="9"/>
  <c r="AK343" i="9"/>
  <c r="AK344" i="9"/>
  <c r="AK345" i="9"/>
  <c r="AK346" i="9"/>
  <c r="AK347" i="9"/>
  <c r="AK348" i="9"/>
  <c r="AK349" i="9"/>
  <c r="AK350" i="9"/>
  <c r="AK351" i="9"/>
  <c r="AK352" i="9"/>
  <c r="AK353" i="9"/>
  <c r="AK356" i="9"/>
  <c r="AK359" i="9"/>
  <c r="AK360" i="9"/>
  <c r="AK364" i="9"/>
  <c r="AK371"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10" i="9" l="1"/>
  <c r="S336" i="9"/>
  <c r="S318" i="9"/>
  <c r="S60" i="9"/>
  <c r="P367" i="9"/>
  <c r="R80" i="9"/>
  <c r="Q80" i="9"/>
  <c r="R318" i="9"/>
  <c r="R319" i="9" s="1"/>
  <c r="R322" i="9"/>
  <c r="Q322" i="9"/>
  <c r="R310" i="9"/>
  <c r="Q310" i="9"/>
  <c r="R180" i="9"/>
  <c r="Q180" i="9"/>
  <c r="R336" i="9"/>
  <c r="Q335" i="9"/>
  <c r="R335" i="9"/>
  <c r="R325" i="9"/>
  <c r="Q325" i="9"/>
  <c r="Q251" i="9"/>
  <c r="R251" i="9"/>
  <c r="R71" i="9"/>
  <c r="Q71" i="9"/>
  <c r="Q344" i="9"/>
  <c r="R344" i="9"/>
  <c r="Q21" i="9"/>
  <c r="R21" i="9"/>
  <c r="Q131" i="9"/>
  <c r="R131" i="9"/>
  <c r="R343" i="9"/>
  <c r="Q343" i="9"/>
  <c r="Q353" i="9"/>
  <c r="R353" i="9"/>
  <c r="R51" i="9"/>
  <c r="Q51" i="9"/>
  <c r="Q311" i="9"/>
  <c r="R311" i="9"/>
  <c r="R250" i="9"/>
  <c r="Q250" i="9"/>
  <c r="Q70" i="9"/>
  <c r="R70" i="9"/>
  <c r="R41" i="9"/>
  <c r="Q41" i="9"/>
  <c r="R150" i="9"/>
  <c r="Q150" i="9"/>
  <c r="R40" i="9"/>
  <c r="Q40" i="9"/>
  <c r="R220" i="9"/>
  <c r="Q220" i="9"/>
  <c r="R364" i="9"/>
  <c r="Q364" i="9"/>
  <c r="R321" i="9"/>
  <c r="Q321" i="9"/>
  <c r="Q161" i="9"/>
  <c r="R161" i="9"/>
  <c r="R10" i="9"/>
  <c r="Q10" i="9"/>
  <c r="R351" i="9"/>
  <c r="Q351" i="9"/>
  <c r="Q371" i="9"/>
  <c r="R371" i="9"/>
  <c r="Q332" i="9"/>
  <c r="R332" i="9"/>
  <c r="R90" i="9"/>
  <c r="Q90" i="9"/>
  <c r="R301" i="9"/>
  <c r="Q301" i="9"/>
  <c r="R231" i="9"/>
  <c r="Q231" i="9"/>
  <c r="R130" i="9"/>
  <c r="Q130" i="9"/>
  <c r="R31" i="9"/>
  <c r="Q31" i="9"/>
  <c r="R100" i="9"/>
  <c r="Q100" i="9"/>
  <c r="R81" i="9"/>
  <c r="Q81" i="9"/>
  <c r="R110" i="9"/>
  <c r="Q110" i="9"/>
  <c r="R111" i="9"/>
  <c r="Q111"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291" i="9"/>
  <c r="Q291" i="9"/>
  <c r="R334" i="9"/>
  <c r="Q334" i="9"/>
  <c r="Q356" i="9"/>
  <c r="R356"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N332" i="9"/>
  <c r="T332" i="9" s="1"/>
  <c r="P332" i="9"/>
  <c r="P342" i="9"/>
  <c r="P365" i="9"/>
  <c r="P314" i="9"/>
  <c r="P270" i="9"/>
  <c r="N90" i="9"/>
  <c r="T90" i="9" s="1"/>
  <c r="P90" i="9"/>
  <c r="N301" i="9"/>
  <c r="T301" i="9" s="1"/>
  <c r="P301" i="9"/>
  <c r="N231" i="9"/>
  <c r="T231" i="9" s="1"/>
  <c r="P231" i="9"/>
  <c r="N130" i="9"/>
  <c r="T130" i="9" s="1"/>
  <c r="P130" i="9"/>
  <c r="N31" i="9"/>
  <c r="T31" i="9" s="1"/>
  <c r="P31" i="9"/>
  <c r="N100" i="9"/>
  <c r="T100" i="9" s="1"/>
  <c r="P100" i="9"/>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N175" i="9"/>
  <c r="T175" i="9" s="1"/>
  <c r="P175" i="9"/>
  <c r="Q175" i="9" s="1"/>
  <c r="P326" i="9"/>
  <c r="P316" i="9"/>
  <c r="P340" i="9"/>
  <c r="P330" i="9"/>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P271" i="9"/>
  <c r="N131" i="9"/>
  <c r="T131" i="9" s="1"/>
  <c r="P131" i="9"/>
  <c r="P171" i="9"/>
  <c r="P221" i="9"/>
  <c r="P140" i="9"/>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66" i="9" l="1"/>
  <c r="Q66" i="9" s="1"/>
  <c r="P296" i="9"/>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332" i="9"/>
  <c r="S295" i="9"/>
  <c r="S104" i="9"/>
  <c r="S55" i="9"/>
  <c r="S165" i="9"/>
  <c r="S284" i="9"/>
  <c r="S65" i="9"/>
  <c r="S226" i="9"/>
  <c r="S164" i="9"/>
  <c r="S204" i="9"/>
  <c r="S296" i="9"/>
  <c r="S64" i="9"/>
  <c r="S176" i="9"/>
  <c r="S114" i="9"/>
  <c r="S196" i="9"/>
  <c r="S144" i="9"/>
  <c r="S150" i="9"/>
  <c r="S320" i="9"/>
  <c r="S126" i="9"/>
  <c r="S84" i="9"/>
  <c r="S131" i="9"/>
  <c r="S180" i="9"/>
  <c r="S344" i="9"/>
  <c r="S294" i="9"/>
  <c r="S260" i="9"/>
  <c r="S220" i="9"/>
  <c r="S322" i="9"/>
  <c r="S211" i="9"/>
  <c r="S280" i="9"/>
  <c r="S115" i="9"/>
  <c r="S230" i="9"/>
  <c r="S261" i="9"/>
  <c r="S36" i="9"/>
  <c r="S130" i="9"/>
  <c r="S90" i="9"/>
  <c r="S166" i="9"/>
  <c r="S335" i="9"/>
  <c r="S321" i="9"/>
  <c r="S225" i="9"/>
  <c r="S235" i="9"/>
  <c r="S61" i="9"/>
  <c r="S56" i="9"/>
  <c r="S16" i="9"/>
  <c r="S6" i="9"/>
  <c r="S224" i="9"/>
  <c r="S135" i="9"/>
  <c r="S206" i="9"/>
  <c r="S311" i="9"/>
  <c r="S205" i="9"/>
  <c r="S66" i="9"/>
  <c r="S116" i="9"/>
  <c r="S24" i="9"/>
  <c r="S94" i="9"/>
  <c r="S105" i="9"/>
  <c r="S86" i="9"/>
  <c r="S305" i="9"/>
  <c r="S194" i="9"/>
  <c r="S54" i="9"/>
  <c r="S15" i="9"/>
  <c r="S275" i="9"/>
  <c r="S41" i="9"/>
  <c r="S250" i="9"/>
  <c r="S343" i="9"/>
  <c r="S14" i="9"/>
  <c r="S276" i="9"/>
  <c r="S21" i="9"/>
  <c r="S310" i="9"/>
  <c r="S80" i="9"/>
  <c r="S50" i="9"/>
  <c r="S313" i="9"/>
  <c r="S356" i="9"/>
  <c r="S210" i="9"/>
  <c r="S170" i="9"/>
  <c r="S312" i="9"/>
  <c r="S337" i="9"/>
  <c r="S184" i="9"/>
  <c r="S110" i="9"/>
  <c r="S100" i="9"/>
  <c r="S70" i="9"/>
  <c r="S161" i="9"/>
  <c r="S364" i="9"/>
  <c r="S31" i="9"/>
  <c r="S301" i="9"/>
  <c r="S291" i="9"/>
  <c r="S325" i="9"/>
  <c r="S333" i="9"/>
  <c r="S91" i="9"/>
  <c r="S334" i="9"/>
  <c r="S352" i="9"/>
  <c r="S151" i="9"/>
  <c r="S111" i="9"/>
  <c r="S371" i="9"/>
  <c r="S351" i="9"/>
  <c r="S101" i="9"/>
  <c r="S251" i="9"/>
  <c r="S360" i="9"/>
  <c r="S81" i="9"/>
  <c r="S51" i="9"/>
  <c r="S353" i="9"/>
  <c r="S328" i="9"/>
  <c r="S71" i="9"/>
  <c r="S11" i="9"/>
  <c r="S181" i="9"/>
  <c r="S359" i="9"/>
  <c r="S231" i="9"/>
  <c r="AB7" i="8"/>
  <c r="R60" i="9"/>
  <c r="AB9" i="8"/>
  <c r="AB5" i="8"/>
  <c r="AC4" i="8"/>
  <c r="AC5" i="8" s="1"/>
  <c r="AB6" i="8"/>
  <c r="AB10" i="8"/>
  <c r="AB8" i="8"/>
  <c r="AJ350" i="9"/>
  <c r="AJ349" i="9"/>
  <c r="AJ347" i="9"/>
  <c r="AJ346" i="9"/>
  <c r="AJ345" i="9"/>
  <c r="R66" i="9" l="1"/>
  <c r="R296" i="9"/>
  <c r="R294" i="9"/>
  <c r="R16" i="9"/>
  <c r="R14" i="9"/>
  <c r="R5" i="9"/>
  <c r="R6" i="9"/>
  <c r="R4" i="9"/>
  <c r="N349" i="9"/>
  <c r="T349" i="9" s="1"/>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231" i="9" l="1"/>
  <c r="AA329" i="9"/>
  <c r="AA351" i="9"/>
  <c r="AA333" i="9"/>
  <c r="AA320" i="9"/>
  <c r="AA51" i="9"/>
  <c r="AA371" i="9"/>
  <c r="AA151" i="9"/>
  <c r="AA364" i="9"/>
  <c r="AA130" i="9"/>
  <c r="AN130" i="9" l="1"/>
  <c r="AN364" i="9"/>
  <c r="AN151" i="9"/>
  <c r="AN371" i="9"/>
  <c r="AN51" i="9"/>
  <c r="AN320" i="9"/>
  <c r="AN333" i="9"/>
  <c r="AN351" i="9"/>
  <c r="AN329" i="9"/>
  <c r="AN231" i="9"/>
  <c r="N20" i="9" l="1"/>
  <c r="T20" i="9" s="1"/>
  <c r="S20" i="9" l="1"/>
  <c r="P20" i="9"/>
  <c r="R20" i="9" l="1"/>
  <c r="Q20" i="9"/>
  <c r="AA61" i="9"/>
  <c r="AN61" i="9" l="1"/>
  <c r="AA131" i="9" l="1"/>
  <c r="AN131" i="9" l="1"/>
  <c r="N200" i="9" l="1"/>
  <c r="N329" i="9"/>
  <c r="N201" i="9" l="1"/>
  <c r="T200" i="9"/>
  <c r="Q200" i="9"/>
  <c r="R200" i="9"/>
  <c r="S200" i="9"/>
  <c r="N191" i="9"/>
  <c r="N190" i="9"/>
  <c r="T329" i="9"/>
  <c r="Q329" i="9"/>
  <c r="S329" i="9"/>
  <c r="R329" i="9"/>
  <c r="N160" i="9"/>
  <c r="T201" i="9" l="1"/>
  <c r="Q201" i="9"/>
  <c r="S201" i="9"/>
  <c r="R201" i="9"/>
  <c r="T191" i="9"/>
  <c r="Q191" i="9"/>
  <c r="R191" i="9"/>
  <c r="S191" i="9"/>
  <c r="T190" i="9"/>
  <c r="Q190" i="9"/>
  <c r="S190" i="9"/>
  <c r="R190" i="9"/>
  <c r="T160" i="9"/>
  <c r="R160" i="9"/>
  <c r="Q160" i="9"/>
  <c r="S160" i="9"/>
  <c r="AH260" i="9" l="1"/>
  <c r="AH241" i="9"/>
  <c r="AK241" i="9"/>
  <c r="N266" i="9" l="1"/>
  <c r="N265" i="9"/>
  <c r="N264" i="9"/>
  <c r="N255" i="9"/>
  <c r="N256" i="9"/>
  <c r="N254" i="9"/>
  <c r="N244" i="9"/>
  <c r="N245" i="9"/>
  <c r="N246" i="9"/>
  <c r="T264" i="9" l="1"/>
  <c r="T265" i="9"/>
  <c r="T266" i="9"/>
  <c r="T254" i="9"/>
  <c r="T256" i="9"/>
  <c r="T255" i="9"/>
  <c r="T246" i="9"/>
  <c r="T245" i="9"/>
  <c r="T244" i="9"/>
  <c r="AH254" i="9" l="1"/>
  <c r="AH245" i="9"/>
  <c r="AH266" i="9"/>
  <c r="AK245" i="9"/>
  <c r="AK254" i="9"/>
  <c r="AK266" i="9"/>
  <c r="AK246" i="9"/>
  <c r="AH246" i="9"/>
  <c r="AH89" i="9" l="1"/>
  <c r="AK52" i="9"/>
  <c r="AK48" i="9"/>
  <c r="AK72" i="9"/>
  <c r="AK58" i="9"/>
  <c r="S256" i="9"/>
  <c r="P256" i="9"/>
  <c r="S265" i="9"/>
  <c r="AH72" i="9"/>
  <c r="AH282" i="9"/>
  <c r="AK89" i="9"/>
  <c r="AK78"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T346" i="9" l="1"/>
  <c r="S346" i="9"/>
  <c r="T345" i="9"/>
  <c r="R345" i="9"/>
  <c r="R346" i="9" s="1"/>
  <c r="Q345" i="9"/>
  <c r="Q346" i="9" s="1"/>
  <c r="S345" i="9"/>
  <c r="T315" i="9"/>
  <c r="S315" i="9"/>
  <c r="T314" i="9"/>
  <c r="R314" i="9"/>
  <c r="R315" i="9" s="1"/>
  <c r="Q314" i="9"/>
  <c r="Q315" i="9" s="1"/>
  <c r="S314" i="9"/>
  <c r="AA60" i="9" l="1"/>
  <c r="AA50" i="9"/>
  <c r="AA315" i="9"/>
  <c r="AA346" i="9"/>
  <c r="AN60" i="9" l="1"/>
  <c r="AN50" i="9"/>
  <c r="AN315" i="9"/>
  <c r="AN346"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26" i="9"/>
  <c r="N327" i="9" s="1"/>
  <c r="N323" i="9"/>
  <c r="S323" i="9" s="1"/>
  <c r="Q140" i="9" l="1"/>
  <c r="S140" i="9"/>
  <c r="T141" i="9"/>
  <c r="R141" i="9"/>
  <c r="Q141" i="9"/>
  <c r="S141" i="9"/>
  <c r="N358" i="9"/>
  <c r="N355" i="9"/>
  <c r="Q354" i="9"/>
  <c r="Q355" i="9" s="1"/>
  <c r="T354" i="9"/>
  <c r="S354" i="9"/>
  <c r="R354" i="9"/>
  <c r="R355" i="9" s="1"/>
  <c r="T327" i="9"/>
  <c r="S327" i="9"/>
  <c r="T326" i="9"/>
  <c r="R326" i="9"/>
  <c r="R327" i="9" s="1"/>
  <c r="Q326" i="9"/>
  <c r="Q327" i="9" s="1"/>
  <c r="S326" i="9"/>
  <c r="T323" i="9"/>
  <c r="N324" i="9"/>
  <c r="Q323" i="9"/>
  <c r="Q324" i="9" s="1"/>
  <c r="R323" i="9"/>
  <c r="R324" i="9" s="1"/>
  <c r="S355" i="9" l="1"/>
  <c r="T355" i="9"/>
  <c r="T358" i="9"/>
  <c r="S358" i="9"/>
  <c r="T324" i="9"/>
  <c r="S324" i="9"/>
  <c r="AA356" i="9"/>
  <c r="AA325" i="9"/>
  <c r="AN356" i="9" l="1"/>
  <c r="AN325" i="9"/>
  <c r="AA160" i="9"/>
  <c r="AN160" i="9" l="1"/>
  <c r="AK323" i="9" l="1"/>
  <c r="AK355" i="9"/>
  <c r="AK354" i="9"/>
  <c r="AK324" i="9"/>
  <c r="N368" i="9" l="1"/>
  <c r="N363" i="9"/>
  <c r="N362" i="9"/>
  <c r="N221" i="9"/>
  <c r="S221" i="9" s="1"/>
  <c r="AA355" i="9"/>
  <c r="AA324" i="9"/>
  <c r="T363" i="9" l="1"/>
  <c r="S363" i="9"/>
  <c r="T362" i="9"/>
  <c r="S362" i="9"/>
  <c r="T368" i="9"/>
  <c r="S368" i="9"/>
  <c r="Q221" i="9"/>
  <c r="R221" i="9"/>
  <c r="T221" i="9"/>
  <c r="AN324" i="9"/>
  <c r="AN355" i="9"/>
  <c r="AA161" i="9"/>
  <c r="AA360" i="9"/>
  <c r="AV7" i="9" l="1"/>
  <c r="AN161" i="9"/>
  <c r="AN360" i="9"/>
  <c r="AA211" i="9"/>
  <c r="AA201" i="9"/>
  <c r="AA191" i="9"/>
  <c r="AN211" i="9" l="1"/>
  <c r="AN201" i="9"/>
  <c r="AN191" i="9"/>
  <c r="AK270" i="9" l="1"/>
  <c r="AH270" i="9"/>
  <c r="AH261" i="9"/>
  <c r="AK261" i="9"/>
  <c r="S124" i="9"/>
  <c r="AH279" i="9"/>
  <c r="AH263" i="9"/>
  <c r="AH278" i="9"/>
  <c r="AH277" i="9"/>
  <c r="AH284" i="9"/>
  <c r="AH269" i="9"/>
  <c r="AH299" i="9"/>
  <c r="P124" i="9"/>
  <c r="AH303" i="9"/>
  <c r="AH297" i="9"/>
  <c r="R124" i="9" l="1"/>
  <c r="Q124" i="9"/>
  <c r="P304" i="9" l="1"/>
  <c r="Q304" i="9" l="1"/>
  <c r="R304" i="9"/>
  <c r="AK284" i="9" l="1"/>
  <c r="AK269" i="9"/>
  <c r="AK357" i="9"/>
  <c r="AK326" i="9"/>
  <c r="AK358" i="9"/>
  <c r="AK327" i="9"/>
  <c r="AK362" i="9"/>
  <c r="AK363" i="9"/>
  <c r="AK361" i="9"/>
  <c r="AK330" i="9"/>
  <c r="AK331" i="9"/>
  <c r="AK332" i="9"/>
  <c r="AK277" i="9"/>
  <c r="AK279" i="9"/>
  <c r="AK278" i="9"/>
  <c r="AK334" i="9"/>
  <c r="AK365" i="9"/>
  <c r="AK335" i="9"/>
  <c r="AK366" i="9"/>
  <c r="AK263" i="9"/>
  <c r="AK368" i="9"/>
  <c r="AK336" i="9"/>
  <c r="AK367" i="9"/>
  <c r="AK337" i="9"/>
  <c r="N369" i="9" l="1"/>
  <c r="N372" i="9"/>
  <c r="N341" i="9"/>
  <c r="N338" i="9"/>
  <c r="N271" i="9"/>
  <c r="R270" i="9"/>
  <c r="Q270" i="9"/>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T365" i="9"/>
  <c r="R365" i="9"/>
  <c r="Q365" i="9"/>
  <c r="S365" i="9"/>
  <c r="Q330" i="9"/>
  <c r="Q331" i="9" s="1"/>
  <c r="S330" i="9"/>
  <c r="R330" i="9"/>
  <c r="R331" i="9" s="1"/>
  <c r="T330" i="9"/>
  <c r="S361" i="9"/>
  <c r="T361" i="9"/>
  <c r="R361" i="9"/>
  <c r="R362" i="9" s="1"/>
  <c r="R363" i="9" s="1"/>
  <c r="Q361" i="9"/>
  <c r="Q362" i="9" s="1"/>
  <c r="Q363" i="9" s="1"/>
  <c r="T367" i="9"/>
  <c r="S367" i="9"/>
  <c r="S340" i="9" l="1"/>
  <c r="S339" i="9"/>
  <c r="T339" i="9"/>
  <c r="T373" i="9"/>
  <c r="S373" i="9"/>
  <c r="T370" i="9"/>
  <c r="S370" i="9"/>
  <c r="AV8" i="9"/>
  <c r="AV9" i="9"/>
  <c r="T342" i="9"/>
  <c r="S342" i="9"/>
  <c r="AA271" i="9"/>
  <c r="AA270" i="9"/>
  <c r="AA330" i="9"/>
  <c r="AA361" i="9"/>
  <c r="AA336" i="9"/>
  <c r="AA367" i="9"/>
  <c r="AN271" i="9" l="1"/>
  <c r="AN270" i="9"/>
  <c r="AN336" i="9"/>
  <c r="AN361" i="9"/>
  <c r="AN367" i="9"/>
  <c r="AN330" i="9"/>
  <c r="AK297" i="9" l="1"/>
  <c r="AK299" i="9" l="1"/>
  <c r="AK307" i="9"/>
  <c r="AK303" i="9"/>
  <c r="AK110" i="9"/>
  <c r="AK111" i="9"/>
  <c r="AK372" i="9"/>
  <c r="AK341" i="9"/>
  <c r="AK342" i="9"/>
  <c r="AK373" i="9"/>
  <c r="AK100" i="9"/>
  <c r="AK101" i="9"/>
  <c r="AK338" i="9"/>
  <c r="AK370" i="9"/>
  <c r="AK339" i="9"/>
  <c r="AK369" i="9"/>
  <c r="N121" i="9" l="1"/>
  <c r="N347" i="9"/>
  <c r="N316" i="9"/>
  <c r="AA301" i="9"/>
  <c r="AA300" i="9"/>
  <c r="T121" i="9" l="1"/>
  <c r="R121" i="9"/>
  <c r="Q121" i="9"/>
  <c r="S121" i="9"/>
  <c r="N348" i="9"/>
  <c r="T347" i="9"/>
  <c r="Q347" i="9"/>
  <c r="Q348" i="9" s="1"/>
  <c r="Q349" i="9" s="1"/>
  <c r="Q350" i="9" s="1"/>
  <c r="S347" i="9"/>
  <c r="R347" i="9"/>
  <c r="R348" i="9" s="1"/>
  <c r="R349" i="9" s="1"/>
  <c r="R350" i="9" s="1"/>
  <c r="N317" i="9"/>
  <c r="R316" i="9"/>
  <c r="R317" i="9" s="1"/>
  <c r="S316" i="9"/>
  <c r="T316" i="9"/>
  <c r="Q316" i="9"/>
  <c r="Q317" i="9" s="1"/>
  <c r="AN301" i="9"/>
  <c r="AN300" i="9"/>
  <c r="T348" i="9" l="1"/>
  <c r="S348" i="9"/>
  <c r="AV5" i="9"/>
  <c r="T317" i="9"/>
  <c r="S317" i="9"/>
  <c r="BV92" i="9"/>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H23" i="9" l="1"/>
  <c r="AH21" i="9"/>
  <c r="AK21" i="9"/>
  <c r="BO110" i="9"/>
  <c r="AH305" i="9"/>
  <c r="AH287" i="9"/>
  <c r="AH302" i="9"/>
  <c r="AH285" i="9"/>
  <c r="AH304" i="9"/>
  <c r="AH306" i="9"/>
  <c r="AH276" i="9"/>
  <c r="AH265" i="9"/>
  <c r="AH117" i="9"/>
  <c r="AH42" i="9"/>
  <c r="BM87" i="9"/>
  <c r="AH56" i="9"/>
  <c r="AH267" i="9"/>
  <c r="AH205" i="9"/>
  <c r="AH107" i="9"/>
  <c r="AH157" i="9"/>
  <c r="AH65" i="9"/>
  <c r="AH228" i="9"/>
  <c r="AH115" i="9"/>
  <c r="AH296" i="9"/>
  <c r="BM67" i="9"/>
  <c r="AH159" i="9"/>
  <c r="AH46" i="9"/>
  <c r="AH225" i="9"/>
  <c r="AH289" i="9"/>
  <c r="AH104" i="9"/>
  <c r="AH308" i="9"/>
  <c r="AH229" i="9"/>
  <c r="AH214" i="9"/>
  <c r="AH183" i="9"/>
  <c r="AH294" i="9"/>
  <c r="AH97" i="9"/>
  <c r="AH219" i="9"/>
  <c r="AH146" i="9"/>
  <c r="AH16" i="9"/>
  <c r="AH137" i="9"/>
  <c r="AH123" i="9"/>
  <c r="AH275" i="9"/>
  <c r="AH174" i="9"/>
  <c r="AH283" i="9"/>
  <c r="AH177" i="9"/>
  <c r="BN81" i="9"/>
  <c r="AH233" i="9"/>
  <c r="AH124" i="9"/>
  <c r="AH34" i="9"/>
  <c r="AH217" i="9"/>
  <c r="AH153" i="9"/>
  <c r="AH198" i="9"/>
  <c r="AH173" i="9"/>
  <c r="AH237" i="9"/>
  <c r="AH213" i="9"/>
  <c r="BM84" i="9"/>
  <c r="AH19" i="9"/>
  <c r="BN114" i="9"/>
  <c r="AH164" i="9"/>
  <c r="AH197" i="9"/>
  <c r="AH243" i="9"/>
  <c r="AH179" i="9"/>
  <c r="AH54" i="9"/>
  <c r="AH126" i="9"/>
  <c r="BO67" i="9"/>
  <c r="AH113" i="9"/>
  <c r="AH149" i="9"/>
  <c r="AH102" i="9"/>
  <c r="AH166" i="9"/>
  <c r="AH99" i="9"/>
  <c r="AH75" i="9"/>
  <c r="AH262" i="9"/>
  <c r="AH274" i="9"/>
  <c r="AH105" i="9"/>
  <c r="AH59" i="9"/>
  <c r="AH39" i="9"/>
  <c r="AH67" i="9"/>
  <c r="AH144" i="9"/>
  <c r="BO84" i="9"/>
  <c r="AH273" i="9"/>
  <c r="AH133" i="9"/>
  <c r="AH206" i="9"/>
  <c r="AH13" i="9"/>
  <c r="AH8" i="9"/>
  <c r="BO85" i="9"/>
  <c r="AH36" i="9"/>
  <c r="AH293" i="9"/>
  <c r="AH247" i="9"/>
  <c r="AH6" i="9"/>
  <c r="AH2" i="9"/>
  <c r="BN82" i="9"/>
  <c r="BN85" i="9"/>
  <c r="AH255" i="9"/>
  <c r="AH24" i="9"/>
  <c r="BO114" i="9"/>
  <c r="AH142" i="9"/>
  <c r="AH272" i="9"/>
  <c r="AH176" i="9"/>
  <c r="AH68" i="9"/>
  <c r="AH84" i="9"/>
  <c r="BN83" i="9"/>
  <c r="AH264" i="9"/>
  <c r="AH244" i="9"/>
  <c r="BM83" i="9"/>
  <c r="BO86" i="9"/>
  <c r="AH239" i="9"/>
  <c r="AH162" i="9"/>
  <c r="AH235" i="9"/>
  <c r="AH148" i="9"/>
  <c r="AH49" i="9"/>
  <c r="AH32" i="9"/>
  <c r="AH226" i="9"/>
  <c r="BM128" i="9"/>
  <c r="AH53" i="9"/>
  <c r="AH85" i="9"/>
  <c r="BN128" i="9"/>
  <c r="AH14" i="9"/>
  <c r="AH118" i="9"/>
  <c r="BO128" i="9"/>
  <c r="AH93" i="9"/>
  <c r="AH82" i="9"/>
  <c r="AH7" i="9"/>
  <c r="AH209" i="9"/>
  <c r="AH188" i="9"/>
  <c r="AH74" i="9"/>
  <c r="BO82" i="9"/>
  <c r="AH196" i="9"/>
  <c r="BM114" i="9"/>
  <c r="BN67" i="9"/>
  <c r="BM86" i="9"/>
  <c r="AH25" i="9"/>
  <c r="AH135" i="9"/>
  <c r="AH5" i="9"/>
  <c r="AH268" i="9"/>
  <c r="BN86" i="9"/>
  <c r="AH57" i="9"/>
  <c r="AH182" i="9"/>
  <c r="AH125" i="9"/>
  <c r="AH29" i="9"/>
  <c r="AH223" i="9"/>
  <c r="AH27" i="9"/>
  <c r="AH236" i="9"/>
  <c r="BN84" i="9"/>
  <c r="AH168" i="9"/>
  <c r="BV2" i="9"/>
  <c r="AH12" i="9"/>
  <c r="AH195" i="9"/>
  <c r="AH88" i="9"/>
  <c r="AH79" i="9"/>
  <c r="AH139" i="9"/>
  <c r="AH184" i="9"/>
  <c r="AH259" i="9"/>
  <c r="BN87" i="9"/>
  <c r="AH298" i="9"/>
  <c r="AH242" i="9"/>
  <c r="BM81" i="9"/>
  <c r="AH152" i="9"/>
  <c r="AH73" i="9"/>
  <c r="BO87" i="9"/>
  <c r="BM85" i="9"/>
  <c r="AH155" i="9"/>
  <c r="AH122" i="9"/>
  <c r="BO81" i="9"/>
  <c r="AH38" i="9"/>
  <c r="AH256" i="9"/>
  <c r="AH4" i="9"/>
  <c r="AH309" i="9"/>
  <c r="AH77" i="9"/>
  <c r="AH252" i="9"/>
  <c r="AH186" i="9"/>
  <c r="AH17" i="9"/>
  <c r="AH86" i="9"/>
  <c r="AH193" i="9"/>
  <c r="BM82" i="9"/>
  <c r="AH215" i="9"/>
  <c r="AH3" i="9"/>
  <c r="AH208" i="9"/>
  <c r="AH62" i="9"/>
  <c r="AH9" i="9"/>
  <c r="AH204" i="9"/>
  <c r="AH92" i="9"/>
  <c r="AH108" i="9"/>
  <c r="AH66" i="9"/>
  <c r="BO83" i="9"/>
  <c r="AH119" i="9"/>
  <c r="AH257" i="9"/>
  <c r="AH292" i="9"/>
  <c r="AH288" i="9"/>
  <c r="AH22" i="9"/>
  <c r="AH28" i="9"/>
  <c r="AH169" i="9"/>
  <c r="AH18" i="9"/>
  <c r="AK125" i="9"/>
  <c r="AK17" i="9"/>
  <c r="AK22" i="9"/>
  <c r="AK28" i="9"/>
  <c r="AK13" i="9"/>
  <c r="AK309" i="9"/>
  <c r="AK6" i="9"/>
  <c r="AK2" i="9"/>
  <c r="AK4" i="9"/>
  <c r="BM92" i="9"/>
  <c r="BO92" i="9"/>
  <c r="BN92" i="9"/>
  <c r="BO103" i="9"/>
  <c r="BN103" i="9"/>
  <c r="BM103" i="9"/>
  <c r="BO115" i="9"/>
  <c r="BN115" i="9"/>
  <c r="BM115" i="9"/>
  <c r="BM126" i="9"/>
  <c r="BN126" i="9"/>
  <c r="BO126" i="9"/>
  <c r="BN9" i="9"/>
  <c r="BO9" i="9"/>
  <c r="BM9" i="9"/>
  <c r="BN124" i="9"/>
  <c r="BO124" i="9"/>
  <c r="BM124" i="9"/>
  <c r="BN55" i="9"/>
  <c r="BO55" i="9"/>
  <c r="BM55" i="9"/>
  <c r="BN49" i="9"/>
  <c r="BM49" i="9"/>
  <c r="BO49" i="9"/>
  <c r="BN31" i="9"/>
  <c r="BO31" i="9"/>
  <c r="BM31" i="9"/>
  <c r="BN17" i="9"/>
  <c r="BO17" i="9"/>
  <c r="BM17" i="9"/>
  <c r="BM28" i="9"/>
  <c r="BO28" i="9"/>
  <c r="BN28" i="9"/>
  <c r="BO76" i="9"/>
  <c r="BN76" i="9"/>
  <c r="BM76" i="9"/>
  <c r="BN88" i="9"/>
  <c r="BM88" i="9"/>
  <c r="BO88" i="9"/>
  <c r="BM6" i="9"/>
  <c r="BM37" i="9"/>
  <c r="BN47" i="9"/>
  <c r="BM111" i="9"/>
  <c r="BO6" i="9"/>
  <c r="BN37" i="9"/>
  <c r="BO47" i="9"/>
  <c r="BN111" i="9"/>
  <c r="BN6" i="9"/>
  <c r="BO37" i="9"/>
  <c r="BM47" i="9"/>
  <c r="BO111" i="9"/>
  <c r="BO11" i="9"/>
  <c r="BN102" i="9"/>
  <c r="BM30" i="9"/>
  <c r="BM11" i="9"/>
  <c r="BM102" i="9"/>
  <c r="BO102" i="9"/>
  <c r="BO30" i="9"/>
  <c r="BN11" i="9"/>
  <c r="BN30" i="9"/>
  <c r="BN58" i="9"/>
  <c r="BM58" i="9"/>
  <c r="BO58" i="9"/>
  <c r="BN113" i="9"/>
  <c r="BO113" i="9"/>
  <c r="BM113" i="9"/>
  <c r="BN119" i="9"/>
  <c r="BO119" i="9"/>
  <c r="BM119" i="9"/>
  <c r="BM33" i="9"/>
  <c r="BN33" i="9"/>
  <c r="BO33" i="9"/>
  <c r="BO105" i="9"/>
  <c r="BN75" i="9"/>
  <c r="BN32" i="9"/>
  <c r="BM105" i="9"/>
  <c r="BO75" i="9"/>
  <c r="BN105" i="9"/>
  <c r="BM75" i="9"/>
  <c r="BO32" i="9"/>
  <c r="BM32" i="9"/>
  <c r="BM79" i="9"/>
  <c r="BM25" i="9"/>
  <c r="BN79" i="9"/>
  <c r="BO79" i="9"/>
  <c r="BN25" i="9"/>
  <c r="BO25" i="9"/>
  <c r="BO19" i="9"/>
  <c r="BN118" i="9"/>
  <c r="BM19" i="9"/>
  <c r="BM118" i="9"/>
  <c r="BN19" i="9"/>
  <c r="BO118" i="9"/>
  <c r="BO48" i="9"/>
  <c r="BN48" i="9"/>
  <c r="BN122" i="9"/>
  <c r="BO122" i="9"/>
  <c r="BM48" i="9"/>
  <c r="BM122" i="9"/>
  <c r="BN41" i="9"/>
  <c r="BM78" i="9"/>
  <c r="BM41" i="9"/>
  <c r="BO78" i="9"/>
  <c r="BO41" i="9"/>
  <c r="BN78" i="9"/>
  <c r="BN5" i="9"/>
  <c r="BN96" i="9"/>
  <c r="BM5" i="9"/>
  <c r="BO5" i="9"/>
  <c r="BO96" i="9"/>
  <c r="BM96" i="9"/>
  <c r="BO52" i="9"/>
  <c r="BN107" i="9"/>
  <c r="BM16" i="9"/>
  <c r="BM52" i="9"/>
  <c r="BO107" i="9"/>
  <c r="BN52" i="9"/>
  <c r="BM107" i="9"/>
  <c r="BN16" i="9"/>
  <c r="BO16" i="9"/>
  <c r="BM63" i="9"/>
  <c r="BN27" i="9"/>
  <c r="BO63" i="9"/>
  <c r="BO27" i="9"/>
  <c r="BO112" i="9"/>
  <c r="BN63" i="9"/>
  <c r="BM27" i="9"/>
  <c r="BM112" i="9"/>
  <c r="BN112" i="9"/>
  <c r="BM26" i="9"/>
  <c r="BM69" i="9"/>
  <c r="BN26" i="9"/>
  <c r="BO69" i="9"/>
  <c r="BO26" i="9"/>
  <c r="BN69" i="9"/>
  <c r="BN93" i="9"/>
  <c r="BO93" i="9"/>
  <c r="BM93" i="9"/>
  <c r="BN71" i="9"/>
  <c r="BO66" i="9"/>
  <c r="BM59" i="9"/>
  <c r="BO71" i="9"/>
  <c r="BM66" i="9"/>
  <c r="BN59" i="9"/>
  <c r="BM71" i="9"/>
  <c r="BN66" i="9"/>
  <c r="BO59" i="9"/>
  <c r="BN61" i="9"/>
  <c r="BN13" i="9"/>
  <c r="BO61" i="9"/>
  <c r="BO13" i="9"/>
  <c r="BM13" i="9"/>
  <c r="BM61" i="9"/>
  <c r="BO45" i="9"/>
  <c r="BO50" i="9"/>
  <c r="BO104" i="9"/>
  <c r="BM45" i="9"/>
  <c r="BM50" i="9"/>
  <c r="BN45" i="9"/>
  <c r="BN50" i="9"/>
  <c r="BM104" i="9"/>
  <c r="BN104" i="9"/>
  <c r="BO97" i="9"/>
  <c r="BM97" i="9"/>
  <c r="BN97" i="9"/>
  <c r="BN38" i="9"/>
  <c r="BO38" i="9"/>
  <c r="BM38" i="9"/>
  <c r="BO44" i="9"/>
  <c r="BN120" i="9"/>
  <c r="BM98" i="9"/>
  <c r="BN108" i="9"/>
  <c r="BN44" i="9"/>
  <c r="BO120" i="9"/>
  <c r="BO98" i="9"/>
  <c r="BM44" i="9"/>
  <c r="BM120" i="9"/>
  <c r="BN98" i="9"/>
  <c r="BN125" i="9"/>
  <c r="BM108" i="9"/>
  <c r="BM125" i="9"/>
  <c r="BO125" i="9"/>
  <c r="BO108" i="9"/>
  <c r="BM20" i="9"/>
  <c r="BO91" i="9"/>
  <c r="BN20" i="9"/>
  <c r="BO20" i="9"/>
  <c r="BN91" i="9"/>
  <c r="BM91" i="9"/>
  <c r="BO99" i="9"/>
  <c r="BN99" i="9"/>
  <c r="BM99" i="9"/>
  <c r="BO22" i="9"/>
  <c r="BM22" i="9"/>
  <c r="BN22" i="9"/>
  <c r="BN116" i="9"/>
  <c r="BN36" i="9"/>
  <c r="BO7" i="9"/>
  <c r="BM116" i="9"/>
  <c r="BM36" i="9"/>
  <c r="BO116" i="9"/>
  <c r="BO36" i="9"/>
  <c r="BN7" i="9"/>
  <c r="BM7" i="9"/>
  <c r="BO35" i="9"/>
  <c r="BO127" i="9"/>
  <c r="BM35" i="9"/>
  <c r="BN127" i="9"/>
  <c r="BN35" i="9"/>
  <c r="BM127" i="9"/>
  <c r="BO72" i="9"/>
  <c r="BN72" i="9"/>
  <c r="BM72" i="9"/>
  <c r="BM101" i="9"/>
  <c r="BO46" i="9"/>
  <c r="BN101" i="9"/>
  <c r="BM46" i="9"/>
  <c r="BO101" i="9"/>
  <c r="BN46" i="9"/>
  <c r="BM90" i="9"/>
  <c r="BN10" i="9"/>
  <c r="BN90" i="9"/>
  <c r="BO10" i="9"/>
  <c r="BO90" i="9"/>
  <c r="BM10" i="9"/>
  <c r="BO57" i="9"/>
  <c r="BO106" i="9"/>
  <c r="BM57" i="9"/>
  <c r="BN106" i="9"/>
  <c r="BN57" i="9"/>
  <c r="BM106" i="9"/>
  <c r="BN21" i="9"/>
  <c r="BO21" i="9"/>
  <c r="BM21" i="9"/>
  <c r="BN62" i="9"/>
  <c r="BM80" i="9"/>
  <c r="BM62" i="9"/>
  <c r="BO80" i="9"/>
  <c r="BO62" i="9"/>
  <c r="BN80" i="9"/>
  <c r="BO14" i="9"/>
  <c r="BM14" i="9"/>
  <c r="BN14" i="9"/>
  <c r="BO23" i="9"/>
  <c r="BM12" i="9"/>
  <c r="BM117" i="9"/>
  <c r="BN3" i="9"/>
  <c r="BO34" i="9"/>
  <c r="BN23" i="9"/>
  <c r="BO12" i="9"/>
  <c r="BO117" i="9"/>
  <c r="BM3" i="9"/>
  <c r="BM23" i="9"/>
  <c r="BN12" i="9"/>
  <c r="BN117" i="9"/>
  <c r="BO3" i="9"/>
  <c r="BN54" i="9"/>
  <c r="BN34" i="9"/>
  <c r="BO89" i="9"/>
  <c r="BM89" i="9"/>
  <c r="BO54" i="9"/>
  <c r="BM34" i="9"/>
  <c r="BN89" i="9"/>
  <c r="BM54" i="9"/>
  <c r="BO24" i="9"/>
  <c r="BO73" i="9"/>
  <c r="BM24" i="9"/>
  <c r="BM73" i="9"/>
  <c r="BN24" i="9"/>
  <c r="BN73" i="9"/>
  <c r="BN94" i="9"/>
  <c r="BM94" i="9"/>
  <c r="BO94" i="9"/>
  <c r="BM53" i="9"/>
  <c r="BN43" i="9"/>
  <c r="BM64" i="9"/>
  <c r="BN70" i="9"/>
  <c r="BN53" i="9"/>
  <c r="BO43" i="9"/>
  <c r="BN64" i="9"/>
  <c r="BO53" i="9"/>
  <c r="BM43" i="9"/>
  <c r="BO64" i="9"/>
  <c r="BN39" i="9"/>
  <c r="BO39" i="9"/>
  <c r="BO60" i="9"/>
  <c r="BO70" i="9"/>
  <c r="BN60" i="9"/>
  <c r="BM39" i="9"/>
  <c r="BM60" i="9"/>
  <c r="BM70" i="9"/>
  <c r="BM123" i="9"/>
  <c r="BN18" i="9"/>
  <c r="BN123" i="9"/>
  <c r="BM18" i="9"/>
  <c r="BO123" i="9"/>
  <c r="BO18" i="9"/>
  <c r="BN109" i="9"/>
  <c r="BN74" i="9"/>
  <c r="BM74" i="9"/>
  <c r="BM109" i="9"/>
  <c r="BO74" i="9"/>
  <c r="BO109" i="9"/>
  <c r="BM65" i="9"/>
  <c r="BM121" i="9"/>
  <c r="BN65" i="9"/>
  <c r="BO121" i="9"/>
  <c r="BO65" i="9"/>
  <c r="BN121" i="9"/>
  <c r="BN29" i="9"/>
  <c r="BO29" i="9"/>
  <c r="BM29" i="9"/>
  <c r="BO95" i="9"/>
  <c r="BM40" i="9"/>
  <c r="BN95" i="9"/>
  <c r="BN40" i="9"/>
  <c r="BM95" i="9"/>
  <c r="BO40" i="9"/>
  <c r="BN77" i="9"/>
  <c r="BO4" i="9"/>
  <c r="BO77" i="9"/>
  <c r="BM77" i="9"/>
  <c r="BM4" i="9"/>
  <c r="BN4" i="9"/>
  <c r="BO51" i="9"/>
  <c r="BN100" i="9"/>
  <c r="BN51" i="9"/>
  <c r="BO100" i="9"/>
  <c r="BM51" i="9"/>
  <c r="BM100" i="9"/>
  <c r="BO15" i="9"/>
  <c r="BM15" i="9"/>
  <c r="BN15" i="9"/>
  <c r="BO56" i="9"/>
  <c r="BM68" i="9"/>
  <c r="BN56" i="9"/>
  <c r="BO68" i="9"/>
  <c r="BN8" i="9"/>
  <c r="BM56" i="9"/>
  <c r="BN68" i="9"/>
  <c r="BO8" i="9"/>
  <c r="BM8" i="9"/>
  <c r="BN110" i="9"/>
  <c r="BM110" i="9"/>
  <c r="BM42" i="9"/>
  <c r="BO42" i="9"/>
  <c r="BN42" i="9"/>
  <c r="BN2" i="9" l="1"/>
  <c r="BQ94" i="9" s="1"/>
  <c r="BS1" i="9"/>
  <c r="BO2" i="9"/>
  <c r="BR121" i="9" s="1"/>
  <c r="BM2" i="9"/>
  <c r="BP128" i="9" s="1"/>
  <c r="AI1" i="9" a="1"/>
  <c r="AI1" i="9" s="1"/>
  <c r="BQ105" i="9" l="1"/>
  <c r="BQ85" i="9"/>
  <c r="BQ45" i="9"/>
  <c r="BQ23" i="9"/>
  <c r="BQ51" i="9"/>
  <c r="BP17" i="9"/>
  <c r="BR48" i="9"/>
  <c r="BR118" i="9"/>
  <c r="BQ28" i="9"/>
  <c r="BQ59" i="9"/>
  <c r="BP59" i="9"/>
  <c r="BQ49" i="9"/>
  <c r="BR99" i="9"/>
  <c r="BR25" i="9"/>
  <c r="BR126" i="9"/>
  <c r="BR45" i="9"/>
  <c r="BR23" i="9"/>
  <c r="BP31" i="9"/>
  <c r="BR42" i="9"/>
  <c r="BR94" i="9"/>
  <c r="BR11" i="9"/>
  <c r="BR111" i="9"/>
  <c r="BR116" i="9"/>
  <c r="BR27" i="9"/>
  <c r="BR106" i="9"/>
  <c r="BR16" i="9"/>
  <c r="BR63" i="9"/>
  <c r="BR39" i="9"/>
  <c r="BR47" i="9"/>
  <c r="BR57" i="9"/>
  <c r="BR50" i="9"/>
  <c r="BP114" i="9"/>
  <c r="BP4" i="9"/>
  <c r="BP93" i="9"/>
  <c r="BP72" i="9"/>
  <c r="BP79" i="9"/>
  <c r="BR58" i="9"/>
  <c r="BP98" i="9"/>
  <c r="BR18" i="9"/>
  <c r="BQ86" i="9"/>
  <c r="BP107" i="9"/>
  <c r="BR56" i="9"/>
  <c r="BQ107" i="9"/>
  <c r="BR86" i="9"/>
  <c r="BR19" i="9"/>
  <c r="BR36" i="9"/>
  <c r="BR29" i="9"/>
  <c r="BR114" i="9"/>
  <c r="BP83" i="9"/>
  <c r="BR102" i="9"/>
  <c r="BQ69" i="9"/>
  <c r="BP106" i="9"/>
  <c r="BR117" i="9"/>
  <c r="BQ67" i="9"/>
  <c r="BR30" i="9"/>
  <c r="BQ93" i="9"/>
  <c r="BR80" i="9"/>
  <c r="BR21" i="9"/>
  <c r="BQ102" i="9"/>
  <c r="BR84" i="9"/>
  <c r="BP55" i="9"/>
  <c r="BP119" i="9"/>
  <c r="BP126" i="9"/>
  <c r="BQ108" i="9"/>
  <c r="BQ109" i="9"/>
  <c r="BP95" i="9"/>
  <c r="BQ128" i="9"/>
  <c r="BQ78" i="9"/>
  <c r="BQ97" i="9"/>
  <c r="BQ14" i="9"/>
  <c r="BP42" i="9"/>
  <c r="BQ26" i="9"/>
  <c r="BQ124" i="9"/>
  <c r="BQ113" i="9"/>
  <c r="BP26" i="9"/>
  <c r="BQ116" i="9"/>
  <c r="BP73" i="9"/>
  <c r="BQ36" i="9"/>
  <c r="BQ16" i="9"/>
  <c r="BP9" i="9"/>
  <c r="BQ112" i="9"/>
  <c r="BQ22" i="9"/>
  <c r="BQ43" i="9"/>
  <c r="BQ17" i="9"/>
  <c r="BP65" i="9"/>
  <c r="BQ126" i="9"/>
  <c r="BQ38" i="9"/>
  <c r="BQ21" i="9"/>
  <c r="BQ40" i="9"/>
  <c r="BQ111" i="9"/>
  <c r="BQ83" i="9"/>
  <c r="BR62" i="9"/>
  <c r="BR38" i="9"/>
  <c r="BQ81" i="9"/>
  <c r="BQ11" i="9"/>
  <c r="BQ68" i="9"/>
  <c r="BQ114" i="9"/>
  <c r="BQ118" i="9"/>
  <c r="BQ44" i="9"/>
  <c r="BQ122" i="9"/>
  <c r="BQ87" i="9"/>
  <c r="BQ41" i="9"/>
  <c r="BQ50" i="9"/>
  <c r="BQ127" i="9"/>
  <c r="BQ64" i="9"/>
  <c r="BQ103" i="9"/>
  <c r="BQ48" i="9"/>
  <c r="BP53" i="9"/>
  <c r="BP37" i="9"/>
  <c r="BP122" i="9"/>
  <c r="BP35" i="9"/>
  <c r="BP24" i="9"/>
  <c r="BP19" i="9"/>
  <c r="BP34" i="9"/>
  <c r="BQ29" i="9"/>
  <c r="BQ10" i="9"/>
  <c r="BR8" i="9"/>
  <c r="BP7" i="9"/>
  <c r="BR124" i="9"/>
  <c r="BR75" i="9"/>
  <c r="BR112" i="9"/>
  <c r="BR67" i="9"/>
  <c r="BP67" i="9"/>
  <c r="BP124" i="9"/>
  <c r="BP49" i="9"/>
  <c r="BP25" i="9"/>
  <c r="BP69" i="9"/>
  <c r="BP120" i="9"/>
  <c r="BP62" i="9"/>
  <c r="BP68" i="9"/>
  <c r="BP41" i="9"/>
  <c r="BP86" i="9"/>
  <c r="BP104" i="9"/>
  <c r="BP30" i="9"/>
  <c r="BP2" i="9"/>
  <c r="BS3" i="9" s="1"/>
  <c r="BQ115" i="9"/>
  <c r="BR6" i="9"/>
  <c r="BR32" i="9"/>
  <c r="BR107" i="9"/>
  <c r="BP13" i="9"/>
  <c r="BQ91" i="9"/>
  <c r="BR90" i="9"/>
  <c r="BP89" i="9"/>
  <c r="BR123" i="9"/>
  <c r="BP15" i="9"/>
  <c r="BR77" i="9"/>
  <c r="BR53" i="9"/>
  <c r="BQ6" i="9"/>
  <c r="BR61" i="9"/>
  <c r="BP74" i="9"/>
  <c r="BP118" i="9"/>
  <c r="BQ70" i="9"/>
  <c r="BQ60" i="9"/>
  <c r="BQ65" i="9"/>
  <c r="BP63" i="9"/>
  <c r="BR24" i="9"/>
  <c r="BQ123" i="9"/>
  <c r="BQ58" i="9"/>
  <c r="BR20" i="9"/>
  <c r="BP29" i="9"/>
  <c r="BP75" i="9"/>
  <c r="BQ3" i="9"/>
  <c r="BR93" i="9"/>
  <c r="BR2" i="9"/>
  <c r="BU3" i="9" s="1"/>
  <c r="BR110" i="9"/>
  <c r="BR9" i="9"/>
  <c r="BP47" i="9"/>
  <c r="BQ25" i="9"/>
  <c r="BQ27" i="9"/>
  <c r="BP50" i="9"/>
  <c r="BP22" i="9"/>
  <c r="BQ57" i="9"/>
  <c r="BR73" i="9"/>
  <c r="BR74" i="9"/>
  <c r="BQ8" i="9"/>
  <c r="BQ15" i="9"/>
  <c r="BP121" i="9"/>
  <c r="BR33" i="9"/>
  <c r="BP38" i="9"/>
  <c r="BP100" i="9"/>
  <c r="BP27" i="9"/>
  <c r="BP109" i="9"/>
  <c r="BR40" i="9"/>
  <c r="BQ56" i="9"/>
  <c r="BR13" i="9"/>
  <c r="BR64" i="9"/>
  <c r="BP8" i="9"/>
  <c r="BR79" i="9"/>
  <c r="BR35" i="9"/>
  <c r="BR68" i="9"/>
  <c r="BQ4" i="9"/>
  <c r="BR122" i="9"/>
  <c r="BP23" i="9"/>
  <c r="BR55" i="9"/>
  <c r="BP102" i="9"/>
  <c r="BQ19" i="9"/>
  <c r="BP112" i="9"/>
  <c r="BP97" i="9"/>
  <c r="BP36" i="9"/>
  <c r="BP80" i="9"/>
  <c r="BP94" i="9"/>
  <c r="BR65" i="9"/>
  <c r="BP110" i="9"/>
  <c r="BP56" i="9"/>
  <c r="BP51" i="9"/>
  <c r="BQ79" i="9"/>
  <c r="BP108" i="9"/>
  <c r="BQ9" i="9"/>
  <c r="BP71" i="9"/>
  <c r="BR51" i="9"/>
  <c r="BP99" i="9"/>
  <c r="BQ55" i="9"/>
  <c r="BR97" i="9"/>
  <c r="BR95" i="9"/>
  <c r="BR82" i="9"/>
  <c r="BR5" i="9"/>
  <c r="BR10" i="9"/>
  <c r="BP127" i="9"/>
  <c r="BP81" i="9"/>
  <c r="BR69" i="9"/>
  <c r="BQ7" i="9"/>
  <c r="BQ2" i="9"/>
  <c r="BT3" i="9" s="1"/>
  <c r="BT4" i="9" s="1"/>
  <c r="BR31" i="9"/>
  <c r="BP58" i="9"/>
  <c r="BP48" i="9"/>
  <c r="BR26" i="9"/>
  <c r="BQ120" i="9"/>
  <c r="BR127" i="9"/>
  <c r="BP14" i="9"/>
  <c r="BQ53" i="9"/>
  <c r="BP40" i="9"/>
  <c r="BR43" i="9"/>
  <c r="BP12" i="9"/>
  <c r="BQ42" i="9"/>
  <c r="BP5" i="9"/>
  <c r="BR7" i="9"/>
  <c r="BQ31" i="9"/>
  <c r="BR98" i="9"/>
  <c r="BQ99" i="9"/>
  <c r="BP57" i="9"/>
  <c r="BQ88" i="9"/>
  <c r="BR22" i="9"/>
  <c r="BR15" i="9"/>
  <c r="BP92" i="9"/>
  <c r="BP52" i="9"/>
  <c r="BR14" i="9"/>
  <c r="BP21" i="9"/>
  <c r="BP82" i="9"/>
  <c r="BP45" i="9"/>
  <c r="BP18" i="9"/>
  <c r="BP87" i="9"/>
  <c r="BQ92" i="9"/>
  <c r="BR88" i="9"/>
  <c r="BQ32" i="9"/>
  <c r="BP96" i="9"/>
  <c r="BR59" i="9"/>
  <c r="BR108" i="9"/>
  <c r="BQ46" i="9"/>
  <c r="BQ117" i="9"/>
  <c r="BR109" i="9"/>
  <c r="BQ18" i="9"/>
  <c r="BQ47" i="9"/>
  <c r="BQ104" i="9"/>
  <c r="BR87" i="9"/>
  <c r="BR76" i="9"/>
  <c r="BP33" i="9"/>
  <c r="BQ5" i="9"/>
  <c r="BR71" i="9"/>
  <c r="BQ98" i="9"/>
  <c r="BP101" i="9"/>
  <c r="BR12" i="9"/>
  <c r="BR60" i="9"/>
  <c r="BP77" i="9"/>
  <c r="BQ35" i="9"/>
  <c r="BQ89" i="9"/>
  <c r="BP76" i="9"/>
  <c r="BR104" i="9"/>
  <c r="BP85" i="9"/>
  <c r="BR17" i="9"/>
  <c r="BR113" i="9"/>
  <c r="BP78" i="9"/>
  <c r="BP66" i="9"/>
  <c r="BQ125" i="9"/>
  <c r="BR128" i="9"/>
  <c r="BR85" i="9"/>
  <c r="BR81" i="9"/>
  <c r="BR28" i="9"/>
  <c r="BR119" i="9"/>
  <c r="BR41" i="9"/>
  <c r="BR66" i="9"/>
  <c r="BP44" i="9"/>
  <c r="BQ72" i="9"/>
  <c r="BR34" i="9"/>
  <c r="BQ39" i="9"/>
  <c r="BR4" i="9"/>
  <c r="BP70" i="9"/>
  <c r="BQ54" i="9"/>
  <c r="BP103" i="9"/>
  <c r="BP16" i="9"/>
  <c r="BQ101" i="9"/>
  <c r="BR37" i="9"/>
  <c r="BP116" i="9"/>
  <c r="BQ80" i="9"/>
  <c r="BP3" i="9"/>
  <c r="BR105" i="9"/>
  <c r="BR72" i="9"/>
  <c r="BQ90" i="9"/>
  <c r="BP28" i="9"/>
  <c r="BQ71" i="9"/>
  <c r="BR89" i="9"/>
  <c r="BP117" i="9"/>
  <c r="BR115" i="9"/>
  <c r="BP125" i="9"/>
  <c r="BQ77" i="9"/>
  <c r="BP84" i="9"/>
  <c r="BP115" i="9"/>
  <c r="BQ37" i="9"/>
  <c r="BP32" i="9"/>
  <c r="BQ52" i="9"/>
  <c r="BP61" i="9"/>
  <c r="BP91" i="9"/>
  <c r="BP10" i="9"/>
  <c r="BR54" i="9"/>
  <c r="BQ95" i="9"/>
  <c r="BQ74" i="9"/>
  <c r="BP113" i="9"/>
  <c r="BQ20" i="9"/>
  <c r="BR103" i="9"/>
  <c r="BP6" i="9"/>
  <c r="BP105" i="9"/>
  <c r="BR52" i="9"/>
  <c r="BQ61" i="9"/>
  <c r="BP20" i="9"/>
  <c r="BP90" i="9"/>
  <c r="BR3" i="9"/>
  <c r="BP123" i="9"/>
  <c r="BR100" i="9"/>
  <c r="BR46" i="9"/>
  <c r="BR70" i="9"/>
  <c r="BQ30" i="9"/>
  <c r="BR120" i="9"/>
  <c r="BR83" i="9"/>
  <c r="BQ76" i="9"/>
  <c r="BQ33" i="9"/>
  <c r="BQ96" i="9"/>
  <c r="BQ13" i="9"/>
  <c r="BR91" i="9"/>
  <c r="BQ84" i="9"/>
  <c r="BQ82" i="9"/>
  <c r="BR92" i="9"/>
  <c r="BP88" i="9"/>
  <c r="BQ75" i="9"/>
  <c r="BR96" i="9"/>
  <c r="BQ66" i="9"/>
  <c r="BR125" i="9"/>
  <c r="BR101" i="9"/>
  <c r="BQ12" i="9"/>
  <c r="BP60" i="9"/>
  <c r="BQ100" i="9"/>
  <c r="BQ121" i="9"/>
  <c r="BQ24" i="9"/>
  <c r="BR49" i="9"/>
  <c r="BQ63" i="9"/>
  <c r="BP64" i="9"/>
  <c r="BQ119" i="9"/>
  <c r="BQ106" i="9"/>
  <c r="BQ34" i="9"/>
  <c r="BQ73" i="9"/>
  <c r="BR78" i="9"/>
  <c r="BQ62" i="9"/>
  <c r="BP54" i="9"/>
  <c r="BP11" i="9"/>
  <c r="BR44" i="9"/>
  <c r="BP39" i="9"/>
  <c r="BP43" i="9"/>
  <c r="BP111" i="9"/>
  <c r="BP46" i="9"/>
  <c r="BQ110" i="9"/>
  <c r="BT5" i="9" l="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5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57" i="9" l="1"/>
  <c r="S157" i="9"/>
  <c r="P157" i="9"/>
  <c r="N297" i="9"/>
  <c r="N237" i="9"/>
  <c r="N277" i="9"/>
  <c r="N32" i="9"/>
  <c r="N227" i="9"/>
  <c r="N122" i="9"/>
  <c r="N167" i="9"/>
  <c r="N187" i="9"/>
  <c r="N307" i="9"/>
  <c r="N127" i="9"/>
  <c r="N52" i="9"/>
  <c r="N217" i="9"/>
  <c r="N168" i="9"/>
  <c r="N78" i="9"/>
  <c r="N98" i="9"/>
  <c r="N178" i="9"/>
  <c r="N188" i="9"/>
  <c r="N88" i="9"/>
  <c r="N18" i="9"/>
  <c r="N58" i="9"/>
  <c r="N8" i="9"/>
  <c r="N148" i="9"/>
  <c r="N138" i="9"/>
  <c r="N308" i="9"/>
  <c r="N228" i="9"/>
  <c r="N48" i="9"/>
  <c r="N28" i="9"/>
  <c r="N268" i="9"/>
  <c r="N198" i="9"/>
  <c r="N248" i="9"/>
  <c r="N128" i="9"/>
  <c r="N278" i="9"/>
  <c r="N68" i="9"/>
  <c r="N118" i="9"/>
  <c r="N298" i="9"/>
  <c r="N108" i="9"/>
  <c r="N288" i="9"/>
  <c r="N218" i="9"/>
  <c r="N258" i="9"/>
  <c r="N38" i="9"/>
  <c r="N208" i="9"/>
  <c r="N238" i="9"/>
  <c r="N158" i="9"/>
  <c r="N69" i="9"/>
  <c r="N89" i="9"/>
  <c r="N289" i="9"/>
  <c r="N119" i="9"/>
  <c r="N39" i="9"/>
  <c r="N59" i="9"/>
  <c r="N139" i="9"/>
  <c r="N299" i="9"/>
  <c r="N309" i="9"/>
  <c r="N229" i="9"/>
  <c r="N199" i="9"/>
  <c r="N269" i="9"/>
  <c r="N169" i="9"/>
  <c r="N179" i="9"/>
  <c r="N29" i="9"/>
  <c r="N259" i="9"/>
  <c r="N109" i="9"/>
  <c r="N129" i="9"/>
  <c r="N219" i="9"/>
  <c r="N99" i="9"/>
  <c r="N239" i="9"/>
  <c r="N159" i="9"/>
  <c r="N279" i="9"/>
  <c r="N189" i="9"/>
  <c r="N19" i="9"/>
  <c r="N209" i="9"/>
  <c r="N49" i="9"/>
  <c r="N79" i="9"/>
  <c r="N149" i="9"/>
  <c r="N249" i="9"/>
  <c r="N9" i="9"/>
  <c r="N304" i="9"/>
  <c r="N147" i="9"/>
  <c r="N283" i="9"/>
  <c r="N13" i="9"/>
  <c r="N103" i="9"/>
  <c r="N92" i="9"/>
  <c r="N67" i="9"/>
  <c r="N62" i="9"/>
  <c r="N73" i="9"/>
  <c r="N137" i="9"/>
  <c r="N253" i="9"/>
  <c r="N242" i="9"/>
  <c r="N182" i="9"/>
  <c r="N72" i="9"/>
  <c r="N33" i="9"/>
  <c r="N252" i="9"/>
  <c r="N22" i="9"/>
  <c r="N53" i="9"/>
  <c r="N267" i="9"/>
  <c r="N233" i="9"/>
  <c r="N107" i="9"/>
  <c r="N3" i="9"/>
  <c r="N162" i="9"/>
  <c r="N37" i="9"/>
  <c r="N207" i="9"/>
  <c r="N163" i="9"/>
  <c r="N87" i="9"/>
  <c r="N63" i="9"/>
  <c r="N172" i="9"/>
  <c r="N152" i="9"/>
  <c r="N153" i="9"/>
  <c r="N173" i="9"/>
  <c r="N97" i="9"/>
  <c r="N143" i="9"/>
  <c r="N47" i="9"/>
  <c r="N12" i="9"/>
  <c r="N17" i="9"/>
  <c r="N203" i="9"/>
  <c r="N302" i="9"/>
  <c r="N272" i="9"/>
  <c r="N202" i="9"/>
  <c r="N273" i="9"/>
  <c r="N303" i="9"/>
  <c r="N193" i="9"/>
  <c r="N117" i="9"/>
  <c r="N23" i="9"/>
  <c r="N212" i="9"/>
  <c r="N43" i="9"/>
  <c r="N287" i="9"/>
  <c r="N292" i="9"/>
  <c r="N293" i="9"/>
  <c r="N2" i="9"/>
  <c r="N123" i="9"/>
  <c r="N93" i="9"/>
  <c r="N42" i="9"/>
  <c r="N263" i="9"/>
  <c r="N57" i="9"/>
  <c r="N232" i="9"/>
  <c r="N27" i="9"/>
  <c r="N257" i="9"/>
  <c r="N262" i="9"/>
  <c r="N132" i="9"/>
  <c r="N112" i="9"/>
  <c r="N282" i="9"/>
  <c r="N82" i="9"/>
  <c r="N177" i="9"/>
  <c r="N77" i="9"/>
  <c r="N7" i="9"/>
  <c r="N192" i="9"/>
  <c r="N102" i="9"/>
  <c r="N213" i="9"/>
  <c r="N183" i="9"/>
  <c r="N197" i="9"/>
  <c r="N113" i="9"/>
  <c r="N83" i="9"/>
  <c r="N247" i="9"/>
  <c r="N133" i="9"/>
  <c r="N243" i="9"/>
  <c r="N142" i="9"/>
  <c r="N222" i="9"/>
  <c r="N223" i="9"/>
  <c r="Q157" i="9" l="1"/>
  <c r="R157" i="9"/>
  <c r="T237" i="9"/>
  <c r="S237" i="9"/>
  <c r="P237" i="9"/>
  <c r="P297" i="9"/>
  <c r="S297" i="9"/>
  <c r="T297" i="9"/>
  <c r="T32" i="9"/>
  <c r="S32" i="9"/>
  <c r="P32" i="9"/>
  <c r="T277" i="9"/>
  <c r="P277" i="9"/>
  <c r="S277" i="9"/>
  <c r="P127" i="9"/>
  <c r="S127" i="9"/>
  <c r="T127" i="9"/>
  <c r="P307" i="9"/>
  <c r="T307" i="9"/>
  <c r="S307" i="9"/>
  <c r="S187" i="9"/>
  <c r="P187" i="9"/>
  <c r="T187" i="9"/>
  <c r="T167" i="9"/>
  <c r="P167" i="9"/>
  <c r="S167" i="9"/>
  <c r="S217" i="9"/>
  <c r="P217" i="9"/>
  <c r="T217" i="9"/>
  <c r="T122" i="9"/>
  <c r="P122" i="9"/>
  <c r="S122" i="9"/>
  <c r="P52" i="9"/>
  <c r="T52" i="9"/>
  <c r="S52" i="9"/>
  <c r="T227" i="9"/>
  <c r="S227" i="9"/>
  <c r="P227" i="9"/>
  <c r="P192" i="9"/>
  <c r="S192" i="9"/>
  <c r="T192" i="9"/>
  <c r="P113" i="9"/>
  <c r="T113" i="9"/>
  <c r="S113" i="9"/>
  <c r="T193" i="9"/>
  <c r="S193" i="9"/>
  <c r="P193" i="9"/>
  <c r="S77" i="9"/>
  <c r="T77" i="9"/>
  <c r="P77" i="9"/>
  <c r="S287" i="9"/>
  <c r="T287" i="9"/>
  <c r="P287" i="9"/>
  <c r="S207" i="9"/>
  <c r="T207" i="9"/>
  <c r="P207" i="9"/>
  <c r="S243" i="9"/>
  <c r="T243" i="9"/>
  <c r="P243" i="9"/>
  <c r="P257" i="9"/>
  <c r="T257" i="9"/>
  <c r="S257" i="9"/>
  <c r="P133" i="9"/>
  <c r="S133" i="9"/>
  <c r="T133" i="9"/>
  <c r="S247" i="9"/>
  <c r="P247" i="9"/>
  <c r="T247" i="9"/>
  <c r="P102" i="9"/>
  <c r="S102" i="9"/>
  <c r="T102" i="9"/>
  <c r="S282" i="9"/>
  <c r="P282" i="9"/>
  <c r="T282" i="9"/>
  <c r="S232" i="9"/>
  <c r="P232" i="9"/>
  <c r="T232" i="9"/>
  <c r="S2" i="9"/>
  <c r="AT20" i="9"/>
  <c r="P2" i="9"/>
  <c r="T2" i="9"/>
  <c r="AT21" i="9"/>
  <c r="AT19" i="9"/>
  <c r="P23" i="9"/>
  <c r="T23" i="9"/>
  <c r="S23" i="9"/>
  <c r="P272" i="9"/>
  <c r="S272" i="9"/>
  <c r="T272" i="9"/>
  <c r="T143" i="9"/>
  <c r="S143" i="9"/>
  <c r="P143" i="9"/>
  <c r="S63" i="9"/>
  <c r="P63" i="9"/>
  <c r="T63" i="9"/>
  <c r="T3" i="9"/>
  <c r="P3" i="9"/>
  <c r="S3" i="9"/>
  <c r="P252" i="9"/>
  <c r="T252" i="9"/>
  <c r="S252" i="9"/>
  <c r="T137" i="9"/>
  <c r="S137" i="9"/>
  <c r="P137" i="9"/>
  <c r="T13" i="9"/>
  <c r="S13" i="9"/>
  <c r="P13" i="9"/>
  <c r="T149" i="9"/>
  <c r="P149" i="9"/>
  <c r="S149" i="9"/>
  <c r="T279" i="9"/>
  <c r="S279" i="9"/>
  <c r="P279" i="9"/>
  <c r="P109" i="9"/>
  <c r="S109" i="9"/>
  <c r="T109" i="9"/>
  <c r="P199" i="9"/>
  <c r="T199" i="9"/>
  <c r="S199" i="9"/>
  <c r="T39" i="9"/>
  <c r="S39" i="9"/>
  <c r="P39" i="9"/>
  <c r="T238" i="9"/>
  <c r="S238" i="9"/>
  <c r="P238" i="9"/>
  <c r="S108" i="9"/>
  <c r="T108" i="9"/>
  <c r="P108" i="9"/>
  <c r="P248" i="9"/>
  <c r="S248" i="9"/>
  <c r="T248" i="9"/>
  <c r="S308" i="9"/>
  <c r="P308" i="9"/>
  <c r="T308" i="9"/>
  <c r="P88" i="9"/>
  <c r="T88" i="9"/>
  <c r="S88" i="9"/>
  <c r="T112" i="9"/>
  <c r="S112" i="9"/>
  <c r="P112" i="9"/>
  <c r="T302" i="9"/>
  <c r="S302" i="9"/>
  <c r="P302" i="9"/>
  <c r="T97" i="9"/>
  <c r="P97" i="9"/>
  <c r="S97" i="9"/>
  <c r="S87" i="9"/>
  <c r="P87" i="9"/>
  <c r="T87" i="9"/>
  <c r="P107" i="9"/>
  <c r="S107" i="9"/>
  <c r="T107" i="9"/>
  <c r="S33" i="9"/>
  <c r="P33" i="9"/>
  <c r="T33" i="9"/>
  <c r="S73" i="9"/>
  <c r="P73" i="9"/>
  <c r="T73" i="9"/>
  <c r="T283" i="9"/>
  <c r="P283" i="9"/>
  <c r="S283" i="9"/>
  <c r="S79" i="9"/>
  <c r="T79" i="9"/>
  <c r="P79" i="9"/>
  <c r="T159" i="9"/>
  <c r="P159" i="9"/>
  <c r="S159" i="9"/>
  <c r="T259" i="9"/>
  <c r="S259" i="9"/>
  <c r="P259" i="9"/>
  <c r="P229" i="9"/>
  <c r="S229" i="9"/>
  <c r="T229" i="9"/>
  <c r="P119" i="9"/>
  <c r="T119" i="9"/>
  <c r="S119" i="9"/>
  <c r="S208" i="9"/>
  <c r="P208" i="9"/>
  <c r="T208" i="9"/>
  <c r="T298" i="9"/>
  <c r="P298" i="9"/>
  <c r="S298" i="9"/>
  <c r="P198" i="9"/>
  <c r="S198" i="9"/>
  <c r="T198" i="9"/>
  <c r="T138" i="9"/>
  <c r="S138" i="9"/>
  <c r="P138" i="9"/>
  <c r="P188" i="9"/>
  <c r="S188" i="9"/>
  <c r="T188" i="9"/>
  <c r="T293" i="9"/>
  <c r="S293" i="9"/>
  <c r="P293" i="9"/>
  <c r="T292" i="9"/>
  <c r="P292" i="9"/>
  <c r="S292" i="9"/>
  <c r="T173" i="9"/>
  <c r="P173" i="9"/>
  <c r="S173" i="9"/>
  <c r="P163" i="9"/>
  <c r="T163" i="9"/>
  <c r="S163" i="9"/>
  <c r="P233" i="9"/>
  <c r="S233" i="9"/>
  <c r="T233" i="9"/>
  <c r="S72" i="9"/>
  <c r="T72" i="9"/>
  <c r="P72" i="9"/>
  <c r="T62" i="9"/>
  <c r="P62" i="9"/>
  <c r="S62" i="9"/>
  <c r="P147" i="9"/>
  <c r="S147" i="9"/>
  <c r="T147" i="9"/>
  <c r="S49" i="9"/>
  <c r="T49" i="9"/>
  <c r="P49" i="9"/>
  <c r="T239" i="9"/>
  <c r="S239" i="9"/>
  <c r="P239" i="9"/>
  <c r="S29" i="9"/>
  <c r="P29" i="9"/>
  <c r="T29" i="9"/>
  <c r="S309" i="9"/>
  <c r="T309" i="9"/>
  <c r="P309" i="9"/>
  <c r="S289" i="9"/>
  <c r="T289" i="9"/>
  <c r="P289" i="9"/>
  <c r="T38" i="9"/>
  <c r="P38" i="9"/>
  <c r="S38" i="9"/>
  <c r="T118" i="9"/>
  <c r="P118" i="9"/>
  <c r="S118" i="9"/>
  <c r="T268" i="9"/>
  <c r="S268" i="9"/>
  <c r="P268" i="9"/>
  <c r="P148" i="9"/>
  <c r="S148" i="9"/>
  <c r="T148" i="9"/>
  <c r="S178" i="9"/>
  <c r="P178" i="9"/>
  <c r="T178" i="9"/>
  <c r="T223" i="9"/>
  <c r="S223" i="9"/>
  <c r="P223" i="9"/>
  <c r="S117" i="9"/>
  <c r="P117" i="9"/>
  <c r="T117" i="9"/>
  <c r="S263" i="9"/>
  <c r="T263" i="9"/>
  <c r="P263" i="9"/>
  <c r="S197" i="9"/>
  <c r="P197" i="9"/>
  <c r="T197" i="9"/>
  <c r="T303" i="9"/>
  <c r="P303" i="9"/>
  <c r="S303" i="9"/>
  <c r="P267" i="9"/>
  <c r="S267" i="9"/>
  <c r="T267" i="9"/>
  <c r="T304" i="9"/>
  <c r="S304" i="9"/>
  <c r="T209" i="9"/>
  <c r="P209" i="9"/>
  <c r="S209" i="9"/>
  <c r="T99" i="9"/>
  <c r="S99" i="9"/>
  <c r="P99" i="9"/>
  <c r="S179" i="9"/>
  <c r="P179" i="9"/>
  <c r="T179" i="9"/>
  <c r="T299" i="9"/>
  <c r="S299" i="9"/>
  <c r="P299" i="9"/>
  <c r="T89" i="9"/>
  <c r="P89" i="9"/>
  <c r="S89" i="9"/>
  <c r="T258" i="9"/>
  <c r="P258" i="9"/>
  <c r="S258" i="9"/>
  <c r="S68" i="9"/>
  <c r="P68" i="9"/>
  <c r="T68" i="9"/>
  <c r="S28" i="9"/>
  <c r="T28" i="9"/>
  <c r="P28" i="9"/>
  <c r="T8" i="9"/>
  <c r="P8" i="9"/>
  <c r="S8" i="9"/>
  <c r="T98" i="9"/>
  <c r="P98" i="9"/>
  <c r="S98" i="9"/>
  <c r="S57" i="9"/>
  <c r="P57" i="9"/>
  <c r="T57" i="9"/>
  <c r="P7" i="9"/>
  <c r="T7" i="9"/>
  <c r="S7" i="9"/>
  <c r="P203" i="9"/>
  <c r="S203" i="9"/>
  <c r="T203" i="9"/>
  <c r="S262" i="9"/>
  <c r="T262" i="9"/>
  <c r="P262" i="9"/>
  <c r="T153" i="9"/>
  <c r="S153" i="9"/>
  <c r="P153" i="9"/>
  <c r="T67" i="9"/>
  <c r="S67" i="9"/>
  <c r="P67" i="9"/>
  <c r="P177" i="9"/>
  <c r="S177" i="9"/>
  <c r="T177" i="9"/>
  <c r="S43" i="9"/>
  <c r="T43" i="9"/>
  <c r="P43" i="9"/>
  <c r="P273" i="9"/>
  <c r="T273" i="9"/>
  <c r="S273" i="9"/>
  <c r="S12" i="9"/>
  <c r="P12" i="9"/>
  <c r="T12" i="9"/>
  <c r="S152" i="9"/>
  <c r="P152" i="9"/>
  <c r="T152" i="9"/>
  <c r="T37" i="9"/>
  <c r="S37" i="9"/>
  <c r="P37" i="9"/>
  <c r="S53" i="9"/>
  <c r="T53" i="9"/>
  <c r="P53" i="9"/>
  <c r="P242" i="9"/>
  <c r="T242" i="9"/>
  <c r="S242" i="9"/>
  <c r="T92" i="9"/>
  <c r="S92" i="9"/>
  <c r="P92" i="9"/>
  <c r="P9" i="9"/>
  <c r="S9" i="9"/>
  <c r="T9" i="9"/>
  <c r="T19" i="9"/>
  <c r="P19" i="9"/>
  <c r="S19" i="9"/>
  <c r="T219" i="9"/>
  <c r="P219" i="9"/>
  <c r="S219" i="9"/>
  <c r="P169" i="9"/>
  <c r="T169" i="9"/>
  <c r="S169" i="9"/>
  <c r="S139" i="9"/>
  <c r="P139" i="9"/>
  <c r="T139" i="9"/>
  <c r="S69" i="9"/>
  <c r="T69" i="9"/>
  <c r="P69" i="9"/>
  <c r="T218" i="9"/>
  <c r="P218" i="9"/>
  <c r="S218" i="9"/>
  <c r="S278" i="9"/>
  <c r="P278" i="9"/>
  <c r="T278" i="9"/>
  <c r="P48" i="9"/>
  <c r="T48" i="9"/>
  <c r="S48" i="9"/>
  <c r="S58" i="9"/>
  <c r="P58" i="9"/>
  <c r="T58" i="9"/>
  <c r="S78" i="9"/>
  <c r="T78" i="9"/>
  <c r="P78" i="9"/>
  <c r="S83" i="9"/>
  <c r="P83" i="9"/>
  <c r="T83" i="9"/>
  <c r="S222" i="9"/>
  <c r="P222" i="9"/>
  <c r="T222" i="9"/>
  <c r="P132" i="9"/>
  <c r="S132" i="9"/>
  <c r="T132" i="9"/>
  <c r="T142" i="9"/>
  <c r="S142" i="9"/>
  <c r="P142" i="9"/>
  <c r="T42" i="9"/>
  <c r="P42" i="9"/>
  <c r="S42" i="9"/>
  <c r="S17" i="9"/>
  <c r="P17" i="9"/>
  <c r="T17" i="9"/>
  <c r="T182" i="9"/>
  <c r="S182" i="9"/>
  <c r="P182" i="9"/>
  <c r="P183" i="9"/>
  <c r="T183" i="9"/>
  <c r="S183" i="9"/>
  <c r="T93" i="9"/>
  <c r="P93" i="9"/>
  <c r="S93" i="9"/>
  <c r="T213" i="9"/>
  <c r="S213" i="9"/>
  <c r="P213" i="9"/>
  <c r="P82" i="9"/>
  <c r="S82" i="9"/>
  <c r="T82" i="9"/>
  <c r="P27" i="9"/>
  <c r="S27" i="9"/>
  <c r="T27" i="9"/>
  <c r="S123" i="9"/>
  <c r="P123" i="9"/>
  <c r="T123" i="9"/>
  <c r="P212" i="9"/>
  <c r="S212" i="9"/>
  <c r="T212" i="9"/>
  <c r="P202" i="9"/>
  <c r="S202" i="9"/>
  <c r="T202" i="9"/>
  <c r="T47" i="9"/>
  <c r="P47" i="9"/>
  <c r="S47" i="9"/>
  <c r="T172" i="9"/>
  <c r="S172" i="9"/>
  <c r="P172" i="9"/>
  <c r="T162" i="9"/>
  <c r="P162" i="9"/>
  <c r="S162" i="9"/>
  <c r="T22" i="9"/>
  <c r="S22" i="9"/>
  <c r="P22" i="9"/>
  <c r="P253" i="9"/>
  <c r="T253" i="9"/>
  <c r="S253" i="9"/>
  <c r="T103" i="9"/>
  <c r="P103" i="9"/>
  <c r="S103" i="9"/>
  <c r="T249" i="9"/>
  <c r="P249" i="9"/>
  <c r="S249" i="9"/>
  <c r="T189" i="9"/>
  <c r="S189" i="9"/>
  <c r="P189" i="9"/>
  <c r="T129" i="9"/>
  <c r="P129" i="9"/>
  <c r="S129" i="9"/>
  <c r="T269" i="9"/>
  <c r="S269" i="9"/>
  <c r="P269" i="9"/>
  <c r="P59" i="9"/>
  <c r="T59" i="9"/>
  <c r="S59" i="9"/>
  <c r="S158" i="9"/>
  <c r="T158" i="9"/>
  <c r="P158" i="9"/>
  <c r="T288" i="9"/>
  <c r="S288" i="9"/>
  <c r="P288" i="9"/>
  <c r="P128" i="9"/>
  <c r="T128" i="9"/>
  <c r="S128" i="9"/>
  <c r="S228" i="9"/>
  <c r="T228" i="9"/>
  <c r="P228" i="9"/>
  <c r="T18" i="9"/>
  <c r="P18" i="9"/>
  <c r="S18" i="9"/>
  <c r="T168" i="9"/>
  <c r="P168" i="9"/>
  <c r="S168" i="9"/>
  <c r="AV3" i="9" l="1"/>
  <c r="R297" i="9"/>
  <c r="Q297" i="9"/>
  <c r="AV4" i="9"/>
  <c r="R237" i="9"/>
  <c r="Q237" i="9"/>
  <c r="Q277" i="9"/>
  <c r="R277" i="9"/>
  <c r="R32" i="9"/>
  <c r="Q32" i="9"/>
  <c r="R227" i="9"/>
  <c r="Q227" i="9"/>
  <c r="Q122" i="9"/>
  <c r="R122" i="9"/>
  <c r="Q167" i="9"/>
  <c r="R167" i="9"/>
  <c r="AV14" i="9"/>
  <c r="AV15" i="9"/>
  <c r="R307" i="9"/>
  <c r="Q307" i="9"/>
  <c r="Q217" i="9"/>
  <c r="R217" i="9"/>
  <c r="Q187" i="9"/>
  <c r="R187" i="9"/>
  <c r="R52" i="9"/>
  <c r="Q52" i="9"/>
  <c r="Q127" i="9"/>
  <c r="R127" i="9"/>
  <c r="R148" i="9"/>
  <c r="Q148" i="9"/>
  <c r="Q119" i="9"/>
  <c r="R119" i="9"/>
  <c r="R107" i="9"/>
  <c r="Q107" i="9"/>
  <c r="R23" i="9"/>
  <c r="Q23" i="9"/>
  <c r="Q59" i="9"/>
  <c r="R59" i="9"/>
  <c r="Q212" i="9"/>
  <c r="R212" i="9"/>
  <c r="Q183" i="9"/>
  <c r="R183" i="9"/>
  <c r="R9" i="9"/>
  <c r="Q9" i="9"/>
  <c r="Q7" i="9"/>
  <c r="R7" i="9"/>
  <c r="Q268" i="9"/>
  <c r="R268" i="9"/>
  <c r="R239" i="9"/>
  <c r="Q239" i="9"/>
  <c r="Q302" i="9"/>
  <c r="R302" i="9"/>
  <c r="Q238" i="9"/>
  <c r="R238" i="9"/>
  <c r="R269" i="9"/>
  <c r="Q269" i="9"/>
  <c r="R172" i="9"/>
  <c r="Q172" i="9"/>
  <c r="Q182" i="9"/>
  <c r="R182" i="9"/>
  <c r="Q53" i="9"/>
  <c r="R53" i="9"/>
  <c r="R117" i="9"/>
  <c r="Q117" i="9"/>
  <c r="Q38" i="9"/>
  <c r="R38" i="9"/>
  <c r="Q292" i="9"/>
  <c r="R292" i="9"/>
  <c r="R159" i="9"/>
  <c r="Q159" i="9"/>
  <c r="R87" i="9"/>
  <c r="Q87" i="9"/>
  <c r="Q63" i="9"/>
  <c r="R63" i="9"/>
  <c r="Q128" i="9"/>
  <c r="R128" i="9"/>
  <c r="Q202" i="9"/>
  <c r="R202" i="9"/>
  <c r="Q82" i="9"/>
  <c r="R82" i="9"/>
  <c r="R132" i="9"/>
  <c r="Q132" i="9"/>
  <c r="Q169" i="9"/>
  <c r="R169" i="9"/>
  <c r="R273" i="9"/>
  <c r="Q273" i="9"/>
  <c r="R177" i="9"/>
  <c r="Q177" i="9"/>
  <c r="R203" i="9"/>
  <c r="Q203" i="9"/>
  <c r="Q263" i="9"/>
  <c r="R263" i="9"/>
  <c r="R223" i="9"/>
  <c r="Q223" i="9"/>
  <c r="R289" i="9"/>
  <c r="Q289" i="9"/>
  <c r="R49" i="9"/>
  <c r="Q49" i="9"/>
  <c r="Q293" i="9"/>
  <c r="R293" i="9"/>
  <c r="R138" i="9"/>
  <c r="Q138" i="9"/>
  <c r="Q259" i="9"/>
  <c r="R259" i="9"/>
  <c r="Q79" i="9"/>
  <c r="R79" i="9"/>
  <c r="R112" i="9"/>
  <c r="Q112" i="9"/>
  <c r="R108" i="9"/>
  <c r="Q108" i="9"/>
  <c r="R39" i="9"/>
  <c r="Q39" i="9"/>
  <c r="R137" i="9"/>
  <c r="Q137" i="9"/>
  <c r="Q143" i="9"/>
  <c r="R143" i="9"/>
  <c r="Q2" i="9"/>
  <c r="R2" i="9"/>
  <c r="R207" i="9"/>
  <c r="Q207" i="9"/>
  <c r="Q77" i="9"/>
  <c r="R77" i="9"/>
  <c r="Q282" i="9"/>
  <c r="R282" i="9"/>
  <c r="R247" i="9"/>
  <c r="Q247" i="9"/>
  <c r="R257" i="9"/>
  <c r="Q257" i="9"/>
  <c r="R113" i="9"/>
  <c r="Q113" i="9"/>
  <c r="AT17" i="9"/>
  <c r="AT18" i="9"/>
  <c r="Q243" i="9"/>
  <c r="R243" i="9"/>
  <c r="R287" i="9"/>
  <c r="Q287" i="9"/>
  <c r="R193" i="9"/>
  <c r="Q193" i="9"/>
  <c r="R232" i="9"/>
  <c r="Q232" i="9"/>
  <c r="Q228" i="9"/>
  <c r="R228" i="9"/>
  <c r="R288" i="9"/>
  <c r="Q288" i="9"/>
  <c r="Q213" i="9"/>
  <c r="R213" i="9"/>
  <c r="R142" i="9"/>
  <c r="Q142" i="9"/>
  <c r="Q78" i="9"/>
  <c r="R78" i="9"/>
  <c r="Q37" i="9"/>
  <c r="R37" i="9"/>
  <c r="Q43" i="9"/>
  <c r="R43" i="9"/>
  <c r="Q67" i="9"/>
  <c r="R67" i="9"/>
  <c r="Q262" i="9"/>
  <c r="R262" i="9"/>
  <c r="Q28" i="9"/>
  <c r="R28" i="9"/>
  <c r="Q299" i="9"/>
  <c r="R299" i="9"/>
  <c r="Q99" i="9"/>
  <c r="R99" i="9"/>
  <c r="R303" i="9"/>
  <c r="Q303" i="9"/>
  <c r="Q118" i="9"/>
  <c r="R118" i="9"/>
  <c r="R29" i="9"/>
  <c r="Q29" i="9"/>
  <c r="R62" i="9"/>
  <c r="Q62" i="9"/>
  <c r="Q173" i="9"/>
  <c r="R173" i="9"/>
  <c r="R298" i="9"/>
  <c r="Q298" i="9"/>
  <c r="Q73" i="9"/>
  <c r="R73" i="9"/>
  <c r="R97" i="9"/>
  <c r="Q97" i="9"/>
  <c r="Q308" i="9"/>
  <c r="R308" i="9"/>
  <c r="R149" i="9"/>
  <c r="Q149" i="9"/>
  <c r="Q3" i="9"/>
  <c r="R3" i="9"/>
  <c r="Q168" i="9"/>
  <c r="R168" i="9"/>
  <c r="R129" i="9"/>
  <c r="Q129" i="9"/>
  <c r="Q249" i="9"/>
  <c r="R249" i="9"/>
  <c r="R162" i="9"/>
  <c r="Q162" i="9"/>
  <c r="R47" i="9"/>
  <c r="Q47" i="9"/>
  <c r="Q17" i="9"/>
  <c r="R17" i="9"/>
  <c r="Q222" i="9"/>
  <c r="R222" i="9"/>
  <c r="Q218" i="9"/>
  <c r="R218" i="9"/>
  <c r="Q139" i="9"/>
  <c r="R139" i="9"/>
  <c r="Q219" i="9"/>
  <c r="R219" i="9"/>
  <c r="R12" i="9"/>
  <c r="Q12" i="9"/>
  <c r="R98" i="9"/>
  <c r="Q98" i="9"/>
  <c r="R258" i="9"/>
  <c r="Q258" i="9"/>
  <c r="Q233" i="9"/>
  <c r="R233" i="9"/>
  <c r="R109" i="9"/>
  <c r="Q109" i="9"/>
  <c r="Q253" i="9"/>
  <c r="R253" i="9"/>
  <c r="Q27" i="9"/>
  <c r="R27" i="9"/>
  <c r="Q48" i="9"/>
  <c r="R48" i="9"/>
  <c r="Q242" i="9"/>
  <c r="R242" i="9"/>
  <c r="R309" i="9"/>
  <c r="Q309" i="9"/>
  <c r="Q72" i="9"/>
  <c r="R72" i="9"/>
  <c r="Q279" i="9"/>
  <c r="R279" i="9"/>
  <c r="Q13" i="9"/>
  <c r="R13" i="9"/>
  <c r="Q158" i="9"/>
  <c r="R158" i="9"/>
  <c r="Q189" i="9"/>
  <c r="R189" i="9"/>
  <c r="Q22" i="9"/>
  <c r="R22" i="9"/>
  <c r="R69" i="9"/>
  <c r="Q69" i="9"/>
  <c r="Q92" i="9"/>
  <c r="R92" i="9"/>
  <c r="Q153" i="9"/>
  <c r="R153" i="9"/>
  <c r="Q197" i="9"/>
  <c r="R197" i="9"/>
  <c r="Q178" i="9"/>
  <c r="R178" i="9"/>
  <c r="Q208" i="9"/>
  <c r="R208" i="9"/>
  <c r="Q283" i="9"/>
  <c r="R283" i="9"/>
  <c r="R33" i="9"/>
  <c r="Q33" i="9"/>
  <c r="R18" i="9"/>
  <c r="Q18" i="9"/>
  <c r="Q103" i="9"/>
  <c r="R103" i="9"/>
  <c r="Q123" i="9"/>
  <c r="R123" i="9"/>
  <c r="R93" i="9"/>
  <c r="Q93" i="9"/>
  <c r="R42" i="9"/>
  <c r="Q42" i="9"/>
  <c r="Q83" i="9"/>
  <c r="R83" i="9"/>
  <c r="R58" i="9"/>
  <c r="Q58" i="9"/>
  <c r="Q278" i="9"/>
  <c r="R278" i="9"/>
  <c r="Q19" i="9"/>
  <c r="R19" i="9"/>
  <c r="R152" i="9"/>
  <c r="Q152" i="9"/>
  <c r="Q57" i="9"/>
  <c r="R57" i="9"/>
  <c r="R8" i="9"/>
  <c r="Q8" i="9"/>
  <c r="Q68" i="9"/>
  <c r="R68" i="9"/>
  <c r="Q89" i="9"/>
  <c r="R89" i="9"/>
  <c r="Q179" i="9"/>
  <c r="R179" i="9"/>
  <c r="Q209" i="9"/>
  <c r="R209" i="9"/>
  <c r="Q267" i="9"/>
  <c r="R267" i="9"/>
  <c r="Q147" i="9"/>
  <c r="R147" i="9"/>
  <c r="Q163" i="9"/>
  <c r="R163" i="9"/>
  <c r="Q188" i="9"/>
  <c r="R188" i="9"/>
  <c r="Q198" i="9"/>
  <c r="R198" i="9"/>
  <c r="Q229" i="9"/>
  <c r="R229" i="9"/>
  <c r="Q88" i="9"/>
  <c r="R88" i="9"/>
  <c r="Q248" i="9"/>
  <c r="R248" i="9"/>
  <c r="Q199" i="9"/>
  <c r="R199" i="9"/>
  <c r="R252" i="9"/>
  <c r="Q252" i="9"/>
  <c r="R272" i="9"/>
  <c r="Q272" i="9"/>
  <c r="AV2" i="9"/>
  <c r="R102" i="9"/>
  <c r="Q102" i="9"/>
  <c r="Q133" i="9"/>
  <c r="R133" i="9"/>
  <c r="Q192" i="9"/>
  <c r="R192" i="9"/>
  <c r="AA31" i="9"/>
  <c r="AA30" i="9"/>
  <c r="AA311" i="9"/>
  <c r="AA370" i="9"/>
  <c r="AA312" i="9"/>
  <c r="AA344" i="9"/>
  <c r="AA343" i="9"/>
  <c r="AA314" i="9"/>
  <c r="AA345" i="9"/>
  <c r="AA313" i="9"/>
  <c r="AA349" i="9"/>
  <c r="AA350" i="9"/>
  <c r="AA110" i="9"/>
  <c r="AA319" i="9"/>
  <c r="AA100" i="9"/>
  <c r="AA111" i="9"/>
  <c r="AA318" i="9"/>
  <c r="AA101" i="9"/>
  <c r="AN350" i="9" l="1"/>
  <c r="AN349" i="9"/>
  <c r="AN318" i="9"/>
  <c r="AN319" i="9"/>
  <c r="AN30" i="9"/>
  <c r="AN31" i="9"/>
  <c r="AN311" i="9"/>
  <c r="AN344" i="9"/>
  <c r="AN343" i="9"/>
  <c r="AN345" i="9"/>
  <c r="AN314" i="9"/>
  <c r="AN312" i="9"/>
  <c r="AN313" i="9"/>
  <c r="AN370" i="9"/>
  <c r="AN111" i="9"/>
  <c r="AN100" i="9"/>
  <c r="AN110" i="9"/>
  <c r="AN101" i="9"/>
  <c r="CB35" i="9" l="1"/>
  <c r="CB7" i="9"/>
  <c r="CB24" i="9"/>
  <c r="CB33" i="9"/>
  <c r="CB28" i="9"/>
  <c r="AK84" i="9"/>
  <c r="AK186" i="9"/>
  <c r="AK77" i="9"/>
  <c r="AK53" i="9"/>
  <c r="AK67" i="9"/>
  <c r="AK93" i="9"/>
  <c r="AK229" i="9"/>
  <c r="AK242" i="9"/>
  <c r="AK32" i="9"/>
  <c r="AK152" i="9"/>
  <c r="AK79" i="9"/>
  <c r="AK244" i="9"/>
  <c r="AK255" i="9"/>
  <c r="AK164" i="9"/>
  <c r="AK99" i="9"/>
  <c r="AK148" i="9"/>
  <c r="AK226" i="9"/>
  <c r="AK42" i="9"/>
  <c r="AK287" i="9"/>
  <c r="AK43" i="9"/>
  <c r="AK182" i="9"/>
  <c r="AK204" i="9"/>
  <c r="AK223" i="9" l="1"/>
  <c r="AK133" i="9"/>
  <c r="D54" i="11"/>
  <c r="AK250" i="9"/>
  <c r="CB22" i="9"/>
  <c r="AK73" i="9"/>
  <c r="AK274" i="9"/>
  <c r="CB19" i="9"/>
  <c r="CB38" i="9"/>
  <c r="AK230" i="9"/>
  <c r="CB6" i="9"/>
  <c r="AK140" i="9"/>
  <c r="CB9" i="9"/>
  <c r="CB27" i="9"/>
  <c r="D59" i="11"/>
  <c r="AK190" i="9"/>
  <c r="CB3" i="9"/>
  <c r="N270" i="9" s="1"/>
  <c r="AK228" i="9"/>
  <c r="AK9" i="9"/>
  <c r="AK188" i="9"/>
  <c r="AK276" i="9"/>
  <c r="AK183" i="9"/>
  <c r="AK209" i="9"/>
  <c r="AK57" i="9"/>
  <c r="AK16" i="9"/>
  <c r="CB30" i="9"/>
  <c r="D65" i="11"/>
  <c r="CB23" i="9"/>
  <c r="AK259" i="9"/>
  <c r="AK159" i="9"/>
  <c r="AK177" i="9"/>
  <c r="AK123" i="9"/>
  <c r="AK56" i="9"/>
  <c r="AK174" i="9"/>
  <c r="AK293" i="9"/>
  <c r="AK153" i="9"/>
  <c r="AK104" i="9"/>
  <c r="AK214" i="9"/>
  <c r="AK144" i="9"/>
  <c r="AK62" i="9"/>
  <c r="AK19" i="9"/>
  <c r="AK247" i="9"/>
  <c r="AK108" i="9"/>
  <c r="AK197" i="9"/>
  <c r="AK126" i="9"/>
  <c r="AK38" i="9"/>
  <c r="AK256" i="9"/>
  <c r="AK173" i="9"/>
  <c r="AK179" i="9"/>
  <c r="AK139" i="9"/>
  <c r="AK198" i="9"/>
  <c r="AK119" i="9"/>
  <c r="AK288" i="9"/>
  <c r="AK118" i="9"/>
  <c r="AK308" i="9"/>
  <c r="AK168" i="9"/>
  <c r="AK45" i="9"/>
  <c r="AK215" i="9"/>
  <c r="AK155" i="9"/>
  <c r="AK3" i="9"/>
  <c r="AK18" i="9"/>
  <c r="AK68" i="9"/>
  <c r="AK102" i="9"/>
  <c r="AK162" i="9"/>
  <c r="AK233" i="9"/>
  <c r="AK142" i="9"/>
  <c r="AK275" i="9"/>
  <c r="AK25" i="9"/>
  <c r="AK283" i="9"/>
  <c r="AK217" i="9"/>
  <c r="AK305" i="9"/>
  <c r="AK75" i="9"/>
  <c r="CB44" i="9"/>
  <c r="D34" i="11"/>
  <c r="CB2" i="9"/>
  <c r="AK46" i="9"/>
  <c r="AK124" i="9"/>
  <c r="AK12" i="9"/>
  <c r="AK225" i="9"/>
  <c r="AK137" i="9"/>
  <c r="AK135" i="9"/>
  <c r="AK34" i="9"/>
  <c r="AK27" i="9"/>
  <c r="AK107" i="9"/>
  <c r="AK23" i="9"/>
  <c r="AK302" i="9"/>
  <c r="AK285" i="9"/>
  <c r="AK252" i="9"/>
  <c r="AK54" i="9"/>
  <c r="AK5" i="9"/>
  <c r="AK97" i="9"/>
  <c r="AK273" i="9"/>
  <c r="AK8" i="9"/>
  <c r="AK296" i="9"/>
  <c r="AK39" i="9"/>
  <c r="AK262" i="9"/>
  <c r="AK113" i="9"/>
  <c r="AK237" i="9"/>
  <c r="AK196" i="9"/>
  <c r="AK74" i="9"/>
  <c r="AK115" i="9"/>
  <c r="AK235" i="9"/>
  <c r="AK195" i="9"/>
  <c r="AK265" i="9"/>
  <c r="CB39" i="9"/>
  <c r="AK11" i="9"/>
  <c r="CB12" i="9"/>
  <c r="AK240" i="9"/>
  <c r="CB14" i="9"/>
  <c r="CB40" i="9"/>
  <c r="CB43" i="9"/>
  <c r="CB10" i="9"/>
  <c r="D10" i="11"/>
  <c r="CB21" i="9"/>
  <c r="AK146" i="9"/>
  <c r="AK24" i="9"/>
  <c r="AK105" i="9"/>
  <c r="AK176" i="9"/>
  <c r="AK243" i="9"/>
  <c r="AK7" i="9"/>
  <c r="AK219" i="9"/>
  <c r="AK59" i="9"/>
  <c r="AK298" i="9"/>
  <c r="AK304" i="9"/>
  <c r="AK92" i="9"/>
  <c r="AK65" i="9"/>
  <c r="AK193" i="9"/>
  <c r="AK36" i="9"/>
  <c r="AK157" i="9"/>
  <c r="AK294" i="9"/>
  <c r="AK88" i="9"/>
  <c r="AK268" i="9"/>
  <c r="D41" i="11"/>
  <c r="CB5" i="9"/>
  <c r="AK10" i="9"/>
  <c r="AK210" i="9"/>
  <c r="CB8" i="9"/>
  <c r="CB42" i="9"/>
  <c r="AK180" i="9"/>
  <c r="AK181" i="9"/>
  <c r="D16" i="11"/>
  <c r="CB31" i="9"/>
  <c r="CB32" i="9"/>
  <c r="CB16" i="9"/>
  <c r="AK200" i="9"/>
  <c r="AK310" i="9"/>
  <c r="AK141" i="9"/>
  <c r="AK260" i="9"/>
  <c r="CB11" i="9"/>
  <c r="CB45" i="9"/>
  <c r="AK306" i="9"/>
  <c r="AK66" i="9"/>
  <c r="AK267" i="9"/>
  <c r="AK82" i="9"/>
  <c r="AK257" i="9"/>
  <c r="AK29" i="9"/>
  <c r="AK208" i="9"/>
  <c r="CB17" i="9"/>
  <c r="AK122" i="9"/>
  <c r="AK236" i="9"/>
  <c r="AK213" i="9"/>
  <c r="AK85" i="9"/>
  <c r="AK184" i="9"/>
  <c r="AK86" i="9"/>
  <c r="AK169" i="9"/>
  <c r="AK289" i="9"/>
  <c r="AK149" i="9"/>
  <c r="AK49" i="9"/>
  <c r="AK117" i="9"/>
  <c r="AK166" i="9"/>
  <c r="AK239" i="9"/>
  <c r="AK264" i="9"/>
  <c r="AK205" i="9"/>
  <c r="AK272" i="9"/>
  <c r="AK14" i="9"/>
  <c r="AK292" i="9"/>
  <c r="AK206" i="9"/>
  <c r="CB36" i="9"/>
  <c r="CB37" i="9"/>
  <c r="D11" i="11"/>
  <c r="CB20" i="9"/>
  <c r="D19" i="11"/>
  <c r="CB4" i="9"/>
  <c r="CB13" i="9"/>
  <c r="CB41" i="9"/>
  <c r="AK120" i="9"/>
  <c r="AK121" i="9"/>
  <c r="CB18" i="9"/>
  <c r="CB15" i="9"/>
  <c r="CB29" i="9"/>
  <c r="AK170" i="9"/>
  <c r="AK171" i="9"/>
  <c r="CB34" i="9"/>
  <c r="AK221" i="9"/>
  <c r="CB26" i="9"/>
  <c r="AK220" i="9"/>
  <c r="D5" i="11"/>
  <c r="CB25" i="9"/>
  <c r="N240" i="9" l="1"/>
  <c r="S240" i="9" s="1"/>
  <c r="N241" i="9"/>
  <c r="R240" i="9"/>
  <c r="N366" i="9"/>
  <c r="N357" i="9"/>
  <c r="N171" i="9"/>
  <c r="AD1" i="9" a="1"/>
  <c r="AD1" i="9" s="1"/>
  <c r="D7" i="11"/>
  <c r="D67" i="11"/>
  <c r="D48" i="11"/>
  <c r="D3" i="11"/>
  <c r="D37" i="11"/>
  <c r="D25" i="11"/>
  <c r="D35" i="11"/>
  <c r="D4" i="11"/>
  <c r="D64" i="11"/>
  <c r="D40" i="11"/>
  <c r="D6" i="11"/>
  <c r="D33" i="11"/>
  <c r="D45" i="11"/>
  <c r="D23" i="11"/>
  <c r="D15" i="11"/>
  <c r="D30" i="11"/>
  <c r="D2" i="11"/>
  <c r="D51" i="11"/>
  <c r="D26" i="11"/>
  <c r="D44" i="11"/>
  <c r="D22" i="11"/>
  <c r="D46" i="11"/>
  <c r="D21" i="11"/>
  <c r="D32" i="11"/>
  <c r="D55" i="11"/>
  <c r="D8" i="11"/>
  <c r="D50" i="11"/>
  <c r="D18" i="11"/>
  <c r="D62" i="11"/>
  <c r="D38" i="11"/>
  <c r="D49" i="11"/>
  <c r="S270" i="9"/>
  <c r="T270" i="9"/>
  <c r="D31" i="11"/>
  <c r="D14" i="11"/>
  <c r="D63" i="11"/>
  <c r="D61" i="11"/>
  <c r="D29" i="11"/>
  <c r="D52" i="11"/>
  <c r="D20" i="11"/>
  <c r="D24" i="11"/>
  <c r="D17" i="11"/>
  <c r="D43" i="11"/>
  <c r="D60" i="11"/>
  <c r="D53" i="11"/>
  <c r="D36" i="11"/>
  <c r="D66" i="11"/>
  <c r="D47" i="11"/>
  <c r="D13" i="11"/>
  <c r="D39" i="11"/>
  <c r="D58" i="11"/>
  <c r="D28" i="11"/>
  <c r="D56" i="11"/>
  <c r="D9" i="11"/>
  <c r="AA359" i="9"/>
  <c r="AA328" i="9"/>
  <c r="AA181" i="9"/>
  <c r="AA180" i="9"/>
  <c r="T240" i="9" l="1"/>
  <c r="AV11" i="9" s="1"/>
  <c r="Q240" i="9"/>
  <c r="T241" i="9"/>
  <c r="AV12" i="9" s="1"/>
  <c r="R241" i="9"/>
  <c r="Q241" i="9"/>
  <c r="S241" i="9"/>
  <c r="T366" i="9"/>
  <c r="S366" i="9"/>
  <c r="Q366" i="9"/>
  <c r="Q367" i="9" s="1"/>
  <c r="Q368" i="9" s="1"/>
  <c r="R366" i="9"/>
  <c r="R367" i="9" s="1"/>
  <c r="R368" i="9" s="1"/>
  <c r="R357" i="9"/>
  <c r="R358" i="9" s="1"/>
  <c r="T357" i="9"/>
  <c r="Q357" i="9"/>
  <c r="Q358" i="9" s="1"/>
  <c r="S357" i="9"/>
  <c r="T171" i="9"/>
  <c r="AV6" i="9" s="1"/>
  <c r="Q171" i="9"/>
  <c r="R171" i="9"/>
  <c r="S171" i="9"/>
  <c r="AN359" i="9"/>
  <c r="AN328" i="9"/>
  <c r="AN180" i="9"/>
  <c r="AN181" i="9"/>
  <c r="T1" i="9" l="1" a="1"/>
  <c r="T1" i="9" s="1"/>
  <c r="AA241" i="9"/>
  <c r="AA327" i="9"/>
  <c r="AA210" i="9"/>
  <c r="AA230" i="9"/>
  <c r="AA240" i="9"/>
  <c r="AA200" i="9"/>
  <c r="AA357" i="9"/>
  <c r="AA326" i="9"/>
  <c r="AA358" i="9"/>
  <c r="AA369" i="9"/>
  <c r="AA368" i="9"/>
  <c r="AA339" i="9"/>
  <c r="AA338" i="9"/>
  <c r="AA337" i="9"/>
  <c r="AA340" i="9"/>
  <c r="AA331" i="9"/>
  <c r="AA365" i="9"/>
  <c r="AA366" i="9"/>
  <c r="AA310" i="9"/>
  <c r="AA334" i="9"/>
  <c r="AA363" i="9"/>
  <c r="AA362" i="9"/>
  <c r="AA335" i="9"/>
  <c r="AA332" i="9"/>
  <c r="AA150" i="9"/>
  <c r="AA81" i="9"/>
  <c r="AA80" i="9"/>
  <c r="AA120" i="9"/>
  <c r="AA373" i="9"/>
  <c r="AA372" i="9"/>
  <c r="AA342" i="9"/>
  <c r="AA121" i="9"/>
  <c r="AA341" i="9"/>
  <c r="AA192" i="9"/>
  <c r="AA42" i="9"/>
  <c r="AA91" i="9"/>
  <c r="AA129" i="9"/>
  <c r="AA8" i="9"/>
  <c r="AA294" i="9"/>
  <c r="AA104" i="9"/>
  <c r="AA142" i="9"/>
  <c r="AA203" i="9"/>
  <c r="AA118" i="9"/>
  <c r="AA259" i="9"/>
  <c r="AA17" i="9"/>
  <c r="AA62" i="9"/>
  <c r="AA189" i="9"/>
  <c r="AA57" i="9"/>
  <c r="AA145" i="9"/>
  <c r="AA247" i="9"/>
  <c r="AA133" i="9"/>
  <c r="AA41" i="9"/>
  <c r="AA260" i="9"/>
  <c r="AA299" i="9"/>
  <c r="AA190" i="9"/>
  <c r="AA216" i="9"/>
  <c r="AA169" i="9"/>
  <c r="AA44" i="9"/>
  <c r="AA291" i="9"/>
  <c r="AA45" i="9"/>
  <c r="AA56" i="9"/>
  <c r="AA89" i="9"/>
  <c r="AA94" i="9"/>
  <c r="AA108" i="9"/>
  <c r="AA109" i="9"/>
  <c r="AA307" i="9"/>
  <c r="AA275" i="9"/>
  <c r="AA214" i="9"/>
  <c r="AA103" i="9"/>
  <c r="AA223" i="9"/>
  <c r="AA254" i="9"/>
  <c r="AA90" i="9"/>
  <c r="AA322" i="9"/>
  <c r="AA95" i="9"/>
  <c r="AA71" i="9"/>
  <c r="AA215" i="9"/>
  <c r="AA73" i="9"/>
  <c r="AA182" i="9"/>
  <c r="AA187" i="9"/>
  <c r="AA154" i="9"/>
  <c r="AA10" i="9"/>
  <c r="AA250" i="9"/>
  <c r="AA175" i="9"/>
  <c r="AA54" i="9"/>
  <c r="AA128" i="9"/>
  <c r="AA246" i="9"/>
  <c r="AA162" i="9"/>
  <c r="AA11" i="9"/>
  <c r="AA245" i="9"/>
  <c r="AA289" i="9"/>
  <c r="AA32" i="9"/>
  <c r="AA321" i="9"/>
  <c r="AA26" i="9"/>
  <c r="AA19" i="9"/>
  <c r="AA352" i="9"/>
  <c r="AA205" i="9"/>
  <c r="AA96" i="9"/>
  <c r="AA263" i="9"/>
  <c r="AA269" i="9"/>
  <c r="AA86" i="9"/>
  <c r="AA24" i="9"/>
  <c r="AA236" i="9"/>
  <c r="AA174" i="9"/>
  <c r="AA98" i="9"/>
  <c r="AA166" i="9"/>
  <c r="AA46" i="9"/>
  <c r="AA14" i="9"/>
  <c r="AA304" i="9"/>
  <c r="AA88" i="9"/>
  <c r="AA281" i="9"/>
  <c r="AA139" i="9"/>
  <c r="AA132" i="9"/>
  <c r="AA176" i="9"/>
  <c r="AA157" i="9"/>
  <c r="AA177" i="9"/>
  <c r="AA204" i="9"/>
  <c r="AA285" i="9"/>
  <c r="AA264" i="9"/>
  <c r="AA197" i="9"/>
  <c r="AA265" i="9"/>
  <c r="AA286" i="9"/>
  <c r="AA287" i="9"/>
  <c r="AA13" i="9"/>
  <c r="AA84" i="9"/>
  <c r="AA172" i="9"/>
  <c r="AA283" i="9"/>
  <c r="AA290" i="9"/>
  <c r="AA267" i="9"/>
  <c r="AA163" i="9"/>
  <c r="AA232" i="9"/>
  <c r="AA234" i="9"/>
  <c r="AA126" i="9"/>
  <c r="AA69" i="9"/>
  <c r="AA125" i="9"/>
  <c r="AA288" i="9"/>
  <c r="AA226" i="9"/>
  <c r="AA221" i="9"/>
  <c r="AA276" i="9"/>
  <c r="AA219" i="9"/>
  <c r="AA123" i="9"/>
  <c r="AA186" i="9"/>
  <c r="AA27" i="9"/>
  <c r="AA9" i="9"/>
  <c r="AA244" i="9"/>
  <c r="AA122" i="9"/>
  <c r="AA274" i="9"/>
  <c r="AA55" i="9"/>
  <c r="AA77" i="9"/>
  <c r="AA92" i="9"/>
  <c r="AA282" i="9"/>
  <c r="AA78" i="9"/>
  <c r="AA159" i="9"/>
  <c r="AA179" i="9"/>
  <c r="AA156" i="9"/>
  <c r="AA306" i="9"/>
  <c r="AA195" i="9"/>
  <c r="AA141" i="9"/>
  <c r="AA29" i="9"/>
  <c r="AA243" i="9"/>
  <c r="AA233" i="9"/>
  <c r="AA164" i="9"/>
  <c r="AA36" i="9"/>
  <c r="AA28" i="9"/>
  <c r="AA58" i="9"/>
  <c r="AA37" i="9"/>
  <c r="AA353" i="9"/>
  <c r="AA63" i="9"/>
  <c r="AA227" i="9"/>
  <c r="AA22" i="9"/>
  <c r="AA279" i="9"/>
  <c r="AA49" i="9"/>
  <c r="AA148" i="9"/>
  <c r="AA59" i="9"/>
  <c r="AA68" i="9"/>
  <c r="AA208" i="9"/>
  <c r="AA302" i="9"/>
  <c r="AA107" i="9"/>
  <c r="AA258" i="9"/>
  <c r="AA25" i="9"/>
  <c r="AA152" i="9"/>
  <c r="AA168" i="9"/>
  <c r="AA185" i="9"/>
  <c r="AA278" i="9"/>
  <c r="AA188" i="9"/>
  <c r="AA38" i="9"/>
  <c r="AA2" i="9"/>
  <c r="AA257" i="9"/>
  <c r="AA106" i="9"/>
  <c r="AA18" i="9"/>
  <c r="AA206" i="9"/>
  <c r="AA35" i="9"/>
  <c r="AA79" i="9"/>
  <c r="AA296" i="9"/>
  <c r="AA173" i="9"/>
  <c r="AA76" i="9"/>
  <c r="AA229" i="9"/>
  <c r="AA266" i="9"/>
  <c r="AA305" i="9"/>
  <c r="AA74" i="9"/>
  <c r="AA65" i="9"/>
  <c r="AA34" i="9"/>
  <c r="AA224" i="9"/>
  <c r="AA113" i="9"/>
  <c r="AA198" i="9"/>
  <c r="AA149" i="9"/>
  <c r="AA15" i="9"/>
  <c r="AA209" i="9"/>
  <c r="AA316" i="9"/>
  <c r="AA225" i="9"/>
  <c r="AA251" i="9"/>
  <c r="AA239" i="9"/>
  <c r="AA16" i="9"/>
  <c r="AA33" i="9"/>
  <c r="AA284" i="9"/>
  <c r="AA228" i="9"/>
  <c r="AA85" i="9"/>
  <c r="AA207" i="9"/>
  <c r="AA117" i="9"/>
  <c r="AA242" i="9"/>
  <c r="AA143" i="9"/>
  <c r="AA184" i="9"/>
  <c r="AA87" i="9"/>
  <c r="AA5" i="9"/>
  <c r="AA82" i="9"/>
  <c r="AA323" i="9"/>
  <c r="AA171" i="9"/>
  <c r="AA158" i="9"/>
  <c r="AA348" i="9"/>
  <c r="AA308" i="9"/>
  <c r="AA48" i="9"/>
  <c r="AA75" i="9"/>
  <c r="AA115" i="9"/>
  <c r="AA97" i="9"/>
  <c r="AA194" i="9"/>
  <c r="AA218" i="9"/>
  <c r="AA134" i="9"/>
  <c r="AA124" i="9"/>
  <c r="AA119" i="9"/>
  <c r="AA39" i="9"/>
  <c r="AA220" i="9"/>
  <c r="AA309" i="9"/>
  <c r="AA138" i="9"/>
  <c r="AA261" i="9"/>
  <c r="AA112" i="9"/>
  <c r="AA255" i="9"/>
  <c r="AA297" i="9"/>
  <c r="AA248" i="9"/>
  <c r="AA146" i="9"/>
  <c r="AA6" i="9"/>
  <c r="AA235" i="9"/>
  <c r="AA140" i="9"/>
  <c r="AA21" i="9"/>
  <c r="AA298" i="9"/>
  <c r="AA280" i="9"/>
  <c r="AA47" i="9"/>
  <c r="AA67" i="9"/>
  <c r="AA70" i="9"/>
  <c r="AA3" i="9"/>
  <c r="AA114" i="9"/>
  <c r="AA165" i="9"/>
  <c r="AA135" i="9"/>
  <c r="AA252" i="9"/>
  <c r="AA4" i="9"/>
  <c r="AA272" i="9"/>
  <c r="AA262" i="9"/>
  <c r="AA256" i="9"/>
  <c r="AA170" i="9"/>
  <c r="AA66" i="9"/>
  <c r="AA52" i="9"/>
  <c r="AA64" i="9"/>
  <c r="AA83" i="9"/>
  <c r="AA295" i="9"/>
  <c r="AA202" i="9"/>
  <c r="AA193" i="9"/>
  <c r="AA136" i="9"/>
  <c r="AA12" i="9"/>
  <c r="AA155" i="9"/>
  <c r="AA20" i="9"/>
  <c r="AA144" i="9"/>
  <c r="AA102" i="9"/>
  <c r="AA7" i="9"/>
  <c r="AA212" i="9"/>
  <c r="AA238" i="9"/>
  <c r="AA137" i="9"/>
  <c r="AA93" i="9"/>
  <c r="AA153" i="9"/>
  <c r="AA178" i="9"/>
  <c r="AA347" i="9"/>
  <c r="AA222" i="9"/>
  <c r="AA127" i="9"/>
  <c r="AA116" i="9"/>
  <c r="AA354" i="9"/>
  <c r="AA23" i="9"/>
  <c r="AA72" i="9"/>
  <c r="AA292" i="9"/>
  <c r="AA105" i="9"/>
  <c r="AA217" i="9"/>
  <c r="AA99" i="9"/>
  <c r="AA253" i="9"/>
  <c r="AA303" i="9"/>
  <c r="AA317" i="9"/>
  <c r="AA268" i="9"/>
  <c r="AA40" i="9"/>
  <c r="AA277" i="9"/>
  <c r="AA53" i="9"/>
  <c r="AA167" i="9"/>
  <c r="AA249" i="9"/>
  <c r="AA43" i="9"/>
  <c r="AA147" i="9"/>
  <c r="AA293" i="9"/>
  <c r="AA199" i="9"/>
  <c r="AA237" i="9"/>
  <c r="AA213" i="9"/>
  <c r="AA273" i="9"/>
  <c r="AA196" i="9"/>
  <c r="AA183" i="9"/>
  <c r="AN150" i="9" l="1"/>
  <c r="AN90" i="9"/>
  <c r="AN91" i="9"/>
  <c r="AN80" i="9"/>
  <c r="AN81" i="9"/>
  <c r="AN70" i="9"/>
  <c r="AN71" i="9"/>
  <c r="AN41" i="9"/>
  <c r="AN40" i="9"/>
  <c r="AN21" i="9"/>
  <c r="AN322" i="9"/>
  <c r="AN321" i="9"/>
  <c r="AN323" i="9"/>
  <c r="AN316" i="9"/>
  <c r="AN317" i="9"/>
  <c r="AN353" i="9"/>
  <c r="AN352" i="9"/>
  <c r="AN354" i="9"/>
  <c r="AN348" i="9"/>
  <c r="AN347" i="9"/>
  <c r="AN20" i="9"/>
  <c r="AN290" i="9"/>
  <c r="AN291" i="9"/>
  <c r="AN280" i="9"/>
  <c r="AN281" i="9"/>
  <c r="AN261" i="9"/>
  <c r="AN372" i="9"/>
  <c r="AN373" i="9"/>
  <c r="AN368" i="9"/>
  <c r="AN369" i="9"/>
  <c r="AN339" i="9"/>
  <c r="AN337" i="9"/>
  <c r="AN338" i="9"/>
  <c r="AN342" i="9"/>
  <c r="AN341" i="9"/>
  <c r="AN340" i="9"/>
  <c r="AN251" i="9"/>
  <c r="AN334" i="9"/>
  <c r="AN335" i="9"/>
  <c r="AN365" i="9"/>
  <c r="AN366" i="9"/>
  <c r="AN363" i="9"/>
  <c r="AN362" i="9"/>
  <c r="AN332" i="9"/>
  <c r="AN331" i="9"/>
  <c r="AN241" i="9"/>
  <c r="AN92" i="9"/>
  <c r="AN8" i="9"/>
  <c r="AN97" i="9"/>
  <c r="AN48" i="9"/>
  <c r="AN190" i="9"/>
  <c r="AN152" i="9"/>
  <c r="AN195" i="9"/>
  <c r="AN196" i="9"/>
  <c r="AN37" i="9"/>
  <c r="AN67" i="9"/>
  <c r="AN173" i="9"/>
  <c r="AN103" i="9"/>
  <c r="AN222" i="9"/>
  <c r="AN249" i="9"/>
  <c r="AN122" i="9"/>
  <c r="AN183" i="9"/>
  <c r="AN141" i="9"/>
  <c r="AN157" i="9"/>
  <c r="AN4" i="9"/>
  <c r="AN126" i="9"/>
  <c r="AN88" i="9"/>
  <c r="AN35" i="9"/>
  <c r="AN66" i="9"/>
  <c r="AN274" i="9"/>
  <c r="AN144" i="9"/>
  <c r="AN236" i="9"/>
  <c r="AN177" i="9"/>
  <c r="AN16" i="9"/>
  <c r="AN29" i="9"/>
  <c r="AN232" i="9"/>
  <c r="AN244" i="9"/>
  <c r="AN89" i="9"/>
  <c r="AN42" i="9"/>
  <c r="AN228" i="9"/>
  <c r="AN308" i="9"/>
  <c r="AN199" i="9"/>
  <c r="AN310" i="9"/>
  <c r="AN175" i="9"/>
  <c r="AN44" i="9"/>
  <c r="AN17" i="9"/>
  <c r="AN169" i="9"/>
  <c r="AN79" i="9"/>
  <c r="AN224" i="9"/>
  <c r="AN226" i="9"/>
  <c r="AN78" i="9"/>
  <c r="AN264" i="9"/>
  <c r="AN32" i="9"/>
  <c r="AN272" i="9"/>
  <c r="AN358" i="9"/>
  <c r="AN73" i="9"/>
  <c r="AN43" i="9"/>
  <c r="AN39" i="9"/>
  <c r="AN297" i="9"/>
  <c r="AN245" i="9"/>
  <c r="AN176" i="9"/>
  <c r="AN212" i="9"/>
  <c r="AN158" i="9"/>
  <c r="AN46" i="9"/>
  <c r="AN85" i="9"/>
  <c r="AN23" i="9"/>
  <c r="AN307" i="9"/>
  <c r="AN217" i="9"/>
  <c r="AN268" i="9"/>
  <c r="AN52" i="9"/>
  <c r="AN189" i="9"/>
  <c r="AN5" i="9"/>
  <c r="AN34" i="9"/>
  <c r="AN220" i="9"/>
  <c r="AN182" i="9"/>
  <c r="AN253" i="9"/>
  <c r="AN106" i="9"/>
  <c r="AN207" i="9"/>
  <c r="AN284" i="9"/>
  <c r="AN147" i="9"/>
  <c r="AN293" i="9"/>
  <c r="AN47" i="9"/>
  <c r="AN123" i="9"/>
  <c r="AN295" i="9"/>
  <c r="AN163" i="9"/>
  <c r="AN112" i="9"/>
  <c r="AN265" i="9"/>
  <c r="AN57" i="9"/>
  <c r="AN255" i="9"/>
  <c r="AN279" i="9"/>
  <c r="AN326" i="9"/>
  <c r="AN266" i="9"/>
  <c r="AN107" i="9"/>
  <c r="AN124" i="9"/>
  <c r="AN278" i="9"/>
  <c r="AN27" i="9"/>
  <c r="AN7" i="9"/>
  <c r="AN87" i="9"/>
  <c r="AN357" i="9"/>
  <c r="AN206" i="9"/>
  <c r="AN282" i="9"/>
  <c r="AN170" i="9"/>
  <c r="AN299" i="9"/>
  <c r="AN260" i="9"/>
  <c r="AN117" i="9"/>
  <c r="AN98" i="9"/>
  <c r="AN13" i="9"/>
  <c r="AN258" i="9"/>
  <c r="AN108" i="9"/>
  <c r="AN198" i="9"/>
  <c r="AN168" i="9"/>
  <c r="AN184" i="9"/>
  <c r="AN56" i="9"/>
  <c r="AN28" i="9"/>
  <c r="AN36" i="9"/>
  <c r="AN227" i="9"/>
  <c r="AN76" i="9"/>
  <c r="AN286" i="9"/>
  <c r="AN269" i="9"/>
  <c r="AN298" i="9"/>
  <c r="AN276" i="9"/>
  <c r="AN205" i="9"/>
  <c r="AN19" i="9"/>
  <c r="AN65" i="9"/>
  <c r="AN18" i="9"/>
  <c r="AN192" i="9"/>
  <c r="AN26" i="9"/>
  <c r="AN292" i="9"/>
  <c r="AN149" i="9"/>
  <c r="AN114" i="9"/>
  <c r="AN165" i="9"/>
  <c r="AN225" i="9"/>
  <c r="AN185" i="9"/>
  <c r="AN54" i="9"/>
  <c r="AN86" i="9"/>
  <c r="AN11" i="9"/>
  <c r="AN128" i="9"/>
  <c r="AN303" i="9"/>
  <c r="AN63" i="9"/>
  <c r="AN68" i="9"/>
  <c r="AN135" i="9"/>
  <c r="AN2" i="9"/>
  <c r="AM2" i="9" s="1"/>
  <c r="AN136" i="9"/>
  <c r="AN10" i="9"/>
  <c r="AN247" i="9"/>
  <c r="AN263" i="9"/>
  <c r="AN99" i="9"/>
  <c r="AN94" i="9"/>
  <c r="AN53" i="9"/>
  <c r="AN172" i="9"/>
  <c r="AN234" i="9"/>
  <c r="AN146" i="9"/>
  <c r="AN102" i="9"/>
  <c r="AN309" i="9"/>
  <c r="AN256" i="9"/>
  <c r="AN193" i="9"/>
  <c r="AN202" i="9"/>
  <c r="AN77" i="9"/>
  <c r="AN171" i="9"/>
  <c r="AN283" i="9"/>
  <c r="AN82" i="9"/>
  <c r="AN25" i="9"/>
  <c r="AN22" i="9"/>
  <c r="AN138" i="9"/>
  <c r="AN248" i="9"/>
  <c r="AN167" i="9"/>
  <c r="AN194" i="9"/>
  <c r="AN187" i="9"/>
  <c r="AN294" i="9"/>
  <c r="AN179" i="9"/>
  <c r="AN288" i="9"/>
  <c r="AN59" i="9"/>
  <c r="AN306" i="9"/>
  <c r="AN14" i="9"/>
  <c r="AN208" i="9"/>
  <c r="AN55" i="9"/>
  <c r="AN95" i="9"/>
  <c r="AN209" i="9"/>
  <c r="AN154" i="9"/>
  <c r="AN105" i="9"/>
  <c r="AN9" i="9"/>
  <c r="AN242" i="9"/>
  <c r="AN145" i="9"/>
  <c r="AN83" i="9"/>
  <c r="AN143" i="9"/>
  <c r="AN267" i="9"/>
  <c r="AN93" i="9"/>
  <c r="AN64" i="9"/>
  <c r="AN254" i="9"/>
  <c r="AN74" i="9"/>
  <c r="AN213" i="9"/>
  <c r="AN285" i="9"/>
  <c r="AN237" i="9"/>
  <c r="AN33" i="9"/>
  <c r="AN252" i="9"/>
  <c r="AN277" i="9"/>
  <c r="AN142" i="9"/>
  <c r="AN186" i="9"/>
  <c r="AN153" i="9"/>
  <c r="AN133" i="9"/>
  <c r="AN243" i="9"/>
  <c r="AN273" i="9"/>
  <c r="AN275" i="9"/>
  <c r="AN305" i="9"/>
  <c r="AN200" i="9"/>
  <c r="AN156" i="9"/>
  <c r="AN96" i="9"/>
  <c r="AN134" i="9"/>
  <c r="AN233" i="9"/>
  <c r="AN302" i="9"/>
  <c r="AN3" i="9"/>
  <c r="AN296" i="9"/>
  <c r="AN24" i="9"/>
  <c r="AN164" i="9"/>
  <c r="AN104" i="9"/>
  <c r="AN140" i="9"/>
  <c r="AN84" i="9"/>
  <c r="AN38" i="9"/>
  <c r="AN15" i="9"/>
  <c r="AN12" i="9"/>
  <c r="AN62" i="9"/>
  <c r="AN49" i="9"/>
  <c r="AN188" i="9"/>
  <c r="AN72" i="9"/>
  <c r="AN75" i="9"/>
  <c r="AN118" i="9"/>
  <c r="AN218" i="9"/>
  <c r="AN214" i="9"/>
  <c r="AN229" i="9"/>
  <c r="AN240" i="9"/>
  <c r="AN178" i="9"/>
  <c r="AN125" i="9"/>
  <c r="AN235" i="9"/>
  <c r="AN132" i="9"/>
  <c r="AN148" i="9"/>
  <c r="AN250" i="9"/>
  <c r="AN230" i="9"/>
  <c r="AN119" i="9"/>
  <c r="AN159" i="9"/>
  <c r="AN287" i="9"/>
  <c r="AN210" i="9"/>
  <c r="AN137" i="9"/>
  <c r="AN327" i="9"/>
  <c r="AN113" i="9"/>
  <c r="AN203" i="9"/>
  <c r="AN239" i="9"/>
  <c r="AN304" i="9"/>
  <c r="AN120" i="9"/>
  <c r="AN129" i="9"/>
  <c r="AN69" i="9"/>
  <c r="AN204" i="9"/>
  <c r="AN257" i="9"/>
  <c r="AN45" i="9"/>
  <c r="AN238" i="9"/>
  <c r="AN221" i="9"/>
  <c r="AN6" i="9"/>
  <c r="AN115" i="9"/>
  <c r="AN215" i="9"/>
  <c r="AN127" i="9"/>
  <c r="AN139" i="9"/>
  <c r="AN109" i="9"/>
  <c r="AN259" i="9"/>
  <c r="AN162" i="9"/>
  <c r="AN155" i="9"/>
  <c r="AN116" i="9"/>
  <c r="AN174" i="9"/>
  <c r="AN246" i="9"/>
  <c r="AN216" i="9"/>
  <c r="AN289" i="9"/>
  <c r="AN58" i="9"/>
  <c r="AN121" i="9"/>
  <c r="AN223" i="9"/>
  <c r="AN219" i="9"/>
  <c r="AN262" i="9"/>
  <c r="AN166" i="9"/>
  <c r="AN197" i="9"/>
  <c r="AM3" i="9" l="1"/>
  <c r="AM4" i="9" s="1"/>
  <c r="AM5" i="9" s="1"/>
  <c r="AM6" i="9" s="1"/>
  <c r="AM7" i="9" s="1"/>
  <c r="AM8" i="9" s="1"/>
  <c r="AM9" i="9" s="1"/>
  <c r="AM10" i="9" s="1"/>
  <c r="AM11" i="9" s="1"/>
  <c r="AM12" i="9" s="1"/>
  <c r="AM13" i="9" l="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<sst xmlns="http://schemas.openxmlformats.org/spreadsheetml/2006/main" count="1867" uniqueCount="536">
  <si>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</si>
  <si>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</si>
  <si>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</si>
  <si>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</si>
  <si>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</si>
  <si>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</si>
  <si>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</si>
  <si>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</si>
  <si>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</si>
  <si>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</si>
  <si>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</si>
  <si>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</si>
  <si>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</si>
  <si>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</si>
  <si>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</si>
  <si>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</si>
  <si>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</si>
  <si>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</si>
  <si>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</si>
  <si>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</si>
  <si>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</si>
  <si>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</si>
  <si>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</si>
  <si>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</si>
  <si>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</si>
  <si>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</si>
  <si>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</si>
  <si>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</si>
  <si>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</si>
  <si>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</si>
  <si>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</si>
  <si>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</si>
  <si>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</si>
  <si>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</si>
  <si>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</si>
  <si>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</si>
  <si>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</si>
  <si>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</si>
  <si>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</si>
  <si>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</si>
  <si>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</si>
  <si>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</si>
  <si>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</si>
  <si>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</si>
  <si>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</si>
  <si>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</si>
  <si>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</si>
  <si>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</si>
  <si>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</si>
  <si>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</si>
  <si>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</si>
  <si>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</si>
  <si>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</si>
  <si>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</si>
  <si>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</si>
  <si>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</si>
  <si>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</si>
  <si>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</si>
  <si>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</si>
  <si>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</si>
  <si>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</si>
  <si>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</si>
  <si>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</si>
  <si>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</si>
  <si>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</si>
  <si>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</si>
  <si>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</si>
  <si>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</si>
  <si>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</si>
  <si>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</si>
  <si>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</si>
  <si>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</si>
  <si>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</si>
  <si>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</si>
  <si>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</si>
  <si>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</si>
  <si>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</si>
  <si>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</si>
  <si>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</si>
  <si>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</si>
  <si>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</si>
  <si>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</si>
  <si>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</si>
  <si>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</si>
  <si>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</si>
  <si>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</si>
  <si>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</si>
  <si>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</si>
  <si>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</si>
  <si>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</si>
  <si>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</si>
  <si>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</si>
  <si>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</si>
  <si>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</si>
  <si>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</si>
  <si>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</si>
  <si>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</si>
  <si>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</si>
  <si>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</si>
  <si>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</si>
  <si>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</si>
  <si>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</si>
  <si>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</si>
  <si>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</si>
  <si>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</si>
  <si>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</si>
  <si>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</si>
  <si>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</si>
  <si>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</si>
  <si>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</si>
  <si>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</si>
  <si>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</si>
  <si>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</si>
  <si>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</si>
  <si>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</si>
  <si>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</si>
  <si>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</si>
  <si>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</si>
  <si>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</si>
  <si>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</si>
  <si>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</si>
  <si>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</si>
  <si>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</si>
  <si>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</si>
  <si>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</si>
  <si>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</si>
  <si>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</si>
  <si>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</si>
  <si>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</si>
  <si>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</si>
  <si>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</si>
  <si>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</si>
  <si>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</si>
  <si>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</si>
  <si>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</si>
  <si>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</si>
  <si>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</si>
  <si>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</si>
  <si>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</si>
  <si>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</si>
  <si>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</si>
  <si>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</si>
  <si>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</si>
  <si>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</si>
  <si>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</si>
  <si>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</si>
  <si>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</si>
  <si>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</si>
  <si>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</si>
  <si>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</si>
  <si>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</si>
  <si>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</si>
  <si>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</si>
  <si>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</si>
  <si>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</si>
  <si>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</si>
  <si>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</si>
  <si>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</si>
  <si>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</si>
  <si>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</si>
  <si>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</si>
  <si>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</si>
  <si>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</si>
  <si>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</si>
  <si>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</si>
  <si>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</si>
  <si>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</si>
  <si>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</si>
  <si>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</si>
  <si>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</si>
  <si>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</si>
  <si>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</si>
  <si>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</si>
  <si>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</si>
  <si>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</si>
  <si>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</si>
  <si>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</si>
  <si>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</si>
  <si>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</si>
  <si>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</si>
  <si>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Equip8002</t>
  </si>
  <si>
    <t>Equip7201</t>
  </si>
  <si>
    <t>Equip2201</t>
  </si>
  <si>
    <t>Equip6102</t>
  </si>
  <si>
    <t>Equip1302</t>
  </si>
  <si>
    <t>Equip8301</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</si>
  <si>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</si>
  <si>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</si>
  <si>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</si>
  <si>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</si>
  <si>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</si>
  <si>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</si>
  <si>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</si>
  <si>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</si>
  <si>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</si>
  <si>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</si>
  <si>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</si>
  <si>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</si>
  <si>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</si>
  <si>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</si>
  <si>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</si>
  <si>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</si>
  <si>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</si>
  <si>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</si>
  <si>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</si>
  <si>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</si>
  <si>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</si>
  <si>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</si>
  <si>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</si>
  <si>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</si>
  <si>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</si>
  <si>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</si>
  <si>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</si>
  <si>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</si>
  <si>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</si>
  <si>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</si>
  <si>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</si>
  <si>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</si>
  <si>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</si>
  <si>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</si>
  <si>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</si>
  <si>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</si>
  <si>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</si>
  <si>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</si>
  <si>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</si>
  <si>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</si>
  <si>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</si>
  <si>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</si>
  <si>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</si>
  <si>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</si>
  <si>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</si>
  <si>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</si>
  <si>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</si>
  <si>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</si>
  <si>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</si>
  <si>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</si>
  <si>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</si>
  <si>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</si>
  <si>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</si>
  <si>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</si>
  <si>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</si>
  <si>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</si>
  <si>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</si>
  <si>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</si>
  <si>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</si>
  <si>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</si>
  <si>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</si>
  <si>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</si>
  <si>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</si>
  <si>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</si>
  <si>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</si>
  <si>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</si>
  <si>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</si>
  <si>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</si>
  <si>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</si>
  <si>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</si>
  <si>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</si>
  <si>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</si>
  <si>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</si>
  <si>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</si>
  <si>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</si>
  <si>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</si>
  <si>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</si>
  <si>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</si>
  <si>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</si>
  <si>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</si>
  <si>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</si>
  <si>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</si>
  <si>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</si>
  <si>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</si>
  <si>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</si>
  <si>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</si>
  <si>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</si>
  <si>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</si>
  <si>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</si>
  <si>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</si>
  <si>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</si>
  <si>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</si>
  <si>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</si>
  <si>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</si>
  <si>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</si>
  <si>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</si>
  <si>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</si>
  <si>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</si>
  <si>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</si>
  <si>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</si>
  <si>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</si>
  <si>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</si>
  <si>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</si>
  <si>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</si>
  <si>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</si>
  <si>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</si>
  <si>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</si>
  <si>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Equip8001</t>
  </si>
  <si>
    <t>Equip7001</t>
    <phoneticPr fontId="1" type="noConversion"/>
  </si>
  <si>
    <t>Equip0202</t>
    <phoneticPr fontId="1" type="noConversion"/>
  </si>
  <si>
    <t>GO</t>
    <phoneticPr fontId="1" type="noConversion"/>
  </si>
  <si>
    <t>GO</t>
    <phoneticPr fontId="1" type="noConversion"/>
  </si>
  <si>
    <t>Equip0302</t>
    <phoneticPr fontId="1" type="noConversion"/>
  </si>
  <si>
    <t>DI</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</si>
  <si>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</si>
  <si>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</si>
  <si>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</si>
  <si>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</si>
  <si>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</si>
  <si>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</si>
  <si>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</si>
  <si>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</si>
  <si>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</si>
  <si>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</si>
  <si>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</si>
  <si>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</si>
  <si>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</si>
  <si>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</si>
  <si>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</si>
  <si>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</si>
  <si>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</si>
  <si>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</si>
  <si>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</si>
  <si>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</si>
  <si>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</si>
  <si>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</si>
  <si>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</si>
  <si>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</si>
  <si>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</si>
  <si>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</si>
  <si>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</si>
  <si>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</si>
  <si>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</si>
  <si>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</si>
  <si>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</si>
  <si>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</si>
  <si>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</si>
  <si>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</si>
  <si>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</si>
  <si>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</si>
  <si>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</si>
  <si>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</si>
  <si>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</si>
  <si>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</si>
  <si>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</si>
  <si>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</si>
  <si>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</si>
  <si>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</si>
  <si>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</si>
  <si>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</si>
  <si>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</si>
  <si>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</si>
  <si>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</si>
  <si>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</si>
  <si>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</si>
  <si>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</si>
  <si>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</si>
  <si>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</si>
  <si>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</si>
  <si>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</si>
  <si>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</si>
  <si>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DI</t>
    <phoneticPr fontId="1" type="noConversion"/>
  </si>
  <si>
    <t>Equip2302</t>
    <phoneticPr fontId="1" type="noConversion"/>
  </si>
  <si>
    <t>Equip1202</t>
    <phoneticPr fontId="1" type="noConversion"/>
  </si>
  <si>
    <t>Equip8001</t>
    <phoneticPr fontId="1" type="noConversion"/>
  </si>
  <si>
    <t>Actor0240m</t>
    <phoneticPr fontId="1" type="noConversion"/>
  </si>
  <si>
    <t>Actor2238m</t>
    <phoneticPr fontId="1" type="noConversion"/>
  </si>
  <si>
    <t>Actor1108m</t>
    <phoneticPr fontId="1" type="noConversion"/>
  </si>
  <si>
    <t>Actor3114m</t>
    <phoneticPr fontId="1" type="noConversion"/>
  </si>
  <si>
    <t>Actor1109m</t>
    <phoneticPr fontId="1" type="noConversion"/>
  </si>
  <si>
    <t>Actor2128m</t>
    <phoneticPr fontId="1" type="noConversion"/>
  </si>
  <si>
    <t>Actor1216m</t>
    <phoneticPr fontId="1" type="noConversion"/>
  </si>
  <si>
    <t>Actor0007m</t>
    <phoneticPr fontId="1" type="noConversion"/>
  </si>
  <si>
    <t>Actor3231m</t>
    <phoneticPr fontId="1" type="noConversion"/>
  </si>
  <si>
    <t>Actor0125m</t>
    <phoneticPr fontId="1" type="noConversion"/>
  </si>
  <si>
    <t>Actor3021m</t>
    <phoneticPr fontId="1" type="noConversion"/>
  </si>
  <si>
    <t>Actor2010m</t>
    <phoneticPr fontId="1" type="noConversion"/>
  </si>
  <si>
    <t>Actor2011m</t>
    <phoneticPr fontId="1" type="noConversion"/>
  </si>
  <si>
    <t>Actor0113m</t>
    <phoneticPr fontId="1" type="noConversion"/>
  </si>
  <si>
    <t>Equip6101</t>
    <phoneticPr fontId="1" type="noConversion"/>
  </si>
  <si>
    <t>Equip2202</t>
    <phoneticPr fontId="1" type="noConversion"/>
  </si>
  <si>
    <t>DI</t>
    <phoneticPr fontId="1" type="noConversion"/>
  </si>
  <si>
    <t>Actor1002</t>
    <phoneticPr fontId="1" type="noConversion"/>
  </si>
  <si>
    <t>Actor2010</t>
    <phoneticPr fontId="1" type="noConversion"/>
  </si>
  <si>
    <t>GO</t>
    <phoneticPr fontId="1" type="noConversion"/>
  </si>
  <si>
    <t>Equip7102</t>
    <phoneticPr fontId="1" type="noConversion"/>
  </si>
  <si>
    <t>Equip0102</t>
    <phoneticPr fontId="1" type="noConversion"/>
  </si>
  <si>
    <t>DI</t>
    <phoneticPr fontId="1" type="noConversion"/>
  </si>
  <si>
    <t>안 지정 캐릭터 PP 영웅등급</t>
    <phoneticPr fontId="1" type="noConversion"/>
  </si>
  <si>
    <t>안 지정 캐릭터 PP 일반등급</t>
    <phoneticPr fontId="1" type="noConversion"/>
  </si>
  <si>
    <t>Equip6102</t>
    <phoneticPr fontId="1" type="noConversion"/>
  </si>
  <si>
    <t>Equip7002</t>
    <phoneticPr fontId="1" type="noConversion"/>
  </si>
  <si>
    <t>Equip2401</t>
    <phoneticPr fontId="1" type="noConversion"/>
  </si>
  <si>
    <t>Equip3401</t>
    <phoneticPr fontId="1" type="noConversion"/>
  </si>
  <si>
    <t>GO</t>
    <phoneticPr fontId="1" type="noConversion"/>
  </si>
  <si>
    <t>Actor0037m</t>
    <phoneticPr fontId="1" type="noConversion"/>
  </si>
  <si>
    <t>Equip7201</t>
    <phoneticPr fontId="1" type="noConversion"/>
  </si>
  <si>
    <t>Equip1102</t>
    <phoneticPr fontId="1" type="noConversion"/>
  </si>
  <si>
    <t>Actor3022m</t>
    <phoneticPr fontId="1" type="noConversion"/>
  </si>
  <si>
    <t>Equip6301</t>
  </si>
  <si>
    <t>Equip2002</t>
    <phoneticPr fontId="1" type="noConversion"/>
  </si>
  <si>
    <t>Actor1005m</t>
    <phoneticPr fontId="1" type="noConversion"/>
  </si>
  <si>
    <t>Actor0024m</t>
    <phoneticPr fontId="1" type="noConversion"/>
  </si>
  <si>
    <t>ShopUIName_EquipmentBox45</t>
    <phoneticPr fontId="1" type="noConversion"/>
  </si>
  <si>
    <t>ShopUI_Get35Plus10</t>
    <phoneticPr fontId="1" type="noConversion"/>
  </si>
  <si>
    <t>EquipmentBox45</t>
    <phoneticPr fontId="1" type="noConversion"/>
  </si>
  <si>
    <t>Actor2120m</t>
    <phoneticPr fontId="1" type="noConversion"/>
  </si>
  <si>
    <t>Actor3019m</t>
    <phoneticPr fontId="1" type="noConversion"/>
  </si>
  <si>
    <t>Actor0030m</t>
    <phoneticPr fontId="1" type="noConversion"/>
  </si>
  <si>
    <t>Actor0007m</t>
    <phoneticPr fontId="1" type="noConversion"/>
  </si>
  <si>
    <t>Equip0301</t>
    <phoneticPr fontId="1" type="noConversion"/>
  </si>
  <si>
    <t>DI</t>
    <phoneticPr fontId="1" type="noConversion"/>
  </si>
  <si>
    <t>GO</t>
    <phoneticPr fontId="1" type="noConversion"/>
  </si>
  <si>
    <t>Equip5101</t>
    <phoneticPr fontId="1" type="noConversion"/>
  </si>
  <si>
    <t>Equip4301</t>
    <phoneticPr fontId="1" type="noConversion"/>
  </si>
  <si>
    <t>Equip2001</t>
    <phoneticPr fontId="1" type="noConversion"/>
  </si>
  <si>
    <t>Equip0002</t>
    <phoneticPr fontId="1" type="noConversion"/>
  </si>
  <si>
    <t>Equip4002</t>
    <phoneticPr fontId="1" type="noConversion"/>
  </si>
  <si>
    <t>Equip8201</t>
  </si>
  <si>
    <t>Equip2301</t>
    <phoneticPr fontId="1" type="noConversion"/>
  </si>
  <si>
    <t>Equip3002</t>
    <phoneticPr fontId="1" type="noConversion"/>
  </si>
  <si>
    <t>Equip4202</t>
    <phoneticPr fontId="1" type="noConversion"/>
  </si>
  <si>
    <t>Equip2001</t>
    <phoneticPr fontId="1" type="noConversion"/>
  </si>
  <si>
    <t>Equip4102</t>
    <phoneticPr fontId="1" type="noConversion"/>
  </si>
  <si>
    <t>Equip6301</t>
    <phoneticPr fontId="1" type="noConversion"/>
  </si>
  <si>
    <t>Equip3201</t>
    <phoneticPr fontId="1" type="noConversion"/>
  </si>
  <si>
    <t>Equip0102</t>
    <phoneticPr fontId="1" type="noConversion"/>
  </si>
  <si>
    <t>Equip1002</t>
    <phoneticPr fontId="1" type="noConversion"/>
  </si>
  <si>
    <t>Equip6101</t>
    <phoneticPr fontId="1" type="noConversion"/>
  </si>
  <si>
    <t>Equip7201</t>
    <phoneticPr fontId="1" type="noConversion"/>
  </si>
  <si>
    <t>Equip3001</t>
    <phoneticPr fontId="1" type="noConversion"/>
  </si>
  <si>
    <t>Equip5101</t>
    <phoneticPr fontId="1" type="noConversion"/>
  </si>
  <si>
    <t>Equip0301</t>
    <phoneticPr fontId="1" type="noConversion"/>
  </si>
  <si>
    <t>GO</t>
    <phoneticPr fontId="1" type="noConversion"/>
  </si>
  <si>
    <t>Equip1001</t>
    <phoneticPr fontId="1" type="noConversion"/>
  </si>
  <si>
    <t>Equip8002</t>
    <phoneticPr fontId="1" type="noConversion"/>
  </si>
  <si>
    <t>Equip6202</t>
    <phoneticPr fontId="1" type="noConversion"/>
  </si>
  <si>
    <t>Equip1101</t>
    <phoneticPr fontId="1" type="noConversion"/>
  </si>
  <si>
    <t>Equip5201</t>
    <phoneticPr fontId="1" type="noConversion"/>
  </si>
  <si>
    <t>Actor1109</t>
    <phoneticPr fontId="1" type="noConversion"/>
  </si>
  <si>
    <t>Equip5102</t>
    <phoneticPr fontId="1" type="noConversion"/>
  </si>
  <si>
    <t>Equip7101</t>
    <phoneticPr fontId="1" type="noConversion"/>
  </si>
  <si>
    <t>Equip1402</t>
    <phoneticPr fontId="1" type="noConversion"/>
  </si>
  <si>
    <t>Equip2301</t>
    <phoneticPr fontId="1" type="noConversion"/>
  </si>
  <si>
    <t>Actor2103m</t>
    <phoneticPr fontId="1" type="noConversion"/>
  </si>
  <si>
    <t>Actor1039m</t>
    <phoneticPr fontId="1" type="noConversion"/>
  </si>
  <si>
    <t>Equip0202</t>
    <phoneticPr fontId="1" type="noConversion"/>
  </si>
  <si>
    <t>Equip1102</t>
    <phoneticPr fontId="1" type="noConversion"/>
  </si>
  <si>
    <t>Equip3001</t>
    <phoneticPr fontId="1" type="noConversion"/>
  </si>
  <si>
    <t>Equip6101</t>
    <phoneticPr fontId="1" type="noConversion"/>
  </si>
  <si>
    <t>Equip8001</t>
    <phoneticPr fontId="1" type="noConversion"/>
  </si>
  <si>
    <t>DI</t>
    <phoneticPr fontId="1" type="noConversion"/>
  </si>
  <si>
    <t>Equip2101</t>
    <phoneticPr fontId="1" type="noConversion"/>
  </si>
  <si>
    <t>Equip1302</t>
    <phoneticPr fontId="1" type="noConversion"/>
  </si>
  <si>
    <t>Equip2002</t>
    <phoneticPr fontId="1" type="noConversion"/>
  </si>
  <si>
    <t>Equip5002</t>
    <phoneticPr fontId="1" type="noConversion"/>
  </si>
  <si>
    <t>Equip8101</t>
    <phoneticPr fontId="1" type="noConversion"/>
  </si>
  <si>
    <t>Equip5302</t>
    <phoneticPr fontId="1" type="noConversion"/>
  </si>
  <si>
    <t>Equip0201</t>
    <phoneticPr fontId="1" type="noConversion"/>
  </si>
  <si>
    <t>Equip3201</t>
    <phoneticPr fontId="1" type="noConversion"/>
  </si>
  <si>
    <t>Equip7002</t>
    <phoneticPr fontId="1" type="noConversion"/>
  </si>
  <si>
    <t>Equip8301</t>
    <phoneticPr fontId="1" type="noConversion"/>
  </si>
  <si>
    <t>Equip1002</t>
    <phoneticPr fontId="1" type="noConversion"/>
  </si>
  <si>
    <t>Equip2101</t>
    <phoneticPr fontId="1" type="noConversion"/>
  </si>
  <si>
    <t>지정 캐릭터 LBP5</t>
  </si>
  <si>
    <t>지정 캐릭터 LBP6</t>
  </si>
  <si>
    <t>Actor1002</t>
  </si>
  <si>
    <t>Actor0007</t>
    <phoneticPr fontId="1" type="noConversion"/>
  </si>
  <si>
    <t>DI</t>
    <phoneticPr fontId="1" type="noConversion"/>
  </si>
  <si>
    <t>Actor1029m</t>
    <phoneticPr fontId="1" type="noConversion"/>
  </si>
  <si>
    <t>Actor0104m</t>
    <phoneticPr fontId="1" type="noConversion"/>
  </si>
  <si>
    <t>Actor0201m</t>
    <phoneticPr fontId="1" type="noConversion"/>
  </si>
  <si>
    <t>Actor2015m</t>
    <phoneticPr fontId="1" type="noConversion"/>
  </si>
  <si>
    <t>Equip1301</t>
    <phoneticPr fontId="1" type="noConversion"/>
  </si>
  <si>
    <t>Equip3102</t>
    <phoneticPr fontId="1" type="noConversion"/>
  </si>
  <si>
    <t>Equip7102</t>
    <phoneticPr fontId="1" type="noConversion"/>
  </si>
  <si>
    <t>Equip6002</t>
    <phoneticPr fontId="1" type="noConversion"/>
  </si>
  <si>
    <t>Equip4102</t>
  </si>
  <si>
    <t>Equip4102</t>
    <phoneticPr fontId="1" type="noConversion"/>
  </si>
  <si>
    <t>Equip8201</t>
    <phoneticPr fontId="1" type="noConversion"/>
  </si>
  <si>
    <t>Equip3202</t>
    <phoneticPr fontId="1" type="noConversion"/>
  </si>
  <si>
    <t>Equip4302</t>
    <phoneticPr fontId="1" type="noConversion"/>
  </si>
  <si>
    <t>Equip0101</t>
    <phoneticPr fontId="1" type="noConversion"/>
  </si>
  <si>
    <t>Equip7201</t>
    <phoneticPr fontId="1" type="noConversion"/>
  </si>
  <si>
    <t>Equip2001</t>
    <phoneticPr fontId="1" type="noConversion"/>
  </si>
  <si>
    <t>Equip5002</t>
    <phoneticPr fontId="1" type="noConversion"/>
  </si>
  <si>
    <t>Equip6202</t>
    <phoneticPr fontId="1" type="noConversion"/>
  </si>
  <si>
    <t>Equip8102</t>
    <phoneticPr fontId="1" type="noConversion"/>
  </si>
  <si>
    <t>Equip4002</t>
    <phoneticPr fontId="1" type="noConversion"/>
  </si>
  <si>
    <t>Equip3101</t>
    <phoneticPr fontId="1" type="noConversion"/>
  </si>
  <si>
    <t>Equip0201</t>
    <phoneticPr fontId="1" type="noConversion"/>
  </si>
  <si>
    <t>Equip6001</t>
    <phoneticPr fontId="1" type="noConversion"/>
  </si>
  <si>
    <t>Equip1101</t>
    <phoneticPr fontId="1" type="noConversion"/>
  </si>
  <si>
    <t>Equip2002</t>
    <phoneticPr fontId="1" type="noConversion"/>
  </si>
  <si>
    <t>Actor3021</t>
    <phoneticPr fontId="1" type="noConversion"/>
  </si>
  <si>
    <t>Equip0401</t>
    <phoneticPr fontId="1" type="noConversion"/>
  </si>
  <si>
    <t>Actor0024</t>
  </si>
  <si>
    <t>Actor0037</t>
    <phoneticPr fontId="1" type="noConversion"/>
  </si>
  <si>
    <t>Equip1402</t>
  </si>
  <si>
    <t>Equip4401</t>
  </si>
  <si>
    <t>Actor3117m</t>
    <phoneticPr fontId="1" type="noConversion"/>
  </si>
  <si>
    <t>Actor2011m</t>
    <phoneticPr fontId="1" type="noConversion"/>
  </si>
  <si>
    <t>Actor1108m</t>
    <phoneticPr fontId="1" type="noConversion"/>
  </si>
  <si>
    <t>Actor0125m</t>
    <phoneticPr fontId="1" type="noConversion"/>
  </si>
  <si>
    <t>Actor2120</t>
  </si>
  <si>
    <t>Actor2120</t>
    <phoneticPr fontId="1" type="noConversion"/>
  </si>
  <si>
    <t>Actor1141</t>
    <phoneticPr fontId="1" type="noConversion"/>
  </si>
  <si>
    <t>Equip2402</t>
    <phoneticPr fontId="1" type="noConversion"/>
  </si>
  <si>
    <t>Actor3019</t>
    <phoneticPr fontId="1" type="noConversion"/>
  </si>
  <si>
    <t>Equip1201</t>
    <phoneticPr fontId="1" type="noConversion"/>
  </si>
  <si>
    <t>Equip3302</t>
    <phoneticPr fontId="1" type="noConversion"/>
  </si>
  <si>
    <t>Equip6202</t>
    <phoneticPr fontId="1" type="noConversion"/>
  </si>
  <si>
    <t>Equip0101</t>
    <phoneticPr fontId="1" type="noConversion"/>
  </si>
  <si>
    <t>Equip5302</t>
    <phoneticPr fontId="1" type="noConversion"/>
  </si>
  <si>
    <t>Equip6102</t>
    <phoneticPr fontId="1" type="noConversion"/>
  </si>
  <si>
    <t>Equip0002</t>
    <phoneticPr fontId="1" type="noConversion"/>
  </si>
  <si>
    <t>Equip7101</t>
    <phoneticPr fontId="1" type="noConversion"/>
  </si>
  <si>
    <t>Equip6001</t>
    <phoneticPr fontId="1" type="noConversion"/>
  </si>
  <si>
    <t>Actor1029</t>
    <phoneticPr fontId="1" type="noConversion"/>
  </si>
  <si>
    <t>DI</t>
    <phoneticPr fontId="1" type="noConversion"/>
  </si>
  <si>
    <t>Equip4202</t>
  </si>
  <si>
    <t>Equip2201</t>
    <phoneticPr fontId="1" type="noConversion"/>
  </si>
  <si>
    <t>Equip1201</t>
    <phoneticPr fontId="1" type="noConversion"/>
  </si>
  <si>
    <t>Equip3302</t>
    <phoneticPr fontId="1" type="noConversion"/>
  </si>
  <si>
    <t>Actor0030</t>
    <phoneticPr fontId="1" type="noConversion"/>
  </si>
  <si>
    <t>Equip1401</t>
    <phoneticPr fontId="1" type="noConversion"/>
  </si>
  <si>
    <t>Equip5202</t>
    <phoneticPr fontId="1" type="noConversion"/>
  </si>
  <si>
    <t>Equip1302</t>
    <phoneticPr fontId="1" type="noConversion"/>
  </si>
  <si>
    <t>Actor1039</t>
    <phoneticPr fontId="1" type="noConversion"/>
  </si>
  <si>
    <t>Equip5101</t>
    <phoneticPr fontId="1" type="noConversion"/>
  </si>
  <si>
    <t>Equip2401</t>
    <phoneticPr fontId="1" type="noConversion"/>
  </si>
  <si>
    <t>Equip4401</t>
    <phoneticPr fontId="1" type="noConversion"/>
  </si>
  <si>
    <t>Equip0402</t>
  </si>
  <si>
    <t>Actor3022</t>
    <phoneticPr fontId="1" type="noConversion"/>
  </si>
  <si>
    <t>Actor1218m</t>
    <phoneticPr fontId="1" type="noConversion"/>
  </si>
  <si>
    <t>Actor1218m</t>
    <phoneticPr fontId="1" type="noConversion"/>
  </si>
  <si>
    <t>Actor1002m</t>
    <phoneticPr fontId="1" type="noConversion"/>
  </si>
  <si>
    <t>Actor1109m</t>
    <phoneticPr fontId="1" type="noConversion"/>
  </si>
  <si>
    <t>Actor3022m</t>
    <phoneticPr fontId="1" type="noConversion"/>
  </si>
  <si>
    <t>GO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</si>
</sst>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W1"/>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7.7010734402387779</v>
          </cell>
          <cell r="W2">
            <v>10.559928395600389</v>
          </cell>
          <cell r="X2">
            <v>11.55</v>
          </cell>
          <cell r="Y2">
            <v>15.84</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7.083944496002661</v>
          </cell>
          <cell r="W3">
            <v>11.661476308204726</v>
          </cell>
          <cell r="X3">
            <v>10.63</v>
          </cell>
          <cell r="Y3">
            <v>17.489999999999998</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8.1907341859197658</v>
          </cell>
          <cell r="W4">
            <v>10.97451408482884</v>
          </cell>
          <cell r="X4">
            <v>17.989999999999998</v>
          </cell>
          <cell r="Y4">
            <v>24.1</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7.2802930899426119</v>
          </cell>
          <cell r="W5">
            <v>11.646740834586966</v>
          </cell>
          <cell r="X5">
            <v>15.99</v>
          </cell>
          <cell r="Y5">
            <v>25.58</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7.9861282627130867</v>
          </cell>
          <cell r="W6">
            <v>10.616940833977299</v>
          </cell>
          <cell r="X6">
            <v>28.25</v>
          </cell>
          <cell r="Y6">
            <v>37.549999999999997</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6.9452122180818758</v>
          </cell>
          <cell r="W7">
            <v>11.697878217505925</v>
          </cell>
          <cell r="X7">
            <v>24.56</v>
          </cell>
          <cell r="Y7">
            <v>41.37</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8.0121847918138176</v>
          </cell>
          <cell r="W8">
            <v>10.346816278576849</v>
          </cell>
          <cell r="X8">
            <v>55.22</v>
          </cell>
          <cell r="Y8">
            <v>71.319999999999993</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7.1586374438177378</v>
          </cell>
          <cell r="W9">
            <v>11.528996291943782</v>
          </cell>
          <cell r="X9">
            <v>49.34</v>
          </cell>
          <cell r="Y9">
            <v>79.459999999999994</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8.0659523455648436</v>
          </cell>
          <cell r="W10">
            <v>10.531564105383543</v>
          </cell>
          <cell r="X10">
            <v>119.17</v>
          </cell>
          <cell r="Y10">
            <v>155.6</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6.8931357379585307</v>
          </cell>
          <cell r="W11">
            <v>11.448053117218219</v>
          </cell>
          <cell r="X11">
            <v>101.84</v>
          </cell>
          <cell r="Y11">
            <v>169.14</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7.4282038022372836</v>
          </cell>
          <cell r="W12">
            <v>10.620586693350063</v>
          </cell>
          <cell r="X12">
            <v>143.03</v>
          </cell>
          <cell r="Y12">
            <v>204.5</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6.784584341397311</v>
          </cell>
          <cell r="W13">
            <v>11.12500902175818</v>
          </cell>
          <cell r="X13">
            <v>130.63999999999999</v>
          </cell>
          <cell r="Y13">
            <v>214.22</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7.564861246761871</v>
          </cell>
          <cell r="W14">
            <v>10.559662839828109</v>
          </cell>
          <cell r="X14">
            <v>189.84</v>
          </cell>
          <cell r="Y14">
            <v>265</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8.0634203836567426</v>
          </cell>
          <cell r="W15">
            <v>10.819648669499756</v>
          </cell>
          <cell r="X15">
            <v>12.1</v>
          </cell>
          <cell r="Y15">
            <v>16.23</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7.1665091271617714</v>
          </cell>
          <cell r="W16">
            <v>11.190541714630248</v>
          </cell>
          <cell r="X16">
            <v>10.75</v>
          </cell>
          <cell r="Y16">
            <v>16.79</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7.6719439522392365</v>
          </cell>
          <cell r="W17">
            <v>10.638010749685501</v>
          </cell>
          <cell r="X17">
            <v>16.850000000000001</v>
          </cell>
          <cell r="Y17">
            <v>23.36</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7.343565469683333</v>
          </cell>
          <cell r="W18">
            <v>11.287607779000634</v>
          </cell>
          <cell r="X18">
            <v>16.13</v>
          </cell>
          <cell r="Y18">
            <v>24.79</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7.4534438414621036</v>
          </cell>
          <cell r="W19">
            <v>10.583528262894763</v>
          </cell>
          <cell r="X19">
            <v>26.36</v>
          </cell>
          <cell r="Y19">
            <v>37.43</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6.9762000456019333</v>
          </cell>
          <cell r="W20">
            <v>11.676708183453336</v>
          </cell>
          <cell r="X20">
            <v>24.67</v>
          </cell>
          <cell r="Y20">
            <v>41.3</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7.6686991620083793</v>
          </cell>
          <cell r="W21">
            <v>11.05853291416477</v>
          </cell>
          <cell r="X21">
            <v>52.86</v>
          </cell>
          <cell r="Y21">
            <v>76.22</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7.3049059054231984</v>
          </cell>
          <cell r="W22">
            <v>11.25272741758307</v>
          </cell>
          <cell r="X22">
            <v>50.35</v>
          </cell>
          <cell r="Y22">
            <v>77.56</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7.675783487996064</v>
          </cell>
          <cell r="W23">
            <v>10.802275430511919</v>
          </cell>
          <cell r="X23">
            <v>113.41</v>
          </cell>
          <cell r="Y23">
            <v>159.6</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7.0482182948959347</v>
          </cell>
          <cell r="W24">
            <v>11.425881912663511</v>
          </cell>
          <cell r="X24">
            <v>104.13</v>
          </cell>
          <cell r="Y24">
            <v>168.81</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7.7953754598809404</v>
          </cell>
          <cell r="W25">
            <v>10.455332415707185</v>
          </cell>
          <cell r="X25">
            <v>150.1</v>
          </cell>
          <cell r="Y25">
            <v>201.32</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6.7745886599662235</v>
          </cell>
          <cell r="W26">
            <v>11.223621724667817</v>
          </cell>
          <cell r="X26">
            <v>130.44999999999999</v>
          </cell>
          <cell r="Y26">
            <v>216.12</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7.8158057778752212</v>
          </cell>
          <cell r="W27">
            <v>10.742666226843079</v>
          </cell>
          <cell r="X27">
            <v>196.14</v>
          </cell>
          <cell r="Y27">
            <v>269.58999999999997</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7.4286985097432856</v>
          </cell>
          <cell r="W28">
            <v>10.390592348535922</v>
          </cell>
          <cell r="X28">
            <v>11.14</v>
          </cell>
          <cell r="Y28">
            <v>15.59</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6.8948659445191254</v>
          </cell>
          <cell r="W29">
            <v>11.609259158669003</v>
          </cell>
          <cell r="X29">
            <v>10.34</v>
          </cell>
          <cell r="Y29">
            <v>17.41</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7.4898782119251681</v>
          </cell>
          <cell r="W30">
            <v>11.02810844824627</v>
          </cell>
          <cell r="X30">
            <v>16.45</v>
          </cell>
          <cell r="Y30">
            <v>24.22</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6.8817742350425961</v>
          </cell>
          <cell r="W31">
            <v>11.734008149143502</v>
          </cell>
          <cell r="X31">
            <v>15.11</v>
          </cell>
          <cell r="Y31">
            <v>25.77</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7.5987033146883451</v>
          </cell>
          <cell r="W32">
            <v>10.399646889569283</v>
          </cell>
          <cell r="X32">
            <v>26.88</v>
          </cell>
          <cell r="Y32">
            <v>36.78</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6.7447841116672924</v>
          </cell>
          <cell r="W33">
            <v>11.37289670770471</v>
          </cell>
          <cell r="X33">
            <v>23.86</v>
          </cell>
          <cell r="Y33">
            <v>40.229999999999997</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7.8291739953251911</v>
          </cell>
          <cell r="W34">
            <v>10.618625875892315</v>
          </cell>
          <cell r="X34">
            <v>53.96</v>
          </cell>
          <cell r="Y34">
            <v>73.19</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6.6142332220874138</v>
          </cell>
          <cell r="W35">
            <v>11.144852025890142</v>
          </cell>
          <cell r="X35">
            <v>45.59</v>
          </cell>
          <cell r="Y35">
            <v>76.819999999999993</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8.1192592961625287</v>
          </cell>
          <cell r="W36">
            <v>10.89053682302842</v>
          </cell>
          <cell r="X36">
            <v>119.96</v>
          </cell>
          <cell r="Y36">
            <v>160.9</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6.863168137702333</v>
          </cell>
          <cell r="W37">
            <v>11.405900411117726</v>
          </cell>
          <cell r="X37">
            <v>101.4</v>
          </cell>
          <cell r="Y37">
            <v>168.52</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7.8288249169138444</v>
          </cell>
          <cell r="W38">
            <v>11.039748186651536</v>
          </cell>
          <cell r="X38">
            <v>150.75</v>
          </cell>
          <cell r="Y38">
            <v>212.57</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6.7335140233495361</v>
          </cell>
          <cell r="W39">
            <v>11.170381161034946</v>
          </cell>
          <cell r="X39">
            <v>129.66</v>
          </cell>
          <cell r="Y39">
            <v>215.09</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7.5258481266803017</v>
          </cell>
          <cell r="W40">
            <v>10.92330589013112</v>
          </cell>
          <cell r="X40">
            <v>188.86</v>
          </cell>
          <cell r="Y40">
            <v>274.12</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7.5938744974332852</v>
          </cell>
          <cell r="W41">
            <v>10.564151443000437</v>
          </cell>
          <cell r="X41">
            <v>11.39</v>
          </cell>
          <cell r="Y41">
            <v>15.85</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6.6346374556560965</v>
          </cell>
          <cell r="W42">
            <v>11.764079575369911</v>
          </cell>
          <cell r="X42">
            <v>9.9499999999999993</v>
          </cell>
          <cell r="Y42">
            <v>17.649999999999999</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7.9074687635204315</v>
          </cell>
          <cell r="W43">
            <v>10.96760152125472</v>
          </cell>
          <cell r="X43">
            <v>17.37</v>
          </cell>
          <cell r="Y43">
            <v>24.09</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6.733663385511484</v>
          </cell>
          <cell r="W44">
            <v>11.405723094379356</v>
          </cell>
          <cell r="X44">
            <v>14.79</v>
          </cell>
          <cell r="Y44">
            <v>25.05</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8.1655750463762278</v>
          </cell>
          <cell r="W45">
            <v>10.610400674344826</v>
          </cell>
          <cell r="X45">
            <v>28.88</v>
          </cell>
          <cell r="Y45">
            <v>37.53</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7.2677040791577001</v>
          </cell>
          <cell r="W46">
            <v>11.174463065799872</v>
          </cell>
          <cell r="X46">
            <v>25.71</v>
          </cell>
          <cell r="Y46">
            <v>39.520000000000003</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7.43644727560768</v>
          </cell>
          <cell r="W47">
            <v>10.929208300554258</v>
          </cell>
          <cell r="X47">
            <v>51.26</v>
          </cell>
          <cell r="Y47">
            <v>75.33</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7.3822094882294822</v>
          </cell>
          <cell r="W48">
            <v>11.817362493994104</v>
          </cell>
          <cell r="X48">
            <v>50.88</v>
          </cell>
          <cell r="Y48">
            <v>81.45</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7.8222269104925415</v>
          </cell>
          <cell r="W49">
            <v>11.015476657474775</v>
          </cell>
          <cell r="X49">
            <v>115.57</v>
          </cell>
          <cell r="Y49">
            <v>162.75</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6.8163730264529558</v>
          </cell>
          <cell r="W50">
            <v>11.386027602660535</v>
          </cell>
          <cell r="X50">
            <v>100.71</v>
          </cell>
          <cell r="Y50">
            <v>168.22</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7.6989972514832781</v>
          </cell>
          <cell r="W51">
            <v>10.454584262819447</v>
          </cell>
          <cell r="X51">
            <v>148.25</v>
          </cell>
          <cell r="Y51">
            <v>201.31</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7.3512374258689013</v>
          </cell>
          <cell r="W52">
            <v>11.448717741159788</v>
          </cell>
          <cell r="X52">
            <v>141.55000000000001</v>
          </cell>
          <cell r="Y52">
            <v>220.45</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7.4401197473869098</v>
          </cell>
          <cell r="W53">
            <v>10.387466566180548</v>
          </cell>
          <cell r="X53">
            <v>186.71</v>
          </cell>
          <cell r="Y53">
            <v>260.67</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7.8120546737812413</v>
          </cell>
          <cell r="W54">
            <v>10.549671221114517</v>
          </cell>
          <cell r="X54">
            <v>11.72</v>
          </cell>
          <cell r="Y54">
            <v>15.82</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6.8617461944807809</v>
          </cell>
          <cell r="W55">
            <v>11.887481827715551</v>
          </cell>
          <cell r="X55">
            <v>10.29</v>
          </cell>
          <cell r="Y55">
            <v>17.829999999999998</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7.5404087482896918</v>
          </cell>
          <cell r="W56">
            <v>10.552774518860794</v>
          </cell>
          <cell r="X56">
            <v>16.559999999999999</v>
          </cell>
          <cell r="Y56">
            <v>23.18</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7.390573790952855</v>
          </cell>
          <cell r="W57">
            <v>11.502201196550821</v>
          </cell>
          <cell r="X57">
            <v>16.23</v>
          </cell>
          <cell r="Y57">
            <v>25.26</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7.4998215924757838</v>
          </cell>
          <cell r="W58">
            <v>10.86483547636567</v>
          </cell>
          <cell r="X58">
            <v>26.53</v>
          </cell>
          <cell r="Y58">
            <v>38.43</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6.7557830396089029</v>
          </cell>
          <cell r="W59">
            <v>11.419936283497281</v>
          </cell>
          <cell r="X59">
            <v>23.89</v>
          </cell>
          <cell r="Y59">
            <v>40.39</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7.4132062944163843</v>
          </cell>
          <cell r="W60">
            <v>10.586471357630717</v>
          </cell>
          <cell r="X60">
            <v>51.1</v>
          </cell>
          <cell r="Y60">
            <v>72.97</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7.0123165641082608</v>
          </cell>
          <cell r="W61">
            <v>11.783979681101961</v>
          </cell>
          <cell r="X61">
            <v>48.33</v>
          </cell>
          <cell r="Y61">
            <v>81.22</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7.9153934395622727</v>
          </cell>
          <cell r="W62">
            <v>11.012220909123721</v>
          </cell>
          <cell r="X62">
            <v>116.95</v>
          </cell>
          <cell r="Y62">
            <v>162.69999999999999</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7.3954461765570034</v>
          </cell>
          <cell r="W63">
            <v>11.32416759115185</v>
          </cell>
          <cell r="X63">
            <v>109.26</v>
          </cell>
          <cell r="Y63">
            <v>167.31</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7.7526905880751897</v>
          </cell>
          <cell r="W64">
            <v>10.888325843021439</v>
          </cell>
          <cell r="X64">
            <v>149.28</v>
          </cell>
          <cell r="Y64">
            <v>209.66</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7.0422686602507358</v>
          </cell>
          <cell r="W65">
            <v>11.614351088950817</v>
          </cell>
          <cell r="X65">
            <v>135.6</v>
          </cell>
          <cell r="Y65">
            <v>223.64</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7.9143165355233247</v>
          </cell>
          <cell r="W66">
            <v>10.341740356778219</v>
          </cell>
          <cell r="X66">
            <v>198.61</v>
          </cell>
          <cell r="Y66">
            <v>259.52999999999997</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X67"/>
          <cell r="Y67"/>
          <cell r="AD67"/>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7.5700425807076996</v>
          </cell>
          <cell r="W68">
            <v>10.933680949922614</v>
          </cell>
          <cell r="X68">
            <v>11.36</v>
          </cell>
          <cell r="Y68">
            <v>16.399999999999999</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7.270808955160426</v>
          </cell>
          <cell r="W69">
            <v>11.516062101594937</v>
          </cell>
          <cell r="X69">
            <v>10.91</v>
          </cell>
          <cell r="Y69">
            <v>17.27</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7.9062363011285219</v>
          </cell>
          <cell r="W70">
            <v>10.827780909440111</v>
          </cell>
          <cell r="X70">
            <v>17.36</v>
          </cell>
          <cell r="Y70">
            <v>23.78</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7.2918261386095793</v>
          </cell>
          <cell r="W71">
            <v>11.39541620998412</v>
          </cell>
          <cell r="X71">
            <v>16.010000000000002</v>
          </cell>
          <cell r="Y71">
            <v>25.03</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7.8762949415930938</v>
          </cell>
          <cell r="W72">
            <v>10.349540393909429</v>
          </cell>
          <cell r="X72">
            <v>27.86</v>
          </cell>
          <cell r="Y72">
            <v>36.61</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7.2323038648651021</v>
          </cell>
          <cell r="W73">
            <v>11.411823128420041</v>
          </cell>
          <cell r="X73">
            <v>25.58</v>
          </cell>
          <cell r="Y73">
            <v>40.36</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8.140478218976309</v>
          </cell>
          <cell r="W74">
            <v>10.357913593922277</v>
          </cell>
          <cell r="X74">
            <v>56.11</v>
          </cell>
          <cell r="Y74">
            <v>71.39</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7.1329266342217927</v>
          </cell>
          <cell r="W75">
            <v>11.56605218651557</v>
          </cell>
          <cell r="X75">
            <v>49.16</v>
          </cell>
          <cell r="Y75">
            <v>79.72</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8.0701709028540733</v>
          </cell>
          <cell r="W76">
            <v>10.396277113993564</v>
          </cell>
          <cell r="X76">
            <v>119.23</v>
          </cell>
          <cell r="Y76">
            <v>153.6</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7.1317728282684438</v>
          </cell>
          <cell r="W77">
            <v>11.750704922930129</v>
          </cell>
          <cell r="X77">
            <v>105.37</v>
          </cell>
          <cell r="Y77">
            <v>173.61</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7.6366467465780588</v>
          </cell>
          <cell r="W78">
            <v>10.423639469879562</v>
          </cell>
          <cell r="X78">
            <v>147.05000000000001</v>
          </cell>
          <cell r="Y78">
            <v>200.71</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7.2227688543561221</v>
          </cell>
          <cell r="W79">
            <v>11.544589310850244</v>
          </cell>
          <cell r="X79">
            <v>139.08000000000001</v>
          </cell>
          <cell r="Y79">
            <v>222.3</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8.1469401126375693</v>
          </cell>
          <cell r="W80">
            <v>10.867723004539343</v>
          </cell>
          <cell r="X80">
            <v>204.45</v>
          </cell>
          <cell r="Y80">
            <v>272.73</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X81"/>
          <cell r="Y81"/>
          <cell r="AD81"/>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X82"/>
          <cell r="Y82"/>
          <cell r="AD82"/>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X83"/>
          <cell r="Y83"/>
          <cell r="AD83"/>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X84"/>
          <cell r="Y84"/>
          <cell r="AD84"/>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X85"/>
          <cell r="Y85"/>
          <cell r="AD85"/>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X86"/>
          <cell r="Y86"/>
          <cell r="AD86"/>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X87"/>
          <cell r="Y87"/>
          <cell r="AD87"/>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7.4857209310152673</v>
          </cell>
          <cell r="W88">
            <v>10.340247654327641</v>
          </cell>
          <cell r="X88">
            <v>11.23</v>
          </cell>
          <cell r="Y88">
            <v>15.51</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6.8372864631786952</v>
          </cell>
          <cell r="W89">
            <v>11.290989100721312</v>
          </cell>
          <cell r="X89">
            <v>10.26</v>
          </cell>
          <cell r="Y89">
            <v>16.940000000000001</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7.8256577398161413</v>
          </cell>
          <cell r="W90">
            <v>10.995686467638855</v>
          </cell>
          <cell r="X90">
            <v>17.190000000000001</v>
          </cell>
          <cell r="Y90">
            <v>24.15</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7.0364413443736824</v>
          </cell>
          <cell r="W91">
            <v>11.873878608721229</v>
          </cell>
          <cell r="X91">
            <v>15.45</v>
          </cell>
          <cell r="Y91">
            <v>26.08</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7.7402099708188068</v>
          </cell>
          <cell r="W92">
            <v>10.490609362432545</v>
          </cell>
          <cell r="X92">
            <v>27.38</v>
          </cell>
          <cell r="Y92">
            <v>37.1</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6.7082853848986899</v>
          </cell>
          <cell r="W93">
            <v>11.795959789737127</v>
          </cell>
          <cell r="X93">
            <v>23.73</v>
          </cell>
          <cell r="Y93">
            <v>41.72</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7.7900190673702694</v>
          </cell>
          <cell r="W94">
            <v>10.450721838705274</v>
          </cell>
          <cell r="X94">
            <v>53.69</v>
          </cell>
          <cell r="Y94">
            <v>72.03</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6.7923918686050708</v>
          </cell>
          <cell r="W95">
            <v>11.748338599004498</v>
          </cell>
          <cell r="X95">
            <v>46.82</v>
          </cell>
          <cell r="Y95">
            <v>80.97</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7.4344326415970796</v>
          </cell>
          <cell r="W96">
            <v>10.576712598199881</v>
          </cell>
          <cell r="X96">
            <v>109.84</v>
          </cell>
          <cell r="Y96">
            <v>156.27000000000001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7.3399483565149453</v>
          </cell>
          <cell r="W97">
            <v>11.667316099286557</v>
          </cell>
          <cell r="X97">
            <v>108.44</v>
          </cell>
          <cell r="Y97">
            <v>172.38</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7.8569678296598111</v>
          </cell>
          <cell r="W98">
            <v>10.854568662696829</v>
          </cell>
          <cell r="X98">
            <v>151.29</v>
          </cell>
          <cell r="Y98">
            <v>209.01</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7.1517816753817414</v>
          </cell>
          <cell r="W99">
            <v>11.222073437152643</v>
          </cell>
          <cell r="X99">
            <v>137.71</v>
          </cell>
          <cell r="Y99">
            <v>216.09</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7.6546120554344794</v>
          </cell>
          <cell r="W100">
            <v>10.352534532192207</v>
          </cell>
          <cell r="X100">
            <v>192.09</v>
          </cell>
          <cell r="Y100">
            <v>259.8</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7.6342482410870192</v>
          </cell>
          <cell r="W101">
            <v>10.402098460477697</v>
          </cell>
          <cell r="X101">
            <v>11.45</v>
          </cell>
          <cell r="Y101">
            <v>15.6</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6.6533192230297624</v>
          </cell>
          <cell r="W102">
            <v>11.83899743257397</v>
          </cell>
          <cell r="X102">
            <v>9.98</v>
          </cell>
          <cell r="Y102">
            <v>17.760000000000002</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8.0068552650468785</v>
          </cell>
          <cell r="W103">
            <v>10.460616488173695</v>
          </cell>
          <cell r="X103">
            <v>17.579999999999998</v>
          </cell>
          <cell r="Y103">
            <v>22.97</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6.7852681547048252</v>
          </cell>
          <cell r="W104">
            <v>11.610362883620152</v>
          </cell>
          <cell r="X104">
            <v>14.9</v>
          </cell>
          <cell r="Y104">
            <v>25.5</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8.0478833592813643</v>
          </cell>
          <cell r="W105">
            <v>10.363820687993163</v>
          </cell>
          <cell r="X105">
            <v>28.46</v>
          </cell>
          <cell r="Y105">
            <v>36.659999999999997</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7.0562006375808402</v>
          </cell>
          <cell r="W106">
            <v>11.502725743757637</v>
          </cell>
          <cell r="X106">
            <v>24.96</v>
          </cell>
          <cell r="Y106">
            <v>40.68</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8.1940027959446056</v>
          </cell>
          <cell r="W107">
            <v>10.934349905976116</v>
          </cell>
          <cell r="X107">
            <v>56.48</v>
          </cell>
          <cell r="Y107">
            <v>75.36</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7.2880612216110414</v>
          </cell>
          <cell r="W108">
            <v>11.641751245581341</v>
          </cell>
          <cell r="X108">
            <v>50.23</v>
          </cell>
          <cell r="Y108">
            <v>80.239999999999995</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7.8108798363312522</v>
          </cell>
          <cell r="W109">
            <v>10.941209818574624</v>
          </cell>
          <cell r="X109">
            <v>115.4</v>
          </cell>
          <cell r="Y109">
            <v>161.65</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7.2852893795519993</v>
          </cell>
          <cell r="W110">
            <v>11.393446899002146</v>
          </cell>
          <cell r="X110">
            <v>107.64</v>
          </cell>
          <cell r="Y110">
            <v>168.33</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8.0792111353783884</v>
          </cell>
          <cell r="W111">
            <v>10.826777012412645</v>
          </cell>
          <cell r="X111">
            <v>155.57</v>
          </cell>
          <cell r="Y111">
            <v>208.47</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7.3406343037803454</v>
          </cell>
          <cell r="W112">
            <v>11.57777806408324</v>
          </cell>
          <cell r="X112">
            <v>141.35</v>
          </cell>
          <cell r="Y112">
            <v>222.93</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8.0479366732985955</v>
          </cell>
          <cell r="W113">
            <v>10.424851784712697</v>
          </cell>
          <cell r="X113">
            <v>201.96</v>
          </cell>
          <cell r="Y113">
            <v>261.61</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X114"/>
          <cell r="Y114"/>
          <cell r="AD114"/>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8.0687734670369267</v>
          </cell>
          <cell r="W115">
            <v>10.696249903717204</v>
          </cell>
          <cell r="X115">
            <v>12.1</v>
          </cell>
          <cell r="Y115">
            <v>16.04</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6.8338688257658866</v>
          </cell>
          <cell r="W116">
            <v>11.785273822842109</v>
          </cell>
          <cell r="X116">
            <v>10.25</v>
          </cell>
          <cell r="Y116">
            <v>17.68</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8.0803333711682814</v>
          </cell>
          <cell r="W117">
            <v>10.937206301941163</v>
          </cell>
          <cell r="X117">
            <v>17.75</v>
          </cell>
          <cell r="Y117">
            <v>24.02</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6.7607195579832933</v>
          </cell>
          <cell r="W118">
            <v>11.55547037600971</v>
          </cell>
          <cell r="X118">
            <v>14.85</v>
          </cell>
          <cell r="Y118">
            <v>25.38</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7.7147732171870649</v>
          </cell>
          <cell r="W119">
            <v>11.043619533565803</v>
          </cell>
          <cell r="X119">
            <v>27.29</v>
          </cell>
          <cell r="Y119">
            <v>39.06</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6.8962703051695273</v>
          </cell>
          <cell r="W120">
            <v>11.312329617500021</v>
          </cell>
          <cell r="X120">
            <v>24.39</v>
          </cell>
          <cell r="Y120">
            <v>40.01</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7.4199475439741498</v>
          </cell>
          <cell r="W121">
            <v>10.557172524630223</v>
          </cell>
          <cell r="X121">
            <v>51.14</v>
          </cell>
          <cell r="Y121">
            <v>72.760000000000005</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6.7114624290257625</v>
          </cell>
          <cell r="W122">
            <v>11.51107712991117</v>
          </cell>
          <cell r="X122">
            <v>46.26</v>
          </cell>
          <cell r="Y122">
            <v>79.34</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8.1150924086386187</v>
          </cell>
          <cell r="W123">
            <v>10.899456944686394</v>
          </cell>
          <cell r="X123">
            <v>119.9</v>
          </cell>
          <cell r="Y123">
            <v>161.04</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7.220083947730596</v>
          </cell>
          <cell r="W124">
            <v>11.548934356524772</v>
          </cell>
          <cell r="X124">
            <v>106.67</v>
          </cell>
          <cell r="Y124">
            <v>170.63</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7.9554448488639347</v>
          </cell>
          <cell r="W125">
            <v>11.036089387924482</v>
          </cell>
          <cell r="X125">
            <v>153.19</v>
          </cell>
          <cell r="Y125">
            <v>212.5</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6.9431351985141152</v>
          </cell>
          <cell r="W126">
            <v>11.345080460460249</v>
          </cell>
          <cell r="X126">
            <v>133.69</v>
          </cell>
          <cell r="Y126">
            <v>218.45</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7.8732548208342088</v>
          </cell>
          <cell r="W127">
            <v>10.414076793749956</v>
          </cell>
          <cell r="X127">
            <v>197.58</v>
          </cell>
          <cell r="Y127">
            <v>261.33999999999997</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X128"/>
          <cell r="Y128"/>
          <cell r="AD128"/>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0.23074999999999998</v>
          </cell>
          <cell r="P5">
            <v>0.18036958333333333</v>
          </cell>
          <cell r="Q5">
            <v>0.88200000000000001</v>
          </cell>
          <cell r="R5">
            <v>3</v>
          </cell>
          <cell r="S5">
            <v>0.54110875000000003</v>
          </cell>
          <cell r="T5">
            <v>0.6135019841269842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218</v>
      </c>
      <c r="H2">
        <v>35</v>
      </c>
      <c r="I2">
        <v>15000</v>
      </c>
      <c r="M2">
        <v>4</v>
      </c>
      <c r="N2" t="s">
        <v>53</v>
      </c>
      <c r="O2" t="s">
        <v>49</v>
      </c>
    </row>
    <row r="3" spans="1:16">
      <c r="A3">
        <v>5</v>
      </c>
      <c r="D3" s="1">
        <v>1.99</v>
      </c>
      <c r="E3" s="1">
        <v>2500</v>
      </c>
      <c r="F3" t="s">
        <v>35</v>
      </c>
      <c r="G3" t="s">
        <v>219</v>
      </c>
      <c r="H3">
        <v>50</v>
      </c>
      <c r="I3">
        <v>25000</v>
      </c>
      <c r="K3">
        <v>1</v>
      </c>
      <c r="M3">
        <v>4</v>
      </c>
      <c r="N3" t="s">
        <v>54</v>
      </c>
      <c r="O3" t="s">
        <v>49</v>
      </c>
      <c r="P3" t="s">
        <v>45</v>
      </c>
    </row>
    <row r="4" spans="1:16">
      <c r="A4">
        <v>15</v>
      </c>
      <c r="D4" s="1">
        <v>2.99</v>
      </c>
      <c r="E4" s="1">
        <v>3900</v>
      </c>
      <c r="F4" t="s">
        <v>36</v>
      </c>
      <c r="G4" t="s">
        <v>220</v>
      </c>
      <c r="H4">
        <v>65</v>
      </c>
      <c r="I4">
        <v>30000</v>
      </c>
      <c r="L4">
        <v>2</v>
      </c>
      <c r="M4">
        <v>4</v>
      </c>
      <c r="N4" t="s">
        <v>55</v>
      </c>
      <c r="O4" t="s">
        <v>49</v>
      </c>
      <c r="P4" t="s">
        <v>47</v>
      </c>
    </row>
    <row r="5" spans="1:16">
      <c r="A5">
        <v>25</v>
      </c>
      <c r="D5" s="1">
        <v>3.99</v>
      </c>
      <c r="E5" s="1">
        <v>4900</v>
      </c>
      <c r="F5" t="s">
        <v>37</v>
      </c>
      <c r="G5" t="s">
        <v>221</v>
      </c>
      <c r="H5">
        <v>80</v>
      </c>
      <c r="I5">
        <v>30000</v>
      </c>
      <c r="L5">
        <v>2</v>
      </c>
      <c r="M5">
        <v>4</v>
      </c>
      <c r="N5" t="s">
        <v>56</v>
      </c>
      <c r="O5" t="s">
        <v>49</v>
      </c>
      <c r="P5" t="s">
        <v>47</v>
      </c>
    </row>
    <row r="6" spans="1:16">
      <c r="A6">
        <v>35</v>
      </c>
      <c r="D6" s="1">
        <v>4.99</v>
      </c>
      <c r="E6" s="1">
        <v>5900</v>
      </c>
      <c r="F6" t="s">
        <v>38</v>
      </c>
      <c r="G6" t="s">
        <v>222</v>
      </c>
      <c r="H6">
        <v>100</v>
      </c>
      <c r="I6">
        <v>30000</v>
      </c>
      <c r="L6">
        <v>2</v>
      </c>
      <c r="M6">
        <v>4</v>
      </c>
      <c r="N6" t="s">
        <v>57</v>
      </c>
      <c r="O6" t="s">
        <v>49</v>
      </c>
      <c r="P6" t="s">
        <v>47</v>
      </c>
    </row>
    <row r="7" spans="1:16">
      <c r="A7">
        <v>45</v>
      </c>
      <c r="D7" s="1">
        <v>5.99</v>
      </c>
      <c r="E7" s="1">
        <v>7500</v>
      </c>
      <c r="F7" t="s">
        <v>208</v>
      </c>
      <c r="G7" t="s">
        <v>223</v>
      </c>
      <c r="H7">
        <v>100</v>
      </c>
      <c r="I7">
        <v>35000</v>
      </c>
      <c r="L7">
        <v>3</v>
      </c>
      <c r="M7">
        <v>4</v>
      </c>
      <c r="N7" t="s">
        <v>214</v>
      </c>
      <c r="O7" t="s">
        <v>49</v>
      </c>
      <c r="P7" t="s">
        <v>48</v>
      </c>
    </row>
    <row r="8" spans="1:16">
      <c r="A8">
        <v>55</v>
      </c>
      <c r="D8" s="1">
        <v>7.99</v>
      </c>
      <c r="E8" s="1">
        <v>9900</v>
      </c>
      <c r="F8" t="s">
        <v>209</v>
      </c>
      <c r="G8" t="s">
        <v>224</v>
      </c>
      <c r="H8">
        <v>120</v>
      </c>
      <c r="I8">
        <v>35000</v>
      </c>
      <c r="L8">
        <v>3</v>
      </c>
      <c r="M8">
        <v>4</v>
      </c>
      <c r="N8" t="s">
        <v>215</v>
      </c>
      <c r="O8" t="s">
        <v>49</v>
      </c>
      <c r="P8" t="s">
        <v>48</v>
      </c>
    </row>
    <row r="9" spans="1:16">
      <c r="A9">
        <v>65</v>
      </c>
      <c r="D9" s="1">
        <v>8.99</v>
      </c>
      <c r="E9" s="1">
        <v>11000</v>
      </c>
      <c r="F9" t="s">
        <v>210</v>
      </c>
      <c r="G9" t="s">
        <v>225</v>
      </c>
      <c r="H9">
        <v>120</v>
      </c>
      <c r="I9">
        <v>40000</v>
      </c>
      <c r="L9">
        <v>4</v>
      </c>
      <c r="M9">
        <v>4</v>
      </c>
      <c r="N9" t="s">
        <v>216</v>
      </c>
      <c r="O9" t="s">
        <v>49</v>
      </c>
      <c r="P9" t="s">
        <v>212</v>
      </c>
    </row>
    <row r="10" spans="1:16">
      <c r="A10">
        <v>75</v>
      </c>
      <c r="D10" s="1">
        <v>9.99</v>
      </c>
      <c r="E10" s="1">
        <v>12000</v>
      </c>
      <c r="F10" t="s">
        <v>211</v>
      </c>
      <c r="G10" t="s">
        <v>226</v>
      </c>
      <c r="H10">
        <v>135</v>
      </c>
      <c r="I10">
        <v>45000</v>
      </c>
      <c r="L10">
        <v>5</v>
      </c>
      <c r="M10">
        <v>4</v>
      </c>
      <c r="N10" t="s">
        <v>217</v>
      </c>
      <c r="O10" t="s">
        <v>49</v>
      </c>
      <c r="P10" t="s">
        <v>213</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227</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tabSelected="1"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114</v>
      </c>
      <c r="C1" s="6" t="s">
        <v>115</v>
      </c>
      <c r="D1" s="6" t="s">
        <v>116</v>
      </c>
      <c r="E1" s="6" t="s">
        <v>117</v>
      </c>
      <c r="F1" s="6" t="s">
        <v>145</v>
      </c>
      <c r="G1" s="6" t="s">
        <v>146</v>
      </c>
      <c r="H1" s="3" t="s">
        <v>64</v>
      </c>
      <c r="I1" s="3" t="s">
        <v>65</v>
      </c>
      <c r="J1" s="6" t="s">
        <v>291</v>
      </c>
      <c r="K1" s="8" t="s">
        <v>105</v>
      </c>
      <c r="L1" s="8" t="s">
        <v>104</v>
      </c>
      <c r="N1" t="s">
        <v>135</v>
      </c>
      <c r="P1" t="s">
        <v>99</v>
      </c>
      <c r="Q1" t="s">
        <v>131</v>
      </c>
      <c r="R1" t="s">
        <v>100</v>
      </c>
      <c r="S1" t="s">
        <v>101</v>
      </c>
      <c r="T1" t="s">
        <v>118</v>
      </c>
      <c r="U1" t="s">
        <v>132</v>
      </c>
      <c r="V1" t="s">
        <v>133</v>
      </c>
      <c r="W1" t="s">
        <v>134</v>
      </c>
      <c r="Y1" t="s">
        <v>119</v>
      </c>
      <c r="Z1" t="s">
        <v>124</v>
      </c>
      <c r="AA1" t="s">
        <v>120</v>
      </c>
      <c r="AB1" t="s">
        <v>121</v>
      </c>
      <c r="AC1" t="s">
        <v>122</v>
      </c>
      <c r="AD1" t="s">
        <v>123</v>
      </c>
    </row>
    <row r="2" spans="1:30">
      <c r="A2">
        <v>1</v>
      </c>
      <c r="B2">
        <f ca="1">RAND()</f>
        <v>0.56239818311004597</v>
      </c>
      <c r="C2">
        <f t="shared" ref="C2:C32" ca="1" si="0">RAND()</f>
        <v>0.33771981117515426</v>
      </c>
      <c r="D2" t="str">
        <f ca="1">VLOOKUP($B2
+IF(D1="DI",1,
IF(D1="EN",2,
IF(D1="GO",3,0))),$AC:$AD,MATCH($AD$1,$AC$1:$AD$1,0),1)</f>
        <v>EN</v>
      </c>
      <c r="E2">
        <f ca="1">ROUNDDOWN(VLOOKUP(D2,$P:$W,MATCH($U$1,$P$1:$W$1,0),0)+C2*(VLOOKUP(D2,$P:$W,MATCH($V$1,$P$1:$W$1,0),0)-VLOOKUP(D2,$P:$W,MATCH($U$1,$P$1:$W$1,0),0)+10^ABS(VLOOKUP(D2,$P:$W,MATCH($W$1,$P$1:$W$1,0),0))),VLOOKUP(D2,$P:$W,MATCH($W$1,$P$1:$W$1,0),0))</f>
        <v>7</v>
      </c>
      <c r="F2" t="s">
        <v>127</v>
      </c>
      <c r="G2">
        <v>7</v>
      </c>
      <c r="H2" t="s">
        <v>125</v>
      </c>
      <c r="I2">
        <v>1700</v>
      </c>
      <c r="J2" t="str">
        <f>IF(H2="GO",
  IF(I2&lt;100,"골드이상",""),
IF(H2="DI",
  IF(I2&gt;29,"다이아너무많음",
  IF(I2&gt;9,"다이아다소많음","")),""))</f>
        <v/>
      </c>
      <c r="K2" t="str">
        <f ca="1">IF(ROW()=2,L2,OFFSET(K2,-1,0)&amp;","&amp;L2)</f>
        <v>{"dy":1,"cd":"GO","cn":1700}</v>
      </c>
      <c r="L2" t="str">
        <f>"{"""&amp;A$1&amp;""":"&amp;A2
&amp;","""&amp;H$1&amp;""":"""&amp;H2&amp;""""
&amp;","""&amp;I$1&amp;""":"&amp;I2&amp;"}"</f>
        <v>{"dy":1,"cd":"GO","cn":1700}</v>
      </c>
      <c r="N2" t="str">
        <f ca="1">"["&amp;
IF(LEFT(OFFSET(K1,COUNTA(K:K)-1,0),1)=",",SUBSTITUTE(OFFSET(K1,COUNTA(K:K)-1,0),",","",1),OFFSET(K1,COUNTA(K:K)-1,0))
&amp;"]"</f>
        <v>[{"dy":1,"cd":"GO","cn":1700},{"dy":2,"cd":"EN","cn":8},{"dy":3,"cd":"GO","cn":2200},{"dy":4,"cd":"DI","cn":5},{"dy":5,"cd":"EN","cn":7},{"dy":6,"cd":"GO","cn":800},{"dy":7,"cd":"EN","cn":9},{"dy":8,"cd":"GO","cn":1700},{"dy":9,"cd":"EN","cn":6},{"dy":10,"cd":"GO","cn":1700},{"dy":11,"cd":"EN","cn":8},{"dy":12,"cd":"DI","cn":3},{"dy":13,"cd":"EN","cn":8},{"dy":14,"cd":"GO","cn":800},{"dy":15,"cd":"EN","cn":6},{"dy":16,"cd":"DI","cn":4},{"dy":17,"cd":"GO","cn":1200},{"dy":18,"cd":"EN","cn":8},{"dy":19,"cd":"GO","cn":1100},{"dy":20,"cd":"EN","cn":7},{"dy":21,"cd":"GO","cn":3300},{"dy":22,"cd":"EN","cn":8},{"dy":23,"cd":"GO","cn":500},{"dy":24,"cd":"EN","cn":9},{"dy":25,"cd":"GO","cn":1200},{"dy":26,"cd":"DI","cn":3},{"dy":27,"cd":"GO","cn":2400},{"dy":28,"cd":"EN","cn":6},{"dy":29,"cd":"GO","cn":3300},{"dy":30,"cd":"EN","cn":7},{"dy":31,"cd":"GO","cn":2000}]</v>
      </c>
      <c r="P2" t="s">
        <v>97</v>
      </c>
      <c r="Q2">
        <f ca="1">COUNTIF(D:D,P2)</f>
        <v>13</v>
      </c>
      <c r="R2">
        <f>COUNTIF(H:H,P2)</f>
        <v>13</v>
      </c>
      <c r="S2">
        <f>SUMIF(H:H,P2,I:I)</f>
        <v>97</v>
      </c>
      <c r="T2">
        <f>S2/R2</f>
        <v>7.4615384615384617</v>
      </c>
      <c r="U2">
        <v>6</v>
      </c>
      <c r="V2">
        <v>9</v>
      </c>
      <c r="W2">
        <v>0</v>
      </c>
      <c r="Y2">
        <v>1</v>
      </c>
      <c r="Z2">
        <v>0</v>
      </c>
      <c r="AA2">
        <v>14</v>
      </c>
      <c r="AB2">
        <f>AA2/SUMIF(Z:Z,Z2,AA:AA)</f>
        <v>0.46666666666666667</v>
      </c>
      <c r="AC2">
        <v>0</v>
      </c>
      <c r="AD2" t="s">
        <v>126</v>
      </c>
    </row>
    <row r="3" spans="1:30">
      <c r="A3">
        <v>2</v>
      </c>
      <c r="B3">
        <f t="shared" ref="B3:B32" ca="1" si="1">RAND()</f>
        <v>0.28734475949366878</v>
      </c>
      <c r="C3">
        <f t="shared" ca="1" si="0"/>
        <v>0.2745060600412399</v>
      </c>
      <c r="D3" t="str">
        <f t="shared" ref="D3:D32" ca="1" si="2">VLOOKUP($B3
+IF(D2="DI",1,
IF(D2="EN",2,
IF(D2="GO",3,0))),$AC:$AD,MATCH($AD$1,$AC$1:$AD$1,0),1)</f>
        <v>GO</v>
      </c>
      <c r="E3">
        <f t="shared" ref="E3:E32" ca="1" si="3">ROUNDDOWN(VLOOKUP(D3,$P:$W,MATCH($U$1,$P$1:$W$1,0),0)+C3*(VLOOKUP(D3,$P:$W,MATCH($V$1,$P$1:$W$1,0),0)-VLOOKUP(D3,$P:$W,MATCH($U$1,$P$1:$W$1,0),0)+10^ABS(VLOOKUP(D3,$P:$W,MATCH($W$1,$P$1:$W$1,0),0))),VLOOKUP(D3,$P:$W,MATCH($W$1,$P$1:$W$1,0),0))</f>
        <v>1300</v>
      </c>
      <c r="F3" t="s">
        <v>125</v>
      </c>
      <c r="G3">
        <v>800</v>
      </c>
      <c r="H3" t="s">
        <v>127</v>
      </c>
      <c r="I3">
        <v>8</v>
      </c>
      <c r="J3" t="str">
        <f t="shared" ref="J3:J32" si="4">IF(H3="GO",
  IF(I3&lt;100,"골드이상",""),
IF(H3="DI",
  IF(I3&gt;29,"다이아너무많음",
  IF(I3&gt;9,"다이아다소많음","")),""))</f>
        <v/>
      </c>
      <c r="K3" t="str">
        <f t="shared" ref="K3:K32" ca="1" si="5">IF(ROW()=2,L3,OFFSET(K3,-1,0)&amp;","&amp;L3)</f>
        <v>{"dy":1,"cd":"GO","cn":1700},{"dy":2,"cd":"EN","cn":8}</v>
      </c>
      <c r="L3" t="str">
        <f t="shared" ref="L3:L32" si="6">"{"""&amp;A$1&amp;""":"&amp;A3
&amp;","""&amp;H$1&amp;""":"""&amp;H3&amp;""""
&amp;","""&amp;I$1&amp;""":"&amp;I3&amp;"}"</f>
        <v>{"dy":2,"cd":"EN","cn":8}</v>
      </c>
      <c r="P3" t="s">
        <v>68</v>
      </c>
      <c r="Q3">
        <f t="shared" ref="Q3:Q4" ca="1" si="7">COUNTIF(D:D,P3)</f>
        <v>14</v>
      </c>
      <c r="R3">
        <f t="shared" ref="R3:R4" si="8">COUNTIF(H:H,P3)</f>
        <v>14</v>
      </c>
      <c r="S3">
        <f t="shared" ref="S3:S4" si="9">SUMIF(H:H,P3,I:I)</f>
        <v>23900</v>
      </c>
      <c r="T3">
        <f>S3/R3</f>
        <v>1707.1428571428571</v>
      </c>
      <c r="U3">
        <v>500</v>
      </c>
      <c r="V3">
        <v>3500</v>
      </c>
      <c r="W3">
        <v>-2</v>
      </c>
      <c r="Y3">
        <v>2</v>
      </c>
      <c r="Z3">
        <v>0</v>
      </c>
      <c r="AA3">
        <v>14</v>
      </c>
      <c r="AB3">
        <f t="shared" ref="AB3:AB10" si="10">AA3/SUMIF(Z:Z,Z3,AA:AA)</f>
        <v>0.46666666666666667</v>
      </c>
      <c r="AC3">
        <f>AC2+AB2</f>
        <v>0.46666666666666667</v>
      </c>
      <c r="AD3" t="s">
        <v>128</v>
      </c>
    </row>
    <row r="4" spans="1:30">
      <c r="A4">
        <v>3</v>
      </c>
      <c r="B4">
        <f t="shared" ca="1" si="1"/>
        <v>0.90325123748526803</v>
      </c>
      <c r="C4">
        <f t="shared" ca="1" si="0"/>
        <v>0.94728191628008995</v>
      </c>
      <c r="D4" t="str">
        <f t="shared" ca="1" si="2"/>
        <v>DI</v>
      </c>
      <c r="E4">
        <f t="shared" ca="1" si="3"/>
        <v>6</v>
      </c>
      <c r="F4" t="s">
        <v>127</v>
      </c>
      <c r="G4">
        <v>12</v>
      </c>
      <c r="H4" t="s">
        <v>125</v>
      </c>
      <c r="I4">
        <v>2200</v>
      </c>
      <c r="J4" t="str">
        <f t="shared" si="4"/>
        <v/>
      </c>
      <c r="K4" t="str">
        <f t="shared" ca="1" si="5"/>
        <v>{"dy":1,"cd":"GO","cn":1700},{"dy":2,"cd":"EN","cn":8},{"dy":3,"cd":"GO","cn":2200}</v>
      </c>
      <c r="L4" t="str">
        <f t="shared" si="6"/>
        <v>{"dy":3,"cd":"GO","cn":2200}</v>
      </c>
      <c r="P4" t="s">
        <v>98</v>
      </c>
      <c r="Q4">
        <f t="shared" ca="1" si="7"/>
        <v>4</v>
      </c>
      <c r="R4">
        <f t="shared" si="8"/>
        <v>4</v>
      </c>
      <c r="S4">
        <f t="shared" si="9"/>
        <v>15</v>
      </c>
      <c r="T4">
        <f>S4/R4</f>
        <v>3.75</v>
      </c>
      <c r="U4">
        <v>3</v>
      </c>
      <c r="V4">
        <v>6</v>
      </c>
      <c r="W4">
        <v>0</v>
      </c>
      <c r="Y4">
        <v>3</v>
      </c>
      <c r="Z4">
        <v>0</v>
      </c>
      <c r="AA4">
        <v>2</v>
      </c>
      <c r="AB4">
        <f t="shared" si="10"/>
        <v>6.6666666666666666E-2</v>
      </c>
      <c r="AC4">
        <f>AC3+AB3</f>
        <v>0.93333333333333335</v>
      </c>
      <c r="AD4" t="s">
        <v>130</v>
      </c>
    </row>
    <row r="5" spans="1:30">
      <c r="A5">
        <v>4</v>
      </c>
      <c r="B5">
        <f t="shared" ca="1" si="1"/>
        <v>0.41757957352550601</v>
      </c>
      <c r="C5">
        <f t="shared" ca="1" si="0"/>
        <v>0.19232661496930481</v>
      </c>
      <c r="D5" t="str">
        <f t="shared" ca="1" si="2"/>
        <v>GO</v>
      </c>
      <c r="E5">
        <f t="shared" ca="1" si="3"/>
        <v>1000</v>
      </c>
      <c r="F5" t="s">
        <v>125</v>
      </c>
      <c r="G5">
        <v>1000</v>
      </c>
      <c r="H5" t="s">
        <v>129</v>
      </c>
      <c r="I5">
        <v>5</v>
      </c>
      <c r="J5" t="str">
        <f t="shared" si="4"/>
        <v/>
      </c>
      <c r="K5" t="str">
        <f t="shared" ca="1" si="5"/>
        <v>{"dy":1,"cd":"GO","cn":1700},{"dy":2,"cd":"EN","cn":8},{"dy":3,"cd":"GO","cn":2200},{"dy":4,"cd":"DI","cn":5}</v>
      </c>
      <c r="L5" t="str">
        <f t="shared" si="6"/>
        <v>{"dy":4,"cd":"DI","cn":5}</v>
      </c>
      <c r="Y5">
        <v>1</v>
      </c>
      <c r="Z5">
        <v>1</v>
      </c>
      <c r="AA5">
        <f>VLOOKUP($Y5,$Y:$AD,MATCH(AA$1,$Y$1:$AD$1,0),0)</f>
        <v>14</v>
      </c>
      <c r="AB5">
        <f t="shared" si="10"/>
        <v>0.5</v>
      </c>
      <c r="AC5">
        <f>AC4+AB4</f>
        <v>1</v>
      </c>
      <c r="AD5" t="str">
        <f>VLOOKUP($Y5,$Y:$AD,MATCH(AD$1,$Y$1:$AD$1,0),0)</f>
        <v>GO</v>
      </c>
    </row>
    <row r="6" spans="1:30">
      <c r="A6">
        <v>5</v>
      </c>
      <c r="B6">
        <f t="shared" ca="1" si="1"/>
        <v>1.0154520102153564E-3</v>
      </c>
      <c r="C6">
        <f t="shared" ca="1" si="0"/>
        <v>0.1190124394589902</v>
      </c>
      <c r="D6" t="str">
        <f t="shared" ca="1" si="2"/>
        <v>EN</v>
      </c>
      <c r="E6">
        <f t="shared" ca="1" si="3"/>
        <v>6</v>
      </c>
      <c r="F6" t="s">
        <v>127</v>
      </c>
      <c r="G6">
        <v>5</v>
      </c>
      <c r="H6" t="s">
        <v>127</v>
      </c>
      <c r="I6">
        <v>7</v>
      </c>
      <c r="J6" t="str">
        <f t="shared" si="4"/>
        <v/>
      </c>
      <c r="K6" t="str">
        <f t="shared" ca="1" si="5"/>
        <v>{"dy":1,"cd":"GO","cn":1700},{"dy":2,"cd":"EN","cn":8},{"dy":3,"cd":"GO","cn":2200},{"dy":4,"cd":"DI","cn":5},{"dy":5,"cd":"EN","cn":7}</v>
      </c>
      <c r="L6" t="str">
        <f t="shared" si="6"/>
        <v>{"dy":5,"cd":"EN","cn":7}</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0.41033516625223188</v>
      </c>
      <c r="C7">
        <f t="shared" ca="1" si="0"/>
        <v>0.15499965853290443</v>
      </c>
      <c r="D7" t="str">
        <f t="shared" ca="1" si="2"/>
        <v>GO</v>
      </c>
      <c r="E7">
        <f t="shared" ca="1" si="3"/>
        <v>900</v>
      </c>
      <c r="F7" t="s">
        <v>125</v>
      </c>
      <c r="G7">
        <v>900</v>
      </c>
      <c r="H7" t="s">
        <v>125</v>
      </c>
      <c r="I7">
        <v>800</v>
      </c>
      <c r="J7" t="str">
        <f t="shared" si="4"/>
        <v/>
      </c>
      <c r="K7" t="str">
        <f t="shared" ca="1" si="5"/>
        <v>{"dy":1,"cd":"GO","cn":1700},{"dy":2,"cd":"EN","cn":8},{"dy":3,"cd":"GO","cn":2200},{"dy":4,"cd":"DI","cn":5},{"dy":5,"cd":"EN","cn":7},{"dy":6,"cd":"GO","cn":800}</v>
      </c>
      <c r="L7" t="str">
        <f t="shared" si="6"/>
        <v>{"dy":6,"cd":"GO","cn":800}</v>
      </c>
      <c r="Y7">
        <v>1</v>
      </c>
      <c r="Z7">
        <v>2</v>
      </c>
      <c r="AA7">
        <f t="shared" si="11"/>
        <v>14</v>
      </c>
      <c r="AB7">
        <f t="shared" si="10"/>
        <v>0.875</v>
      </c>
      <c r="AC7">
        <f t="shared" si="12"/>
        <v>2</v>
      </c>
      <c r="AD7" t="str">
        <f t="shared" si="13"/>
        <v>GO</v>
      </c>
    </row>
    <row r="8" spans="1:30">
      <c r="A8">
        <v>7</v>
      </c>
      <c r="B8">
        <f t="shared" ca="1" si="1"/>
        <v>0.69252344906584185</v>
      </c>
      <c r="C8">
        <f t="shared" ca="1" si="0"/>
        <v>0.47043032482714975</v>
      </c>
      <c r="D8" t="str">
        <f t="shared" ca="1" si="2"/>
        <v>EN</v>
      </c>
      <c r="E8">
        <f t="shared" ca="1" si="3"/>
        <v>7</v>
      </c>
      <c r="F8" t="s">
        <v>127</v>
      </c>
      <c r="G8">
        <v>6</v>
      </c>
      <c r="H8" t="s">
        <v>127</v>
      </c>
      <c r="I8">
        <v>9</v>
      </c>
      <c r="J8" t="str">
        <f t="shared" si="4"/>
        <v/>
      </c>
      <c r="K8" t="str">
        <f t="shared" ca="1" si="5"/>
        <v>{"dy":1,"cd":"GO","cn":1700},{"dy":2,"cd":"EN","cn":8},{"dy":3,"cd":"GO","cn":2200},{"dy":4,"cd":"DI","cn":5},{"dy":5,"cd":"EN","cn":7},{"dy":6,"cd":"GO","cn":800},{"dy":7,"cd":"EN","cn":9}</v>
      </c>
      <c r="L8" t="str">
        <f t="shared" si="6"/>
        <v>{"dy":7,"cd":"EN","cn":9}</v>
      </c>
      <c r="Y8">
        <v>3</v>
      </c>
      <c r="Z8">
        <v>2</v>
      </c>
      <c r="AA8">
        <f t="shared" si="11"/>
        <v>2</v>
      </c>
      <c r="AB8">
        <f t="shared" si="10"/>
        <v>0.125</v>
      </c>
      <c r="AC8">
        <f t="shared" si="12"/>
        <v>2.875</v>
      </c>
      <c r="AD8" t="str">
        <f t="shared" si="13"/>
        <v>DI</v>
      </c>
    </row>
    <row r="9" spans="1:30">
      <c r="A9">
        <v>8</v>
      </c>
      <c r="B9">
        <f t="shared" ca="1" si="1"/>
        <v>0.73094391006490755</v>
      </c>
      <c r="C9">
        <f t="shared" ca="1" si="0"/>
        <v>0.87888215578770745</v>
      </c>
      <c r="D9" t="str">
        <f t="shared" ca="1" si="2"/>
        <v>GO</v>
      </c>
      <c r="E9">
        <f t="shared" ca="1" si="3"/>
        <v>3200</v>
      </c>
      <c r="F9" t="s">
        <v>129</v>
      </c>
      <c r="G9">
        <v>3</v>
      </c>
      <c r="H9" t="s">
        <v>125</v>
      </c>
      <c r="I9">
        <v>1700</v>
      </c>
      <c r="J9" t="str">
        <f t="shared" si="4"/>
        <v/>
      </c>
      <c r="K9" t="str">
        <f t="shared" ca="1" si="5"/>
        <v>{"dy":1,"cd":"GO","cn":1700},{"dy":2,"cd":"EN","cn":8},{"dy":3,"cd":"GO","cn":2200},{"dy":4,"cd":"DI","cn":5},{"dy":5,"cd":"EN","cn":7},{"dy":6,"cd":"GO","cn":800},{"dy":7,"cd":"EN","cn":9},{"dy":8,"cd":"GO","cn":1700}</v>
      </c>
      <c r="L9" t="str">
        <f t="shared" si="6"/>
        <v>{"dy":8,"cd":"GO","cn":1700}</v>
      </c>
      <c r="Y9">
        <v>2</v>
      </c>
      <c r="Z9">
        <v>3</v>
      </c>
      <c r="AA9">
        <f t="shared" si="11"/>
        <v>14</v>
      </c>
      <c r="AB9">
        <f t="shared" si="10"/>
        <v>0.875</v>
      </c>
      <c r="AC9">
        <f t="shared" si="12"/>
        <v>3</v>
      </c>
      <c r="AD9" t="str">
        <f t="shared" si="13"/>
        <v>EN</v>
      </c>
    </row>
    <row r="10" spans="1:30">
      <c r="A10">
        <v>9</v>
      </c>
      <c r="B10">
        <f t="shared" ca="1" si="1"/>
        <v>0.75434041510334626</v>
      </c>
      <c r="C10">
        <f t="shared" ca="1" si="0"/>
        <v>0.65639325250688185</v>
      </c>
      <c r="D10" t="str">
        <f t="shared" ca="1" si="2"/>
        <v>EN</v>
      </c>
      <c r="E10">
        <f t="shared" ca="1" si="3"/>
        <v>8</v>
      </c>
      <c r="F10" t="s">
        <v>125</v>
      </c>
      <c r="G10">
        <v>700</v>
      </c>
      <c r="H10" t="s">
        <v>127</v>
      </c>
      <c r="I10">
        <v>6</v>
      </c>
      <c r="J10" t="str">
        <f t="shared" si="4"/>
        <v/>
      </c>
      <c r="K10" t="str">
        <f t="shared" ca="1" si="5"/>
        <v>{"dy":1,"cd":"GO","cn":1700},{"dy":2,"cd":"EN","cn":8},{"dy":3,"cd":"GO","cn":2200},{"dy":4,"cd":"DI","cn":5},{"dy":5,"cd":"EN","cn":7},{"dy":6,"cd":"GO","cn":800},{"dy":7,"cd":"EN","cn":9},{"dy":8,"cd":"GO","cn":1700},{"dy":9,"cd":"EN","cn":6}</v>
      </c>
      <c r="L10" t="str">
        <f t="shared" si="6"/>
        <v>{"dy":9,"cd":"EN","cn":6}</v>
      </c>
      <c r="Y10">
        <v>3</v>
      </c>
      <c r="Z10">
        <v>3</v>
      </c>
      <c r="AA10">
        <f t="shared" si="11"/>
        <v>2</v>
      </c>
      <c r="AB10">
        <f t="shared" si="10"/>
        <v>0.125</v>
      </c>
      <c r="AC10">
        <f t="shared" si="12"/>
        <v>3.875</v>
      </c>
      <c r="AD10" t="str">
        <f t="shared" si="13"/>
        <v>DI</v>
      </c>
    </row>
    <row r="11" spans="1:30">
      <c r="A11">
        <v>10</v>
      </c>
      <c r="B11">
        <f t="shared" ca="1" si="1"/>
        <v>0.85569392646843212</v>
      </c>
      <c r="C11">
        <f t="shared" ca="1" si="0"/>
        <v>0.74706693152355308</v>
      </c>
      <c r="D11" t="str">
        <f t="shared" ca="1" si="2"/>
        <v>GO</v>
      </c>
      <c r="E11">
        <f t="shared" ca="1" si="3"/>
        <v>2800</v>
      </c>
      <c r="F11" t="s">
        <v>127</v>
      </c>
      <c r="G11">
        <v>10</v>
      </c>
      <c r="H11" t="s">
        <v>125</v>
      </c>
      <c r="I11">
        <v>1700</v>
      </c>
      <c r="J11" t="str">
        <f t="shared" si="4"/>
        <v/>
      </c>
      <c r="K11" t="str">
        <f t="shared" ca="1" si="5"/>
        <v>{"dy":1,"cd":"GO","cn":1700},{"dy":2,"cd":"EN","cn":8},{"dy":3,"cd":"GO","cn":2200},{"dy":4,"cd":"DI","cn":5},{"dy":5,"cd":"EN","cn":7},{"dy":6,"cd":"GO","cn":800},{"dy":7,"cd":"EN","cn":9},{"dy":8,"cd":"GO","cn":1700},{"dy":9,"cd":"EN","cn":6},{"dy":10,"cd":"GO","cn":1700}</v>
      </c>
      <c r="L11" t="str">
        <f t="shared" si="6"/>
        <v>{"dy":10,"cd":"GO","cn":1700}</v>
      </c>
    </row>
    <row r="12" spans="1:30">
      <c r="A12">
        <v>11</v>
      </c>
      <c r="B12">
        <f t="shared" ca="1" si="1"/>
        <v>0.25199974420057658</v>
      </c>
      <c r="C12">
        <f t="shared" ca="1" si="0"/>
        <v>5.4054461324286374E-2</v>
      </c>
      <c r="D12" t="str">
        <f t="shared" ca="1" si="2"/>
        <v>EN</v>
      </c>
      <c r="E12">
        <f t="shared" ca="1" si="3"/>
        <v>6</v>
      </c>
      <c r="F12" t="s">
        <v>125</v>
      </c>
      <c r="G12">
        <v>1300</v>
      </c>
      <c r="H12" t="s">
        <v>127</v>
      </c>
      <c r="I12">
        <v>8</v>
      </c>
      <c r="J12" t="str">
        <f t="shared" si="4"/>
        <v/>
      </c>
      <c r="K12" t="str">
        <f t="shared" ca="1" si="5"/>
        <v>{"dy":1,"cd":"GO","cn":1700},{"dy":2,"cd":"EN","cn":8},{"dy":3,"cd":"GO","cn":2200},{"dy":4,"cd":"DI","cn":5},{"dy":5,"cd":"EN","cn":7},{"dy":6,"cd":"GO","cn":800},{"dy":7,"cd":"EN","cn":9},{"dy":8,"cd":"GO","cn":1700},{"dy":9,"cd":"EN","cn":6},{"dy":10,"cd":"GO","cn":1700},{"dy":11,"cd":"EN","cn":8}</v>
      </c>
      <c r="L12" t="str">
        <f t="shared" si="6"/>
        <v>{"dy":11,"cd":"EN","cn":8}</v>
      </c>
    </row>
    <row r="13" spans="1:30">
      <c r="A13">
        <v>12</v>
      </c>
      <c r="B13">
        <f t="shared" ca="1" si="1"/>
        <v>0.17636456320625704</v>
      </c>
      <c r="C13">
        <f t="shared" ca="1" si="0"/>
        <v>0.15929499981243145</v>
      </c>
      <c r="D13" t="str">
        <f t="shared" ca="1" si="2"/>
        <v>GO</v>
      </c>
      <c r="E13">
        <f t="shared" ca="1" si="3"/>
        <v>900</v>
      </c>
      <c r="F13" t="s">
        <v>127</v>
      </c>
      <c r="G13">
        <v>6</v>
      </c>
      <c r="H13" t="s">
        <v>129</v>
      </c>
      <c r="I13">
        <v>3</v>
      </c>
      <c r="J13" t="str">
        <f t="shared" si="4"/>
        <v/>
      </c>
      <c r="K13" t="str">
        <f t="shared" ca="1" si="5"/>
        <v>{"dy":1,"cd":"GO","cn":1700},{"dy":2,"cd":"EN","cn":8},{"dy":3,"cd":"GO","cn":2200},{"dy":4,"cd":"DI","cn":5},{"dy":5,"cd":"EN","cn":7},{"dy":6,"cd":"GO","cn":800},{"dy":7,"cd":"EN","cn":9},{"dy":8,"cd":"GO","cn":1700},{"dy":9,"cd":"EN","cn":6},{"dy":10,"cd":"GO","cn":1700},{"dy":11,"cd":"EN","cn":8},{"dy":12,"cd":"DI","cn":3}</v>
      </c>
      <c r="L13" t="str">
        <f t="shared" si="6"/>
        <v>{"dy":12,"cd":"DI","cn":3}</v>
      </c>
    </row>
    <row r="14" spans="1:30">
      <c r="A14">
        <v>13</v>
      </c>
      <c r="B14">
        <f t="shared" ca="1" si="1"/>
        <v>0.27741790496442709</v>
      </c>
      <c r="C14">
        <f t="shared" ca="1" si="0"/>
        <v>0.24443528213681254</v>
      </c>
      <c r="D14" t="str">
        <f t="shared" ca="1" si="2"/>
        <v>EN</v>
      </c>
      <c r="E14">
        <f t="shared" ca="1" si="3"/>
        <v>6</v>
      </c>
      <c r="F14" t="s">
        <v>125</v>
      </c>
      <c r="G14">
        <v>1200</v>
      </c>
      <c r="H14" t="s">
        <v>127</v>
      </c>
      <c r="I14">
        <v>8</v>
      </c>
      <c r="J14" t="str">
        <f t="shared" si="4"/>
        <v/>
      </c>
      <c r="K14" t="str">
        <f t="shared" ca="1" si="5"/>
        <v>{"dy":1,"cd":"GO","cn":1700},{"dy":2,"cd":"EN","cn":8},{"dy":3,"cd":"GO","cn":2200},{"dy":4,"cd":"DI","cn":5},{"dy":5,"cd":"EN","cn":7},{"dy":6,"cd":"GO","cn":800},{"dy":7,"cd":"EN","cn":9},{"dy":8,"cd":"GO","cn":1700},{"dy":9,"cd":"EN","cn":6},{"dy":10,"cd":"GO","cn":1700},{"dy":11,"cd":"EN","cn":8},{"dy":12,"cd":"DI","cn":3},{"dy":13,"cd":"EN","cn":8}</v>
      </c>
      <c r="L14" t="str">
        <f t="shared" si="6"/>
        <v>{"dy":13,"cd":"EN","cn":8}</v>
      </c>
    </row>
    <row r="15" spans="1:30">
      <c r="A15">
        <v>14</v>
      </c>
      <c r="B15">
        <f t="shared" ca="1" si="1"/>
        <v>0.9909580577715581</v>
      </c>
      <c r="C15">
        <f t="shared" ca="1" si="0"/>
        <v>0.31910251668366196</v>
      </c>
      <c r="D15" t="str">
        <f t="shared" ca="1" si="2"/>
        <v>DI</v>
      </c>
      <c r="E15">
        <f t="shared" ca="1" si="3"/>
        <v>4</v>
      </c>
      <c r="F15" t="s">
        <v>127</v>
      </c>
      <c r="G15">
        <v>10</v>
      </c>
      <c r="H15" t="s">
        <v>125</v>
      </c>
      <c r="I15">
        <v>800</v>
      </c>
      <c r="J15" t="str">
        <f t="shared" si="4"/>
        <v/>
      </c>
      <c r="K15" t="str">
        <f t="shared" ca="1" si="5"/>
        <v>{"dy":1,"cd":"GO","cn":1700},{"dy":2,"cd":"EN","cn":8},{"dy":3,"cd":"GO","cn":2200},{"dy":4,"cd":"DI","cn":5},{"dy":5,"cd":"EN","cn":7},{"dy":6,"cd":"GO","cn":800},{"dy":7,"cd":"EN","cn":9},{"dy":8,"cd":"GO","cn":1700},{"dy":9,"cd":"EN","cn":6},{"dy":10,"cd":"GO","cn":1700},{"dy":11,"cd":"EN","cn":8},{"dy":12,"cd":"DI","cn":3},{"dy":13,"cd":"EN","cn":8},{"dy":14,"cd":"GO","cn":800}</v>
      </c>
      <c r="L15" t="str">
        <f t="shared" si="6"/>
        <v>{"dy":14,"cd":"GO","cn":800}</v>
      </c>
    </row>
    <row r="16" spans="1:30">
      <c r="A16">
        <v>15</v>
      </c>
      <c r="B16">
        <f t="shared" ca="1" si="1"/>
        <v>0.20854744053073626</v>
      </c>
      <c r="C16">
        <f t="shared" ca="1" si="0"/>
        <v>0.68099597042690241</v>
      </c>
      <c r="D16" t="str">
        <f t="shared" ca="1" si="2"/>
        <v>GO</v>
      </c>
      <c r="E16">
        <f t="shared" ca="1" si="3"/>
        <v>2600</v>
      </c>
      <c r="F16" t="s">
        <v>125</v>
      </c>
      <c r="G16">
        <v>1000</v>
      </c>
      <c r="H16" t="s">
        <v>127</v>
      </c>
      <c r="I16">
        <v>6</v>
      </c>
      <c r="J16" t="str">
        <f t="shared" si="4"/>
        <v/>
      </c>
      <c r="K16" t="str">
        <f t="shared" ca="1" si="5"/>
        <v>{"dy":1,"cd":"GO","cn":1700},{"dy":2,"cd":"EN","cn":8},{"dy":3,"cd":"GO","cn":2200},{"dy":4,"cd":"DI","cn":5},{"dy":5,"cd":"EN","cn":7},{"dy":6,"cd":"GO","cn":800},{"dy":7,"cd":"EN","cn":9},{"dy":8,"cd":"GO","cn":1700},{"dy":9,"cd":"EN","cn":6},{"dy":10,"cd":"GO","cn":1700},{"dy":11,"cd":"EN","cn":8},{"dy":12,"cd":"DI","cn":3},{"dy":13,"cd":"EN","cn":8},{"dy":14,"cd":"GO","cn":800},{"dy":15,"cd":"EN","cn":6}</v>
      </c>
      <c r="L16" t="str">
        <f t="shared" si="6"/>
        <v>{"dy":15,"cd":"EN","cn":6}</v>
      </c>
    </row>
    <row r="17" spans="1:12">
      <c r="A17">
        <v>16</v>
      </c>
      <c r="B17">
        <f t="shared" ca="1" si="1"/>
        <v>0.54818093983335714</v>
      </c>
      <c r="C17">
        <f t="shared" ca="1" si="0"/>
        <v>0.56617619391426166</v>
      </c>
      <c r="D17" t="str">
        <f t="shared" ca="1" si="2"/>
        <v>EN</v>
      </c>
      <c r="E17">
        <f t="shared" ca="1" si="3"/>
        <v>8</v>
      </c>
      <c r="F17" t="s">
        <v>127</v>
      </c>
      <c r="G17">
        <v>8</v>
      </c>
      <c r="H17" t="s">
        <v>464</v>
      </c>
      <c r="I17">
        <v>4</v>
      </c>
      <c r="J17" t="str">
        <f t="shared" si="4"/>
        <v/>
      </c>
      <c r="K17" t="str">
        <f t="shared" ca="1" si="5"/>
        <v>{"dy":1,"cd":"GO","cn":1700},{"dy":2,"cd":"EN","cn":8},{"dy":3,"cd":"GO","cn":2200},{"dy":4,"cd":"DI","cn":5},{"dy":5,"cd":"EN","cn":7},{"dy":6,"cd":"GO","cn":800},{"dy":7,"cd":"EN","cn":9},{"dy":8,"cd":"GO","cn":1700},{"dy":9,"cd":"EN","cn":6},{"dy":10,"cd":"GO","cn":1700},{"dy":11,"cd":"EN","cn":8},{"dy":12,"cd":"DI","cn":3},{"dy":13,"cd":"EN","cn":8},{"dy":14,"cd":"GO","cn":800},{"dy":15,"cd":"EN","cn":6},{"dy":16,"cd":"DI","cn":4}</v>
      </c>
      <c r="L17" t="str">
        <f t="shared" si="6"/>
        <v>{"dy":16,"cd":"DI","cn":4}</v>
      </c>
    </row>
    <row r="18" spans="1:12">
      <c r="A18">
        <v>17</v>
      </c>
      <c r="B18">
        <f t="shared" ca="1" si="1"/>
        <v>0.74851039222800064</v>
      </c>
      <c r="C18">
        <f t="shared" ca="1" si="0"/>
        <v>4.9225718050220912E-3</v>
      </c>
      <c r="D18" t="str">
        <f t="shared" ca="1" si="2"/>
        <v>GO</v>
      </c>
      <c r="E18">
        <f t="shared" ca="1" si="3"/>
        <v>500</v>
      </c>
      <c r="F18" t="s">
        <v>125</v>
      </c>
      <c r="G18">
        <v>800</v>
      </c>
      <c r="H18" t="s">
        <v>125</v>
      </c>
      <c r="I18">
        <v>1200</v>
      </c>
      <c r="J18" t="str">
        <f t="shared" si="4"/>
        <v/>
      </c>
      <c r="K18" t="str">
        <f t="shared" ca="1" si="5"/>
        <v>{"dy":1,"cd":"GO","cn":1700},{"dy":2,"cd":"EN","cn":8},{"dy":3,"cd":"GO","cn":2200},{"dy":4,"cd":"DI","cn":5},{"dy":5,"cd":"EN","cn":7},{"dy":6,"cd":"GO","cn":800},{"dy":7,"cd":"EN","cn":9},{"dy":8,"cd":"GO","cn":1700},{"dy":9,"cd":"EN","cn":6},{"dy":10,"cd":"GO","cn":1700},{"dy":11,"cd":"EN","cn":8},{"dy":12,"cd":"DI","cn":3},{"dy":13,"cd":"EN","cn":8},{"dy":14,"cd":"GO","cn":800},{"dy":15,"cd":"EN","cn":6},{"dy":16,"cd":"DI","cn":4},{"dy":17,"cd":"GO","cn":1200}</v>
      </c>
      <c r="L18" t="str">
        <f t="shared" si="6"/>
        <v>{"dy":17,"cd":"GO","cn":1200}</v>
      </c>
    </row>
    <row r="19" spans="1:12">
      <c r="A19">
        <v>18</v>
      </c>
      <c r="B19">
        <f t="shared" ca="1" si="1"/>
        <v>0.41594587169536523</v>
      </c>
      <c r="C19">
        <f t="shared" ca="1" si="0"/>
        <v>0.10505100474257567</v>
      </c>
      <c r="D19" t="str">
        <f t="shared" ca="1" si="2"/>
        <v>EN</v>
      </c>
      <c r="E19">
        <f t="shared" ca="1" si="3"/>
        <v>6</v>
      </c>
      <c r="F19" t="s">
        <v>127</v>
      </c>
      <c r="G19">
        <v>6</v>
      </c>
      <c r="H19" t="s">
        <v>127</v>
      </c>
      <c r="I19">
        <v>8</v>
      </c>
      <c r="J19" t="str">
        <f t="shared" si="4"/>
        <v/>
      </c>
      <c r="K19" t="str">
        <f t="shared" ca="1" si="5"/>
        <v>{"dy":1,"cd":"GO","cn":1700},{"dy":2,"cd":"EN","cn":8},{"dy":3,"cd":"GO","cn":2200},{"dy":4,"cd":"DI","cn":5},{"dy":5,"cd":"EN","cn":7},{"dy":6,"cd":"GO","cn":800},{"dy":7,"cd":"EN","cn":9},{"dy":8,"cd":"GO","cn":1700},{"dy":9,"cd":"EN","cn":6},{"dy":10,"cd":"GO","cn":1700},{"dy":11,"cd":"EN","cn":8},{"dy":12,"cd":"DI","cn":3},{"dy":13,"cd":"EN","cn":8},{"dy":14,"cd":"GO","cn":800},{"dy":15,"cd":"EN","cn":6},{"dy":16,"cd":"DI","cn":4},{"dy":17,"cd":"GO","cn":1200},{"dy":18,"cd":"EN","cn":8}</v>
      </c>
      <c r="L19" t="str">
        <f t="shared" si="6"/>
        <v>{"dy":18,"cd":"EN","cn":8}</v>
      </c>
    </row>
    <row r="20" spans="1:12">
      <c r="A20">
        <v>19</v>
      </c>
      <c r="B20">
        <f t="shared" ca="1" si="1"/>
        <v>0.31577795748145032</v>
      </c>
      <c r="C20">
        <f t="shared" ca="1" si="0"/>
        <v>3.0249158784819152E-2</v>
      </c>
      <c r="D20" t="str">
        <f t="shared" ca="1" si="2"/>
        <v>GO</v>
      </c>
      <c r="E20">
        <f t="shared" ca="1" si="3"/>
        <v>500</v>
      </c>
      <c r="F20" t="s">
        <v>125</v>
      </c>
      <c r="G20">
        <v>900</v>
      </c>
      <c r="H20" t="s">
        <v>125</v>
      </c>
      <c r="I20">
        <v>1100</v>
      </c>
      <c r="J20" t="str">
        <f t="shared" si="4"/>
        <v/>
      </c>
      <c r="K20" t="str">
        <f t="shared" ca="1" si="5"/>
        <v>{"dy":1,"cd":"GO","cn":1700},{"dy":2,"cd":"EN","cn":8},{"dy":3,"cd":"GO","cn":2200},{"dy":4,"cd":"DI","cn":5},{"dy":5,"cd":"EN","cn":7},{"dy":6,"cd":"GO","cn":800},{"dy":7,"cd":"EN","cn":9},{"dy":8,"cd":"GO","cn":1700},{"dy":9,"cd":"EN","cn":6},{"dy":10,"cd":"GO","cn":1700},{"dy":11,"cd":"EN","cn":8},{"dy":12,"cd":"DI","cn":3},{"dy":13,"cd":"EN","cn":8},{"dy":14,"cd":"GO","cn":800},{"dy":15,"cd":"EN","cn":6},{"dy":16,"cd":"DI","cn":4},{"dy":17,"cd":"GO","cn":1200},{"dy":18,"cd":"EN","cn":8},{"dy":19,"cd":"GO","cn":1100}</v>
      </c>
      <c r="L20" t="str">
        <f t="shared" si="6"/>
        <v>{"dy":19,"cd":"GO","cn":1100}</v>
      </c>
    </row>
    <row r="21" spans="1:12">
      <c r="A21">
        <v>20</v>
      </c>
      <c r="B21">
        <f t="shared" ca="1" si="1"/>
        <v>0.94799816370766299</v>
      </c>
      <c r="C21">
        <f t="shared" ca="1" si="0"/>
        <v>4.2089650103303566E-2</v>
      </c>
      <c r="D21" t="str">
        <f t="shared" ca="1" si="2"/>
        <v>DI</v>
      </c>
      <c r="E21">
        <f t="shared" ca="1" si="3"/>
        <v>3</v>
      </c>
      <c r="F21" t="s">
        <v>127</v>
      </c>
      <c r="G21">
        <v>7</v>
      </c>
      <c r="H21" t="s">
        <v>127</v>
      </c>
      <c r="I21">
        <v>7</v>
      </c>
      <c r="J21" t="str">
        <f t="shared" si="4"/>
        <v/>
      </c>
      <c r="K21" t="str">
        <f t="shared" ca="1" si="5"/>
        <v>{"dy":1,"cd":"GO","cn":1700},{"dy":2,"cd":"EN","cn":8},{"dy":3,"cd":"GO","cn":2200},{"dy":4,"cd":"DI","cn":5},{"dy":5,"cd":"EN","cn":7},{"dy":6,"cd":"GO","cn":800},{"dy":7,"cd":"EN","cn":9},{"dy":8,"cd":"GO","cn":1700},{"dy":9,"cd":"EN","cn":6},{"dy":10,"cd":"GO","cn":1700},{"dy":11,"cd":"EN","cn":8},{"dy":12,"cd":"DI","cn":3},{"dy":13,"cd":"EN","cn":8},{"dy":14,"cd":"GO","cn":800},{"dy":15,"cd":"EN","cn":6},{"dy":16,"cd":"DI","cn":4},{"dy":17,"cd":"GO","cn":1200},{"dy":18,"cd":"EN","cn":8},{"dy":19,"cd":"GO","cn":1100},{"dy":20,"cd":"EN","cn":7}</v>
      </c>
      <c r="L21" t="str">
        <f t="shared" si="6"/>
        <v>{"dy":20,"cd":"EN","cn":7}</v>
      </c>
    </row>
    <row r="22" spans="1:12">
      <c r="A22">
        <v>21</v>
      </c>
      <c r="B22">
        <f t="shared" ca="1" si="1"/>
        <v>0.45581017288990922</v>
      </c>
      <c r="C22">
        <f t="shared" ca="1" si="0"/>
        <v>8.2703346874577366E-2</v>
      </c>
      <c r="D22" t="str">
        <f t="shared" ca="1" si="2"/>
        <v>GO</v>
      </c>
      <c r="E22">
        <f t="shared" ca="1" si="3"/>
        <v>700</v>
      </c>
      <c r="F22" t="s">
        <v>129</v>
      </c>
      <c r="G22">
        <v>4</v>
      </c>
      <c r="H22" t="s">
        <v>125</v>
      </c>
      <c r="I22">
        <v>3300</v>
      </c>
      <c r="J22" t="str">
        <f t="shared" si="4"/>
        <v/>
      </c>
      <c r="K22" t="str">
        <f t="shared" ca="1" si="5"/>
        <v>{"dy":1,"cd":"GO","cn":1700},{"dy":2,"cd":"EN","cn":8},{"dy":3,"cd":"GO","cn":2200},{"dy":4,"cd":"DI","cn":5},{"dy":5,"cd":"EN","cn":7},{"dy":6,"cd":"GO","cn":800},{"dy":7,"cd":"EN","cn":9},{"dy":8,"cd":"GO","cn":1700},{"dy":9,"cd":"EN","cn":6},{"dy":10,"cd":"GO","cn":1700},{"dy":11,"cd":"EN","cn":8},{"dy":12,"cd":"DI","cn":3},{"dy":13,"cd":"EN","cn":8},{"dy":14,"cd":"GO","cn":800},{"dy":15,"cd":"EN","cn":6},{"dy":16,"cd":"DI","cn":4},{"dy":17,"cd":"GO","cn":1200},{"dy":18,"cd":"EN","cn":8},{"dy":19,"cd":"GO","cn":1100},{"dy":20,"cd":"EN","cn":7},{"dy":21,"cd":"GO","cn":3300}</v>
      </c>
      <c r="L22" t="str">
        <f t="shared" si="6"/>
        <v>{"dy":21,"cd":"GO","cn":3300}</v>
      </c>
    </row>
    <row r="23" spans="1:12">
      <c r="A23">
        <v>22</v>
      </c>
      <c r="B23">
        <f t="shared" ca="1" si="1"/>
        <v>0.15821481291080608</v>
      </c>
      <c r="C23">
        <f t="shared" ca="1" si="0"/>
        <v>0.83737813398370187</v>
      </c>
      <c r="D23" t="str">
        <f t="shared" ca="1" si="2"/>
        <v>EN</v>
      </c>
      <c r="E23">
        <f t="shared" ca="1" si="3"/>
        <v>9</v>
      </c>
      <c r="F23" t="s">
        <v>127</v>
      </c>
      <c r="G23">
        <v>10</v>
      </c>
      <c r="H23" t="s">
        <v>127</v>
      </c>
      <c r="I23">
        <v>8</v>
      </c>
      <c r="J23" t="str">
        <f t="shared" si="4"/>
        <v/>
      </c>
      <c r="K23"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v>
      </c>
      <c r="L23" t="str">
        <f t="shared" si="6"/>
        <v>{"dy":22,"cd":"EN","cn":8}</v>
      </c>
    </row>
    <row r="24" spans="1:12">
      <c r="A24">
        <v>23</v>
      </c>
      <c r="B24">
        <f t="shared" ca="1" si="1"/>
        <v>0.33461780894693172</v>
      </c>
      <c r="C24">
        <f t="shared" ca="1" si="0"/>
        <v>0.43712870001551818</v>
      </c>
      <c r="D24" t="str">
        <f t="shared" ca="1" si="2"/>
        <v>GO</v>
      </c>
      <c r="E24">
        <f t="shared" ca="1" si="3"/>
        <v>1800</v>
      </c>
      <c r="F24" t="s">
        <v>125</v>
      </c>
      <c r="G24">
        <v>800</v>
      </c>
      <c r="H24" t="s">
        <v>125</v>
      </c>
      <c r="I24">
        <v>500</v>
      </c>
      <c r="J24" t="str">
        <f t="shared" si="4"/>
        <v/>
      </c>
      <c r="K24"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dy":23,"cd":"GO","cn":500}</v>
      </c>
      <c r="L24" t="str">
        <f t="shared" si="6"/>
        <v>{"dy":23,"cd":"GO","cn":500}</v>
      </c>
    </row>
    <row r="25" spans="1:12">
      <c r="A25">
        <v>24</v>
      </c>
      <c r="B25">
        <f t="shared" ca="1" si="1"/>
        <v>1.2716576193397278E-2</v>
      </c>
      <c r="C25">
        <f t="shared" ca="1" si="0"/>
        <v>0.49348992168655315</v>
      </c>
      <c r="D25" t="str">
        <f t="shared" ca="1" si="2"/>
        <v>EN</v>
      </c>
      <c r="E25">
        <f t="shared" ca="1" si="3"/>
        <v>7</v>
      </c>
      <c r="F25" t="s">
        <v>127</v>
      </c>
      <c r="G25">
        <v>6</v>
      </c>
      <c r="H25" t="s">
        <v>127</v>
      </c>
      <c r="I25">
        <v>9</v>
      </c>
      <c r="J25" t="str">
        <f t="shared" si="4"/>
        <v/>
      </c>
      <c r="K25"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dy":23,"cd":"GO","cn":500},{"dy":24,"cd":"EN","cn":9}</v>
      </c>
      <c r="L25" t="str">
        <f t="shared" si="6"/>
        <v>{"dy":24,"cd":"EN","cn":9}</v>
      </c>
    </row>
    <row r="26" spans="1:12">
      <c r="A26">
        <v>25</v>
      </c>
      <c r="B26">
        <f t="shared" ca="1" si="1"/>
        <v>0.75072918947200196</v>
      </c>
      <c r="C26">
        <f t="shared" ca="1" si="0"/>
        <v>0.77985007603659628</v>
      </c>
      <c r="D26" t="str">
        <f t="shared" ca="1" si="2"/>
        <v>GO</v>
      </c>
      <c r="E26">
        <f t="shared" ca="1" si="3"/>
        <v>2900</v>
      </c>
      <c r="F26" t="s">
        <v>125</v>
      </c>
      <c r="G26">
        <v>700</v>
      </c>
      <c r="H26" t="s">
        <v>125</v>
      </c>
      <c r="I26">
        <v>1200</v>
      </c>
      <c r="J26" t="str">
        <f t="shared" si="4"/>
        <v/>
      </c>
      <c r="K26"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dy":23,"cd":"GO","cn":500},{"dy":24,"cd":"EN","cn":9},{"dy":25,"cd":"GO","cn":1200}</v>
      </c>
      <c r="L26" t="str">
        <f t="shared" si="6"/>
        <v>{"dy":25,"cd":"GO","cn":1200}</v>
      </c>
    </row>
    <row r="27" spans="1:12">
      <c r="A27">
        <v>26</v>
      </c>
      <c r="B27">
        <f t="shared" ca="1" si="1"/>
        <v>0.91751166610651425</v>
      </c>
      <c r="C27">
        <f t="shared" ca="1" si="0"/>
        <v>0.36295986979748085</v>
      </c>
      <c r="D27" t="str">
        <f t="shared" ca="1" si="2"/>
        <v>DI</v>
      </c>
      <c r="E27">
        <f t="shared" ca="1" si="3"/>
        <v>4</v>
      </c>
      <c r="F27" t="s">
        <v>127</v>
      </c>
      <c r="G27">
        <v>9</v>
      </c>
      <c r="H27" t="s">
        <v>129</v>
      </c>
      <c r="I27">
        <v>3</v>
      </c>
      <c r="J27" t="str">
        <f t="shared" si="4"/>
        <v/>
      </c>
      <c r="K27"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dy":23,"cd":"GO","cn":500},{"dy":24,"cd":"EN","cn":9},{"dy":25,"cd":"GO","cn":1200},{"dy":26,"cd":"DI","cn":3}</v>
      </c>
      <c r="L27" t="str">
        <f t="shared" si="6"/>
        <v>{"dy":26,"cd":"DI","cn":3}</v>
      </c>
    </row>
    <row r="28" spans="1:12">
      <c r="A28">
        <v>27</v>
      </c>
      <c r="B28">
        <f t="shared" ca="1" si="1"/>
        <v>0.7979422810676533</v>
      </c>
      <c r="C28">
        <f t="shared" ca="1" si="0"/>
        <v>0.84338723751447153</v>
      </c>
      <c r="D28" t="str">
        <f t="shared" ca="1" si="2"/>
        <v>EN</v>
      </c>
      <c r="E28">
        <f t="shared" ca="1" si="3"/>
        <v>9</v>
      </c>
      <c r="F28" t="s">
        <v>127</v>
      </c>
      <c r="G28">
        <v>9</v>
      </c>
      <c r="H28" t="s">
        <v>125</v>
      </c>
      <c r="I28">
        <v>2400</v>
      </c>
      <c r="J28" t="str">
        <f t="shared" si="4"/>
        <v/>
      </c>
      <c r="K28"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dy":23,"cd":"GO","cn":500},{"dy":24,"cd":"EN","cn":9},{"dy":25,"cd":"GO","cn":1200},{"dy":26,"cd":"DI","cn":3},{"dy":27,"cd":"GO","cn":2400}</v>
      </c>
      <c r="L28" t="str">
        <f t="shared" si="6"/>
        <v>{"dy":27,"cd":"GO","cn":2400}</v>
      </c>
    </row>
    <row r="29" spans="1:12">
      <c r="A29">
        <v>28</v>
      </c>
      <c r="B29">
        <f t="shared" ca="1" si="1"/>
        <v>0.71990030056916654</v>
      </c>
      <c r="C29">
        <f t="shared" ca="1" si="0"/>
        <v>0.62126473028412421</v>
      </c>
      <c r="D29" t="str">
        <f t="shared" ca="1" si="2"/>
        <v>GO</v>
      </c>
      <c r="E29">
        <f t="shared" ca="1" si="3"/>
        <v>2400</v>
      </c>
      <c r="F29" t="s">
        <v>125</v>
      </c>
      <c r="G29">
        <v>3100</v>
      </c>
      <c r="H29" t="s">
        <v>127</v>
      </c>
      <c r="I29">
        <v>6</v>
      </c>
      <c r="J29" t="str">
        <f t="shared" si="4"/>
        <v/>
      </c>
      <c r="K29"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dy":23,"cd":"GO","cn":500},{"dy":24,"cd":"EN","cn":9},{"dy":25,"cd":"GO","cn":1200},{"dy":26,"cd":"DI","cn":3},{"dy":27,"cd":"GO","cn":2400},{"dy":28,"cd":"EN","cn":6}</v>
      </c>
      <c r="L29" t="str">
        <f t="shared" si="6"/>
        <v>{"dy":28,"cd":"EN","cn":6}</v>
      </c>
    </row>
    <row r="30" spans="1:12">
      <c r="A30">
        <v>29</v>
      </c>
      <c r="B30">
        <f t="shared" ca="1" si="1"/>
        <v>0.23237108221040692</v>
      </c>
      <c r="C30">
        <f t="shared" ca="1" si="0"/>
        <v>0.7656194105175812</v>
      </c>
      <c r="D30" t="str">
        <f t="shared" ca="1" si="2"/>
        <v>EN</v>
      </c>
      <c r="E30">
        <f t="shared" ca="1" si="3"/>
        <v>9</v>
      </c>
      <c r="F30" t="s">
        <v>127</v>
      </c>
      <c r="G30">
        <v>7</v>
      </c>
      <c r="H30" t="s">
        <v>125</v>
      </c>
      <c r="I30">
        <v>3300</v>
      </c>
      <c r="J30" t="str">
        <f t="shared" si="4"/>
        <v/>
      </c>
      <c r="K30"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dy":23,"cd":"GO","cn":500},{"dy":24,"cd":"EN","cn":9},{"dy":25,"cd":"GO","cn":1200},{"dy":26,"cd":"DI","cn":3},{"dy":27,"cd":"GO","cn":2400},{"dy":28,"cd":"EN","cn":6},{"dy":29,"cd":"GO","cn":3300}</v>
      </c>
      <c r="L30" t="str">
        <f t="shared" si="6"/>
        <v>{"dy":29,"cd":"GO","cn":3300}</v>
      </c>
    </row>
    <row r="31" spans="1:12">
      <c r="A31">
        <v>30</v>
      </c>
      <c r="B31">
        <f t="shared" ca="1" si="1"/>
        <v>0.27126796488199978</v>
      </c>
      <c r="C31">
        <f t="shared" ca="1" si="0"/>
        <v>0.45538427949114912</v>
      </c>
      <c r="D31" t="str">
        <f t="shared" ca="1" si="2"/>
        <v>GO</v>
      </c>
      <c r="E31">
        <f t="shared" ca="1" si="3"/>
        <v>1900</v>
      </c>
      <c r="F31" t="s">
        <v>125</v>
      </c>
      <c r="G31">
        <v>1000</v>
      </c>
      <c r="H31" t="s">
        <v>127</v>
      </c>
      <c r="I31">
        <v>7</v>
      </c>
      <c r="J31" t="str">
        <f t="shared" si="4"/>
        <v/>
      </c>
      <c r="K31"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dy":23,"cd":"GO","cn":500},{"dy":24,"cd":"EN","cn":9},{"dy":25,"cd":"GO","cn":1200},{"dy":26,"cd":"DI","cn":3},{"dy":27,"cd":"GO","cn":2400},{"dy":28,"cd":"EN","cn":6},{"dy":29,"cd":"GO","cn":3300},{"dy":30,"cd":"EN","cn":7}</v>
      </c>
      <c r="L31" t="str">
        <f t="shared" si="6"/>
        <v>{"dy":30,"cd":"EN","cn":7}</v>
      </c>
    </row>
    <row r="32" spans="1:12">
      <c r="A32">
        <v>31</v>
      </c>
      <c r="B32">
        <f t="shared" ca="1" si="1"/>
        <v>2.1118566110161607E-2</v>
      </c>
      <c r="C32">
        <f t="shared" ca="1" si="0"/>
        <v>0.70410530630169954</v>
      </c>
      <c r="D32" t="str">
        <f t="shared" ca="1" si="2"/>
        <v>EN</v>
      </c>
      <c r="E32">
        <f t="shared" ca="1" si="3"/>
        <v>8</v>
      </c>
      <c r="F32" t="s">
        <v>127</v>
      </c>
      <c r="G32">
        <v>6</v>
      </c>
      <c r="H32" t="s">
        <v>535</v>
      </c>
      <c r="I32">
        <v>2000</v>
      </c>
      <c r="J32" t="str">
        <f t="shared" si="4"/>
        <v/>
      </c>
      <c r="K32" t="str">
        <f t="shared" ca="1" si="5"/>
        <v>{"dy":1,"cd":"GO","cn":1700},{"dy":2,"cd":"EN","cn":8},{"dy":3,"cd":"GO","cn":2200},{"dy":4,"cd":"DI","cn":5},{"dy":5,"cd":"EN","cn":7},{"dy":6,"cd":"GO","cn":800},{"dy":7,"cd":"EN","cn":9},{"dy":8,"cd":"GO","cn":1700},{"dy":9,"cd":"EN","cn":6},{"dy":10,"cd":"GO","cn":1700},{"dy":11,"cd":"EN","cn":8},{"dy":12,"cd":"DI","cn":3},{"dy":13,"cd":"EN","cn":8},{"dy":14,"cd":"GO","cn":800},{"dy":15,"cd":"EN","cn":6},{"dy":16,"cd":"DI","cn":4},{"dy":17,"cd":"GO","cn":1200},{"dy":18,"cd":"EN","cn":8},{"dy":19,"cd":"GO","cn":1100},{"dy":20,"cd":"EN","cn":7},{"dy":21,"cd":"GO","cn":3300},{"dy":22,"cd":"EN","cn":8},{"dy":23,"cd":"GO","cn":500},{"dy":24,"cd":"EN","cn":9},{"dy":25,"cd":"GO","cn":1200},{"dy":26,"cd":"DI","cn":3},{"dy":27,"cd":"GO","cn":2400},{"dy":28,"cd":"EN","cn":6},{"dy":29,"cd":"GO","cn":3300},{"dy":30,"cd":"EN","cn":7},{"dy":31,"cd":"GO","cn":2000}</v>
      </c>
      <c r="L32" t="str">
        <f t="shared" si="6"/>
        <v>{"dy":31,"cd":"GO","cn":2000}</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workbookViewId="0">
      <pane xSplit="2" ySplit="1" topLeftCell="AN2" activePane="bottomRight" state="frozen"/>
      <selection pane="topRight" activeCell="C1" sqref="C1"/>
      <selection pane="bottomLeft" activeCell="A2" sqref="A2"/>
      <selection pane="bottomRight" activeCell="BE2" sqref="BE2"/>
    </sheetView>
    <sheetView workbookViewId="1">
      <pane xSplit="2" ySplit="1" topLeftCell="AQ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107</v>
      </c>
      <c r="D1" s="6" t="s">
        <v>136</v>
      </c>
      <c r="E1" s="6" t="s">
        <v>148</v>
      </c>
      <c r="F1" s="6" t="s">
        <v>153</v>
      </c>
      <c r="G1" s="6" t="s">
        <v>160</v>
      </c>
      <c r="H1" s="6" t="s">
        <v>176</v>
      </c>
      <c r="I1" s="6" t="s">
        <v>177</v>
      </c>
      <c r="J1" s="6" t="s">
        <v>158</v>
      </c>
      <c r="K1" s="6" t="s">
        <v>159</v>
      </c>
      <c r="L1" s="6" t="s">
        <v>278</v>
      </c>
      <c r="M1" s="6" t="s">
        <v>157</v>
      </c>
      <c r="N1" s="6" t="s">
        <v>147</v>
      </c>
      <c r="O1" s="6" t="s">
        <v>152</v>
      </c>
      <c r="P1" s="6" t="s">
        <v>154</v>
      </c>
      <c r="Q1" s="6" t="s">
        <v>155</v>
      </c>
      <c r="R1" s="6" t="s">
        <v>156</v>
      </c>
      <c r="S1" s="6" t="s">
        <v>172</v>
      </c>
      <c r="T1" s="9" t="e">
        <f t="array" aca="1" ref="T1" ca="1">IF(SUM(IF(S:S="업데이트순번이상",1,0))&gt;0,"순번이상","")</f>
        <v>#VALUE!</v>
      </c>
      <c r="U1" s="6" t="s">
        <v>151</v>
      </c>
      <c r="V1" s="6" t="s">
        <v>146</v>
      </c>
      <c r="W1" s="6" t="s">
        <v>161</v>
      </c>
      <c r="X1" s="6" t="s">
        <v>162</v>
      </c>
      <c r="Y1" s="6" t="s">
        <v>163</v>
      </c>
      <c r="Z1" s="6" t="s">
        <v>164</v>
      </c>
      <c r="AA1" s="3" t="s">
        <v>93</v>
      </c>
      <c r="AB1" t="s">
        <v>62</v>
      </c>
      <c r="AC1" s="3" t="str">
        <f t="array" ref="AC1">IF(SUM(IF(AJ:AJ="슬롯타입이상",1,0))&gt;0,"타입확인","vl")</f>
        <v>vl</v>
      </c>
      <c r="AD1" s="3" t="str">
        <f t="array" ref="AD1">IF(SUM(IF(OR(AK:AK="밸류불필요",AK:AK="숫자필요",AK:AK="캐릭터없음",AK:AK="장비없음"),1,0))&gt;0,"밸류이상","cn")</f>
        <v>cn</v>
      </c>
      <c r="AE1" s="3" t="s">
        <v>67</v>
      </c>
      <c r="AF1" s="2" t="s">
        <v>81</v>
      </c>
      <c r="AG1" s="2" t="s">
        <v>69</v>
      </c>
      <c r="AH1" s="6" t="s">
        <v>172</v>
      </c>
      <c r="AI1" s="9" t="str">
        <f t="array" ref="AI1">IF(SUM(IF(AH:AH="업데이트순번이상",1,0))&gt;0,"순번이상","")</f>
        <v/>
      </c>
      <c r="AJ1" t="s">
        <v>96</v>
      </c>
      <c r="AK1" t="s">
        <v>103</v>
      </c>
      <c r="AL1" t="s">
        <v>102</v>
      </c>
      <c r="AM1" s="8" t="s">
        <v>105</v>
      </c>
      <c r="AN1" s="8" t="s">
        <v>104</v>
      </c>
      <c r="AP1" t="s">
        <v>94</v>
      </c>
      <c r="AQ1" t="s">
        <v>95</v>
      </c>
      <c r="AR1" t="s">
        <v>108</v>
      </c>
      <c r="AS1" t="s">
        <v>109</v>
      </c>
      <c r="AT1" t="s">
        <v>139</v>
      </c>
      <c r="AU1" t="s">
        <v>140</v>
      </c>
      <c r="AV1" t="s">
        <v>171</v>
      </c>
      <c r="AW1" t="s">
        <v>150</v>
      </c>
      <c r="AX1" t="s">
        <v>169</v>
      </c>
      <c r="AY1" t="s">
        <v>170</v>
      </c>
      <c r="AZ1" s="6" t="s">
        <v>173</v>
      </c>
      <c r="BA1" t="s">
        <v>168</v>
      </c>
      <c r="BB1" t="s">
        <v>174</v>
      </c>
      <c r="BC1" t="s">
        <v>175</v>
      </c>
      <c r="BE1" t="s">
        <v>106</v>
      </c>
      <c r="BG1" t="s">
        <v>137</v>
      </c>
      <c r="BH1" t="s">
        <v>120</v>
      </c>
      <c r="BI1" t="s">
        <v>121</v>
      </c>
      <c r="BJ1" t="s">
        <v>122</v>
      </c>
      <c r="BK1" t="s">
        <v>123</v>
      </c>
      <c r="BM1" t="s">
        <v>120</v>
      </c>
      <c r="BN1" t="s">
        <v>260</v>
      </c>
      <c r="BO1" t="s">
        <v>261</v>
      </c>
      <c r="BP1">
        <v>0</v>
      </c>
      <c r="BQ1" t="s">
        <v>264</v>
      </c>
      <c r="BR1" t="s">
        <v>265</v>
      </c>
      <c r="BS1" t="str">
        <f ca="1">IF(COUNTA(BV:BV)&lt;&gt;COUNTA([1]EquipTable!$A:$A),"수량이상","누적")</f>
        <v>누적</v>
      </c>
      <c r="BT1" t="s">
        <v>262</v>
      </c>
      <c r="BU1" t="s">
        <v>263</v>
      </c>
      <c r="BV1" t="s">
        <v>144</v>
      </c>
      <c r="BX1" t="s">
        <v>120</v>
      </c>
      <c r="BY1">
        <v>0</v>
      </c>
      <c r="BZ1" t="str">
        <f ca="1">IF(COUNTA(CA:CA)&lt;&gt;COUNTA([2]ActorTable!$A:$A),"수량이상","누적")</f>
        <v>수량이상</v>
      </c>
      <c r="CA1" t="s">
        <v>166</v>
      </c>
      <c r="CB1" t="s">
        <v>149</v>
      </c>
      <c r="CD1" t="s">
        <v>165</v>
      </c>
    </row>
    <row r="2" spans="1:82">
      <c r="A2">
        <v>1</v>
      </c>
      <c r="B2">
        <v>0</v>
      </c>
      <c r="C2">
        <f t="shared" ref="C2:C65" si="0">IF(B2&lt;=9,0,
IF(B2=10,1,2))</f>
        <v>0</v>
      </c>
      <c r="D2">
        <f t="shared" ref="D2:I11" ca="1" si="1">RAND()</f>
        <v>0.57817685626647197</v>
      </c>
      <c r="E2">
        <f t="shared" ca="1" si="1"/>
        <v>0.51556362244153564</v>
      </c>
      <c r="F2">
        <f t="shared" ca="1" si="1"/>
        <v>0.21749611185157136</v>
      </c>
      <c r="G2">
        <f t="shared" ca="1" si="1"/>
        <v>0.1533857259396405</v>
      </c>
      <c r="H2">
        <f t="shared" ca="1" si="1"/>
        <v>0.22973008848840037</v>
      </c>
      <c r="I2">
        <f t="shared" ca="1" si="1"/>
        <v>0.21998574739465881</v>
      </c>
      <c r="M2" t="str">
        <f t="shared" ref="M2:M65" ca="1" si="2">IF(LEN(J2)&lt;&gt;0,J2,VLOOKUP(D2+$B2,$BJ:$BK,MATCH($BK$1,$BJ$1:$BK$1,0),1))</f>
        <v>지정 장비</v>
      </c>
      <c r="N2" t="e">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#VALUE!</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e">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#VALUE!</v>
      </c>
      <c r="R2" t="e">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#VALUE!</v>
      </c>
      <c r="S2" t="e">
        <f ca="1">IF(OR(ISNUMBER(N2),N2="삭제",ISBLANK(N2)),"",
IF(LEFT(N2,5)="Equip",
  IF($BP$1&lt;VLOOKUP(N2,[1]EquipTable!$1:$1048576,MATCH("업데이트순번",[1]EquipTable!$1:$1,0),0),"업데이트순번이상",""),
IF(LEFT(N2,5)="Actor",
  IF($BY$1&lt;VLOOKUP(N2,[2]ActorTable!$1:$1048576,MATCH("업데이트순번",[2]ActorTable!$1:$1,0),0),"업데이트순번이상",""),
"그외없음")))</f>
        <v>#VALUE!</v>
      </c>
      <c r="T2" t="e">
        <f t="shared" ref="T2:T65" ca="1" si="5">IF(OR(ISNUMBER(N2),N2="삭제",ISBLANK(N2)),"",
IF(LEFT(N2,5)="Equip",IF(MID(N2,7,1)="4","전설",""),
IF(LEFT(N2,5)="Actor",IF(MID(N2,7,1)="2","전설",""),
"그외없음")))</f>
        <v>#VALUE!</v>
      </c>
      <c r="U2" t="s">
        <v>82</v>
      </c>
      <c r="V2" t="s">
        <v>110</v>
      </c>
      <c r="W2">
        <v>1</v>
      </c>
      <c r="X2" t="s">
        <v>125</v>
      </c>
      <c r="Z2">
        <v>3100</v>
      </c>
      <c r="AA2" t="str">
        <f t="shared" ref="AA2:AA65" ca="1" si="6">IF(ISBLANK(AB2),"",
VLOOKUP(AB2,OFFSET(INDIRECT("$A:$B"),0,MATCH(AB$1&amp;"_Verify",INDIRECT("$1:$1"),0)-1),2,0)
)</f>
        <v>upn</v>
      </c>
      <c r="AB2" t="s">
        <v>92</v>
      </c>
      <c r="AC2">
        <v>45765</v>
      </c>
      <c r="AD2">
        <v>14</v>
      </c>
      <c r="AE2" t="s">
        <v>125</v>
      </c>
      <c r="AG2">
        <v>4200</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
      </c>
      <c r="AL2">
        <v>1</v>
      </c>
      <c r="AM2" t="str">
        <f t="shared" ref="AM2:AM65" ca="1" si="9">IF(ROW()=2,AN2,OFFSET(AM2,-1,0)&amp;IF(LEN(AN2)=0,"",","&amp;AN2))</f>
        <v>{"dy":1,"sl":0,"tp":"upn","vl":"45765","cn":14,"pt":"GO","pr":4200}</v>
      </c>
      <c r="AN2" t="str">
        <f t="shared" ref="AN2:AN65" ca="1" si="10">IF(AL2&lt;&gt;1,"",
"{"""&amp;A$1&amp;""":"&amp;A2
&amp;","""&amp;B$1&amp;""":"&amp;B2
&amp;IF(LEN(AA2)=0,"",","""&amp;AA$1&amp;""":"""&amp;AA2&amp;"""")
&amp;IF(LEN(AC2)=0,"",","""&amp;AC$1&amp;""":"""&amp;AC2&amp;"""")
&amp;IF(LEN(AD2)=0,"",","""&amp;AD$1&amp;""":"&amp;AD2)
&amp;IF(LEN(AE2)=0,"",","""&amp;AE$1&amp;""":"""&amp;AE2&amp;"""")
&amp;IF(LEN(AF2)=0,"",","""&amp;AF$1&amp;""":"&amp;AF2)
&amp;IF(LEN(AG2)=0,"",","""&amp;AG$1&amp;""":"&amp;AG2)&amp;"}")</f>
        <v>{"dy":1,"sl":0,"tp":"upn","vl":"45765","cn":14,"pt":"GO","pr":4200}</v>
      </c>
      <c r="AP2" t="s">
        <v>82</v>
      </c>
      <c r="AQ2" t="s">
        <v>70</v>
      </c>
      <c r="AR2">
        <v>0</v>
      </c>
      <c r="AS2">
        <v>7</v>
      </c>
      <c r="AT2">
        <f t="shared" ref="AT2:AT15" ca="1" si="11">COUNTIF(M:M,AP2)</f>
        <v>140</v>
      </c>
      <c r="AU2">
        <f t="shared" ref="AU2:AU15" si="12">COUNTIF(AB:AB,AP2)</f>
        <v>153</v>
      </c>
      <c r="AV2">
        <f ca="1">COUNTIFS(M:M,AP2,T:T,"전설")</f>
        <v>0</v>
      </c>
      <c r="AW2">
        <f>COUNTIFS(AB:AB,AP2,AI:AI,"전설")</f>
        <v>11</v>
      </c>
      <c r="BE2" t="str">
        <f ca="1">"["&amp;
IF(LEFT(OFFSET(AM1,COUNTA(AM:AM)-1,0),1)=",",SUBSTITUTE(OFFSET(AM1,COUNTA(AM:AM)-1,0),",","",1),OFFSET(AM1,COUNTA(AM:AM)-1,0))
&amp;"]"</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dy":27,"sl":11},{"dy":28,"sl":11},{"dy":29,"sl":11},{"dy":30,"sl":11},{"dy":31,"sl":11}]</v>
      </c>
      <c r="BG2">
        <v>0</v>
      </c>
      <c r="BH2">
        <v>15</v>
      </c>
      <c r="BI2">
        <f t="shared" ref="BI2:BI14" si="13">BH2/SUMIF(BG:BG,BG2,BH:BH)</f>
        <v>0.88235294117647056</v>
      </c>
      <c r="BJ2">
        <v>0</v>
      </c>
      <c r="BK2" t="s">
        <v>82</v>
      </c>
      <c r="BM2" t="e">
        <f ca="1">IF(VLOOKUP($BV2,[1]EquipTable!$1:$1048576,MATCH("업데이트순번",[1]EquipTable!$1:$1,0),0)&lt;=$BP$1,1,0)
*IF(MID(BV2,7,1)="4",0.1,1)</f>
        <v>#VALUE!</v>
      </c>
      <c r="BN2" t="e">
        <f ca="1">IF(VLOOKUP($BV2,[1]EquipTable!$1:$1048576,MATCH("업데이트순번",[1]EquipTable!$1:$1,0),0)&lt;=$BP$1,1,0)
*IF(MID(BV2,7,1)="4",0.1,1)
*IF(AND(MID(BV2,7,1)&lt;&gt;"4",OR(MID(BV2,6,1)="6",MID(BV2,6,1)="7")),3,1)</f>
        <v>#VALUE!</v>
      </c>
      <c r="BO2" t="e">
        <f ca="1">IF(VLOOKUP($BV2,[1]EquipTable!$1:$1048576,MATCH("업데이트순번",[1]EquipTable!$1:$1,0),0)&lt;=$BP$1,1,0)
*IF(MID(BV2,7,1)="4",0.1,1)
*IF(AND(MID(BV2,7,1)&lt;&gt;"4",MID(BV2,6,1)="8"),4,1)</f>
        <v>#VALUE!</v>
      </c>
      <c r="BP2" t="e">
        <f ca="1">BM2/SUM(BM:BM)</f>
        <v>#VALUE!</v>
      </c>
      <c r="BQ2" t="e">
        <f ca="1">BN2/SUM(BN:BN)</f>
        <v>#VALUE!</v>
      </c>
      <c r="BR2" t="e">
        <f ca="1">BO2/SUM(BO:BO)</f>
        <v>#VALUE!</v>
      </c>
      <c r="BS2">
        <v>0</v>
      </c>
      <c r="BT2">
        <v>0</v>
      </c>
      <c r="BU2">
        <v>0</v>
      </c>
      <c r="BV2" t="e">
        <f ca="1">OFFSET([1]EquipTable!$A$1,ROW()-1,0)</f>
        <v>#VALUE!</v>
      </c>
      <c r="BX2" t="e">
        <f ca="1">IF(VLOOKUP($CA2,[2]ActorTable!$1:$1048576,MATCH("업데이트순번",[2]ActorTable!$1:$1,0),0)&lt;=$BY$1,1,0)
*IF(MID(CA2,7,1)="2",0.1,1)</f>
        <v>#VALUE!</v>
      </c>
      <c r="BY2" t="e">
        <f ca="1">BX2/SUM(BX:BX)</f>
        <v>#VALUE!</v>
      </c>
      <c r="BZ2">
        <v>0</v>
      </c>
      <c r="CA2" t="e">
        <f ca="1">OFFSET([2]ActorTable!$A$1,ROW()-1,0)</f>
        <v>#VALUE!</v>
      </c>
      <c r="CB2" t="e">
        <f ca="1">VLOOKUP($CA2,[2]ActorTable!$1:$1048576,MATCH("이름참고",[2]ActorTable!$1:$1,0),0)</f>
        <v>#VALUE!</v>
      </c>
      <c r="CD2" t="s">
        <v>167</v>
      </c>
    </row>
    <row r="3" spans="1:82">
      <c r="A3">
        <v>1</v>
      </c>
      <c r="B3">
        <v>1</v>
      </c>
      <c r="C3">
        <f t="shared" si="0"/>
        <v>0</v>
      </c>
      <c r="D3">
        <f t="shared" ca="1" si="1"/>
        <v>0.56575054022261118</v>
      </c>
      <c r="E3">
        <f t="shared" ca="1" si="1"/>
        <v>0.16521868591629285</v>
      </c>
      <c r="F3">
        <f t="shared" ca="1" si="1"/>
        <v>5.4287357564570926E-2</v>
      </c>
      <c r="G3">
        <f t="shared" ca="1" si="1"/>
        <v>0.76137202650618907</v>
      </c>
      <c r="H3">
        <f t="shared" ca="1" si="1"/>
        <v>0.40784667782019468</v>
      </c>
      <c r="I3">
        <f t="shared" ca="1" si="1"/>
        <v>0.18825489110005211</v>
      </c>
      <c r="M3" t="str">
        <f t="shared" ca="1" si="2"/>
        <v>지정 장비</v>
      </c>
      <c r="N3" t="e">
        <f t="shared" ca="1" si="3"/>
        <v>#VALUE!</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t="e">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#VALUE!</v>
      </c>
      <c r="S3" t="e">
        <f ca="1">IF(OR(ISNUMBER(N3),N3="삭제",ISBLANK(N3)),"",
IF(LEFT(N3,5)="Equip",
  IF($BP$1&lt;VLOOKUP(N3,[1]EquipTable!$1:$1048576,MATCH("업데이트순번",[1]EquipTable!$1:$1,0),0),"업데이트순번이상",""),
IF(LEFT(N3,5)="Actor",
  IF($BY$1&lt;VLOOKUP(N3,[2]ActorTable!$1:$1048576,MATCH("업데이트순번",[2]ActorTable!$1:$1,0),0),"업데이트순번이상",""),
"그외없음")))</f>
        <v>#VALUE!</v>
      </c>
      <c r="T3" t="e">
        <f t="shared" ca="1" si="5"/>
        <v>#VALUE!</v>
      </c>
      <c r="U3" t="s">
        <v>82</v>
      </c>
      <c r="V3" t="s">
        <v>395</v>
      </c>
      <c r="W3">
        <v>1</v>
      </c>
      <c r="X3" t="s">
        <v>129</v>
      </c>
      <c r="Z3">
        <v>36</v>
      </c>
      <c r="AA3" t="str">
        <f t="shared" ca="1" si="6"/>
        <v>fe</v>
      </c>
      <c r="AB3" t="s">
        <v>82</v>
      </c>
      <c r="AC3" t="s">
        <v>473</v>
      </c>
      <c r="AD3">
        <v>1</v>
      </c>
      <c r="AE3" t="s">
        <v>125</v>
      </c>
      <c r="AG3">
        <v>1100</v>
      </c>
      <c r="AH3" t="str">
        <f>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강철 마울</v>
      </c>
      <c r="AL3">
        <v>1</v>
      </c>
      <c r="AM3" t="str">
        <f t="shared" ca="1" si="9"/>
        <v>{"dy":1,"sl":0,"tp":"upn","vl":"45765","cn":14,"pt":"GO","pr":4200},{"dy":1,"sl":1,"tp":"fe","vl":"Equip4102","cn":1,"pt":"GO","pr":1100}</v>
      </c>
      <c r="AN3" t="str">
        <f t="shared" ca="1" si="10"/>
        <v>{"dy":1,"sl":1,"tp":"fe","vl":"Equip4102","cn":1,"pt":"GO","pr":1100}</v>
      </c>
      <c r="AP3" t="s">
        <v>83</v>
      </c>
      <c r="AQ3" t="s">
        <v>71</v>
      </c>
      <c r="AR3">
        <v>0</v>
      </c>
      <c r="AS3">
        <v>7</v>
      </c>
      <c r="AT3">
        <f t="shared" ca="1" si="11"/>
        <v>1</v>
      </c>
      <c r="AU3">
        <f t="shared" si="12"/>
        <v>0</v>
      </c>
      <c r="AV3">
        <f t="shared" ref="AV3:AV15" ca="1" si="14">COUNTIFS(M:M,AP3,T:T,"전설")</f>
        <v>0</v>
      </c>
      <c r="AW3">
        <f t="shared" ref="AW3:AW15" si="15">COUNTIFS(AB:AB,AP3,AI:AI,"전설")</f>
        <v>0</v>
      </c>
      <c r="AZ3">
        <v>29</v>
      </c>
      <c r="BG3">
        <v>0</v>
      </c>
      <c r="BH3">
        <v>1</v>
      </c>
      <c r="BI3">
        <f t="shared" si="13"/>
        <v>5.8823529411764705E-2</v>
      </c>
      <c r="BJ3">
        <f>BJ2+BI2</f>
        <v>0.88235294117647056</v>
      </c>
      <c r="BK3" t="s">
        <v>83</v>
      </c>
      <c r="BM3" t="e">
        <f ca="1">IF(VLOOKUP($BV3,[1]EquipTable!$1:$1048576,MATCH("업데이트순번",[1]EquipTable!$1:$1,0),0)&lt;=$BP$1,1,0)
*IF(MID(BV3,7,1)="4",0.1,1)</f>
        <v>#VALUE!</v>
      </c>
      <c r="BN3" t="e">
        <f ca="1">IF(VLOOKUP($BV3,[1]EquipTable!$1:$1048576,MATCH("업데이트순번",[1]EquipTable!$1:$1,0),0)&lt;=$BP$1,1,0)
*IF(MID(BV3,7,1)="4",0.1,1)
*IF(AND(MID(BV3,7,1)&lt;&gt;"4",OR(MID(BV3,6,1)="6",MID(BV3,6,1)="7")),3,1)</f>
        <v>#VALUE!</v>
      </c>
      <c r="BO3" t="e">
        <f ca="1">IF(VLOOKUP($BV3,[1]EquipTable!$1:$1048576,MATCH("업데이트순번",[1]EquipTable!$1:$1,0),0)&lt;=$BP$1,1,0)
*IF(MID(BV3,7,1)="4",0.1,1)
*IF(AND(MID(BV3,7,1)&lt;&gt;"4",MID(BV3,6,1)="8"),4,1)</f>
        <v>#VALUE!</v>
      </c>
      <c r="BP3" t="e">
        <f t="shared" ref="BP3:BP66" ca="1" si="16">BM3/SUM(BM:BM)</f>
        <v>#VALUE!</v>
      </c>
      <c r="BQ3" t="e">
        <f t="shared" ref="BQ3:BQ66" ca="1" si="17">BN3/SUM(BN:BN)</f>
        <v>#VALUE!</v>
      </c>
      <c r="BR3" t="e">
        <f t="shared" ref="BR3:BR66" ca="1" si="18">BO3/SUM(BO:BO)</f>
        <v>#VALUE!</v>
      </c>
      <c r="BS3" t="e">
        <f t="shared" ref="BS3:BU66" ca="1" si="19">BS2+BP2</f>
        <v>#VALUE!</v>
      </c>
      <c r="BT3" t="e">
        <f t="shared" ca="1" si="19"/>
        <v>#VALUE!</v>
      </c>
      <c r="BU3" t="e">
        <f t="shared" ca="1" si="19"/>
        <v>#VALUE!</v>
      </c>
      <c r="BV3" t="e">
        <f ca="1">OFFSET([1]EquipTable!$A$1,ROW()-1,0)</f>
        <v>#VALUE!</v>
      </c>
      <c r="BX3" t="e">
        <f ca="1">IF(VLOOKUP($CA3,[2]ActorTable!$1:$1048576,MATCH("업데이트순번",[2]ActorTable!$1:$1,0),0)&lt;=$BY$1,1,0)
*IF(MID(CA3,7,1)="2",0.1,1)</f>
        <v>#VALUE!</v>
      </c>
      <c r="BY3" t="e">
        <f t="shared" ref="BY3:BY45" ca="1" si="20">BX3/SUM(BX:BX)</f>
        <v>#VALUE!</v>
      </c>
      <c r="BZ3" t="e">
        <f t="shared" ref="BZ3:BZ45" ca="1" si="21">BZ2+BY2</f>
        <v>#VALUE!</v>
      </c>
      <c r="CA3" t="e">
        <f ca="1">OFFSET([2]ActorTable!$A$1,ROW()-1,0)</f>
        <v>#VALUE!</v>
      </c>
      <c r="CB3" t="e">
        <f ca="1">VLOOKUP($CA3,[2]ActorTable!$1:$1048576,MATCH("이름참고",[2]ActorTable!$1:$1,0),0)</f>
        <v>#VALUE!</v>
      </c>
    </row>
    <row r="4" spans="1:82">
      <c r="A4">
        <v>1</v>
      </c>
      <c r="B4">
        <v>2</v>
      </c>
      <c r="C4">
        <f t="shared" si="0"/>
        <v>0</v>
      </c>
      <c r="D4">
        <f t="shared" ca="1" si="1"/>
        <v>0.12568178549327891</v>
      </c>
      <c r="E4">
        <f t="shared" ca="1" si="1"/>
        <v>0.26423063518178957</v>
      </c>
      <c r="F4">
        <f t="shared" ca="1" si="1"/>
        <v>0.23144496445730589</v>
      </c>
      <c r="G4">
        <f t="shared" ca="1" si="1"/>
        <v>0.62526188917373915</v>
      </c>
      <c r="H4">
        <f t="shared" ca="1" si="1"/>
        <v>0.63810654001092171</v>
      </c>
      <c r="I4">
        <f t="shared" ca="1" si="1"/>
        <v>0.75679310930346655</v>
      </c>
      <c r="M4" t="str">
        <f t="shared" ca="1" si="2"/>
        <v>안 지정 캐릭터 PP 영웅등급</v>
      </c>
      <c r="N4">
        <f t="shared" ca="1" si="3"/>
        <v>26423</v>
      </c>
      <c r="O4">
        <f t="shared" ca="1" si="4"/>
        <v>6</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1800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91</v>
      </c>
      <c r="V4">
        <v>71037</v>
      </c>
      <c r="W4">
        <v>10</v>
      </c>
      <c r="X4" t="s">
        <v>125</v>
      </c>
      <c r="Z4">
        <v>3300</v>
      </c>
      <c r="AA4" t="str">
        <f t="shared" ca="1" si="6"/>
        <v>upn</v>
      </c>
      <c r="AB4" t="s">
        <v>92</v>
      </c>
      <c r="AC4">
        <v>56326</v>
      </c>
      <c r="AD4">
        <v>5</v>
      </c>
      <c r="AE4" t="s">
        <v>125</v>
      </c>
      <c r="AG4">
        <v>1500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t="shared" ca="1" si="9"/>
        <v>{"dy":1,"sl":0,"tp":"upn","vl":"45765","cn":14,"pt":"GO","pr":4200},{"dy":1,"sl":1,"tp":"fe","vl":"Equip4102","cn":1,"pt":"GO","pr":1100},{"dy":1,"sl":2,"tp":"upn","vl":"56326","cn":5,"pt":"GO","pr":1500}</v>
      </c>
      <c r="AN4" t="str">
        <f t="shared" ca="1" si="10"/>
        <v>{"dy":1,"sl":2,"tp":"upn","vl":"56326","cn":5,"pt":"GO","pr":1500}</v>
      </c>
      <c r="AP4" t="s">
        <v>84</v>
      </c>
      <c r="AQ4" t="s">
        <v>72</v>
      </c>
      <c r="AR4">
        <v>0</v>
      </c>
      <c r="AS4">
        <v>7</v>
      </c>
      <c r="AT4">
        <f t="shared" ca="1" si="11"/>
        <v>0</v>
      </c>
      <c r="AU4">
        <f t="shared" si="12"/>
        <v>0</v>
      </c>
      <c r="AV4">
        <f t="shared" ca="1" si="14"/>
        <v>0</v>
      </c>
      <c r="AW4">
        <f t="shared" si="15"/>
        <v>0</v>
      </c>
      <c r="AZ4">
        <v>149</v>
      </c>
      <c r="BE4" t="s">
        <v>189</v>
      </c>
      <c r="BG4">
        <v>0</v>
      </c>
      <c r="BH4">
        <v>1</v>
      </c>
      <c r="BI4">
        <f t="shared" si="13"/>
        <v>5.8823529411764705E-2</v>
      </c>
      <c r="BJ4">
        <f>BJ3+BI3</f>
        <v>0.94117647058823528</v>
      </c>
      <c r="BK4" t="s">
        <v>84</v>
      </c>
      <c r="BM4" t="e">
        <f ca="1">IF(VLOOKUP($BV4,[1]EquipTable!$1:$1048576,MATCH("업데이트순번",[1]EquipTable!$1:$1,0),0)&lt;=$BP$1,1,0)
*IF(MID(BV4,7,1)="4",0.1,1)</f>
        <v>#VALUE!</v>
      </c>
      <c r="BN4" t="e">
        <f ca="1">IF(VLOOKUP($BV4,[1]EquipTable!$1:$1048576,MATCH("업데이트순번",[1]EquipTable!$1:$1,0),0)&lt;=$BP$1,1,0)
*IF(MID(BV4,7,1)="4",0.1,1)
*IF(AND(MID(BV4,7,1)&lt;&gt;"4",OR(MID(BV4,6,1)="6",MID(BV4,6,1)="7")),3,1)</f>
        <v>#VALUE!</v>
      </c>
      <c r="BO4" t="e">
        <f ca="1">IF(VLOOKUP($BV4,[1]EquipTable!$1:$1048576,MATCH("업데이트순번",[1]EquipTable!$1:$1,0),0)&lt;=$BP$1,1,0)
*IF(MID(BV4,7,1)="4",0.1,1)
*IF(AND(MID(BV4,7,1)&lt;&gt;"4",MID(BV4,6,1)="8"),4,1)</f>
        <v>#VALUE!</v>
      </c>
      <c r="BP4" t="e">
        <f t="shared" ca="1" si="16"/>
        <v>#VALUE!</v>
      </c>
      <c r="BQ4" t="e">
        <f t="shared" ca="1" si="17"/>
        <v>#VALUE!</v>
      </c>
      <c r="BR4" t="e">
        <f t="shared" ca="1" si="18"/>
        <v>#VALUE!</v>
      </c>
      <c r="BS4" t="e">
        <f t="shared" ca="1" si="19"/>
        <v>#VALUE!</v>
      </c>
      <c r="BT4" t="e">
        <f t="shared" ref="BT4:BT67" ca="1" si="22">BT3+BQ3</f>
        <v>#VALUE!</v>
      </c>
      <c r="BU4" t="e">
        <f t="shared" ref="BU4:BU67" ca="1" si="23">BU3+BR3</f>
        <v>#VALUE!</v>
      </c>
      <c r="BV4" t="e">
        <f ca="1">OFFSET([1]EquipTable!$A$1,ROW()-1,0)</f>
        <v>#VALUE!</v>
      </c>
      <c r="BX4" t="e">
        <f ca="1">IF(VLOOKUP($CA4,[2]ActorTable!$1:$1048576,MATCH("업데이트순번",[2]ActorTable!$1:$1,0),0)&lt;=$BY$1,1,0)
*IF(MID(CA4,7,1)="2",0.1,1)</f>
        <v>#VALUE!</v>
      </c>
      <c r="BY4" t="e">
        <f t="shared" ca="1" si="20"/>
        <v>#VALUE!</v>
      </c>
      <c r="BZ4" t="e">
        <f t="shared" ca="1" si="21"/>
        <v>#VALUE!</v>
      </c>
      <c r="CA4" t="e">
        <f ca="1">OFFSET([2]ActorTable!$A$1,ROW()-1,0)</f>
        <v>#VALUE!</v>
      </c>
      <c r="CB4" t="e">
        <f ca="1">VLOOKUP($CA4,[2]ActorTable!$1:$1048576,MATCH("이름참고",[2]ActorTable!$1:$1,0),0)</f>
        <v>#VALUE!</v>
      </c>
    </row>
    <row r="5" spans="1:82">
      <c r="A5">
        <v>1</v>
      </c>
      <c r="B5">
        <v>3</v>
      </c>
      <c r="C5">
        <f t="shared" si="0"/>
        <v>0</v>
      </c>
      <c r="D5">
        <f t="shared" ca="1" si="1"/>
        <v>0.33167358555742266</v>
      </c>
      <c r="E5">
        <f t="shared" ca="1" si="1"/>
        <v>0.18708293185157732</v>
      </c>
      <c r="F5">
        <f t="shared" ca="1" si="1"/>
        <v>0.76003914932388306</v>
      </c>
      <c r="G5">
        <f t="shared" ca="1" si="1"/>
        <v>0.69490743577433189</v>
      </c>
      <c r="H5">
        <f t="shared" ca="1" si="1"/>
        <v>0.44551472478490384</v>
      </c>
      <c r="I5">
        <f t="shared" ca="1" si="1"/>
        <v>0.62678237639417245</v>
      </c>
      <c r="M5" t="str">
        <f t="shared" ca="1" si="2"/>
        <v>안 지정 캐릭터 PP 일반등급</v>
      </c>
      <c r="N5">
        <f t="shared" ca="1" si="3"/>
        <v>18708</v>
      </c>
      <c r="O5">
        <f t="shared" ca="1" si="4"/>
        <v>5</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1500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92</v>
      </c>
      <c r="V5">
        <v>45765</v>
      </c>
      <c r="W5">
        <v>14</v>
      </c>
      <c r="X5" t="s">
        <v>125</v>
      </c>
      <c r="Z5">
        <v>2400</v>
      </c>
      <c r="AA5" t="str">
        <f t="shared" ca="1" si="6"/>
        <v>fe</v>
      </c>
      <c r="AB5" t="s">
        <v>82</v>
      </c>
      <c r="AC5" t="s">
        <v>494</v>
      </c>
      <c r="AD5">
        <v>1</v>
      </c>
      <c r="AE5" t="s">
        <v>129</v>
      </c>
      <c r="AF5">
        <v>199</v>
      </c>
      <c r="AG5">
        <v>79</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전설</v>
      </c>
      <c r="AJ5" t="str">
        <f t="shared" si="8"/>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나선형 단검</v>
      </c>
      <c r="AL5">
        <v>1</v>
      </c>
      <c r="AM5" t="str">
        <f t="shared" ca="1" si="9"/>
        <v>{"dy":1,"sl":0,"tp":"upn","vl":"45765","cn":14,"pt":"GO","pr":4200},{"dy":1,"sl":1,"tp":"fe","vl":"Equip4102","cn":1,"pt":"GO","pr":1100},{"dy":1,"sl":2,"tp":"upn","vl":"56326","cn":5,"pt":"GO","pr":1500},{"dy":1,"sl":3,"tp":"fe","vl":"Equip1402","cn":1,"pt":"DI","pp":199,"pr":79}</v>
      </c>
      <c r="AN5" t="str">
        <f t="shared" ca="1" si="10"/>
        <v>{"dy":1,"sl":3,"tp":"fe","vl":"Equip1402","cn":1,"pt":"DI","pp":199,"pr":79}</v>
      </c>
      <c r="AP5" t="s">
        <v>85</v>
      </c>
      <c r="AQ5" t="s">
        <v>73</v>
      </c>
      <c r="AR5">
        <v>8</v>
      </c>
      <c r="AS5">
        <v>11</v>
      </c>
      <c r="AT5">
        <f t="shared" ca="1" si="11"/>
        <v>0</v>
      </c>
      <c r="AU5">
        <f t="shared" si="12"/>
        <v>6</v>
      </c>
      <c r="AV5">
        <f t="shared" ca="1" si="14"/>
        <v>0</v>
      </c>
      <c r="AW5">
        <f t="shared" si="15"/>
        <v>0</v>
      </c>
      <c r="AZ5">
        <v>1</v>
      </c>
      <c r="BE5">
        <f ca="1">LEN(BE2)</f>
        <v>21572</v>
      </c>
      <c r="BG5">
        <v>1</v>
      </c>
      <c r="BH5">
        <v>1</v>
      </c>
      <c r="BI5">
        <f t="shared" si="13"/>
        <v>1</v>
      </c>
      <c r="BJ5">
        <f t="shared" ref="BJ5:BJ18" si="24">BJ4+BI4</f>
        <v>1</v>
      </c>
      <c r="BK5" t="s">
        <v>138</v>
      </c>
      <c r="BM5" t="e">
        <f ca="1">IF(VLOOKUP($BV5,[1]EquipTable!$1:$1048576,MATCH("업데이트순번",[1]EquipTable!$1:$1,0),0)&lt;=$BP$1,1,0)
*IF(MID(BV5,7,1)="4",0.1,1)</f>
        <v>#VALUE!</v>
      </c>
      <c r="BN5" t="e">
        <f ca="1">IF(VLOOKUP($BV5,[1]EquipTable!$1:$1048576,MATCH("업데이트순번",[1]EquipTable!$1:$1,0),0)&lt;=$BP$1,1,0)
*IF(MID(BV5,7,1)="4",0.1,1)
*IF(AND(MID(BV5,7,1)&lt;&gt;"4",OR(MID(BV5,6,1)="6",MID(BV5,6,1)="7")),3,1)</f>
        <v>#VALUE!</v>
      </c>
      <c r="BO5" t="e">
        <f ca="1">IF(VLOOKUP($BV5,[1]EquipTable!$1:$1048576,MATCH("업데이트순번",[1]EquipTable!$1:$1,0),0)&lt;=$BP$1,1,0)
*IF(MID(BV5,7,1)="4",0.1,1)
*IF(AND(MID(BV5,7,1)&lt;&gt;"4",MID(BV5,6,1)="8"),4,1)</f>
        <v>#VALUE!</v>
      </c>
      <c r="BP5" t="e">
        <f t="shared" ca="1" si="16"/>
        <v>#VALUE!</v>
      </c>
      <c r="BQ5" t="e">
        <f t="shared" ca="1" si="17"/>
        <v>#VALUE!</v>
      </c>
      <c r="BR5" t="e">
        <f t="shared" ca="1" si="18"/>
        <v>#VALUE!</v>
      </c>
      <c r="BS5" t="e">
        <f t="shared" ca="1" si="19"/>
        <v>#VALUE!</v>
      </c>
      <c r="BT5" t="e">
        <f t="shared" ca="1" si="22"/>
        <v>#VALUE!</v>
      </c>
      <c r="BU5" t="e">
        <f t="shared" ca="1" si="23"/>
        <v>#VALUE!</v>
      </c>
      <c r="BV5" t="e">
        <f ca="1">OFFSET([1]EquipTable!$A$1,ROW()-1,0)</f>
        <v>#VALUE!</v>
      </c>
      <c r="BX5" t="e">
        <f ca="1">IF(VLOOKUP($CA5,[2]ActorTable!$1:$1048576,MATCH("업데이트순번",[2]ActorTable!$1:$1,0),0)&lt;=$BY$1,1,0)
*IF(MID(CA5,7,1)="2",0.1,1)</f>
        <v>#VALUE!</v>
      </c>
      <c r="BY5" t="e">
        <f t="shared" ca="1" si="20"/>
        <v>#VALUE!</v>
      </c>
      <c r="BZ5" t="e">
        <f t="shared" ca="1" si="21"/>
        <v>#VALUE!</v>
      </c>
      <c r="CA5" t="e">
        <f ca="1">OFFSET([2]ActorTable!$A$1,ROW()-1,0)</f>
        <v>#VALUE!</v>
      </c>
      <c r="CB5" t="e">
        <f ca="1">VLOOKUP($CA5,[2]ActorTable!$1:$1048576,MATCH("이름참고",[2]ActorTable!$1:$1,0),0)</f>
        <v>#VALUE!</v>
      </c>
    </row>
    <row r="6" spans="1:82">
      <c r="A6">
        <v>1</v>
      </c>
      <c r="B6">
        <v>4</v>
      </c>
      <c r="C6">
        <f t="shared" si="0"/>
        <v>0</v>
      </c>
      <c r="D6">
        <f t="shared" ca="1" si="1"/>
        <v>0.8924152156301759</v>
      </c>
      <c r="E6">
        <f t="shared" ca="1" si="1"/>
        <v>0.38032846209681948</v>
      </c>
      <c r="F6">
        <f t="shared" ca="1" si="1"/>
        <v>0.31872220296428844</v>
      </c>
      <c r="G6">
        <f t="shared" ca="1" si="1"/>
        <v>0.62250631974917336</v>
      </c>
      <c r="H6">
        <f t="shared" ca="1" si="1"/>
        <v>0.41318843246555426</v>
      </c>
      <c r="I6">
        <f t="shared" ca="1" si="1"/>
        <v>0.28863157586339361</v>
      </c>
      <c r="M6" t="str">
        <f t="shared" ca="1" si="2"/>
        <v>안 지정 캐릭터 PP 일반등급</v>
      </c>
      <c r="N6">
        <f t="shared" ca="1" si="3"/>
        <v>38032</v>
      </c>
      <c r="O6">
        <f t="shared" ca="1" si="4"/>
        <v>7</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2100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92</v>
      </c>
      <c r="V6">
        <v>56326</v>
      </c>
      <c r="W6">
        <v>5</v>
      </c>
      <c r="X6" t="s">
        <v>125</v>
      </c>
      <c r="Z6">
        <v>2700</v>
      </c>
      <c r="AA6" t="str">
        <f t="shared" ca="1" si="6"/>
        <v>uph</v>
      </c>
      <c r="AB6" t="s">
        <v>91</v>
      </c>
      <c r="AC6">
        <v>71037</v>
      </c>
      <c r="AD6">
        <v>10</v>
      </c>
      <c r="AE6" t="s">
        <v>125</v>
      </c>
      <c r="AG6">
        <v>3000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t="shared" ca="1" si="9"/>
        <v>{"dy":1,"sl":0,"tp":"upn","vl":"45765","cn":14,"pt":"GO","pr":4200},{"dy":1,"sl":1,"tp":"fe","vl":"Equip4102","cn":1,"pt":"GO","pr":1100},{"dy":1,"sl":2,"tp":"upn","vl":"56326","cn":5,"pt":"GO","pr":1500},{"dy":1,"sl":3,"tp":"fe","vl":"Equip1402","cn":1,"pt":"DI","pp":199,"pr":79},{"dy":1,"sl":4,"tp":"uph","vl":"71037","cn":10,"pt":"GO","pr":3000}</v>
      </c>
      <c r="AN6" t="str">
        <f t="shared" ca="1" si="10"/>
        <v>{"dy":1,"sl":4,"tp":"uph","vl":"71037","cn":10,"pt":"GO","pr":3000}</v>
      </c>
      <c r="AP6" t="s">
        <v>86</v>
      </c>
      <c r="AQ6" t="s">
        <v>75</v>
      </c>
      <c r="AR6">
        <v>8</v>
      </c>
      <c r="AS6">
        <v>11</v>
      </c>
      <c r="AT6">
        <f t="shared" ca="1" si="11"/>
        <v>0</v>
      </c>
      <c r="AU6">
        <f t="shared" si="12"/>
        <v>6</v>
      </c>
      <c r="AV6">
        <f t="shared" ca="1" si="14"/>
        <v>0</v>
      </c>
      <c r="AW6">
        <f t="shared" si="15"/>
        <v>0</v>
      </c>
      <c r="AX6">
        <v>45</v>
      </c>
      <c r="AY6">
        <v>175</v>
      </c>
      <c r="AZ6">
        <f>300*1/320</f>
        <v>0.9375</v>
      </c>
      <c r="BA6">
        <v>0.25</v>
      </c>
      <c r="BB6">
        <v>0.35</v>
      </c>
      <c r="BG6">
        <v>2</v>
      </c>
      <c r="BH6">
        <v>1</v>
      </c>
      <c r="BI6">
        <f t="shared" si="13"/>
        <v>1</v>
      </c>
      <c r="BJ6">
        <f t="shared" si="24"/>
        <v>2</v>
      </c>
      <c r="BK6" t="s">
        <v>142</v>
      </c>
      <c r="BM6" t="e">
        <f ca="1">IF(VLOOKUP($BV6,[1]EquipTable!$1:$1048576,MATCH("업데이트순번",[1]EquipTable!$1:$1,0),0)&lt;=$BP$1,1,0)
*IF(MID(BV6,7,1)="4",0.1,1)</f>
        <v>#VALUE!</v>
      </c>
      <c r="BN6" t="e">
        <f ca="1">IF(VLOOKUP($BV6,[1]EquipTable!$1:$1048576,MATCH("업데이트순번",[1]EquipTable!$1:$1,0),0)&lt;=$BP$1,1,0)
*IF(MID(BV6,7,1)="4",0.1,1)
*IF(AND(MID(BV6,7,1)&lt;&gt;"4",OR(MID(BV6,6,1)="6",MID(BV6,6,1)="7")),3,1)</f>
        <v>#VALUE!</v>
      </c>
      <c r="BO6" t="e">
        <f ca="1">IF(VLOOKUP($BV6,[1]EquipTable!$1:$1048576,MATCH("업데이트순번",[1]EquipTable!$1:$1,0),0)&lt;=$BP$1,1,0)
*IF(MID(BV6,7,1)="4",0.1,1)
*IF(AND(MID(BV6,7,1)&lt;&gt;"4",MID(BV6,6,1)="8"),4,1)</f>
        <v>#VALUE!</v>
      </c>
      <c r="BP6" t="e">
        <f t="shared" ca="1" si="16"/>
        <v>#VALUE!</v>
      </c>
      <c r="BQ6" t="e">
        <f t="shared" ca="1" si="17"/>
        <v>#VALUE!</v>
      </c>
      <c r="BR6" t="e">
        <f t="shared" ca="1" si="18"/>
        <v>#VALUE!</v>
      </c>
      <c r="BS6" t="e">
        <f t="shared" ca="1" si="19"/>
        <v>#VALUE!</v>
      </c>
      <c r="BT6" t="e">
        <f t="shared" ca="1" si="22"/>
        <v>#VALUE!</v>
      </c>
      <c r="BU6" t="e">
        <f t="shared" ca="1" si="23"/>
        <v>#VALUE!</v>
      </c>
      <c r="BV6" t="e">
        <f ca="1">OFFSET([1]EquipTable!$A$1,ROW()-1,0)</f>
        <v>#VALUE!</v>
      </c>
      <c r="BX6" t="e">
        <f ca="1">IF(VLOOKUP($CA6,[2]ActorTable!$1:$1048576,MATCH("업데이트순번",[2]ActorTable!$1:$1,0),0)&lt;=$BY$1,1,0)
*IF(MID(CA6,7,1)="2",0.1,1)</f>
        <v>#VALUE!</v>
      </c>
      <c r="BY6" t="e">
        <f t="shared" ca="1" si="20"/>
        <v>#VALUE!</v>
      </c>
      <c r="BZ6" t="e">
        <f t="shared" ca="1" si="21"/>
        <v>#VALUE!</v>
      </c>
      <c r="CA6" t="e">
        <f ca="1">OFFSET([2]ActorTable!$A$1,ROW()-1,0)</f>
        <v>#VALUE!</v>
      </c>
      <c r="CB6" t="e">
        <f ca="1">VLOOKUP($CA6,[2]ActorTable!$1:$1048576,MATCH("이름참고",[2]ActorTable!$1:$1,0),0)</f>
        <v>#VALUE!</v>
      </c>
    </row>
    <row r="7" spans="1:82">
      <c r="A7">
        <v>1</v>
      </c>
      <c r="B7">
        <v>5</v>
      </c>
      <c r="C7">
        <f t="shared" si="0"/>
        <v>0</v>
      </c>
      <c r="D7">
        <f t="shared" ca="1" si="1"/>
        <v>0.74169058499941809</v>
      </c>
      <c r="E7">
        <f t="shared" ca="1" si="1"/>
        <v>0.64008649422099895</v>
      </c>
      <c r="F7">
        <f t="shared" ca="1" si="1"/>
        <v>0.48758319437146203</v>
      </c>
      <c r="G7">
        <f t="shared" ca="1" si="1"/>
        <v>0.8114409489801766</v>
      </c>
      <c r="H7">
        <f t="shared" ca="1" si="1"/>
        <v>0.98054894735072029</v>
      </c>
      <c r="I7">
        <f t="shared" ca="1" si="1"/>
        <v>0.10057286964893797</v>
      </c>
      <c r="M7" t="str">
        <f t="shared" ca="1" si="2"/>
        <v>안 지정 캐릭터 PP 영웅등급</v>
      </c>
      <c r="N7">
        <f t="shared" ca="1" si="3"/>
        <v>64008</v>
      </c>
      <c r="O7">
        <f t="shared" ca="1" si="4"/>
        <v>10</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3000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t="shared" ca="1" si="5"/>
        <v/>
      </c>
      <c r="U7" t="s">
        <v>82</v>
      </c>
      <c r="V7" t="s">
        <v>245</v>
      </c>
      <c r="W7">
        <v>1</v>
      </c>
      <c r="X7" t="s">
        <v>125</v>
      </c>
      <c r="Z7">
        <v>700</v>
      </c>
      <c r="AA7" t="str">
        <f t="shared" ca="1" si="6"/>
        <v>fe</v>
      </c>
      <c r="AB7" t="s">
        <v>82</v>
      </c>
      <c r="AC7" t="s">
        <v>487</v>
      </c>
      <c r="AD7">
        <v>1</v>
      </c>
      <c r="AE7" t="s">
        <v>125</v>
      </c>
      <c r="AG7">
        <v>2200</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까마귀 리볼버</v>
      </c>
      <c r="AL7">
        <v>1</v>
      </c>
      <c r="AM7" t="str">
        <f t="shared" ca="1" si="9"/>
        <v>{"dy":1,"sl":0,"tp":"upn","vl":"45765","cn":14,"pt":"GO","pr":4200},{"dy":1,"sl":1,"tp":"fe","vl":"Equip4102","cn":1,"pt":"GO","pr":1100},{"dy":1,"sl":2,"tp":"upn","vl":"56326","cn":5,"pt":"GO","pr":1500},{"dy":1,"sl":3,"tp":"fe","vl":"Equip1402","cn":1,"pt":"DI","pp":199,"pr":79},{"dy":1,"sl":4,"tp":"uph","vl":"71037","cn":10,"pt":"GO","pr":3000},{"dy":1,"sl":5,"tp":"fe","vl":"Equip6001","cn":1,"pt":"GO","pr":2200}</v>
      </c>
      <c r="AN7" t="str">
        <f t="shared" ca="1" si="10"/>
        <v>{"dy":1,"sl":5,"tp":"fe","vl":"Equip6001","cn":1,"pt":"GO","pr":2200}</v>
      </c>
      <c r="AP7" t="s">
        <v>87</v>
      </c>
      <c r="AQ7" t="s">
        <v>78</v>
      </c>
      <c r="AR7">
        <v>8</v>
      </c>
      <c r="AS7">
        <v>11</v>
      </c>
      <c r="AT7">
        <f t="shared" ca="1" si="11"/>
        <v>0</v>
      </c>
      <c r="AU7">
        <f t="shared" si="12"/>
        <v>1</v>
      </c>
      <c r="AV7">
        <f t="shared" ca="1" si="14"/>
        <v>0</v>
      </c>
      <c r="AW7">
        <f t="shared" si="15"/>
        <v>0</v>
      </c>
      <c r="AZ7">
        <v>1</v>
      </c>
      <c r="BG7">
        <v>3</v>
      </c>
      <c r="BH7">
        <v>1</v>
      </c>
      <c r="BI7">
        <f t="shared" si="13"/>
        <v>0.25</v>
      </c>
      <c r="BJ7">
        <f t="shared" si="24"/>
        <v>3</v>
      </c>
      <c r="BK7" t="s">
        <v>142</v>
      </c>
      <c r="BM7" t="e">
        <f ca="1">IF(VLOOKUP($BV7,[1]EquipTable!$1:$1048576,MATCH("업데이트순번",[1]EquipTable!$1:$1,0),0)&lt;=$BP$1,1,0)
*IF(MID(BV7,7,1)="4",0.1,1)</f>
        <v>#VALUE!</v>
      </c>
      <c r="BN7" t="e">
        <f ca="1">IF(VLOOKUP($BV7,[1]EquipTable!$1:$1048576,MATCH("업데이트순번",[1]EquipTable!$1:$1,0),0)&lt;=$BP$1,1,0)
*IF(MID(BV7,7,1)="4",0.1,1)
*IF(AND(MID(BV7,7,1)&lt;&gt;"4",OR(MID(BV7,6,1)="6",MID(BV7,6,1)="7")),3,1)</f>
        <v>#VALUE!</v>
      </c>
      <c r="BO7" t="e">
        <f ca="1">IF(VLOOKUP($BV7,[1]EquipTable!$1:$1048576,MATCH("업데이트순번",[1]EquipTable!$1:$1,0),0)&lt;=$BP$1,1,0)
*IF(MID(BV7,7,1)="4",0.1,1)
*IF(AND(MID(BV7,7,1)&lt;&gt;"4",MID(BV7,6,1)="8"),4,1)</f>
        <v>#VALUE!</v>
      </c>
      <c r="BP7" t="e">
        <f t="shared" ca="1" si="16"/>
        <v>#VALUE!</v>
      </c>
      <c r="BQ7" t="e">
        <f t="shared" ca="1" si="17"/>
        <v>#VALUE!</v>
      </c>
      <c r="BR7" t="e">
        <f t="shared" ca="1" si="18"/>
        <v>#VALUE!</v>
      </c>
      <c r="BS7" t="e">
        <f t="shared" ca="1" si="19"/>
        <v>#VALUE!</v>
      </c>
      <c r="BT7" t="e">
        <f t="shared" ca="1" si="22"/>
        <v>#VALUE!</v>
      </c>
      <c r="BU7" t="e">
        <f t="shared" ca="1" si="23"/>
        <v>#VALUE!</v>
      </c>
      <c r="BV7" t="e">
        <f ca="1">OFFSET([1]EquipTable!$A$1,ROW()-1,0)</f>
        <v>#VALUE!</v>
      </c>
      <c r="BX7" t="e">
        <f ca="1">IF(VLOOKUP($CA7,[2]ActorTable!$1:$1048576,MATCH("업데이트순번",[2]ActorTable!$1:$1,0),0)&lt;=$BY$1,1,0)
*IF(MID(CA7,7,1)="2",0.1,1)</f>
        <v>#VALUE!</v>
      </c>
      <c r="BY7" t="e">
        <f t="shared" ca="1" si="20"/>
        <v>#VALUE!</v>
      </c>
      <c r="BZ7" t="e">
        <f t="shared" ca="1" si="21"/>
        <v>#VALUE!</v>
      </c>
      <c r="CA7" t="e">
        <f ca="1">OFFSET([2]ActorTable!$A$1,ROW()-1,0)</f>
        <v>#VALUE!</v>
      </c>
      <c r="CB7" t="e">
        <f ca="1">VLOOKUP($CA7,[2]ActorTable!$1:$1048576,MATCH("이름참고",[2]ActorTable!$1:$1,0),0)</f>
        <v>#VALUE!</v>
      </c>
    </row>
    <row r="8" spans="1:82">
      <c r="A8">
        <v>1</v>
      </c>
      <c r="B8">
        <v>6</v>
      </c>
      <c r="C8">
        <f t="shared" si="0"/>
        <v>0</v>
      </c>
      <c r="D8">
        <f t="shared" ca="1" si="1"/>
        <v>0.42254434468539215</v>
      </c>
      <c r="E8">
        <f t="shared" ca="1" si="1"/>
        <v>0.30589843867261834</v>
      </c>
      <c r="F8">
        <f t="shared" ca="1" si="1"/>
        <v>4.818795923024477E-3</v>
      </c>
      <c r="G8">
        <f t="shared" ca="1" si="1"/>
        <v>0.77402663844271979</v>
      </c>
      <c r="H8">
        <f t="shared" ca="1" si="1"/>
        <v>0.95909874011714324</v>
      </c>
      <c r="I8">
        <f t="shared" ca="1" si="1"/>
        <v>8.078664523465362E-2</v>
      </c>
      <c r="M8" t="str">
        <f t="shared" ca="1" si="2"/>
        <v>지정 장비</v>
      </c>
      <c r="N8" t="e">
        <f t="shared" ca="1" si="3"/>
        <v>#VALUE!</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t="e">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#VALUE!</v>
      </c>
      <c r="S8" t="e">
        <f ca="1">IF(OR(ISNUMBER(N8),N8="삭제",ISBLANK(N8)),"",
IF(LEFT(N8,5)="Equip",
  IF($BP$1&lt;VLOOKUP(N8,[1]EquipTable!$1:$1048576,MATCH("업데이트순번",[1]EquipTable!$1:$1,0),0),"업데이트순번이상",""),
IF(LEFT(N8,5)="Actor",
  IF($BY$1&lt;VLOOKUP(N8,[2]ActorTable!$1:$1048576,MATCH("업데이트순번",[2]ActorTable!$1:$1,0),0),"업데이트순번이상",""),
"그외없음")))</f>
        <v>#VALUE!</v>
      </c>
      <c r="T8" t="e">
        <f t="shared" ca="1" si="5"/>
        <v>#VALUE!</v>
      </c>
      <c r="U8" t="s">
        <v>82</v>
      </c>
      <c r="V8" t="s">
        <v>179</v>
      </c>
      <c r="W8">
        <v>1</v>
      </c>
      <c r="X8" t="s">
        <v>125</v>
      </c>
      <c r="Z8">
        <v>700</v>
      </c>
      <c r="AA8" t="str">
        <f t="shared" ca="1" si="6"/>
        <v>fe</v>
      </c>
      <c r="AB8" t="s">
        <v>82</v>
      </c>
      <c r="AC8" t="s">
        <v>255</v>
      </c>
      <c r="AD8">
        <v>1</v>
      </c>
      <c r="AE8" t="s">
        <v>125</v>
      </c>
      <c r="AG8">
        <v>1900</v>
      </c>
      <c r="AH8" t="str">
        <f>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t="shared" ca="1" si="9"/>
        <v>{"dy":1,"sl":0,"tp":"upn","vl":"45765","cn":14,"pt":"GO","pr":4200},{"dy":1,"sl":1,"tp":"fe","vl":"Equip4102","cn":1,"pt":"GO","pr":1100},{"dy":1,"sl":2,"tp":"upn","vl":"56326","cn":5,"pt":"GO","pr":1500},{"dy":1,"sl":3,"tp":"fe","vl":"Equip1402","cn":1,"pt":"DI","pp":199,"pr":79},{"dy":1,"sl":4,"tp":"uph","vl":"71037","cn":10,"pt":"GO","pr":3000},{"dy":1,"sl":5,"tp":"fe","vl":"Equip6001","cn":1,"pt":"GO","pr":2200},{"dy":1,"sl":6,"tp":"fe","vl":"Equip6002","cn":1,"pt":"GO","pr":1900}</v>
      </c>
      <c r="AN8" t="str">
        <f t="shared" ca="1" si="10"/>
        <v>{"dy":1,"sl":6,"tp":"fe","vl":"Equip6002","cn":1,"pt":"GO","pr":1900}</v>
      </c>
      <c r="AP8" t="s">
        <v>88</v>
      </c>
      <c r="AQ8" t="s">
        <v>79</v>
      </c>
      <c r="AR8">
        <v>8</v>
      </c>
      <c r="AS8">
        <v>11</v>
      </c>
      <c r="AT8">
        <f t="shared" ca="1" si="11"/>
        <v>0</v>
      </c>
      <c r="AU8">
        <f t="shared" si="12"/>
        <v>9</v>
      </c>
      <c r="AV8">
        <f t="shared" ca="1" si="14"/>
        <v>0</v>
      </c>
      <c r="AW8">
        <f t="shared" si="15"/>
        <v>0</v>
      </c>
      <c r="AZ8">
        <v>1</v>
      </c>
      <c r="BG8">
        <v>3</v>
      </c>
      <c r="BH8">
        <v>3</v>
      </c>
      <c r="BI8">
        <f t="shared" si="13"/>
        <v>0.75</v>
      </c>
      <c r="BJ8">
        <f t="shared" si="24"/>
        <v>3.25</v>
      </c>
      <c r="BK8" t="s">
        <v>143</v>
      </c>
      <c r="BM8" t="e">
        <f ca="1">IF(VLOOKUP($BV8,[1]EquipTable!$1:$1048576,MATCH("업데이트순번",[1]EquipTable!$1:$1,0),0)&lt;=$BP$1,1,0)
*IF(MID(BV8,7,1)="4",0.1,1)</f>
        <v>#VALUE!</v>
      </c>
      <c r="BN8" t="e">
        <f ca="1">IF(VLOOKUP($BV8,[1]EquipTable!$1:$1048576,MATCH("업데이트순번",[1]EquipTable!$1:$1,0),0)&lt;=$BP$1,1,0)
*IF(MID(BV8,7,1)="4",0.1,1)
*IF(AND(MID(BV8,7,1)&lt;&gt;"4",OR(MID(BV8,6,1)="6",MID(BV8,6,1)="7")),3,1)</f>
        <v>#VALUE!</v>
      </c>
      <c r="BO8" t="e">
        <f ca="1">IF(VLOOKUP($BV8,[1]EquipTable!$1:$1048576,MATCH("업데이트순번",[1]EquipTable!$1:$1,0),0)&lt;=$BP$1,1,0)
*IF(MID(BV8,7,1)="4",0.1,1)
*IF(AND(MID(BV8,7,1)&lt;&gt;"4",MID(BV8,6,1)="8"),4,1)</f>
        <v>#VALUE!</v>
      </c>
      <c r="BP8" t="e">
        <f t="shared" ca="1" si="16"/>
        <v>#VALUE!</v>
      </c>
      <c r="BQ8" t="e">
        <f t="shared" ca="1" si="17"/>
        <v>#VALUE!</v>
      </c>
      <c r="BR8" t="e">
        <f t="shared" ca="1" si="18"/>
        <v>#VALUE!</v>
      </c>
      <c r="BS8" t="e">
        <f t="shared" ca="1" si="19"/>
        <v>#VALUE!</v>
      </c>
      <c r="BT8" t="e">
        <f t="shared" ca="1" si="22"/>
        <v>#VALUE!</v>
      </c>
      <c r="BU8" t="e">
        <f t="shared" ca="1" si="23"/>
        <v>#VALUE!</v>
      </c>
      <c r="BV8" t="e">
        <f ca="1">OFFSET([1]EquipTable!$A$1,ROW()-1,0)</f>
        <v>#VALUE!</v>
      </c>
      <c r="BX8" t="e">
        <f ca="1">IF(VLOOKUP($CA8,[2]ActorTable!$1:$1048576,MATCH("업데이트순번",[2]ActorTable!$1:$1,0),0)&lt;=$BY$1,1,0)
*IF(MID(CA8,7,1)="2",0.1,1)</f>
        <v>#VALUE!</v>
      </c>
      <c r="BY8" t="e">
        <f t="shared" ca="1" si="20"/>
        <v>#VALUE!</v>
      </c>
      <c r="BZ8" t="e">
        <f t="shared" ca="1" si="21"/>
        <v>#VALUE!</v>
      </c>
      <c r="CA8" t="e">
        <f ca="1">OFFSET([2]ActorTable!$A$1,ROW()-1,0)</f>
        <v>#VALUE!</v>
      </c>
      <c r="CB8" t="e">
        <f ca="1">VLOOKUP($CA8,[2]ActorTable!$1:$1048576,MATCH("이름참고",[2]ActorTable!$1:$1,0),0)</f>
        <v>#VALUE!</v>
      </c>
    </row>
    <row r="9" spans="1:82">
      <c r="A9">
        <v>1</v>
      </c>
      <c r="B9">
        <v>7</v>
      </c>
      <c r="C9">
        <f t="shared" si="0"/>
        <v>0</v>
      </c>
      <c r="D9">
        <f t="shared" ca="1" si="1"/>
        <v>6.929962860655059E-2</v>
      </c>
      <c r="E9">
        <f t="shared" ca="1" si="1"/>
        <v>0.49945370299065295</v>
      </c>
      <c r="F9">
        <f t="shared" ca="1" si="1"/>
        <v>0.42343737013303462</v>
      </c>
      <c r="G9">
        <f t="shared" ca="1" si="1"/>
        <v>0.50678718469046746</v>
      </c>
      <c r="H9">
        <f t="shared" ca="1" si="1"/>
        <v>0.94217741766058682</v>
      </c>
      <c r="I9">
        <f t="shared" ca="1" si="1"/>
        <v>0.53080895062372713</v>
      </c>
      <c r="M9" t="str">
        <f t="shared" ca="1" si="2"/>
        <v>지정 장비</v>
      </c>
      <c r="N9" t="e">
        <f t="shared" ca="1" si="3"/>
        <v>#VALUE!</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t="e">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#VALUE!</v>
      </c>
      <c r="S9" t="e">
        <f ca="1">IF(OR(ISNUMBER(N9),N9="삭제",ISBLANK(N9)),"",
IF(LEFT(N9,5)="Equip",
  IF($BP$1&lt;VLOOKUP(N9,[1]EquipTable!$1:$1048576,MATCH("업데이트순번",[1]EquipTable!$1:$1,0),0),"업데이트순번이상",""),
IF(LEFT(N9,5)="Actor",
  IF($BY$1&lt;VLOOKUP(N9,[2]ActorTable!$1:$1048576,MATCH("업데이트순번",[2]ActorTable!$1:$1,0),0),"업데이트순번이상",""),
"그외없음")))</f>
        <v>#VALUE!</v>
      </c>
      <c r="T9" t="e">
        <f t="shared" ca="1" si="5"/>
        <v>#VALUE!</v>
      </c>
      <c r="U9" t="s">
        <v>82</v>
      </c>
      <c r="V9" t="s">
        <v>237</v>
      </c>
      <c r="W9">
        <v>1</v>
      </c>
      <c r="X9" t="s">
        <v>125</v>
      </c>
      <c r="Z9">
        <v>7800</v>
      </c>
      <c r="AA9" t="str">
        <f t="shared" ca="1" si="6"/>
        <v>fe</v>
      </c>
      <c r="AB9" t="s">
        <v>82</v>
      </c>
      <c r="AC9" t="s">
        <v>294</v>
      </c>
      <c r="AD9">
        <v>1</v>
      </c>
      <c r="AE9" t="s">
        <v>125</v>
      </c>
      <c r="AG9">
        <v>2100</v>
      </c>
      <c r="AH9" t="str">
        <f>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v>
      </c>
      <c r="AN9" t="str">
        <f t="shared" ca="1" si="10"/>
        <v>{"dy":1,"sl":7,"tp":"fe","vl":"Equip7001","cn":1,"pt":"GO","pr":2100}</v>
      </c>
      <c r="AP9" t="s">
        <v>89</v>
      </c>
      <c r="AQ9" t="s">
        <v>80</v>
      </c>
      <c r="AR9">
        <v>8</v>
      </c>
      <c r="AS9">
        <v>11</v>
      </c>
      <c r="AT9">
        <f t="shared" ca="1" si="11"/>
        <v>0</v>
      </c>
      <c r="AU9">
        <f t="shared" si="12"/>
        <v>9</v>
      </c>
      <c r="AV9">
        <f t="shared" ca="1" si="14"/>
        <v>0</v>
      </c>
      <c r="AW9">
        <f t="shared" si="15"/>
        <v>0</v>
      </c>
      <c r="AZ9">
        <v>1.1000000000000001</v>
      </c>
      <c r="BG9">
        <v>4</v>
      </c>
      <c r="BH9">
        <v>1</v>
      </c>
      <c r="BI9">
        <f t="shared" si="13"/>
        <v>1</v>
      </c>
      <c r="BJ9">
        <f t="shared" si="24"/>
        <v>4</v>
      </c>
      <c r="BK9" t="s">
        <v>143</v>
      </c>
      <c r="BM9" t="e">
        <f ca="1">IF(VLOOKUP($BV9,[1]EquipTable!$1:$1048576,MATCH("업데이트순번",[1]EquipTable!$1:$1,0),0)&lt;=$BP$1,1,0)
*IF(MID(BV9,7,1)="4",0.1,1)</f>
        <v>#VALUE!</v>
      </c>
      <c r="BN9" t="e">
        <f ca="1">IF(VLOOKUP($BV9,[1]EquipTable!$1:$1048576,MATCH("업데이트순번",[1]EquipTable!$1:$1,0),0)&lt;=$BP$1,1,0)
*IF(MID(BV9,7,1)="4",0.1,1)
*IF(AND(MID(BV9,7,1)&lt;&gt;"4",OR(MID(BV9,6,1)="6",MID(BV9,6,1)="7")),3,1)</f>
        <v>#VALUE!</v>
      </c>
      <c r="BO9" t="e">
        <f ca="1">IF(VLOOKUP($BV9,[1]EquipTable!$1:$1048576,MATCH("업데이트순번",[1]EquipTable!$1:$1,0),0)&lt;=$BP$1,1,0)
*IF(MID(BV9,7,1)="4",0.1,1)
*IF(AND(MID(BV9,7,1)&lt;&gt;"4",MID(BV9,6,1)="8"),4,1)</f>
        <v>#VALUE!</v>
      </c>
      <c r="BP9" t="e">
        <f t="shared" ca="1" si="16"/>
        <v>#VALUE!</v>
      </c>
      <c r="BQ9" t="e">
        <f t="shared" ca="1" si="17"/>
        <v>#VALUE!</v>
      </c>
      <c r="BR9" t="e">
        <f t="shared" ca="1" si="18"/>
        <v>#VALUE!</v>
      </c>
      <c r="BS9" t="e">
        <f t="shared" ca="1" si="19"/>
        <v>#VALUE!</v>
      </c>
      <c r="BT9" t="e">
        <f t="shared" ca="1" si="22"/>
        <v>#VALUE!</v>
      </c>
      <c r="BU9" t="e">
        <f t="shared" ca="1" si="23"/>
        <v>#VALUE!</v>
      </c>
      <c r="BV9" t="e">
        <f ca="1">OFFSET([1]EquipTable!$A$1,ROW()-1,0)</f>
        <v>#VALUE!</v>
      </c>
      <c r="BX9" t="e">
        <f ca="1">IF(VLOOKUP($CA9,[2]ActorTable!$1:$1048576,MATCH("업데이트순번",[2]ActorTable!$1:$1,0),0)&lt;=$BY$1,1,0)
*IF(MID(CA9,7,1)="2",0.1,1)</f>
        <v>#VALUE!</v>
      </c>
      <c r="BY9" t="e">
        <f t="shared" ca="1" si="20"/>
        <v>#VALUE!</v>
      </c>
      <c r="BZ9" t="e">
        <f t="shared" ca="1" si="21"/>
        <v>#VALUE!</v>
      </c>
      <c r="CA9" t="e">
        <f ca="1">OFFSET([2]ActorTable!$A$1,ROW()-1,0)</f>
        <v>#VALUE!</v>
      </c>
      <c r="CB9" t="e">
        <f ca="1">VLOOKUP($CA9,[2]ActorTable!$1:$1048576,MATCH("이름참고",[2]ActorTable!$1:$1,0),0)</f>
        <v>#VALUE!</v>
      </c>
    </row>
    <row r="10" spans="1:82">
      <c r="A10">
        <v>1</v>
      </c>
      <c r="B10">
        <v>8</v>
      </c>
      <c r="C10">
        <f t="shared" si="0"/>
        <v>0</v>
      </c>
      <c r="D10">
        <f t="shared" ca="1" si="1"/>
        <v>0.78371034832764863</v>
      </c>
      <c r="E10">
        <f t="shared" ca="1" si="1"/>
        <v>0.28046738634779711</v>
      </c>
      <c r="F10">
        <f t="shared" ca="1" si="1"/>
        <v>0.58894682621657313</v>
      </c>
      <c r="G10">
        <f t="shared" ca="1" si="1"/>
        <v>0.70684435528741474</v>
      </c>
      <c r="H10">
        <f t="shared" ca="1" si="1"/>
        <v>0.29828718590149561</v>
      </c>
      <c r="I10">
        <f t="shared" ca="1" si="1"/>
        <v>0.57932154460822483</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fl2</v>
      </c>
      <c r="AB10" t="s">
        <v>88</v>
      </c>
      <c r="AC10" t="s">
        <v>493</v>
      </c>
      <c r="AD10">
        <v>1</v>
      </c>
      <c r="AE10" t="s">
        <v>129</v>
      </c>
      <c r="AF10">
        <v>70</v>
      </c>
      <c r="AG10">
        <v>49</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튤린</v>
      </c>
      <c r="AL10">
        <v>1</v>
      </c>
      <c r="AM10"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v>
      </c>
      <c r="AN10" t="str">
        <f t="shared" ca="1" si="10"/>
        <v>{"dy":1,"sl":8,"tp":"fl2","vl":"Actor0037","cn":1,"pt":"DI","pp":70,"pr":49}</v>
      </c>
      <c r="AP10" t="s">
        <v>285</v>
      </c>
      <c r="AQ10" t="s">
        <v>288</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138</v>
      </c>
      <c r="BM10" t="e">
        <f ca="1">IF(VLOOKUP($BV10,[1]EquipTable!$1:$1048576,MATCH("업데이트순번",[1]EquipTable!$1:$1,0),0)&lt;=$BP$1,1,0)
*IF(MID(BV10,7,1)="4",0.1,1)</f>
        <v>#VALUE!</v>
      </c>
      <c r="BN10" t="e">
        <f ca="1">IF(VLOOKUP($BV10,[1]EquipTable!$1:$1048576,MATCH("업데이트순번",[1]EquipTable!$1:$1,0),0)&lt;=$BP$1,1,0)
*IF(MID(BV10,7,1)="4",0.1,1)
*IF(AND(MID(BV10,7,1)&lt;&gt;"4",OR(MID(BV10,6,1)="6",MID(BV10,6,1)="7")),3,1)</f>
        <v>#VALUE!</v>
      </c>
      <c r="BO10" t="e">
        <f ca="1">IF(VLOOKUP($BV10,[1]EquipTable!$1:$1048576,MATCH("업데이트순번",[1]EquipTable!$1:$1,0),0)&lt;=$BP$1,1,0)
*IF(MID(BV10,7,1)="4",0.1,1)
*IF(AND(MID(BV10,7,1)&lt;&gt;"4",MID(BV10,6,1)="8"),4,1)</f>
        <v>#VALUE!</v>
      </c>
      <c r="BP10" t="e">
        <f t="shared" ca="1" si="16"/>
        <v>#VALUE!</v>
      </c>
      <c r="BQ10" t="e">
        <f t="shared" ca="1" si="17"/>
        <v>#VALUE!</v>
      </c>
      <c r="BR10" t="e">
        <f t="shared" ca="1" si="18"/>
        <v>#VALUE!</v>
      </c>
      <c r="BS10" t="e">
        <f t="shared" ca="1" si="19"/>
        <v>#VALUE!</v>
      </c>
      <c r="BT10" t="e">
        <f t="shared" ca="1" si="22"/>
        <v>#VALUE!</v>
      </c>
      <c r="BU10" t="e">
        <f t="shared" ca="1" si="23"/>
        <v>#VALUE!</v>
      </c>
      <c r="BV10" t="e">
        <f ca="1">OFFSET([1]EquipTable!$A$1,ROW()-1,0)</f>
        <v>#VALUE!</v>
      </c>
      <c r="BX10" t="e">
        <f ca="1">IF(VLOOKUP($CA10,[2]ActorTable!$1:$1048576,MATCH("업데이트순번",[2]ActorTable!$1:$1,0),0)&lt;=$BY$1,1,0)
*IF(MID(CA10,7,1)="2",0.1,1)</f>
        <v>#VALUE!</v>
      </c>
      <c r="BY10" t="e">
        <f t="shared" ca="1" si="20"/>
        <v>#VALUE!</v>
      </c>
      <c r="BZ10" t="e">
        <f t="shared" ca="1" si="21"/>
        <v>#VALUE!</v>
      </c>
      <c r="CA10" t="e">
        <f ca="1">OFFSET([2]ActorTable!$A$1,ROW()-1,0)</f>
        <v>#VALUE!</v>
      </c>
      <c r="CB10" t="e">
        <f ca="1">VLOOKUP($CA10,[2]ActorTable!$1:$1048576,MATCH("이름참고",[2]ActorTable!$1:$1,0),0)</f>
        <v>#VALUE!</v>
      </c>
    </row>
    <row r="11" spans="1:82">
      <c r="A11">
        <v>1</v>
      </c>
      <c r="B11">
        <v>9</v>
      </c>
      <c r="C11">
        <f t="shared" si="0"/>
        <v>0</v>
      </c>
      <c r="D11">
        <f t="shared" ca="1" si="1"/>
        <v>0.29989501291407461</v>
      </c>
      <c r="E11">
        <f t="shared" ca="1" si="1"/>
        <v>0.48068518248123338</v>
      </c>
      <c r="F11">
        <f t="shared" ca="1" si="1"/>
        <v>0.24174622102413157</v>
      </c>
      <c r="G11">
        <f t="shared" ca="1" si="1"/>
        <v>0.6692604853237939</v>
      </c>
      <c r="H11">
        <f t="shared" ca="1" si="1"/>
        <v>0.79004538936173974</v>
      </c>
      <c r="I11">
        <f t="shared" ca="1" si="1"/>
        <v>0.85300443487665856</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fl3</v>
      </c>
      <c r="AB11" t="s">
        <v>89</v>
      </c>
      <c r="AC11" t="s">
        <v>493</v>
      </c>
      <c r="AD11">
        <v>1</v>
      </c>
      <c r="AE11" t="s">
        <v>129</v>
      </c>
      <c r="AF11">
        <v>70</v>
      </c>
      <c r="AG11">
        <v>49</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튤린</v>
      </c>
      <c r="AL11">
        <v>1</v>
      </c>
      <c r="AM11"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v>
      </c>
      <c r="AN11" t="str">
        <f t="shared" ca="1" si="10"/>
        <v>{"dy":1,"sl":9,"tp":"fl3","vl":"Actor0037","cn":1,"pt":"DI","pp":70,"pr":49}</v>
      </c>
      <c r="AP11" t="s">
        <v>286</v>
      </c>
      <c r="AQ11" t="s">
        <v>289</v>
      </c>
      <c r="AR11">
        <v>8</v>
      </c>
      <c r="AS11">
        <v>11</v>
      </c>
      <c r="AT11">
        <f t="shared" ca="1" si="25"/>
        <v>0</v>
      </c>
      <c r="AU11">
        <f t="shared" si="26"/>
        <v>2</v>
      </c>
      <c r="AV11">
        <f t="shared" ca="1" si="14"/>
        <v>0</v>
      </c>
      <c r="AW11">
        <f t="shared" si="15"/>
        <v>0</v>
      </c>
      <c r="AZ11">
        <v>1</v>
      </c>
      <c r="BG11">
        <v>5</v>
      </c>
      <c r="BH11">
        <v>1</v>
      </c>
      <c r="BI11">
        <f t="shared" si="13"/>
        <v>0.25</v>
      </c>
      <c r="BJ11">
        <f t="shared" si="24"/>
        <v>5.5</v>
      </c>
      <c r="BK11" t="s">
        <v>142</v>
      </c>
      <c r="BM11" t="e">
        <f ca="1">IF(VLOOKUP($BV11,[1]EquipTable!$1:$1048576,MATCH("업데이트순번",[1]EquipTable!$1:$1,0),0)&lt;=$BP$1,1,0)
*IF(MID(BV11,7,1)="4",0.1,1)</f>
        <v>#VALUE!</v>
      </c>
      <c r="BN11" t="e">
        <f ca="1">IF(VLOOKUP($BV11,[1]EquipTable!$1:$1048576,MATCH("업데이트순번",[1]EquipTable!$1:$1,0),0)&lt;=$BP$1,1,0)
*IF(MID(BV11,7,1)="4",0.1,1)
*IF(AND(MID(BV11,7,1)&lt;&gt;"4",OR(MID(BV11,6,1)="6",MID(BV11,6,1)="7")),3,1)</f>
        <v>#VALUE!</v>
      </c>
      <c r="BO11" t="e">
        <f ca="1">IF(VLOOKUP($BV11,[1]EquipTable!$1:$1048576,MATCH("업데이트순번",[1]EquipTable!$1:$1,0),0)&lt;=$BP$1,1,0)
*IF(MID(BV11,7,1)="4",0.1,1)
*IF(AND(MID(BV11,7,1)&lt;&gt;"4",MID(BV11,6,1)="8"),4,1)</f>
        <v>#VALUE!</v>
      </c>
      <c r="BP11" t="e">
        <f t="shared" ca="1" si="16"/>
        <v>#VALUE!</v>
      </c>
      <c r="BQ11" t="e">
        <f t="shared" ca="1" si="17"/>
        <v>#VALUE!</v>
      </c>
      <c r="BR11" t="e">
        <f t="shared" ca="1" si="18"/>
        <v>#VALUE!</v>
      </c>
      <c r="BS11" t="e">
        <f t="shared" ca="1" si="19"/>
        <v>#VALUE!</v>
      </c>
      <c r="BT11" t="e">
        <f t="shared" ca="1" si="22"/>
        <v>#VALUE!</v>
      </c>
      <c r="BU11" t="e">
        <f t="shared" ca="1" si="23"/>
        <v>#VALUE!</v>
      </c>
      <c r="BV11" t="e">
        <f ca="1">OFFSET([1]EquipTable!$A$1,ROW()-1,0)</f>
        <v>#VALUE!</v>
      </c>
      <c r="BX11" t="e">
        <f ca="1">IF(VLOOKUP($CA11,[2]ActorTable!$1:$1048576,MATCH("업데이트순번",[2]ActorTable!$1:$1,0),0)&lt;=$BY$1,1,0)
*IF(MID(CA11,7,1)="2",0.1,1)</f>
        <v>#VALUE!</v>
      </c>
      <c r="BY11" t="e">
        <f t="shared" ca="1" si="20"/>
        <v>#VALUE!</v>
      </c>
      <c r="BZ11" t="e">
        <f t="shared" ca="1" si="21"/>
        <v>#VALUE!</v>
      </c>
      <c r="CA11" t="e">
        <f ca="1">OFFSET([2]ActorTable!$A$1,ROW()-1,0)</f>
        <v>#VALUE!</v>
      </c>
      <c r="CB11" t="e">
        <f ca="1">VLOOKUP($CA11,[2]ActorTable!$1:$1048576,MATCH("이름참고",[2]ActorTable!$1:$1,0),0)</f>
        <v>#VALUE!</v>
      </c>
    </row>
    <row r="12" spans="1:82">
      <c r="A12">
        <v>2</v>
      </c>
      <c r="B12">
        <v>0</v>
      </c>
      <c r="C12">
        <f t="shared" si="0"/>
        <v>0</v>
      </c>
      <c r="D12">
        <f t="shared" ref="D12:I21" ca="1" si="27">RAND()</f>
        <v>0.24864361347688224</v>
      </c>
      <c r="E12">
        <f t="shared" ca="1" si="27"/>
        <v>0.59840167217063378</v>
      </c>
      <c r="F12">
        <f t="shared" ca="1" si="27"/>
        <v>0.50271669439746303</v>
      </c>
      <c r="G12">
        <f t="shared" ca="1" si="27"/>
        <v>0.6092919314426628</v>
      </c>
      <c r="H12">
        <f t="shared" ca="1" si="27"/>
        <v>0.66682152044655918</v>
      </c>
      <c r="I12">
        <f t="shared" ca="1" si="27"/>
        <v>0.16779605334348646</v>
      </c>
      <c r="M12" t="str">
        <f t="shared" ca="1" si="2"/>
        <v>지정 장비</v>
      </c>
      <c r="N12" t="e">
        <f t="shared" ca="1" si="3"/>
        <v>#VALUE!</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t="e">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#VALUE!</v>
      </c>
      <c r="S12" t="e">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#VALUE!</v>
      </c>
      <c r="T12" t="e">
        <f t="shared" ca="1" si="5"/>
        <v>#VALUE!</v>
      </c>
      <c r="U12" t="s">
        <v>82</v>
      </c>
      <c r="V12" t="s">
        <v>201</v>
      </c>
      <c r="W12">
        <v>1</v>
      </c>
      <c r="X12" t="s">
        <v>125</v>
      </c>
      <c r="Z12">
        <v>2000</v>
      </c>
      <c r="AA12" t="str">
        <f t="shared" ca="1" si="6"/>
        <v>fe</v>
      </c>
      <c r="AB12" t="s">
        <v>82</v>
      </c>
      <c r="AC12" t="s">
        <v>505</v>
      </c>
      <c r="AD12">
        <v>1</v>
      </c>
      <c r="AE12" t="s">
        <v>125</v>
      </c>
      <c r="AG12">
        <v>3300</v>
      </c>
      <c r="AH12" t="str">
        <f>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사파이어 대거</v>
      </c>
      <c r="AL12">
        <v>1</v>
      </c>
      <c r="AM12"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v>
      </c>
      <c r="AN12" t="str">
        <f t="shared" ca="1" si="10"/>
        <v>{"dy":2,"sl":0,"tp":"fe","vl":"Equip1201","cn":1,"pt":"GO","pr":3300}</v>
      </c>
      <c r="AP12" t="s">
        <v>287</v>
      </c>
      <c r="AQ12" t="s">
        <v>290</v>
      </c>
      <c r="AR12">
        <v>8</v>
      </c>
      <c r="AS12">
        <v>11</v>
      </c>
      <c r="AT12">
        <f t="shared" ca="1" si="25"/>
        <v>0</v>
      </c>
      <c r="AU12">
        <f t="shared" si="26"/>
        <v>2</v>
      </c>
      <c r="AV12">
        <f t="shared" ca="1" si="14"/>
        <v>0</v>
      </c>
      <c r="AW12">
        <f t="shared" si="15"/>
        <v>0</v>
      </c>
      <c r="AZ12">
        <v>1.2</v>
      </c>
      <c r="BG12">
        <v>5</v>
      </c>
      <c r="BH12">
        <v>1</v>
      </c>
      <c r="BI12">
        <f t="shared" si="13"/>
        <v>0.25</v>
      </c>
      <c r="BJ12">
        <f t="shared" si="24"/>
        <v>5.75</v>
      </c>
      <c r="BK12" t="s">
        <v>143</v>
      </c>
      <c r="BM12" t="e">
        <f ca="1">IF(VLOOKUP($BV12,[1]EquipTable!$1:$1048576,MATCH("업데이트순번",[1]EquipTable!$1:$1,0),0)&lt;=$BP$1,1,0)
*IF(MID(BV12,7,1)="4",0.1,1)</f>
        <v>#VALUE!</v>
      </c>
      <c r="BN12" t="e">
        <f ca="1">IF(VLOOKUP($BV12,[1]EquipTable!$1:$1048576,MATCH("업데이트순번",[1]EquipTable!$1:$1,0),0)&lt;=$BP$1,1,0)
*IF(MID(BV12,7,1)="4",0.1,1)
*IF(AND(MID(BV12,7,1)&lt;&gt;"4",OR(MID(BV12,6,1)="6",MID(BV12,6,1)="7")),3,1)</f>
        <v>#VALUE!</v>
      </c>
      <c r="BO12" t="e">
        <f ca="1">IF(VLOOKUP($BV12,[1]EquipTable!$1:$1048576,MATCH("업데이트순번",[1]EquipTable!$1:$1,0),0)&lt;=$BP$1,1,0)
*IF(MID(BV12,7,1)="4",0.1,1)
*IF(AND(MID(BV12,7,1)&lt;&gt;"4",MID(BV12,6,1)="8"),4,1)</f>
        <v>#VALUE!</v>
      </c>
      <c r="BP12" t="e">
        <f t="shared" ca="1" si="16"/>
        <v>#VALUE!</v>
      </c>
      <c r="BQ12" t="e">
        <f t="shared" ca="1" si="17"/>
        <v>#VALUE!</v>
      </c>
      <c r="BR12" t="e">
        <f t="shared" ca="1" si="18"/>
        <v>#VALUE!</v>
      </c>
      <c r="BS12" t="e">
        <f t="shared" ca="1" si="19"/>
        <v>#VALUE!</v>
      </c>
      <c r="BT12" t="e">
        <f t="shared" ca="1" si="22"/>
        <v>#VALUE!</v>
      </c>
      <c r="BU12" t="e">
        <f t="shared" ca="1" si="23"/>
        <v>#VALUE!</v>
      </c>
      <c r="BV12" t="e">
        <f ca="1">OFFSET([1]EquipTable!$A$1,ROW()-1,0)</f>
        <v>#VALUE!</v>
      </c>
      <c r="BX12" t="e">
        <f ca="1">IF(VLOOKUP($CA12,[2]ActorTable!$1:$1048576,MATCH("업데이트순번",[2]ActorTable!$1:$1,0),0)&lt;=$BY$1,1,0)
*IF(MID(CA12,7,1)="2",0.1,1)</f>
        <v>#VALUE!</v>
      </c>
      <c r="BY12" t="e">
        <f t="shared" ca="1" si="20"/>
        <v>#VALUE!</v>
      </c>
      <c r="BZ12" t="e">
        <f t="shared" ca="1" si="21"/>
        <v>#VALUE!</v>
      </c>
      <c r="CA12" t="e">
        <f ca="1">OFFSET([2]ActorTable!$A$1,ROW()-1,0)</f>
        <v>#VALUE!</v>
      </c>
      <c r="CB12" t="e">
        <f ca="1">VLOOKUP($CA12,[2]ActorTable!$1:$1048576,MATCH("이름참고",[2]ActorTable!$1:$1,0),0)</f>
        <v>#VALUE!</v>
      </c>
    </row>
    <row r="13" spans="1:82">
      <c r="A13">
        <v>2</v>
      </c>
      <c r="B13">
        <v>1</v>
      </c>
      <c r="C13">
        <f t="shared" si="0"/>
        <v>0</v>
      </c>
      <c r="D13">
        <f t="shared" ca="1" si="27"/>
        <v>0.91613240541476149</v>
      </c>
      <c r="E13">
        <f t="shared" ca="1" si="27"/>
        <v>0.41829433380903369</v>
      </c>
      <c r="F13">
        <f t="shared" ca="1" si="27"/>
        <v>0.43660159559597</v>
      </c>
      <c r="G13">
        <f t="shared" ca="1" si="27"/>
        <v>0.7471313336564952</v>
      </c>
      <c r="H13">
        <f t="shared" ca="1" si="27"/>
        <v>0.24113434585611015</v>
      </c>
      <c r="I13">
        <f t="shared" ca="1" si="27"/>
        <v>0.12854639975739657</v>
      </c>
      <c r="M13" t="str">
        <f t="shared" ca="1" si="2"/>
        <v>지정 장비</v>
      </c>
      <c r="N13" t="e">
        <f t="shared" ca="1" si="3"/>
        <v>#VALUE!</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t="e">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#VALUE!</v>
      </c>
      <c r="S13" t="e">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#VALUE!</v>
      </c>
      <c r="T13" t="e">
        <f t="shared" ca="1" si="5"/>
        <v>#VALUE!</v>
      </c>
      <c r="U13" t="s">
        <v>82</v>
      </c>
      <c r="V13" t="s">
        <v>194</v>
      </c>
      <c r="W13">
        <v>1</v>
      </c>
      <c r="X13" t="s">
        <v>125</v>
      </c>
      <c r="Z13">
        <v>7700</v>
      </c>
      <c r="AA13" t="str">
        <f t="shared" ca="1" si="6"/>
        <v>upn</v>
      </c>
      <c r="AB13" t="s">
        <v>92</v>
      </c>
      <c r="AC13">
        <v>19736</v>
      </c>
      <c r="AD13">
        <v>5</v>
      </c>
      <c r="AE13" t="s">
        <v>125</v>
      </c>
      <c r="AG13">
        <v>1500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
      </c>
      <c r="AL13">
        <v>1</v>
      </c>
      <c r="AM13"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v>
      </c>
      <c r="AN13" t="str">
        <f t="shared" ca="1" si="10"/>
        <v>{"dy":2,"sl":1,"tp":"upn","vl":"19736","cn":5,"pt":"GO","pr":1500}</v>
      </c>
      <c r="AP13" t="s">
        <v>90</v>
      </c>
      <c r="AQ13" t="s">
        <v>74</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138</v>
      </c>
      <c r="BM13" t="e">
        <f ca="1">IF(VLOOKUP($BV13,[1]EquipTable!$1:$1048576,MATCH("업데이트순번",[1]EquipTable!$1:$1,0),0)&lt;=$BP$1,1,0)
*IF(MID(BV13,7,1)="4",0.1,1)</f>
        <v>#VALUE!</v>
      </c>
      <c r="BN13" t="e">
        <f ca="1">IF(VLOOKUP($BV13,[1]EquipTable!$1:$1048576,MATCH("업데이트순번",[1]EquipTable!$1:$1,0),0)&lt;=$BP$1,1,0)
*IF(MID(BV13,7,1)="4",0.1,1)
*IF(AND(MID(BV13,7,1)&lt;&gt;"4",OR(MID(BV13,6,1)="6",MID(BV13,6,1)="7")),3,1)</f>
        <v>#VALUE!</v>
      </c>
      <c r="BO13" t="e">
        <f ca="1">IF(VLOOKUP($BV13,[1]EquipTable!$1:$1048576,MATCH("업데이트순번",[1]EquipTable!$1:$1,0),0)&lt;=$BP$1,1,0)
*IF(MID(BV13,7,1)="4",0.1,1)
*IF(AND(MID(BV13,7,1)&lt;&gt;"4",MID(BV13,6,1)="8"),4,1)</f>
        <v>#VALUE!</v>
      </c>
      <c r="BP13" t="e">
        <f t="shared" ca="1" si="16"/>
        <v>#VALUE!</v>
      </c>
      <c r="BQ13" t="e">
        <f t="shared" ca="1" si="17"/>
        <v>#VALUE!</v>
      </c>
      <c r="BR13" t="e">
        <f t="shared" ca="1" si="18"/>
        <v>#VALUE!</v>
      </c>
      <c r="BS13" t="e">
        <f t="shared" ca="1" si="19"/>
        <v>#VALUE!</v>
      </c>
      <c r="BT13" t="e">
        <f t="shared" ca="1" si="22"/>
        <v>#VALUE!</v>
      </c>
      <c r="BU13" t="e">
        <f t="shared" ca="1" si="23"/>
        <v>#VALUE!</v>
      </c>
      <c r="BV13" t="e">
        <f ca="1">OFFSET([1]EquipTable!$A$1,ROW()-1,0)</f>
        <v>#VALUE!</v>
      </c>
      <c r="BX13" t="e">
        <f ca="1">IF(VLOOKUP($CA13,[2]ActorTable!$1:$1048576,MATCH("업데이트순번",[2]ActorTable!$1:$1,0),0)&lt;=$BY$1,1,0)
*IF(MID(CA13,7,1)="2",0.1,1)</f>
        <v>#VALUE!</v>
      </c>
      <c r="BY13" t="e">
        <f t="shared" ca="1" si="20"/>
        <v>#VALUE!</v>
      </c>
      <c r="BZ13" t="e">
        <f t="shared" ca="1" si="21"/>
        <v>#VALUE!</v>
      </c>
      <c r="CA13" t="e">
        <f ca="1">OFFSET([2]ActorTable!$A$1,ROW()-1,0)</f>
        <v>#VALUE!</v>
      </c>
      <c r="CB13" t="e">
        <f ca="1">VLOOKUP($CA13,[2]ActorTable!$1:$1048576,MATCH("이름참고",[2]ActorTable!$1:$1,0),0)</f>
        <v>#VALUE!</v>
      </c>
    </row>
    <row r="14" spans="1:82">
      <c r="A14">
        <v>2</v>
      </c>
      <c r="B14">
        <v>2</v>
      </c>
      <c r="C14">
        <f t="shared" si="0"/>
        <v>0</v>
      </c>
      <c r="D14">
        <f t="shared" ca="1" si="27"/>
        <v>1.8217650670845464E-2</v>
      </c>
      <c r="E14">
        <f t="shared" ca="1" si="27"/>
        <v>0.86202086941332934</v>
      </c>
      <c r="F14">
        <f t="shared" ca="1" si="27"/>
        <v>0.76466164865216579</v>
      </c>
      <c r="G14">
        <f t="shared" ca="1" si="27"/>
        <v>4.4957838201757472E-2</v>
      </c>
      <c r="H14">
        <f t="shared" ca="1" si="27"/>
        <v>0.49391351384583349</v>
      </c>
      <c r="I14">
        <f t="shared" ca="1" si="27"/>
        <v>0.32402488074011948</v>
      </c>
      <c r="M14" t="str">
        <f t="shared" ca="1" si="2"/>
        <v>안 지정 캐릭터 PP 영웅등급</v>
      </c>
      <c r="N14">
        <f t="shared" ca="1" si="3"/>
        <v>86202</v>
      </c>
      <c r="O14">
        <f t="shared" ca="1" si="4"/>
        <v>13</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3900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91</v>
      </c>
      <c r="V14">
        <v>34958</v>
      </c>
      <c r="W14">
        <v>7</v>
      </c>
      <c r="X14" t="s">
        <v>125</v>
      </c>
      <c r="Z14">
        <v>2100</v>
      </c>
      <c r="AA14" t="str">
        <f t="shared" ca="1" si="6"/>
        <v>fe</v>
      </c>
      <c r="AB14" t="s">
        <v>82</v>
      </c>
      <c r="AC14" t="s">
        <v>413</v>
      </c>
      <c r="AD14">
        <v>1</v>
      </c>
      <c r="AE14" t="s">
        <v>125</v>
      </c>
      <c r="AG14">
        <v>600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피의 착즙기</v>
      </c>
      <c r="AL14">
        <v>1</v>
      </c>
      <c r="AM14"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v>
      </c>
      <c r="AN14" t="str">
        <f t="shared" ca="1" si="10"/>
        <v>{"dy":2,"sl":2,"tp":"fe","vl":"Equip4002","cn":1,"pt":"GO","pr":600}</v>
      </c>
      <c r="AP14" t="s">
        <v>92</v>
      </c>
      <c r="AQ14" t="s">
        <v>76</v>
      </c>
      <c r="AR14">
        <v>0</v>
      </c>
      <c r="AS14">
        <v>11</v>
      </c>
      <c r="AT14">
        <f t="shared" ca="1" si="11"/>
        <v>63</v>
      </c>
      <c r="AU14">
        <f t="shared" si="12"/>
        <v>56</v>
      </c>
      <c r="AV14">
        <f t="shared" ca="1" si="14"/>
        <v>0</v>
      </c>
      <c r="AW14">
        <f t="shared" si="15"/>
        <v>0</v>
      </c>
      <c r="AX14">
        <v>3</v>
      </c>
      <c r="AY14">
        <v>14</v>
      </c>
      <c r="AZ14">
        <v>300</v>
      </c>
      <c r="BG14">
        <v>7</v>
      </c>
      <c r="BH14">
        <v>1</v>
      </c>
      <c r="BI14">
        <f t="shared" si="13"/>
        <v>1</v>
      </c>
      <c r="BJ14">
        <f t="shared" si="24"/>
        <v>7</v>
      </c>
      <c r="BK14" t="s">
        <v>138</v>
      </c>
      <c r="BM14" t="e">
        <f ca="1">IF(VLOOKUP($BV14,[1]EquipTable!$1:$1048576,MATCH("업데이트순번",[1]EquipTable!$1:$1,0),0)&lt;=$BP$1,1,0)
*IF(MID(BV14,7,1)="4",0.1,1)</f>
        <v>#VALUE!</v>
      </c>
      <c r="BN14" t="e">
        <f ca="1">IF(VLOOKUP($BV14,[1]EquipTable!$1:$1048576,MATCH("업데이트순번",[1]EquipTable!$1:$1,0),0)&lt;=$BP$1,1,0)
*IF(MID(BV14,7,1)="4",0.1,1)
*IF(AND(MID(BV14,7,1)&lt;&gt;"4",OR(MID(BV14,6,1)="6",MID(BV14,6,1)="7")),3,1)</f>
        <v>#VALUE!</v>
      </c>
      <c r="BO14" t="e">
        <f ca="1">IF(VLOOKUP($BV14,[1]EquipTable!$1:$1048576,MATCH("업데이트순번",[1]EquipTable!$1:$1,0),0)&lt;=$BP$1,1,0)
*IF(MID(BV14,7,1)="4",0.1,1)
*IF(AND(MID(BV14,7,1)&lt;&gt;"4",MID(BV14,6,1)="8"),4,1)</f>
        <v>#VALUE!</v>
      </c>
      <c r="BP14" t="e">
        <f t="shared" ca="1" si="16"/>
        <v>#VALUE!</v>
      </c>
      <c r="BQ14" t="e">
        <f t="shared" ca="1" si="17"/>
        <v>#VALUE!</v>
      </c>
      <c r="BR14" t="e">
        <f t="shared" ca="1" si="18"/>
        <v>#VALUE!</v>
      </c>
      <c r="BS14" t="e">
        <f t="shared" ca="1" si="19"/>
        <v>#VALUE!</v>
      </c>
      <c r="BT14" t="e">
        <f t="shared" ca="1" si="22"/>
        <v>#VALUE!</v>
      </c>
      <c r="BU14" t="e">
        <f t="shared" ca="1" si="23"/>
        <v>#VALUE!</v>
      </c>
      <c r="BV14" t="e">
        <f ca="1">OFFSET([1]EquipTable!$A$1,ROW()-1,0)</f>
        <v>#VALUE!</v>
      </c>
      <c r="BX14" t="e">
        <f ca="1">IF(VLOOKUP($CA14,[2]ActorTable!$1:$1048576,MATCH("업데이트순번",[2]ActorTable!$1:$1,0),0)&lt;=$BY$1,1,0)
*IF(MID(CA14,7,1)="2",0.1,1)</f>
        <v>#VALUE!</v>
      </c>
      <c r="BY14" t="e">
        <f t="shared" ca="1" si="20"/>
        <v>#VALUE!</v>
      </c>
      <c r="BZ14" t="e">
        <f t="shared" ca="1" si="21"/>
        <v>#VALUE!</v>
      </c>
      <c r="CA14" t="e">
        <f ca="1">OFFSET([2]ActorTable!$A$1,ROW()-1,0)</f>
        <v>#VALUE!</v>
      </c>
      <c r="CB14" t="e">
        <f ca="1">VLOOKUP($CA14,[2]ActorTable!$1:$1048576,MATCH("이름참고",[2]ActorTable!$1:$1,0),0)</f>
        <v>#VALUE!</v>
      </c>
    </row>
    <row r="15" spans="1:82">
      <c r="A15">
        <v>2</v>
      </c>
      <c r="B15">
        <v>3</v>
      </c>
      <c r="C15">
        <f t="shared" si="0"/>
        <v>0</v>
      </c>
      <c r="D15">
        <f t="shared" ca="1" si="27"/>
        <v>0.98460849281529428</v>
      </c>
      <c r="E15">
        <f t="shared" ca="1" si="27"/>
        <v>0.27064206264042923</v>
      </c>
      <c r="F15">
        <f t="shared" ca="1" si="27"/>
        <v>0.16570459940922933</v>
      </c>
      <c r="G15">
        <f t="shared" ca="1" si="27"/>
        <v>0.99770718345488085</v>
      </c>
      <c r="H15">
        <f t="shared" ca="1" si="27"/>
        <v>0.8292795721102495</v>
      </c>
      <c r="I15">
        <f t="shared" ca="1" si="27"/>
        <v>0.15772221949547038</v>
      </c>
      <c r="M15" t="str">
        <f t="shared" ca="1" si="2"/>
        <v>안 지정 캐릭터 PP 일반등급</v>
      </c>
      <c r="N15">
        <f t="shared" ca="1" si="3"/>
        <v>27064</v>
      </c>
      <c r="O15">
        <f t="shared" ca="1" si="4"/>
        <v>6</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1800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92</v>
      </c>
      <c r="V15">
        <v>89579</v>
      </c>
      <c r="W15">
        <v>13</v>
      </c>
      <c r="X15" t="s">
        <v>125</v>
      </c>
      <c r="Z15">
        <v>3900</v>
      </c>
      <c r="AA15" t="str">
        <f t="shared" ca="1" si="6"/>
        <v>uph</v>
      </c>
      <c r="AB15" t="s">
        <v>91</v>
      </c>
      <c r="AC15">
        <v>84285</v>
      </c>
      <c r="AD15">
        <v>8</v>
      </c>
      <c r="AE15" t="s">
        <v>125</v>
      </c>
      <c r="AG15">
        <v>2400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v>
      </c>
      <c r="AN15" t="str">
        <f t="shared" ca="1" si="10"/>
        <v>{"dy":2,"sl":3,"tp":"uph","vl":"84285","cn":8,"pt":"GO","pr":2400}</v>
      </c>
      <c r="AP15" t="s">
        <v>91</v>
      </c>
      <c r="AQ15" t="s">
        <v>77</v>
      </c>
      <c r="AR15">
        <v>0</v>
      </c>
      <c r="AS15">
        <v>11</v>
      </c>
      <c r="AT15">
        <f t="shared" ca="1" si="11"/>
        <v>44</v>
      </c>
      <c r="AU15">
        <f t="shared" si="12"/>
        <v>39</v>
      </c>
      <c r="AV15">
        <f t="shared" ca="1" si="14"/>
        <v>0</v>
      </c>
      <c r="AW15">
        <f t="shared" si="15"/>
        <v>0</v>
      </c>
      <c r="AX15">
        <v>3</v>
      </c>
      <c r="AY15">
        <v>14</v>
      </c>
      <c r="AZ15">
        <v>300</v>
      </c>
      <c r="BG15">
        <v>8</v>
      </c>
      <c r="BH15">
        <v>1</v>
      </c>
      <c r="BI15">
        <v>1</v>
      </c>
      <c r="BJ15">
        <f t="shared" si="24"/>
        <v>8</v>
      </c>
      <c r="BK15" t="s">
        <v>141</v>
      </c>
      <c r="BM15" t="e">
        <f ca="1">IF(VLOOKUP($BV15,[1]EquipTable!$1:$1048576,MATCH("업데이트순번",[1]EquipTable!$1:$1,0),0)&lt;=$BP$1,1,0)
*IF(MID(BV15,7,1)="4",0.1,1)</f>
        <v>#VALUE!</v>
      </c>
      <c r="BN15" t="e">
        <f ca="1">IF(VLOOKUP($BV15,[1]EquipTable!$1:$1048576,MATCH("업데이트순번",[1]EquipTable!$1:$1,0),0)&lt;=$BP$1,1,0)
*IF(MID(BV15,7,1)="4",0.1,1)
*IF(AND(MID(BV15,7,1)&lt;&gt;"4",OR(MID(BV15,6,1)="6",MID(BV15,6,1)="7")),3,1)</f>
        <v>#VALUE!</v>
      </c>
      <c r="BO15" t="e">
        <f ca="1">IF(VLOOKUP($BV15,[1]EquipTable!$1:$1048576,MATCH("업데이트순번",[1]EquipTable!$1:$1,0),0)&lt;=$BP$1,1,0)
*IF(MID(BV15,7,1)="4",0.1,1)
*IF(AND(MID(BV15,7,1)&lt;&gt;"4",MID(BV15,6,1)="8"),4,1)</f>
        <v>#VALUE!</v>
      </c>
      <c r="BP15" t="e">
        <f t="shared" ca="1" si="16"/>
        <v>#VALUE!</v>
      </c>
      <c r="BQ15" t="e">
        <f t="shared" ca="1" si="17"/>
        <v>#VALUE!</v>
      </c>
      <c r="BR15" t="e">
        <f t="shared" ca="1" si="18"/>
        <v>#VALUE!</v>
      </c>
      <c r="BS15" t="e">
        <f t="shared" ca="1" si="19"/>
        <v>#VALUE!</v>
      </c>
      <c r="BT15" t="e">
        <f t="shared" ca="1" si="22"/>
        <v>#VALUE!</v>
      </c>
      <c r="BU15" t="e">
        <f t="shared" ca="1" si="23"/>
        <v>#VALUE!</v>
      </c>
      <c r="BV15" t="e">
        <f ca="1">OFFSET([1]EquipTable!$A$1,ROW()-1,0)</f>
        <v>#VALUE!</v>
      </c>
      <c r="BX15" t="e">
        <f ca="1">IF(VLOOKUP($CA15,[2]ActorTable!$1:$1048576,MATCH("업데이트순번",[2]ActorTable!$1:$1,0),0)&lt;=$BY$1,1,0)
*IF(MID(CA15,7,1)="2",0.1,1)</f>
        <v>#VALUE!</v>
      </c>
      <c r="BY15" t="e">
        <f t="shared" ca="1" si="20"/>
        <v>#VALUE!</v>
      </c>
      <c r="BZ15" t="e">
        <f t="shared" ca="1" si="21"/>
        <v>#VALUE!</v>
      </c>
      <c r="CA15" t="e">
        <f ca="1">OFFSET([2]ActorTable!$A$1,ROW()-1,0)</f>
        <v>#VALUE!</v>
      </c>
      <c r="CB15" t="e">
        <f ca="1">VLOOKUP($CA15,[2]ActorTable!$1:$1048576,MATCH("이름참고",[2]ActorTable!$1:$1,0),0)</f>
        <v>#VALUE!</v>
      </c>
    </row>
    <row r="16" spans="1:82">
      <c r="A16">
        <v>2</v>
      </c>
      <c r="B16">
        <v>4</v>
      </c>
      <c r="C16">
        <f t="shared" si="0"/>
        <v>0</v>
      </c>
      <c r="D16">
        <f t="shared" ca="1" si="27"/>
        <v>0.81406865798025629</v>
      </c>
      <c r="E16">
        <f t="shared" ca="1" si="27"/>
        <v>0.44069077550205249</v>
      </c>
      <c r="F16">
        <f t="shared" ca="1" si="27"/>
        <v>0.95155084750828922</v>
      </c>
      <c r="G16">
        <f t="shared" ca="1" si="27"/>
        <v>0.57757980044465729</v>
      </c>
      <c r="H16">
        <f t="shared" ca="1" si="27"/>
        <v>0.62901650100142847</v>
      </c>
      <c r="I16">
        <f t="shared" ca="1" si="27"/>
        <v>0.47984068327801155</v>
      </c>
      <c r="M16" t="str">
        <f t="shared" ca="1" si="2"/>
        <v>안 지정 캐릭터 PP 일반등급</v>
      </c>
      <c r="N16">
        <f t="shared" ca="1" si="3"/>
        <v>44069</v>
      </c>
      <c r="O16">
        <f t="shared" ca="1" si="4"/>
        <v>8</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2400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92</v>
      </c>
      <c r="V16">
        <v>29736</v>
      </c>
      <c r="W16">
        <v>6</v>
      </c>
      <c r="X16" t="s">
        <v>125</v>
      </c>
      <c r="Z16">
        <v>1800</v>
      </c>
      <c r="AA16" t="str">
        <f t="shared" ca="1" si="6"/>
        <v>fe</v>
      </c>
      <c r="AB16" t="s">
        <v>82</v>
      </c>
      <c r="AC16" t="s">
        <v>506</v>
      </c>
      <c r="AD16">
        <v>1</v>
      </c>
      <c r="AE16" t="s">
        <v>125</v>
      </c>
      <c r="AG16">
        <v>7600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태양과 달과 별</v>
      </c>
      <c r="AL16">
        <v>1</v>
      </c>
      <c r="AM16"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v>
      </c>
      <c r="AN16" t="str">
        <f t="shared" ca="1" si="10"/>
        <v>{"dy":2,"sl":4,"tp":"fe","vl":"Equip3302","cn":1,"pt":"GO","pr":7600}</v>
      </c>
      <c r="BG16">
        <v>9</v>
      </c>
      <c r="BH16">
        <v>1</v>
      </c>
      <c r="BI16">
        <v>1</v>
      </c>
      <c r="BJ16">
        <f t="shared" si="24"/>
        <v>9</v>
      </c>
      <c r="BK16" t="s">
        <v>141</v>
      </c>
      <c r="BM16" t="e">
        <f ca="1">IF(VLOOKUP($BV16,[1]EquipTable!$1:$1048576,MATCH("업데이트순번",[1]EquipTable!$1:$1,0),0)&lt;=$BP$1,1,0)
*IF(MID(BV16,7,1)="4",0.1,1)</f>
        <v>#VALUE!</v>
      </c>
      <c r="BN16" t="e">
        <f ca="1">IF(VLOOKUP($BV16,[1]EquipTable!$1:$1048576,MATCH("업데이트순번",[1]EquipTable!$1:$1,0),0)&lt;=$BP$1,1,0)
*IF(MID(BV16,7,1)="4",0.1,1)
*IF(AND(MID(BV16,7,1)&lt;&gt;"4",OR(MID(BV16,6,1)="6",MID(BV16,6,1)="7")),3,1)</f>
        <v>#VALUE!</v>
      </c>
      <c r="BO16" t="e">
        <f ca="1">IF(VLOOKUP($BV16,[1]EquipTable!$1:$1048576,MATCH("업데이트순번",[1]EquipTable!$1:$1,0),0)&lt;=$BP$1,1,0)
*IF(MID(BV16,7,1)="4",0.1,1)
*IF(AND(MID(BV16,7,1)&lt;&gt;"4",MID(BV16,6,1)="8"),4,1)</f>
        <v>#VALUE!</v>
      </c>
      <c r="BP16" t="e">
        <f t="shared" ca="1" si="16"/>
        <v>#VALUE!</v>
      </c>
      <c r="BQ16" t="e">
        <f t="shared" ca="1" si="17"/>
        <v>#VALUE!</v>
      </c>
      <c r="BR16" t="e">
        <f t="shared" ca="1" si="18"/>
        <v>#VALUE!</v>
      </c>
      <c r="BS16" t="e">
        <f t="shared" ca="1" si="19"/>
        <v>#VALUE!</v>
      </c>
      <c r="BT16" t="e">
        <f t="shared" ca="1" si="22"/>
        <v>#VALUE!</v>
      </c>
      <c r="BU16" t="e">
        <f t="shared" ca="1" si="23"/>
        <v>#VALUE!</v>
      </c>
      <c r="BV16" t="e">
        <f ca="1">OFFSET([1]EquipTable!$A$1,ROW()-1,0)</f>
        <v>#VALUE!</v>
      </c>
      <c r="BX16" t="e">
        <f ca="1">IF(VLOOKUP($CA16,[2]ActorTable!$1:$1048576,MATCH("업데이트순번",[2]ActorTable!$1:$1,0),0)&lt;=$BY$1,1,0)
*IF(MID(CA16,7,1)="2",0.1,1)</f>
        <v>#VALUE!</v>
      </c>
      <c r="BY16" t="e">
        <f t="shared" ca="1" si="20"/>
        <v>#VALUE!</v>
      </c>
      <c r="BZ16" t="e">
        <f t="shared" ca="1" si="21"/>
        <v>#VALUE!</v>
      </c>
      <c r="CA16" t="e">
        <f ca="1">OFFSET([2]ActorTable!$A$1,ROW()-1,0)</f>
        <v>#VALUE!</v>
      </c>
      <c r="CB16" t="e">
        <f ca="1">VLOOKUP($CA16,[2]ActorTable!$1:$1048576,MATCH("이름참고",[2]ActorTable!$1:$1,0),0)</f>
        <v>#VALUE!</v>
      </c>
    </row>
    <row r="17" spans="1:80">
      <c r="A17">
        <v>2</v>
      </c>
      <c r="B17">
        <v>5</v>
      </c>
      <c r="C17">
        <f t="shared" si="0"/>
        <v>0</v>
      </c>
      <c r="D17">
        <f t="shared" ca="1" si="27"/>
        <v>1.8661018881706681E-2</v>
      </c>
      <c r="E17">
        <f t="shared" ca="1" si="27"/>
        <v>0.37561608071196251</v>
      </c>
      <c r="F17">
        <f t="shared" ca="1" si="27"/>
        <v>0.39334609009630828</v>
      </c>
      <c r="G17">
        <f t="shared" ca="1" si="27"/>
        <v>0.96906051302195295</v>
      </c>
      <c r="H17">
        <f t="shared" ca="1" si="27"/>
        <v>0.10697849209529209</v>
      </c>
      <c r="I17">
        <f t="shared" ca="1" si="27"/>
        <v>2.4156863558652431E-2</v>
      </c>
      <c r="M17" t="str">
        <f t="shared" ca="1" si="2"/>
        <v>지정 장비</v>
      </c>
      <c r="N17" t="e">
        <f t="shared" ca="1" si="3"/>
        <v>#VALUE!</v>
      </c>
      <c r="O17">
        <f t="shared" ca="1" si="4"/>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t="e">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#VALUE!</v>
      </c>
      <c r="S17" t="e">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#VALUE!</v>
      </c>
      <c r="T17" t="e">
        <f t="shared" ca="1" si="5"/>
        <v>#VALUE!</v>
      </c>
      <c r="U17" t="s">
        <v>92</v>
      </c>
      <c r="V17">
        <v>80223</v>
      </c>
      <c r="W17">
        <v>12</v>
      </c>
      <c r="X17" t="s">
        <v>125</v>
      </c>
      <c r="Z17">
        <v>3600</v>
      </c>
      <c r="AA17" t="str">
        <f t="shared" ca="1" si="6"/>
        <v>upn</v>
      </c>
      <c r="AB17" t="s">
        <v>92</v>
      </c>
      <c r="AC17">
        <v>70223</v>
      </c>
      <c r="AD17">
        <v>12</v>
      </c>
      <c r="AE17" t="s">
        <v>125</v>
      </c>
      <c r="AG17">
        <v>3600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
      </c>
      <c r="AL17">
        <v>1</v>
      </c>
      <c r="AM17"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v>
      </c>
      <c r="AN17" t="str">
        <f t="shared" ca="1" si="10"/>
        <v>{"dy":2,"sl":5,"tp":"upn","vl":"70223","cn":12,"pt":"GO","pr":3600}</v>
      </c>
      <c r="AQ17" t="s">
        <v>270</v>
      </c>
      <c r="AS17" t="s">
        <v>269</v>
      </c>
      <c r="AT17">
        <f ca="1">(COUNTIFS(B:B,$AQ$18,N:N,"Equip????")-AT19-AT20-AT21)/6</f>
        <v>0</v>
      </c>
      <c r="AU17">
        <f>(COUNTIFS(B:B,$AQ$18,AC:AC,"Equip????")-AU19-AU20-AU21)/6</f>
        <v>16.666666666666668</v>
      </c>
      <c r="BG17">
        <v>10</v>
      </c>
      <c r="BH17">
        <v>1</v>
      </c>
      <c r="BI17">
        <v>1</v>
      </c>
      <c r="BJ17">
        <f t="shared" si="24"/>
        <v>10</v>
      </c>
      <c r="BK17" t="s">
        <v>141</v>
      </c>
      <c r="BM17" t="e">
        <f ca="1">IF(VLOOKUP($BV17,[1]EquipTable!$1:$1048576,MATCH("업데이트순번",[1]EquipTable!$1:$1,0),0)&lt;=$BP$1,1,0)
*IF(MID(BV17,7,1)="4",0.1,1)</f>
        <v>#VALUE!</v>
      </c>
      <c r="BN17" t="e">
        <f ca="1">IF(VLOOKUP($BV17,[1]EquipTable!$1:$1048576,MATCH("업데이트순번",[1]EquipTable!$1:$1,0),0)&lt;=$BP$1,1,0)
*IF(MID(BV17,7,1)="4",0.1,1)
*IF(AND(MID(BV17,7,1)&lt;&gt;"4",OR(MID(BV17,6,1)="6",MID(BV17,6,1)="7")),3,1)</f>
        <v>#VALUE!</v>
      </c>
      <c r="BO17" t="e">
        <f ca="1">IF(VLOOKUP($BV17,[1]EquipTable!$1:$1048576,MATCH("업데이트순번",[1]EquipTable!$1:$1,0),0)&lt;=$BP$1,1,0)
*IF(MID(BV17,7,1)="4",0.1,1)
*IF(AND(MID(BV17,7,1)&lt;&gt;"4",MID(BV17,6,1)="8"),4,1)</f>
        <v>#VALUE!</v>
      </c>
      <c r="BP17" t="e">
        <f t="shared" ca="1" si="16"/>
        <v>#VALUE!</v>
      </c>
      <c r="BQ17" t="e">
        <f t="shared" ca="1" si="17"/>
        <v>#VALUE!</v>
      </c>
      <c r="BR17" t="e">
        <f t="shared" ca="1" si="18"/>
        <v>#VALUE!</v>
      </c>
      <c r="BS17" t="e">
        <f t="shared" ca="1" si="19"/>
        <v>#VALUE!</v>
      </c>
      <c r="BT17" t="e">
        <f t="shared" ca="1" si="22"/>
        <v>#VALUE!</v>
      </c>
      <c r="BU17" t="e">
        <f t="shared" ca="1" si="23"/>
        <v>#VALUE!</v>
      </c>
      <c r="BV17" t="e">
        <f ca="1">OFFSET([1]EquipTable!$A$1,ROW()-1,0)</f>
        <v>#VALUE!</v>
      </c>
      <c r="BX17" t="e">
        <f ca="1">IF(VLOOKUP($CA17,[2]ActorTable!$1:$1048576,MATCH("업데이트순번",[2]ActorTable!$1:$1,0),0)&lt;=$BY$1,1,0)
*IF(MID(CA17,7,1)="2",0.1,1)</f>
        <v>#VALUE!</v>
      </c>
      <c r="BY17" t="e">
        <f t="shared" ca="1" si="20"/>
        <v>#VALUE!</v>
      </c>
      <c r="BZ17" t="e">
        <f t="shared" ca="1" si="21"/>
        <v>#VALUE!</v>
      </c>
      <c r="CA17" t="e">
        <f ca="1">OFFSET([2]ActorTable!$A$1,ROW()-1,0)</f>
        <v>#VALUE!</v>
      </c>
      <c r="CB17" t="e">
        <f ca="1">VLOOKUP($CA17,[2]ActorTable!$1:$1048576,MATCH("이름참고",[2]ActorTable!$1:$1,0),0)</f>
        <v>#VALUE!</v>
      </c>
    </row>
    <row r="18" spans="1:80">
      <c r="A18">
        <v>2</v>
      </c>
      <c r="B18">
        <v>6</v>
      </c>
      <c r="C18">
        <f t="shared" si="0"/>
        <v>0</v>
      </c>
      <c r="D18">
        <f t="shared" ca="1" si="27"/>
        <v>0.62201693834871596</v>
      </c>
      <c r="E18">
        <f t="shared" ca="1" si="27"/>
        <v>0.81283311806472769</v>
      </c>
      <c r="F18">
        <f t="shared" ca="1" si="27"/>
        <v>0.96736750468410626</v>
      </c>
      <c r="G18">
        <f t="shared" ca="1" si="27"/>
        <v>0.76867132067494226</v>
      </c>
      <c r="H18">
        <f t="shared" ca="1" si="27"/>
        <v>0.30583849866079116</v>
      </c>
      <c r="I18">
        <f t="shared" ca="1" si="27"/>
        <v>0.34719805131861992</v>
      </c>
      <c r="M18" t="str">
        <f t="shared" ca="1" si="2"/>
        <v>지정 장비</v>
      </c>
      <c r="N18" t="e">
        <f t="shared" ca="1" si="3"/>
        <v>#VALUE!</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t="e">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#VALUE!</v>
      </c>
      <c r="S18" t="e">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#VALUE!</v>
      </c>
      <c r="T18" t="e">
        <f t="shared" ca="1" si="5"/>
        <v>#VALUE!</v>
      </c>
      <c r="U18" t="s">
        <v>82</v>
      </c>
      <c r="V18" t="s">
        <v>202</v>
      </c>
      <c r="W18">
        <v>1</v>
      </c>
      <c r="X18" t="s">
        <v>125</v>
      </c>
      <c r="Z18">
        <v>9500</v>
      </c>
      <c r="AA18" t="str">
        <f t="shared" ca="1" si="6"/>
        <v>fe</v>
      </c>
      <c r="AB18" t="s">
        <v>82</v>
      </c>
      <c r="AC18" t="s">
        <v>507</v>
      </c>
      <c r="AD18">
        <v>1</v>
      </c>
      <c r="AE18" t="s">
        <v>125</v>
      </c>
      <c r="AG18">
        <v>9900</v>
      </c>
      <c r="AH18" t="str">
        <f>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플럭스 리볼버</v>
      </c>
      <c r="AL18">
        <v>1</v>
      </c>
      <c r="AM18"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v>
      </c>
      <c r="AN18" t="str">
        <f t="shared" ca="1" si="10"/>
        <v>{"dy":2,"sl":6,"tp":"fe","vl":"Equip6202","cn":1,"pt":"GO","pr":9900}</v>
      </c>
      <c r="AQ18" t="s">
        <v>271</v>
      </c>
      <c r="AS18" t="s">
        <v>266</v>
      </c>
      <c r="AT18">
        <f ca="1">COUNTIFS(B:B,$AQ$18,N:N,"Equip????")-AT19-AT20-AT21</f>
        <v>0</v>
      </c>
      <c r="AU18">
        <f>COUNTIFS(B:B,$AQ$18,AC:AC,"Equip????")-AU19-AU20-AU21</f>
        <v>100</v>
      </c>
      <c r="BG18">
        <v>11</v>
      </c>
      <c r="BH18">
        <v>1</v>
      </c>
      <c r="BI18">
        <v>1</v>
      </c>
      <c r="BJ18">
        <f t="shared" si="24"/>
        <v>11</v>
      </c>
      <c r="BK18" t="s">
        <v>141</v>
      </c>
      <c r="BM18" t="e">
        <f ca="1">IF(VLOOKUP($BV18,[1]EquipTable!$1:$1048576,MATCH("업데이트순번",[1]EquipTable!$1:$1,0),0)&lt;=$BP$1,1,0)
*IF(MID(BV18,7,1)="4",0.1,1)</f>
        <v>#VALUE!</v>
      </c>
      <c r="BN18" t="e">
        <f ca="1">IF(VLOOKUP($BV18,[1]EquipTable!$1:$1048576,MATCH("업데이트순번",[1]EquipTable!$1:$1,0),0)&lt;=$BP$1,1,0)
*IF(MID(BV18,7,1)="4",0.1,1)
*IF(AND(MID(BV18,7,1)&lt;&gt;"4",OR(MID(BV18,6,1)="6",MID(BV18,6,1)="7")),3,1)</f>
        <v>#VALUE!</v>
      </c>
      <c r="BO18" t="e">
        <f ca="1">IF(VLOOKUP($BV18,[1]EquipTable!$1:$1048576,MATCH("업데이트순번",[1]EquipTable!$1:$1,0),0)&lt;=$BP$1,1,0)
*IF(MID(BV18,7,1)="4",0.1,1)
*IF(AND(MID(BV18,7,1)&lt;&gt;"4",MID(BV18,6,1)="8"),4,1)</f>
        <v>#VALUE!</v>
      </c>
      <c r="BP18" t="e">
        <f t="shared" ca="1" si="16"/>
        <v>#VALUE!</v>
      </c>
      <c r="BQ18" t="e">
        <f t="shared" ca="1" si="17"/>
        <v>#VALUE!</v>
      </c>
      <c r="BR18" t="e">
        <f t="shared" ca="1" si="18"/>
        <v>#VALUE!</v>
      </c>
      <c r="BS18" t="e">
        <f t="shared" ca="1" si="19"/>
        <v>#VALUE!</v>
      </c>
      <c r="BT18" t="e">
        <f t="shared" ca="1" si="22"/>
        <v>#VALUE!</v>
      </c>
      <c r="BU18" t="e">
        <f t="shared" ca="1" si="23"/>
        <v>#VALUE!</v>
      </c>
      <c r="BV18" t="e">
        <f ca="1">OFFSET([1]EquipTable!$A$1,ROW()-1,0)</f>
        <v>#VALUE!</v>
      </c>
      <c r="BX18" t="e">
        <f ca="1">IF(VLOOKUP($CA18,[2]ActorTable!$1:$1048576,MATCH("업데이트순번",[2]ActorTable!$1:$1,0),0)&lt;=$BY$1,1,0)
*IF(MID(CA18,7,1)="2",0.1,1)</f>
        <v>#VALUE!</v>
      </c>
      <c r="BY18" t="e">
        <f t="shared" ca="1" si="20"/>
        <v>#VALUE!</v>
      </c>
      <c r="BZ18" t="e">
        <f t="shared" ca="1" si="21"/>
        <v>#VALUE!</v>
      </c>
      <c r="CA18" t="e">
        <f ca="1">OFFSET([2]ActorTable!$A$1,ROW()-1,0)</f>
        <v>#VALUE!</v>
      </c>
      <c r="CB18" t="e">
        <f ca="1">VLOOKUP($CA18,[2]ActorTable!$1:$1048576,MATCH("이름참고",[2]ActorTable!$1:$1,0),0)</f>
        <v>#VALUE!</v>
      </c>
    </row>
    <row r="19" spans="1:80">
      <c r="A19">
        <v>2</v>
      </c>
      <c r="B19">
        <v>7</v>
      </c>
      <c r="C19">
        <f t="shared" si="0"/>
        <v>0</v>
      </c>
      <c r="D19">
        <f t="shared" ca="1" si="27"/>
        <v>0.68370154196815569</v>
      </c>
      <c r="E19">
        <f t="shared" ca="1" si="27"/>
        <v>0.97368150886478599</v>
      </c>
      <c r="F19">
        <f t="shared" ca="1" si="27"/>
        <v>2.8556710921306294E-2</v>
      </c>
      <c r="G19">
        <f t="shared" ca="1" si="27"/>
        <v>0.59056276120303308</v>
      </c>
      <c r="H19">
        <f t="shared" ca="1" si="27"/>
        <v>0.15968989160720426</v>
      </c>
      <c r="I19">
        <f t="shared" ca="1" si="27"/>
        <v>9.0991918579205633E-2</v>
      </c>
      <c r="M19" t="str">
        <f t="shared" ca="1" si="2"/>
        <v>지정 장비</v>
      </c>
      <c r="N19" t="e">
        <f t="shared" ca="1" si="3"/>
        <v>#VALUE!</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t="e">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#VALUE!</v>
      </c>
      <c r="S19" t="e">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#VALUE!</v>
      </c>
      <c r="T19" t="e">
        <f t="shared" ca="1" si="5"/>
        <v>#VALUE!</v>
      </c>
      <c r="U19" t="s">
        <v>82</v>
      </c>
      <c r="V19" t="s">
        <v>194</v>
      </c>
      <c r="W19">
        <v>1</v>
      </c>
      <c r="X19" t="s">
        <v>125</v>
      </c>
      <c r="Z19">
        <v>7600</v>
      </c>
      <c r="AA19" t="str">
        <f t="shared" ca="1" si="6"/>
        <v>fe</v>
      </c>
      <c r="AB19" t="s">
        <v>82</v>
      </c>
      <c r="AC19" t="s">
        <v>205</v>
      </c>
      <c r="AD19">
        <v>1</v>
      </c>
      <c r="AE19" t="s">
        <v>125</v>
      </c>
      <c r="AG19">
        <v>3700</v>
      </c>
      <c r="AH19" t="str">
        <f>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v>
      </c>
      <c r="AN19" t="str">
        <f t="shared" ca="1" si="10"/>
        <v>{"dy":2,"sl":7,"tp":"fe","vl":"Equip7102","cn":1,"pt":"GO","pr":3700}</v>
      </c>
      <c r="AS19" t="s">
        <v>267</v>
      </c>
      <c r="AT19">
        <f ca="1">COUNTIFS(B:B,$AQ$18,N:N,"Equip6???")</f>
        <v>0</v>
      </c>
      <c r="AU19">
        <f>COUNTIFS(B:B,$AQ$18,AC:AC,"Equip6???")</f>
        <v>19</v>
      </c>
      <c r="BM19" t="e">
        <f ca="1">IF(VLOOKUP($BV19,[1]EquipTable!$1:$1048576,MATCH("업데이트순번",[1]EquipTable!$1:$1,0),0)&lt;=$BP$1,1,0)
*IF(MID(BV19,7,1)="4",0.1,1)</f>
        <v>#VALUE!</v>
      </c>
      <c r="BN19" t="e">
        <f ca="1">IF(VLOOKUP($BV19,[1]EquipTable!$1:$1048576,MATCH("업데이트순번",[1]EquipTable!$1:$1,0),0)&lt;=$BP$1,1,0)
*IF(MID(BV19,7,1)="4",0.1,1)
*IF(AND(MID(BV19,7,1)&lt;&gt;"4",OR(MID(BV19,6,1)="6",MID(BV19,6,1)="7")),3,1)</f>
        <v>#VALUE!</v>
      </c>
      <c r="BO19" t="e">
        <f ca="1">IF(VLOOKUP($BV19,[1]EquipTable!$1:$1048576,MATCH("업데이트순번",[1]EquipTable!$1:$1,0),0)&lt;=$BP$1,1,0)
*IF(MID(BV19,7,1)="4",0.1,1)
*IF(AND(MID(BV19,7,1)&lt;&gt;"4",MID(BV19,6,1)="8"),4,1)</f>
        <v>#VALUE!</v>
      </c>
      <c r="BP19" t="e">
        <f t="shared" ca="1" si="16"/>
        <v>#VALUE!</v>
      </c>
      <c r="BQ19" t="e">
        <f t="shared" ca="1" si="17"/>
        <v>#VALUE!</v>
      </c>
      <c r="BR19" t="e">
        <f t="shared" ca="1" si="18"/>
        <v>#VALUE!</v>
      </c>
      <c r="BS19" t="e">
        <f t="shared" ca="1" si="19"/>
        <v>#VALUE!</v>
      </c>
      <c r="BT19" t="e">
        <f t="shared" ca="1" si="22"/>
        <v>#VALUE!</v>
      </c>
      <c r="BU19" t="e">
        <f t="shared" ca="1" si="23"/>
        <v>#VALUE!</v>
      </c>
      <c r="BV19" t="e">
        <f ca="1">OFFSET([1]EquipTable!$A$1,ROW()-1,0)</f>
        <v>#VALUE!</v>
      </c>
      <c r="BX19" t="e">
        <f ca="1">IF(VLOOKUP($CA19,[2]ActorTable!$1:$1048576,MATCH("업데이트순번",[2]ActorTable!$1:$1,0),0)&lt;=$BY$1,1,0)
*IF(MID(CA19,7,1)="2",0.1,1)</f>
        <v>#VALUE!</v>
      </c>
      <c r="BY19" t="e">
        <f t="shared" ca="1" si="20"/>
        <v>#VALUE!</v>
      </c>
      <c r="BZ19" t="e">
        <f t="shared" ca="1" si="21"/>
        <v>#VALUE!</v>
      </c>
      <c r="CA19" t="e">
        <f ca="1">OFFSET([2]ActorTable!$A$1,ROW()-1,0)</f>
        <v>#VALUE!</v>
      </c>
      <c r="CB19" t="e">
        <f ca="1">VLOOKUP($CA19,[2]ActorTable!$1:$1048576,MATCH("이름참고",[2]ActorTable!$1:$1,0),0)</f>
        <v>#VALUE!</v>
      </c>
    </row>
    <row r="20" spans="1:80">
      <c r="A20">
        <v>2</v>
      </c>
      <c r="B20">
        <v>8</v>
      </c>
      <c r="C20">
        <f t="shared" si="0"/>
        <v>0</v>
      </c>
      <c r="D20">
        <f t="shared" ca="1" si="27"/>
        <v>0.94792543343425717</v>
      </c>
      <c r="E20">
        <f t="shared" ca="1" si="27"/>
        <v>0.78366509855835964</v>
      </c>
      <c r="F20">
        <f t="shared" ca="1" si="27"/>
        <v>0.40987208552405252</v>
      </c>
      <c r="G20">
        <f t="shared" ca="1" si="27"/>
        <v>0.86593789492672646</v>
      </c>
      <c r="H20">
        <f t="shared" ca="1" si="27"/>
        <v>0.62566175340548114</v>
      </c>
      <c r="I20">
        <f t="shared" ca="1" si="27"/>
        <v>0.82718241280849891</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fl2</v>
      </c>
      <c r="AB20" t="s">
        <v>88</v>
      </c>
      <c r="AC20" t="s">
        <v>504</v>
      </c>
      <c r="AD20">
        <v>1</v>
      </c>
      <c r="AE20" t="s">
        <v>129</v>
      </c>
      <c r="AF20">
        <v>70</v>
      </c>
      <c r="AG20">
        <v>39</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롤라</v>
      </c>
      <c r="AL20">
        <v>1</v>
      </c>
      <c r="AM20"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v>
      </c>
      <c r="AN20" t="str">
        <f t="shared" ca="1" si="10"/>
        <v>{"dy":2,"sl":8,"tp":"fl2","vl":"Actor3019","cn":1,"pt":"DI","pp":70,"pr":39}</v>
      </c>
      <c r="AS20" t="s">
        <v>268</v>
      </c>
      <c r="AT20">
        <f ca="1">COUNTIFS(B:B,$AQ$18,N:N,"Equip7???")</f>
        <v>0</v>
      </c>
      <c r="AU20">
        <f>COUNTIFS(B:B,$AQ$18,AC:AC,"Equip7???")</f>
        <v>19</v>
      </c>
      <c r="BM20" t="e">
        <f ca="1">IF(VLOOKUP($BV20,[1]EquipTable!$1:$1048576,MATCH("업데이트순번",[1]EquipTable!$1:$1,0),0)&lt;=$BP$1,1,0)
*IF(MID(BV20,7,1)="4",0.1,1)</f>
        <v>#VALUE!</v>
      </c>
      <c r="BN20" t="e">
        <f ca="1">IF(VLOOKUP($BV20,[1]EquipTable!$1:$1048576,MATCH("업데이트순번",[1]EquipTable!$1:$1,0),0)&lt;=$BP$1,1,0)
*IF(MID(BV20,7,1)="4",0.1,1)
*IF(AND(MID(BV20,7,1)&lt;&gt;"4",OR(MID(BV20,6,1)="6",MID(BV20,6,1)="7")),3,1)</f>
        <v>#VALUE!</v>
      </c>
      <c r="BO20" t="e">
        <f ca="1">IF(VLOOKUP($BV20,[1]EquipTable!$1:$1048576,MATCH("업데이트순번",[1]EquipTable!$1:$1,0),0)&lt;=$BP$1,1,0)
*IF(MID(BV20,7,1)="4",0.1,1)
*IF(AND(MID(BV20,7,1)&lt;&gt;"4",MID(BV20,6,1)="8"),4,1)</f>
        <v>#VALUE!</v>
      </c>
      <c r="BP20" t="e">
        <f t="shared" ca="1" si="16"/>
        <v>#VALUE!</v>
      </c>
      <c r="BQ20" t="e">
        <f t="shared" ca="1" si="17"/>
        <v>#VALUE!</v>
      </c>
      <c r="BR20" t="e">
        <f t="shared" ca="1" si="18"/>
        <v>#VALUE!</v>
      </c>
      <c r="BS20" t="e">
        <f t="shared" ca="1" si="19"/>
        <v>#VALUE!</v>
      </c>
      <c r="BT20" t="e">
        <f t="shared" ca="1" si="22"/>
        <v>#VALUE!</v>
      </c>
      <c r="BU20" t="e">
        <f t="shared" ca="1" si="23"/>
        <v>#VALUE!</v>
      </c>
      <c r="BV20" t="e">
        <f ca="1">OFFSET([1]EquipTable!$A$1,ROW()-1,0)</f>
        <v>#VALUE!</v>
      </c>
      <c r="BX20" t="e">
        <f ca="1">IF(VLOOKUP($CA20,[2]ActorTable!$1:$1048576,MATCH("업데이트순번",[2]ActorTable!$1:$1,0),0)&lt;=$BY$1,1,0)
*IF(MID(CA20,7,1)="2",0.1,1)</f>
        <v>#VALUE!</v>
      </c>
      <c r="BY20" t="e">
        <f t="shared" ca="1" si="20"/>
        <v>#VALUE!</v>
      </c>
      <c r="BZ20" t="e">
        <f t="shared" ca="1" si="21"/>
        <v>#VALUE!</v>
      </c>
      <c r="CA20" t="e">
        <f ca="1">OFFSET([2]ActorTable!$A$1,ROW()-1,0)</f>
        <v>#VALUE!</v>
      </c>
      <c r="CB20" t="e">
        <f ca="1">VLOOKUP($CA20,[2]ActorTable!$1:$1048576,MATCH("이름참고",[2]ActorTable!$1:$1,0),0)</f>
        <v>#VALUE!</v>
      </c>
    </row>
    <row r="21" spans="1:80">
      <c r="A21">
        <v>2</v>
      </c>
      <c r="B21">
        <v>9</v>
      </c>
      <c r="C21">
        <f t="shared" si="0"/>
        <v>0</v>
      </c>
      <c r="D21">
        <f t="shared" ca="1" si="27"/>
        <v>0.99339666205192811</v>
      </c>
      <c r="E21">
        <f t="shared" ca="1" si="27"/>
        <v>0.26974664657012115</v>
      </c>
      <c r="F21">
        <f t="shared" ca="1" si="27"/>
        <v>0.61940537836689857</v>
      </c>
      <c r="G21">
        <f t="shared" ca="1" si="27"/>
        <v>0.33048020184541171</v>
      </c>
      <c r="H21">
        <f t="shared" ca="1" si="27"/>
        <v>0.57807865486452314</v>
      </c>
      <c r="I21">
        <f t="shared" ca="1" si="27"/>
        <v>0.26579793638197102</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fl3</v>
      </c>
      <c r="AB21" t="s">
        <v>89</v>
      </c>
      <c r="AC21" t="s">
        <v>504</v>
      </c>
      <c r="AD21">
        <v>1</v>
      </c>
      <c r="AE21" t="s">
        <v>129</v>
      </c>
      <c r="AF21">
        <v>70</v>
      </c>
      <c r="AG21">
        <v>39</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롤라</v>
      </c>
      <c r="AL21">
        <v>1</v>
      </c>
      <c r="AM21"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v>
      </c>
      <c r="AN21" t="str">
        <f t="shared" ca="1" si="10"/>
        <v>{"dy":2,"sl":9,"tp":"fl3","vl":"Actor3019","cn":1,"pt":"DI","pp":70,"pr":39}</v>
      </c>
      <c r="AS21" t="s">
        <v>265</v>
      </c>
      <c r="AT21">
        <f ca="1">COUNTIFS(B:B,$AQ$18,N:N,"Equip8???")</f>
        <v>0</v>
      </c>
      <c r="AU21">
        <f>COUNTIFS(B:B,$AQ$18,AC:AC,"Equip8???")</f>
        <v>15</v>
      </c>
      <c r="BM21" t="e">
        <f ca="1">IF(VLOOKUP($BV21,[1]EquipTable!$1:$1048576,MATCH("업데이트순번",[1]EquipTable!$1:$1,0),0)&lt;=$BP$1,1,0)
*IF(MID(BV21,7,1)="4",0.1,1)</f>
        <v>#VALUE!</v>
      </c>
      <c r="BN21" t="e">
        <f ca="1">IF(VLOOKUP($BV21,[1]EquipTable!$1:$1048576,MATCH("업데이트순번",[1]EquipTable!$1:$1,0),0)&lt;=$BP$1,1,0)
*IF(MID(BV21,7,1)="4",0.1,1)
*IF(AND(MID(BV21,7,1)&lt;&gt;"4",OR(MID(BV21,6,1)="6",MID(BV21,6,1)="7")),3,1)</f>
        <v>#VALUE!</v>
      </c>
      <c r="BO21" t="e">
        <f ca="1">IF(VLOOKUP($BV21,[1]EquipTable!$1:$1048576,MATCH("업데이트순번",[1]EquipTable!$1:$1,0),0)&lt;=$BP$1,1,0)
*IF(MID(BV21,7,1)="4",0.1,1)
*IF(AND(MID(BV21,7,1)&lt;&gt;"4",MID(BV21,6,1)="8"),4,1)</f>
        <v>#VALUE!</v>
      </c>
      <c r="BP21" t="e">
        <f t="shared" ca="1" si="16"/>
        <v>#VALUE!</v>
      </c>
      <c r="BQ21" t="e">
        <f t="shared" ca="1" si="17"/>
        <v>#VALUE!</v>
      </c>
      <c r="BR21" t="e">
        <f t="shared" ca="1" si="18"/>
        <v>#VALUE!</v>
      </c>
      <c r="BS21" t="e">
        <f t="shared" ca="1" si="19"/>
        <v>#VALUE!</v>
      </c>
      <c r="BT21" t="e">
        <f t="shared" ca="1" si="22"/>
        <v>#VALUE!</v>
      </c>
      <c r="BU21" t="e">
        <f t="shared" ca="1" si="23"/>
        <v>#VALUE!</v>
      </c>
      <c r="BV21" t="e">
        <f ca="1">OFFSET([1]EquipTable!$A$1,ROW()-1,0)</f>
        <v>#VALUE!</v>
      </c>
      <c r="BX21" t="e">
        <f ca="1">IF(VLOOKUP($CA21,[2]ActorTable!$1:$1048576,MATCH("업데이트순번",[2]ActorTable!$1:$1,0),0)&lt;=$BY$1,1,0)
*IF(MID(CA21,7,1)="2",0.1,1)</f>
        <v>#VALUE!</v>
      </c>
      <c r="BY21" t="e">
        <f t="shared" ca="1" si="20"/>
        <v>#VALUE!</v>
      </c>
      <c r="BZ21" t="e">
        <f t="shared" ca="1" si="21"/>
        <v>#VALUE!</v>
      </c>
      <c r="CA21" t="e">
        <f ca="1">OFFSET([2]ActorTable!$A$1,ROW()-1,0)</f>
        <v>#VALUE!</v>
      </c>
      <c r="CB21" t="e">
        <f ca="1">VLOOKUP($CA21,[2]ActorTable!$1:$1048576,MATCH("이름참고",[2]ActorTable!$1:$1,0),0)</f>
        <v>#VALUE!</v>
      </c>
    </row>
    <row r="22" spans="1:80">
      <c r="A22">
        <v>3</v>
      </c>
      <c r="B22">
        <v>0</v>
      </c>
      <c r="C22">
        <f t="shared" si="0"/>
        <v>0</v>
      </c>
      <c r="D22">
        <f t="shared" ref="D22:I31" ca="1" si="28">RAND()</f>
        <v>0.17310386781648446</v>
      </c>
      <c r="E22">
        <f t="shared" ca="1" si="28"/>
        <v>0.64054546104292109</v>
      </c>
      <c r="F22">
        <f t="shared" ca="1" si="28"/>
        <v>0.2364910275897868</v>
      </c>
      <c r="G22">
        <f t="shared" ca="1" si="28"/>
        <v>0.67923445800771032</v>
      </c>
      <c r="H22">
        <f t="shared" ca="1" si="28"/>
        <v>0.52256945308879976</v>
      </c>
      <c r="I22">
        <f t="shared" ca="1" si="28"/>
        <v>0.71304763353392542</v>
      </c>
      <c r="M22" t="str">
        <f t="shared" ca="1" si="2"/>
        <v>지정 장비</v>
      </c>
      <c r="N22" t="e">
        <f t="shared" ca="1" si="3"/>
        <v>#VALUE!</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t="e">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#VALUE!</v>
      </c>
      <c r="S22" t="e">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#VALUE!</v>
      </c>
      <c r="T22" t="e">
        <f t="shared" ca="1" si="5"/>
        <v>#VALUE!</v>
      </c>
      <c r="U22" t="s">
        <v>82</v>
      </c>
      <c r="V22" t="s">
        <v>181</v>
      </c>
      <c r="W22">
        <v>1</v>
      </c>
      <c r="X22" t="s">
        <v>125</v>
      </c>
      <c r="Z22">
        <v>9400</v>
      </c>
      <c r="AA22" t="str">
        <f t="shared" ca="1" si="6"/>
        <v>upn</v>
      </c>
      <c r="AB22" t="s">
        <v>92</v>
      </c>
      <c r="AC22">
        <v>63751</v>
      </c>
      <c r="AD22">
        <v>9</v>
      </c>
      <c r="AE22" t="s">
        <v>125</v>
      </c>
      <c r="AG22">
        <v>2700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
      </c>
      <c r="AL22">
        <v>1</v>
      </c>
      <c r="AM22"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v>
      </c>
      <c r="AN22" t="str">
        <f t="shared" ca="1" si="10"/>
        <v>{"dy":3,"sl":0,"tp":"upn","vl":"63751","cn":9,"pt":"GO","pr":2700}</v>
      </c>
      <c r="BM22" t="e">
        <f ca="1">IF(VLOOKUP($BV22,[1]EquipTable!$1:$1048576,MATCH("업데이트순번",[1]EquipTable!$1:$1,0),0)&lt;=$BP$1,1,0)
*IF(MID(BV22,7,1)="4",0.1,1)</f>
        <v>#VALUE!</v>
      </c>
      <c r="BN22" t="e">
        <f ca="1">IF(VLOOKUP($BV22,[1]EquipTable!$1:$1048576,MATCH("업데이트순번",[1]EquipTable!$1:$1,0),0)&lt;=$BP$1,1,0)
*IF(MID(BV22,7,1)="4",0.1,1)
*IF(AND(MID(BV22,7,1)&lt;&gt;"4",OR(MID(BV22,6,1)="6",MID(BV22,6,1)="7")),3,1)</f>
        <v>#VALUE!</v>
      </c>
      <c r="BO22" t="e">
        <f ca="1">IF(VLOOKUP($BV22,[1]EquipTable!$1:$1048576,MATCH("업데이트순번",[1]EquipTable!$1:$1,0),0)&lt;=$BP$1,1,0)
*IF(MID(BV22,7,1)="4",0.1,1)
*IF(AND(MID(BV22,7,1)&lt;&gt;"4",MID(BV22,6,1)="8"),4,1)</f>
        <v>#VALUE!</v>
      </c>
      <c r="BP22" t="e">
        <f t="shared" ca="1" si="16"/>
        <v>#VALUE!</v>
      </c>
      <c r="BQ22" t="e">
        <f t="shared" ca="1" si="17"/>
        <v>#VALUE!</v>
      </c>
      <c r="BR22" t="e">
        <f t="shared" ca="1" si="18"/>
        <v>#VALUE!</v>
      </c>
      <c r="BS22" t="e">
        <f t="shared" ca="1" si="19"/>
        <v>#VALUE!</v>
      </c>
      <c r="BT22" t="e">
        <f t="shared" ca="1" si="22"/>
        <v>#VALUE!</v>
      </c>
      <c r="BU22" t="e">
        <f t="shared" ca="1" si="23"/>
        <v>#VALUE!</v>
      </c>
      <c r="BV22" t="e">
        <f ca="1">OFFSET([1]EquipTable!$A$1,ROW()-1,0)</f>
        <v>#VALUE!</v>
      </c>
      <c r="BX22" t="e">
        <f ca="1">IF(VLOOKUP($CA22,[2]ActorTable!$1:$1048576,MATCH("업데이트순번",[2]ActorTable!$1:$1,0),0)&lt;=$BY$1,1,0)
*IF(MID(CA22,7,1)="2",0.1,1)</f>
        <v>#VALUE!</v>
      </c>
      <c r="BY22" t="e">
        <f t="shared" ca="1" si="20"/>
        <v>#VALUE!</v>
      </c>
      <c r="BZ22" t="e">
        <f t="shared" ca="1" si="21"/>
        <v>#VALUE!</v>
      </c>
      <c r="CA22" t="e">
        <f ca="1">OFFSET([2]ActorTable!$A$1,ROW()-1,0)</f>
        <v>#VALUE!</v>
      </c>
      <c r="CB22" t="e">
        <f ca="1">VLOOKUP($CA22,[2]ActorTable!$1:$1048576,MATCH("이름참고",[2]ActorTable!$1:$1,0),0)</f>
        <v>#VALUE!</v>
      </c>
    </row>
    <row r="23" spans="1:80">
      <c r="A23">
        <v>3</v>
      </c>
      <c r="B23">
        <v>1</v>
      </c>
      <c r="C23">
        <f t="shared" si="0"/>
        <v>0</v>
      </c>
      <c r="D23">
        <f t="shared" ca="1" si="28"/>
        <v>3.0826299478795893E-2</v>
      </c>
      <c r="E23">
        <f t="shared" ca="1" si="28"/>
        <v>0.13156448069241922</v>
      </c>
      <c r="F23">
        <f t="shared" ca="1" si="28"/>
        <v>1.3950831942301956E-2</v>
      </c>
      <c r="G23">
        <f t="shared" ca="1" si="28"/>
        <v>0.26972994352556978</v>
      </c>
      <c r="H23">
        <f t="shared" ca="1" si="28"/>
        <v>0.25164502438176806</v>
      </c>
      <c r="I23">
        <f t="shared" ca="1" si="28"/>
        <v>5.9234855966001643E-3</v>
      </c>
      <c r="M23" t="str">
        <f t="shared" ca="1" si="2"/>
        <v>지정 장비</v>
      </c>
      <c r="N23" t="e">
        <f t="shared" ca="1" si="3"/>
        <v>#VALUE!</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DI</v>
      </c>
      <c r="Q23" t="e">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#VALUE!</v>
      </c>
      <c r="R23" t="e">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#VALUE!</v>
      </c>
      <c r="S23" t="e">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#VALUE!</v>
      </c>
      <c r="T23" t="e">
        <f t="shared" ca="1" si="5"/>
        <v>#VALUE!</v>
      </c>
      <c r="U23" t="s">
        <v>82</v>
      </c>
      <c r="V23" t="s">
        <v>258</v>
      </c>
      <c r="W23">
        <v>1</v>
      </c>
      <c r="X23" t="s">
        <v>125</v>
      </c>
      <c r="Z23">
        <v>1100</v>
      </c>
      <c r="AA23" t="str">
        <f t="shared" ca="1" si="6"/>
        <v>fe</v>
      </c>
      <c r="AB23" t="s">
        <v>82</v>
      </c>
      <c r="AC23" t="s">
        <v>508</v>
      </c>
      <c r="AD23">
        <v>1</v>
      </c>
      <c r="AE23" t="s">
        <v>125</v>
      </c>
      <c r="AG23">
        <v>1400</v>
      </c>
      <c r="AH23" t="str">
        <f>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불안정한 절단기</v>
      </c>
      <c r="AL23">
        <v>1</v>
      </c>
      <c r="AM23"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v>
      </c>
      <c r="AN23" t="str">
        <f t="shared" ca="1" si="10"/>
        <v>{"dy":3,"sl":1,"tp":"fe","vl":"Equip0101","cn":1,"pt":"GO","pr":1400}</v>
      </c>
      <c r="AS23" t="s">
        <v>275</v>
      </c>
      <c r="AT23">
        <v>135.85294117647058</v>
      </c>
      <c r="BM23" t="e">
        <f ca="1">IF(VLOOKUP($BV23,[1]EquipTable!$1:$1048576,MATCH("업데이트순번",[1]EquipTable!$1:$1,0),0)&lt;=$BP$1,1,0)
*IF(MID(BV23,7,1)="4",0.1,1)</f>
        <v>#VALUE!</v>
      </c>
      <c r="BN23" t="e">
        <f ca="1">IF(VLOOKUP($BV23,[1]EquipTable!$1:$1048576,MATCH("업데이트순번",[1]EquipTable!$1:$1,0),0)&lt;=$BP$1,1,0)
*IF(MID(BV23,7,1)="4",0.1,1)
*IF(AND(MID(BV23,7,1)&lt;&gt;"4",OR(MID(BV23,6,1)="6",MID(BV23,6,1)="7")),3,1)</f>
        <v>#VALUE!</v>
      </c>
      <c r="BO23" t="e">
        <f ca="1">IF(VLOOKUP($BV23,[1]EquipTable!$1:$1048576,MATCH("업데이트순번",[1]EquipTable!$1:$1,0),0)&lt;=$BP$1,1,0)
*IF(MID(BV23,7,1)="4",0.1,1)
*IF(AND(MID(BV23,7,1)&lt;&gt;"4",MID(BV23,6,1)="8"),4,1)</f>
        <v>#VALUE!</v>
      </c>
      <c r="BP23" t="e">
        <f t="shared" ca="1" si="16"/>
        <v>#VALUE!</v>
      </c>
      <c r="BQ23" t="e">
        <f t="shared" ca="1" si="17"/>
        <v>#VALUE!</v>
      </c>
      <c r="BR23" t="e">
        <f t="shared" ca="1" si="18"/>
        <v>#VALUE!</v>
      </c>
      <c r="BS23" t="e">
        <f t="shared" ca="1" si="19"/>
        <v>#VALUE!</v>
      </c>
      <c r="BT23" t="e">
        <f t="shared" ca="1" si="22"/>
        <v>#VALUE!</v>
      </c>
      <c r="BU23" t="e">
        <f t="shared" ca="1" si="23"/>
        <v>#VALUE!</v>
      </c>
      <c r="BV23" t="e">
        <f ca="1">OFFSET([1]EquipTable!$A$1,ROW()-1,0)</f>
        <v>#VALUE!</v>
      </c>
      <c r="BX23" t="e">
        <f ca="1">IF(VLOOKUP($CA23,[2]ActorTable!$1:$1048576,MATCH("업데이트순번",[2]ActorTable!$1:$1,0),0)&lt;=$BY$1,1,0)
*IF(MID(CA23,7,1)="2",0.1,1)</f>
        <v>#VALUE!</v>
      </c>
      <c r="BY23" t="e">
        <f t="shared" ca="1" si="20"/>
        <v>#VALUE!</v>
      </c>
      <c r="BZ23" t="e">
        <f t="shared" ca="1" si="21"/>
        <v>#VALUE!</v>
      </c>
      <c r="CA23" t="e">
        <f ca="1">OFFSET([2]ActorTable!$A$1,ROW()-1,0)</f>
        <v>#VALUE!</v>
      </c>
      <c r="CB23" t="e">
        <f ca="1">VLOOKUP($CA23,[2]ActorTable!$1:$1048576,MATCH("이름참고",[2]ActorTable!$1:$1,0),0)</f>
        <v>#VALUE!</v>
      </c>
    </row>
    <row r="24" spans="1:80">
      <c r="A24">
        <v>3</v>
      </c>
      <c r="B24">
        <v>2</v>
      </c>
      <c r="C24">
        <f t="shared" si="0"/>
        <v>0</v>
      </c>
      <c r="D24">
        <f t="shared" ca="1" si="28"/>
        <v>0.64982098534449018</v>
      </c>
      <c r="E24">
        <f t="shared" ca="1" si="28"/>
        <v>0.96174273677903377</v>
      </c>
      <c r="F24">
        <f t="shared" ca="1" si="28"/>
        <v>0.99174239583765578</v>
      </c>
      <c r="G24">
        <f t="shared" ca="1" si="28"/>
        <v>0.35993357891731637</v>
      </c>
      <c r="H24">
        <f t="shared" ca="1" si="28"/>
        <v>0.18209941933112739</v>
      </c>
      <c r="I24">
        <f t="shared" ca="1" si="28"/>
        <v>0.61099820441009978</v>
      </c>
      <c r="M24" t="str">
        <f t="shared" ca="1" si="2"/>
        <v>안 지정 캐릭터 PP 영웅등급</v>
      </c>
      <c r="N24">
        <f t="shared" ca="1" si="3"/>
        <v>96174</v>
      </c>
      <c r="O24">
        <f t="shared" ca="1" si="4"/>
        <v>14</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4200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91</v>
      </c>
      <c r="V24">
        <v>82744</v>
      </c>
      <c r="W24">
        <v>12</v>
      </c>
      <c r="X24" t="s">
        <v>125</v>
      </c>
      <c r="Z24">
        <v>3600</v>
      </c>
      <c r="AA24" t="str">
        <f t="shared" ca="1" si="6"/>
        <v>fe</v>
      </c>
      <c r="AB24" t="s">
        <v>82</v>
      </c>
      <c r="AC24" t="s">
        <v>509</v>
      </c>
      <c r="AD24">
        <v>1</v>
      </c>
      <c r="AE24" t="s">
        <v>129</v>
      </c>
      <c r="AG24">
        <v>10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금빛 집행자</v>
      </c>
      <c r="AL24">
        <v>1</v>
      </c>
      <c r="AM24"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v>
      </c>
      <c r="AN24" t="str">
        <f t="shared" ca="1" si="10"/>
        <v>{"dy":3,"sl":2,"tp":"fe","vl":"Equip5302","cn":1,"pt":"DI","pr":10}</v>
      </c>
      <c r="AS24" t="s">
        <v>272</v>
      </c>
      <c r="AT24">
        <v>13.173831070889893</v>
      </c>
      <c r="BM24" t="e">
        <f ca="1">IF(VLOOKUP($BV24,[1]EquipTable!$1:$1048576,MATCH("업데이트순번",[1]EquipTable!$1:$1,0),0)&lt;=$BP$1,1,0)
*IF(MID(BV24,7,1)="4",0.1,1)</f>
        <v>#VALUE!</v>
      </c>
      <c r="BN24" t="e">
        <f ca="1">IF(VLOOKUP($BV24,[1]EquipTable!$1:$1048576,MATCH("업데이트순번",[1]EquipTable!$1:$1,0),0)&lt;=$BP$1,1,0)
*IF(MID(BV24,7,1)="4",0.1,1)
*IF(AND(MID(BV24,7,1)&lt;&gt;"4",OR(MID(BV24,6,1)="6",MID(BV24,6,1)="7")),3,1)</f>
        <v>#VALUE!</v>
      </c>
      <c r="BO24" t="e">
        <f ca="1">IF(VLOOKUP($BV24,[1]EquipTable!$1:$1048576,MATCH("업데이트순번",[1]EquipTable!$1:$1,0),0)&lt;=$BP$1,1,0)
*IF(MID(BV24,7,1)="4",0.1,1)
*IF(AND(MID(BV24,7,1)&lt;&gt;"4",MID(BV24,6,1)="8"),4,1)</f>
        <v>#VALUE!</v>
      </c>
      <c r="BP24" t="e">
        <f t="shared" ca="1" si="16"/>
        <v>#VALUE!</v>
      </c>
      <c r="BQ24" t="e">
        <f t="shared" ca="1" si="17"/>
        <v>#VALUE!</v>
      </c>
      <c r="BR24" t="e">
        <f t="shared" ca="1" si="18"/>
        <v>#VALUE!</v>
      </c>
      <c r="BS24" t="e">
        <f t="shared" ca="1" si="19"/>
        <v>#VALUE!</v>
      </c>
      <c r="BT24" t="e">
        <f t="shared" ca="1" si="22"/>
        <v>#VALUE!</v>
      </c>
      <c r="BU24" t="e">
        <f t="shared" ca="1" si="23"/>
        <v>#VALUE!</v>
      </c>
      <c r="BV24" t="e">
        <f ca="1">OFFSET([1]EquipTable!$A$1,ROW()-1,0)</f>
        <v>#VALUE!</v>
      </c>
      <c r="BX24" t="e">
        <f ca="1">IF(VLOOKUP($CA24,[2]ActorTable!$1:$1048576,MATCH("업데이트순번",[2]ActorTable!$1:$1,0),0)&lt;=$BY$1,1,0)
*IF(MID(CA24,7,1)="2",0.1,1)</f>
        <v>#VALUE!</v>
      </c>
      <c r="BY24" t="e">
        <f t="shared" ca="1" si="20"/>
        <v>#VALUE!</v>
      </c>
      <c r="BZ24" t="e">
        <f t="shared" ca="1" si="21"/>
        <v>#VALUE!</v>
      </c>
      <c r="CA24" t="e">
        <f ca="1">OFFSET([2]ActorTable!$A$1,ROW()-1,0)</f>
        <v>#VALUE!</v>
      </c>
      <c r="CB24" t="e">
        <f ca="1">VLOOKUP($CA24,[2]ActorTable!$1:$1048576,MATCH("이름참고",[2]ActorTable!$1:$1,0),0)</f>
        <v>#VALUE!</v>
      </c>
    </row>
    <row r="25" spans="1:80">
      <c r="A25">
        <v>3</v>
      </c>
      <c r="B25">
        <v>3</v>
      </c>
      <c r="C25">
        <f t="shared" si="0"/>
        <v>0</v>
      </c>
      <c r="D25">
        <f t="shared" ca="1" si="28"/>
        <v>8.5120607359981948E-3</v>
      </c>
      <c r="E25">
        <f t="shared" ca="1" si="28"/>
        <v>0.39775101625072262</v>
      </c>
      <c r="F25">
        <f t="shared" ca="1" si="28"/>
        <v>0.79697111073377391</v>
      </c>
      <c r="G25">
        <f t="shared" ca="1" si="28"/>
        <v>0.83437245996547382</v>
      </c>
      <c r="H25">
        <f t="shared" ca="1" si="28"/>
        <v>0.24225093024212319</v>
      </c>
      <c r="I25">
        <f t="shared" ca="1" si="28"/>
        <v>0.31063164751530159</v>
      </c>
      <c r="M25" t="str">
        <f t="shared" ca="1" si="2"/>
        <v>안 지정 캐릭터 PP 영웅등급</v>
      </c>
      <c r="N25">
        <f t="shared" ca="1" si="3"/>
        <v>39775</v>
      </c>
      <c r="O25">
        <f t="shared" ca="1" si="4"/>
        <v>7</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2100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92</v>
      </c>
      <c r="V25">
        <v>20136</v>
      </c>
      <c r="W25">
        <v>5</v>
      </c>
      <c r="X25" t="s">
        <v>125</v>
      </c>
      <c r="Z25">
        <v>1500</v>
      </c>
      <c r="AA25" t="str">
        <f t="shared" ca="1" si="6"/>
        <v>fe</v>
      </c>
      <c r="AB25" t="s">
        <v>82</v>
      </c>
      <c r="AC25" t="s">
        <v>416</v>
      </c>
      <c r="AD25">
        <v>1</v>
      </c>
      <c r="AE25" t="s">
        <v>125</v>
      </c>
      <c r="AG25">
        <v>800</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
      </c>
      <c r="AJ25" t="str">
        <f t="shared" si="8"/>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떠오르는 태양</v>
      </c>
      <c r="AL25">
        <v>1</v>
      </c>
      <c r="AM25"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v>
      </c>
      <c r="AN25" t="str">
        <f t="shared" ca="1" si="10"/>
        <v>{"dy":3,"sl":3,"tp":"fe","vl":"Equip3002","cn":1,"pt":"GO","pr":800}</v>
      </c>
      <c r="AS25" t="s">
        <v>273</v>
      </c>
      <c r="AT25">
        <v>17.943061840120663</v>
      </c>
      <c r="BM25" t="e">
        <f ca="1">IF(VLOOKUP($BV25,[1]EquipTable!$1:$1048576,MATCH("업데이트순번",[1]EquipTable!$1:$1,0),0)&lt;=$BP$1,1,0)
*IF(MID(BV25,7,1)="4",0.1,1)</f>
        <v>#VALUE!</v>
      </c>
      <c r="BN25" t="e">
        <f ca="1">IF(VLOOKUP($BV25,[1]EquipTable!$1:$1048576,MATCH("업데이트순번",[1]EquipTable!$1:$1,0),0)&lt;=$BP$1,1,0)
*IF(MID(BV25,7,1)="4",0.1,1)
*IF(AND(MID(BV25,7,1)&lt;&gt;"4",OR(MID(BV25,6,1)="6",MID(BV25,6,1)="7")),3,1)</f>
        <v>#VALUE!</v>
      </c>
      <c r="BO25" t="e">
        <f ca="1">IF(VLOOKUP($BV25,[1]EquipTable!$1:$1048576,MATCH("업데이트순번",[1]EquipTable!$1:$1,0),0)&lt;=$BP$1,1,0)
*IF(MID(BV25,7,1)="4",0.1,1)
*IF(AND(MID(BV25,7,1)&lt;&gt;"4",MID(BV25,6,1)="8"),4,1)</f>
        <v>#VALUE!</v>
      </c>
      <c r="BP25" t="e">
        <f t="shared" ca="1" si="16"/>
        <v>#VALUE!</v>
      </c>
      <c r="BQ25" t="e">
        <f t="shared" ca="1" si="17"/>
        <v>#VALUE!</v>
      </c>
      <c r="BR25" t="e">
        <f t="shared" ca="1" si="18"/>
        <v>#VALUE!</v>
      </c>
      <c r="BS25" t="e">
        <f t="shared" ca="1" si="19"/>
        <v>#VALUE!</v>
      </c>
      <c r="BT25" t="e">
        <f t="shared" ca="1" si="22"/>
        <v>#VALUE!</v>
      </c>
      <c r="BU25" t="e">
        <f t="shared" ca="1" si="23"/>
        <v>#VALUE!</v>
      </c>
      <c r="BV25" t="e">
        <f ca="1">OFFSET([1]EquipTable!$A$1,ROW()-1,0)</f>
        <v>#VALUE!</v>
      </c>
      <c r="BX25" t="e">
        <f ca="1">IF(VLOOKUP($CA25,[2]ActorTable!$1:$1048576,MATCH("업데이트순번",[2]ActorTable!$1:$1,0),0)&lt;=$BY$1,1,0)
*IF(MID(CA25,7,1)="2",0.1,1)</f>
        <v>#VALUE!</v>
      </c>
      <c r="BY25" t="e">
        <f t="shared" ca="1" si="20"/>
        <v>#VALUE!</v>
      </c>
      <c r="BZ25" t="e">
        <f t="shared" ca="1" si="21"/>
        <v>#VALUE!</v>
      </c>
      <c r="CA25" t="e">
        <f ca="1">OFFSET([2]ActorTable!$A$1,ROW()-1,0)</f>
        <v>#VALUE!</v>
      </c>
      <c r="CB25" t="e">
        <f ca="1">VLOOKUP($CA25,[2]ActorTable!$1:$1048576,MATCH("이름참고",[2]ActorTable!$1:$1,0),0)</f>
        <v>#VALUE!</v>
      </c>
    </row>
    <row r="26" spans="1:80">
      <c r="A26">
        <v>3</v>
      </c>
      <c r="B26">
        <v>4</v>
      </c>
      <c r="C26">
        <f t="shared" si="0"/>
        <v>0</v>
      </c>
      <c r="D26">
        <f t="shared" ca="1" si="28"/>
        <v>0.81395921170879826</v>
      </c>
      <c r="E26">
        <f t="shared" ca="1" si="28"/>
        <v>0.64202533076496271</v>
      </c>
      <c r="F26">
        <f t="shared" ca="1" si="28"/>
        <v>0.46374362609531627</v>
      </c>
      <c r="G26">
        <f t="shared" ca="1" si="28"/>
        <v>0.42354973445090471</v>
      </c>
      <c r="H26">
        <f t="shared" ca="1" si="28"/>
        <v>2.0661454055505679E-2</v>
      </c>
      <c r="I26">
        <f t="shared" ca="1" si="28"/>
        <v>0.12120007358230389</v>
      </c>
      <c r="M26" t="str">
        <f t="shared" ca="1" si="2"/>
        <v>안 지정 캐릭터 PP 일반등급</v>
      </c>
      <c r="N26">
        <f t="shared" ca="1" si="3"/>
        <v>64202</v>
      </c>
      <c r="O26">
        <f t="shared" ca="1" si="4"/>
        <v>10</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3000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92</v>
      </c>
      <c r="V26">
        <v>45964</v>
      </c>
      <c r="W26">
        <v>8</v>
      </c>
      <c r="X26" t="s">
        <v>125</v>
      </c>
      <c r="Z26">
        <v>2400</v>
      </c>
      <c r="AA26" t="str">
        <f t="shared" ca="1" si="6"/>
        <v>upn</v>
      </c>
      <c r="AB26" t="s">
        <v>92</v>
      </c>
      <c r="AC26">
        <v>84568</v>
      </c>
      <c r="AD26">
        <v>14</v>
      </c>
      <c r="AE26" t="s">
        <v>129</v>
      </c>
      <c r="AG26">
        <v>3</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v>
      </c>
      <c r="AN26" t="str">
        <f t="shared" ca="1" si="10"/>
        <v>{"dy":3,"sl":4,"tp":"upn","vl":"84568","cn":14,"pt":"DI","pr":3}</v>
      </c>
      <c r="AS26" t="s">
        <v>274</v>
      </c>
      <c r="AT26">
        <v>20.923831070889893</v>
      </c>
      <c r="BM26" t="e">
        <f ca="1">IF(VLOOKUP($BV26,[1]EquipTable!$1:$1048576,MATCH("업데이트순번",[1]EquipTable!$1:$1,0),0)&lt;=$BP$1,1,0)
*IF(MID(BV26,7,1)="4",0.1,1)</f>
        <v>#VALUE!</v>
      </c>
      <c r="BN26" t="e">
        <f ca="1">IF(VLOOKUP($BV26,[1]EquipTable!$1:$1048576,MATCH("업데이트순번",[1]EquipTable!$1:$1,0),0)&lt;=$BP$1,1,0)
*IF(MID(BV26,7,1)="4",0.1,1)
*IF(AND(MID(BV26,7,1)&lt;&gt;"4",OR(MID(BV26,6,1)="6",MID(BV26,6,1)="7")),3,1)</f>
        <v>#VALUE!</v>
      </c>
      <c r="BO26" t="e">
        <f ca="1">IF(VLOOKUP($BV26,[1]EquipTable!$1:$1048576,MATCH("업데이트순번",[1]EquipTable!$1:$1,0),0)&lt;=$BP$1,1,0)
*IF(MID(BV26,7,1)="4",0.1,1)
*IF(AND(MID(BV26,7,1)&lt;&gt;"4",MID(BV26,6,1)="8"),4,1)</f>
        <v>#VALUE!</v>
      </c>
      <c r="BP26" t="e">
        <f t="shared" ca="1" si="16"/>
        <v>#VALUE!</v>
      </c>
      <c r="BQ26" t="e">
        <f t="shared" ca="1" si="17"/>
        <v>#VALUE!</v>
      </c>
      <c r="BR26" t="e">
        <f t="shared" ca="1" si="18"/>
        <v>#VALUE!</v>
      </c>
      <c r="BS26" t="e">
        <f t="shared" ca="1" si="19"/>
        <v>#VALUE!</v>
      </c>
      <c r="BT26" t="e">
        <f t="shared" ca="1" si="22"/>
        <v>#VALUE!</v>
      </c>
      <c r="BU26" t="e">
        <f t="shared" ca="1" si="23"/>
        <v>#VALUE!</v>
      </c>
      <c r="BV26" t="e">
        <f ca="1">OFFSET([1]EquipTable!$A$1,ROW()-1,0)</f>
        <v>#VALUE!</v>
      </c>
      <c r="BX26" t="e">
        <f ca="1">IF(VLOOKUP($CA26,[2]ActorTable!$1:$1048576,MATCH("업데이트순번",[2]ActorTable!$1:$1,0),0)&lt;=$BY$1,1,0)
*IF(MID(CA26,7,1)="2",0.1,1)</f>
        <v>#VALUE!</v>
      </c>
      <c r="BY26" t="e">
        <f t="shared" ca="1" si="20"/>
        <v>#VALUE!</v>
      </c>
      <c r="BZ26" t="e">
        <f t="shared" ca="1" si="21"/>
        <v>#VALUE!</v>
      </c>
      <c r="CA26" t="e">
        <f ca="1">OFFSET([2]ActorTable!$A$1,ROW()-1,0)</f>
        <v>#VALUE!</v>
      </c>
      <c r="CB26" t="e">
        <f ca="1">VLOOKUP($CA26,[2]ActorTable!$1:$1048576,MATCH("이름참고",[2]ActorTable!$1:$1,0),0)</f>
        <v>#VALUE!</v>
      </c>
    </row>
    <row r="27" spans="1:80">
      <c r="A27">
        <v>3</v>
      </c>
      <c r="B27">
        <v>5</v>
      </c>
      <c r="C27">
        <f t="shared" si="0"/>
        <v>0</v>
      </c>
      <c r="D27">
        <f t="shared" ca="1" si="28"/>
        <v>0.49754282580249243</v>
      </c>
      <c r="E27">
        <f t="shared" ca="1" si="28"/>
        <v>0.51888291948130438</v>
      </c>
      <c r="F27">
        <f t="shared" ca="1" si="28"/>
        <v>0.52456948979518947</v>
      </c>
      <c r="G27">
        <f t="shared" ca="1" si="28"/>
        <v>8.9811317419394632E-2</v>
      </c>
      <c r="H27">
        <f t="shared" ca="1" si="28"/>
        <v>0.9566834548479376</v>
      </c>
      <c r="I27">
        <f t="shared" ca="1" si="28"/>
        <v>0.38022100858351493</v>
      </c>
      <c r="M27" t="str">
        <f t="shared" ca="1" si="2"/>
        <v>지정 장비</v>
      </c>
      <c r="N27" t="e">
        <f t="shared" ca="1" si="3"/>
        <v>#VALUE!</v>
      </c>
      <c r="O27">
        <f t="shared" ca="1" si="4"/>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DI</v>
      </c>
      <c r="Q27" t="e">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#VALUE!</v>
      </c>
      <c r="R27" t="e">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#VALUE!</v>
      </c>
      <c r="S27" t="e">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#VALUE!</v>
      </c>
      <c r="T27" t="e">
        <f t="shared" ca="1" si="5"/>
        <v>#VALUE!</v>
      </c>
      <c r="U27" t="s">
        <v>82</v>
      </c>
      <c r="V27" t="s">
        <v>193</v>
      </c>
      <c r="W27">
        <v>1</v>
      </c>
      <c r="X27" t="s">
        <v>125</v>
      </c>
      <c r="Z27">
        <v>800</v>
      </c>
      <c r="AA27" t="str">
        <f t="shared" ca="1" si="6"/>
        <v>fe</v>
      </c>
      <c r="AB27" t="s">
        <v>82</v>
      </c>
      <c r="AC27" t="s">
        <v>387</v>
      </c>
      <c r="AD27">
        <v>1</v>
      </c>
      <c r="AE27" t="s">
        <v>125</v>
      </c>
      <c r="AG27">
        <v>2000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v>
      </c>
      <c r="AN27" t="str">
        <f t="shared" ca="1" si="10"/>
        <v>{"dy":3,"sl":5,"tp":"fe","vl":"Equip7002","cn":1,"pt":"GO","pr":2000}</v>
      </c>
      <c r="BM27" t="e">
        <f ca="1">IF(VLOOKUP($BV27,[1]EquipTable!$1:$1048576,MATCH("업데이트순번",[1]EquipTable!$1:$1,0),0)&lt;=$BP$1,1,0)
*IF(MID(BV27,7,1)="4",0.1,1)</f>
        <v>#VALUE!</v>
      </c>
      <c r="BN27" t="e">
        <f ca="1">IF(VLOOKUP($BV27,[1]EquipTable!$1:$1048576,MATCH("업데이트순번",[1]EquipTable!$1:$1,0),0)&lt;=$BP$1,1,0)
*IF(MID(BV27,7,1)="4",0.1,1)
*IF(AND(MID(BV27,7,1)&lt;&gt;"4",OR(MID(BV27,6,1)="6",MID(BV27,6,1)="7")),3,1)</f>
        <v>#VALUE!</v>
      </c>
      <c r="BO27" t="e">
        <f ca="1">IF(VLOOKUP($BV27,[1]EquipTable!$1:$1048576,MATCH("업데이트순번",[1]EquipTable!$1:$1,0),0)&lt;=$BP$1,1,0)
*IF(MID(BV27,7,1)="4",0.1,1)
*IF(AND(MID(BV27,7,1)&lt;&gt;"4",MID(BV27,6,1)="8"),4,1)</f>
        <v>#VALUE!</v>
      </c>
      <c r="BP27" t="e">
        <f t="shared" ca="1" si="16"/>
        <v>#VALUE!</v>
      </c>
      <c r="BQ27" t="e">
        <f t="shared" ca="1" si="17"/>
        <v>#VALUE!</v>
      </c>
      <c r="BR27" t="e">
        <f t="shared" ca="1" si="18"/>
        <v>#VALUE!</v>
      </c>
      <c r="BS27" t="e">
        <f t="shared" ca="1" si="19"/>
        <v>#VALUE!</v>
      </c>
      <c r="BT27" t="e">
        <f t="shared" ca="1" si="22"/>
        <v>#VALUE!</v>
      </c>
      <c r="BU27" t="e">
        <f t="shared" ca="1" si="23"/>
        <v>#VALUE!</v>
      </c>
      <c r="BV27" t="e">
        <f ca="1">OFFSET([1]EquipTable!$A$1,ROW()-1,0)</f>
        <v>#VALUE!</v>
      </c>
      <c r="BX27" t="e">
        <f ca="1">IF(VLOOKUP($CA27,[2]ActorTable!$1:$1048576,MATCH("업데이트순번",[2]ActorTable!$1:$1,0),0)&lt;=$BY$1,1,0)
*IF(MID(CA27,7,1)="2",0.1,1)</f>
        <v>#VALUE!</v>
      </c>
      <c r="BY27" t="e">
        <f t="shared" ca="1" si="20"/>
        <v>#VALUE!</v>
      </c>
      <c r="BZ27" t="e">
        <f t="shared" ca="1" si="21"/>
        <v>#VALUE!</v>
      </c>
      <c r="CA27" t="e">
        <f ca="1">OFFSET([2]ActorTable!$A$1,ROW()-1,0)</f>
        <v>#VALUE!</v>
      </c>
      <c r="CB27" t="e">
        <f ca="1">VLOOKUP($CA27,[2]ActorTable!$1:$1048576,MATCH("이름참고",[2]ActorTable!$1:$1,0),0)</f>
        <v>#VALUE!</v>
      </c>
    </row>
    <row r="28" spans="1:80">
      <c r="A28">
        <v>3</v>
      </c>
      <c r="B28">
        <v>6</v>
      </c>
      <c r="C28">
        <f t="shared" si="0"/>
        <v>0</v>
      </c>
      <c r="D28">
        <f t="shared" ca="1" si="28"/>
        <v>0.25334253226461922</v>
      </c>
      <c r="E28">
        <f t="shared" ca="1" si="28"/>
        <v>0.30879446822116363</v>
      </c>
      <c r="F28">
        <f t="shared" ca="1" si="28"/>
        <v>0.15650605089408676</v>
      </c>
      <c r="G28">
        <f t="shared" ca="1" si="28"/>
        <v>0.58506856458363377</v>
      </c>
      <c r="H28">
        <f t="shared" ca="1" si="28"/>
        <v>4.0476937602822338E-2</v>
      </c>
      <c r="I28">
        <f t="shared" ca="1" si="28"/>
        <v>0.14348777176986383</v>
      </c>
      <c r="M28" t="str">
        <f t="shared" ca="1" si="2"/>
        <v>지정 장비</v>
      </c>
      <c r="N28" t="e">
        <f t="shared" ca="1" si="3"/>
        <v>#VALUE!</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t="e">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#VALUE!</v>
      </c>
      <c r="S28" t="e">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#VALUE!</v>
      </c>
      <c r="T28" t="e">
        <f t="shared" ca="1" si="5"/>
        <v>#VALUE!</v>
      </c>
      <c r="U28" t="s">
        <v>82</v>
      </c>
      <c r="V28" t="s">
        <v>252</v>
      </c>
      <c r="W28">
        <v>1</v>
      </c>
      <c r="X28" t="s">
        <v>125</v>
      </c>
      <c r="Z28">
        <v>7800</v>
      </c>
      <c r="AA28" t="str">
        <f t="shared" ca="1" si="6"/>
        <v>uph</v>
      </c>
      <c r="AB28" t="s">
        <v>91</v>
      </c>
      <c r="AC28">
        <v>30136</v>
      </c>
      <c r="AD28">
        <v>4</v>
      </c>
      <c r="AE28" t="s">
        <v>125</v>
      </c>
      <c r="AG28">
        <v>1200</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
      </c>
      <c r="AL28">
        <v>1</v>
      </c>
      <c r="AM28"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v>
      </c>
      <c r="AN28" t="str">
        <f t="shared" ca="1" si="10"/>
        <v>{"dy":3,"sl":6,"tp":"uph","vl":"30136","cn":4,"pt":"GO","pr":1200}</v>
      </c>
      <c r="BM28" t="e">
        <f ca="1">IF(VLOOKUP($BV28,[1]EquipTable!$1:$1048576,MATCH("업데이트순번",[1]EquipTable!$1:$1,0),0)&lt;=$BP$1,1,0)
*IF(MID(BV28,7,1)="4",0.1,1)</f>
        <v>#VALUE!</v>
      </c>
      <c r="BN28" t="e">
        <f ca="1">IF(VLOOKUP($BV28,[1]EquipTable!$1:$1048576,MATCH("업데이트순번",[1]EquipTable!$1:$1,0),0)&lt;=$BP$1,1,0)
*IF(MID(BV28,7,1)="4",0.1,1)
*IF(AND(MID(BV28,7,1)&lt;&gt;"4",OR(MID(BV28,6,1)="6",MID(BV28,6,1)="7")),3,1)</f>
        <v>#VALUE!</v>
      </c>
      <c r="BO28" t="e">
        <f ca="1">IF(VLOOKUP($BV28,[1]EquipTable!$1:$1048576,MATCH("업데이트순번",[1]EquipTable!$1:$1,0),0)&lt;=$BP$1,1,0)
*IF(MID(BV28,7,1)="4",0.1,1)
*IF(AND(MID(BV28,7,1)&lt;&gt;"4",MID(BV28,6,1)="8"),4,1)</f>
        <v>#VALUE!</v>
      </c>
      <c r="BP28" t="e">
        <f t="shared" ca="1" si="16"/>
        <v>#VALUE!</v>
      </c>
      <c r="BQ28" t="e">
        <f t="shared" ca="1" si="17"/>
        <v>#VALUE!</v>
      </c>
      <c r="BR28" t="e">
        <f t="shared" ca="1" si="18"/>
        <v>#VALUE!</v>
      </c>
      <c r="BS28" t="e">
        <f t="shared" ca="1" si="19"/>
        <v>#VALUE!</v>
      </c>
      <c r="BT28" t="e">
        <f t="shared" ca="1" si="22"/>
        <v>#VALUE!</v>
      </c>
      <c r="BU28" t="e">
        <f t="shared" ca="1" si="23"/>
        <v>#VALUE!</v>
      </c>
      <c r="BV28" t="e">
        <f ca="1">OFFSET([1]EquipTable!$A$1,ROW()-1,0)</f>
        <v>#VALUE!</v>
      </c>
      <c r="BX28" t="e">
        <f ca="1">IF(VLOOKUP($CA28,[2]ActorTable!$1:$1048576,MATCH("업데이트순번",[2]ActorTable!$1:$1,0),0)&lt;=$BY$1,1,0)
*IF(MID(CA28,7,1)="2",0.1,1)</f>
        <v>#VALUE!</v>
      </c>
      <c r="BY28" t="e">
        <f t="shared" ca="1" si="20"/>
        <v>#VALUE!</v>
      </c>
      <c r="BZ28" t="e">
        <f t="shared" ca="1" si="21"/>
        <v>#VALUE!</v>
      </c>
      <c r="CA28" t="e">
        <f ca="1">OFFSET([2]ActorTable!$A$1,ROW()-1,0)</f>
        <v>#VALUE!</v>
      </c>
      <c r="CB28" t="e">
        <f ca="1">VLOOKUP($CA28,[2]ActorTable!$1:$1048576,MATCH("이름참고",[2]ActorTable!$1:$1,0),0)</f>
        <v>#VALUE!</v>
      </c>
    </row>
    <row r="29" spans="1:80">
      <c r="A29">
        <v>3</v>
      </c>
      <c r="B29">
        <v>7</v>
      </c>
      <c r="C29">
        <f t="shared" si="0"/>
        <v>0</v>
      </c>
      <c r="D29">
        <f t="shared" ca="1" si="28"/>
        <v>6.4067275431582749E-2</v>
      </c>
      <c r="E29">
        <f t="shared" ca="1" si="28"/>
        <v>0.91196874108721571</v>
      </c>
      <c r="F29">
        <f t="shared" ca="1" si="28"/>
        <v>0.11968980173011101</v>
      </c>
      <c r="G29">
        <f t="shared" ca="1" si="28"/>
        <v>0.19720323219503066</v>
      </c>
      <c r="H29">
        <f t="shared" ca="1" si="28"/>
        <v>0.35189366199470073</v>
      </c>
      <c r="I29">
        <f t="shared" ca="1" si="28"/>
        <v>0.22690857377790807</v>
      </c>
      <c r="M29" t="str">
        <f t="shared" ca="1" si="2"/>
        <v>지정 장비</v>
      </c>
      <c r="N29" t="e">
        <f t="shared" ca="1" si="3"/>
        <v>#VALUE!</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DI</v>
      </c>
      <c r="Q29" t="e">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#VALUE!</v>
      </c>
      <c r="R29" t="e">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#VALUE!</v>
      </c>
      <c r="S29" t="e">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#VALUE!</v>
      </c>
      <c r="T29" t="e">
        <f t="shared" ca="1" si="5"/>
        <v>#VALUE!</v>
      </c>
      <c r="U29" t="s">
        <v>82</v>
      </c>
      <c r="V29" t="s">
        <v>253</v>
      </c>
      <c r="W29">
        <v>1</v>
      </c>
      <c r="X29" t="s">
        <v>125</v>
      </c>
      <c r="Z29">
        <v>3200</v>
      </c>
      <c r="AA29" t="str">
        <f t="shared" ca="1" si="6"/>
        <v>fe</v>
      </c>
      <c r="AB29" t="s">
        <v>82</v>
      </c>
      <c r="AC29" t="s">
        <v>510</v>
      </c>
      <c r="AD29">
        <v>1</v>
      </c>
      <c r="AE29" t="s">
        <v>125</v>
      </c>
      <c r="AG29">
        <v>3500</v>
      </c>
      <c r="AH29" t="str">
        <f>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버블 블래스터</v>
      </c>
      <c r="AL29">
        <v>1</v>
      </c>
      <c r="AM29"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v>
      </c>
      <c r="AN29" t="str">
        <f t="shared" ca="1" si="10"/>
        <v>{"dy":3,"sl":7,"tp":"fe","vl":"Equip6102","cn":1,"pt":"GO","pr":3500}</v>
      </c>
      <c r="BM29" t="e">
        <f ca="1">IF(VLOOKUP($BV29,[1]EquipTable!$1:$1048576,MATCH("업데이트순번",[1]EquipTable!$1:$1,0),0)&lt;=$BP$1,1,0)
*IF(MID(BV29,7,1)="4",0.1,1)</f>
        <v>#VALUE!</v>
      </c>
      <c r="BN29" t="e">
        <f ca="1">IF(VLOOKUP($BV29,[1]EquipTable!$1:$1048576,MATCH("업데이트순번",[1]EquipTable!$1:$1,0),0)&lt;=$BP$1,1,0)
*IF(MID(BV29,7,1)="4",0.1,1)
*IF(AND(MID(BV29,7,1)&lt;&gt;"4",OR(MID(BV29,6,1)="6",MID(BV29,6,1)="7")),3,1)</f>
        <v>#VALUE!</v>
      </c>
      <c r="BO29" t="e">
        <f ca="1">IF(VLOOKUP($BV29,[1]EquipTable!$1:$1048576,MATCH("업데이트순번",[1]EquipTable!$1:$1,0),0)&lt;=$BP$1,1,0)
*IF(MID(BV29,7,1)="4",0.1,1)
*IF(AND(MID(BV29,7,1)&lt;&gt;"4",MID(BV29,6,1)="8"),4,1)</f>
        <v>#VALUE!</v>
      </c>
      <c r="BP29" t="e">
        <f t="shared" ca="1" si="16"/>
        <v>#VALUE!</v>
      </c>
      <c r="BQ29" t="e">
        <f t="shared" ca="1" si="17"/>
        <v>#VALUE!</v>
      </c>
      <c r="BR29" t="e">
        <f t="shared" ca="1" si="18"/>
        <v>#VALUE!</v>
      </c>
      <c r="BS29" t="e">
        <f t="shared" ca="1" si="19"/>
        <v>#VALUE!</v>
      </c>
      <c r="BT29" t="e">
        <f t="shared" ca="1" si="22"/>
        <v>#VALUE!</v>
      </c>
      <c r="BU29" t="e">
        <f t="shared" ca="1" si="23"/>
        <v>#VALUE!</v>
      </c>
      <c r="BV29" t="e">
        <f ca="1">OFFSET([1]EquipTable!$A$1,ROW()-1,0)</f>
        <v>#VALUE!</v>
      </c>
      <c r="BX29" t="e">
        <f ca="1">IF(VLOOKUP($CA29,[2]ActorTable!$1:$1048576,MATCH("업데이트순번",[2]ActorTable!$1:$1,0),0)&lt;=$BY$1,1,0)
*IF(MID(CA29,7,1)="2",0.1,1)</f>
        <v>#VALUE!</v>
      </c>
      <c r="BY29" t="e">
        <f t="shared" ca="1" si="20"/>
        <v>#VALUE!</v>
      </c>
      <c r="BZ29" t="e">
        <f t="shared" ca="1" si="21"/>
        <v>#VALUE!</v>
      </c>
      <c r="CA29" t="e">
        <f ca="1">OFFSET([2]ActorTable!$A$1,ROW()-1,0)</f>
        <v>#VALUE!</v>
      </c>
      <c r="CB29" t="e">
        <f ca="1">VLOOKUP($CA29,[2]ActorTable!$1:$1048576,MATCH("이름참고",[2]ActorTable!$1:$1,0),0)</f>
        <v>#VALUE!</v>
      </c>
    </row>
    <row r="30" spans="1:80">
      <c r="A30">
        <v>3</v>
      </c>
      <c r="B30">
        <v>8</v>
      </c>
      <c r="C30">
        <f t="shared" si="0"/>
        <v>0</v>
      </c>
      <c r="D30">
        <f t="shared" ca="1" si="28"/>
        <v>0.77403698640182561</v>
      </c>
      <c r="E30">
        <f t="shared" ca="1" si="28"/>
        <v>0.341039215074046</v>
      </c>
      <c r="F30">
        <f t="shared" ca="1" si="28"/>
        <v>0.46662139150998516</v>
      </c>
      <c r="G30">
        <f t="shared" ca="1" si="28"/>
        <v>0.2506760854520439</v>
      </c>
      <c r="H30">
        <f t="shared" ca="1" si="28"/>
        <v>3.4292363336680731E-2</v>
      </c>
      <c r="I30">
        <f t="shared" ca="1" si="28"/>
        <v>0.4945295615717189</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v>
      </c>
      <c r="AN30" t="str">
        <f t="shared" ca="1" si="10"/>
        <v>{"dy":3,"sl":8}</v>
      </c>
      <c r="BM30" t="e">
        <f ca="1">IF(VLOOKUP($BV30,[1]EquipTable!$1:$1048576,MATCH("업데이트순번",[1]EquipTable!$1:$1,0),0)&lt;=$BP$1,1,0)
*IF(MID(BV30,7,1)="4",0.1,1)</f>
        <v>#VALUE!</v>
      </c>
      <c r="BN30" t="e">
        <f ca="1">IF(VLOOKUP($BV30,[1]EquipTable!$1:$1048576,MATCH("업데이트순번",[1]EquipTable!$1:$1,0),0)&lt;=$BP$1,1,0)
*IF(MID(BV30,7,1)="4",0.1,1)
*IF(AND(MID(BV30,7,1)&lt;&gt;"4",OR(MID(BV30,6,1)="6",MID(BV30,6,1)="7")),3,1)</f>
        <v>#VALUE!</v>
      </c>
      <c r="BO30" t="e">
        <f ca="1">IF(VLOOKUP($BV30,[1]EquipTable!$1:$1048576,MATCH("업데이트순번",[1]EquipTable!$1:$1,0),0)&lt;=$BP$1,1,0)
*IF(MID(BV30,7,1)="4",0.1,1)
*IF(AND(MID(BV30,7,1)&lt;&gt;"4",MID(BV30,6,1)="8"),4,1)</f>
        <v>#VALUE!</v>
      </c>
      <c r="BP30" t="e">
        <f t="shared" ca="1" si="16"/>
        <v>#VALUE!</v>
      </c>
      <c r="BQ30" t="e">
        <f t="shared" ca="1" si="17"/>
        <v>#VALUE!</v>
      </c>
      <c r="BR30" t="e">
        <f t="shared" ca="1" si="18"/>
        <v>#VALUE!</v>
      </c>
      <c r="BS30" t="e">
        <f t="shared" ca="1" si="19"/>
        <v>#VALUE!</v>
      </c>
      <c r="BT30" t="e">
        <f t="shared" ca="1" si="22"/>
        <v>#VALUE!</v>
      </c>
      <c r="BU30" t="e">
        <f t="shared" ca="1" si="23"/>
        <v>#VALUE!</v>
      </c>
      <c r="BV30" t="e">
        <f ca="1">OFFSET([1]EquipTable!$A$1,ROW()-1,0)</f>
        <v>#VALUE!</v>
      </c>
      <c r="BX30" t="e">
        <f ca="1">IF(VLOOKUP($CA30,[2]ActorTable!$1:$1048576,MATCH("업데이트순번",[2]ActorTable!$1:$1,0),0)&lt;=$BY$1,1,0)
*IF(MID(CA30,7,1)="2",0.1,1)</f>
        <v>#VALUE!</v>
      </c>
      <c r="BY30" t="e">
        <f t="shared" ca="1" si="20"/>
        <v>#VALUE!</v>
      </c>
      <c r="BZ30" t="e">
        <f t="shared" ca="1" si="21"/>
        <v>#VALUE!</v>
      </c>
      <c r="CA30" t="e">
        <f ca="1">OFFSET([2]ActorTable!$A$1,ROW()-1,0)</f>
        <v>#VALUE!</v>
      </c>
      <c r="CB30" t="e">
        <f ca="1">VLOOKUP($CA30,[2]ActorTable!$1:$1048576,MATCH("이름참고",[2]ActorTable!$1:$1,0),0)</f>
        <v>#VALUE!</v>
      </c>
    </row>
    <row r="31" spans="1:80">
      <c r="A31">
        <v>3</v>
      </c>
      <c r="B31">
        <v>9</v>
      </c>
      <c r="C31">
        <f t="shared" si="0"/>
        <v>0</v>
      </c>
      <c r="D31">
        <f t="shared" ca="1" si="28"/>
        <v>0.66272308677234615</v>
      </c>
      <c r="E31">
        <f t="shared" ca="1" si="28"/>
        <v>0.88045479372063729</v>
      </c>
      <c r="F31">
        <f t="shared" ca="1" si="28"/>
        <v>5.1292935225747072E-2</v>
      </c>
      <c r="G31">
        <f t="shared" ca="1" si="28"/>
        <v>0.55243914781796111</v>
      </c>
      <c r="H31">
        <f t="shared" ca="1" si="28"/>
        <v>0.93908403430768506</v>
      </c>
      <c r="I31">
        <f t="shared" ca="1" si="28"/>
        <v>0.31118545679459408</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v>
      </c>
      <c r="AN31" t="str">
        <f t="shared" ca="1" si="10"/>
        <v>{"dy":3,"sl":9}</v>
      </c>
      <c r="BM31" t="e">
        <f ca="1">IF(VLOOKUP($BV31,[1]EquipTable!$1:$1048576,MATCH("업데이트순번",[1]EquipTable!$1:$1,0),0)&lt;=$BP$1,1,0)
*IF(MID(BV31,7,1)="4",0.1,1)</f>
        <v>#VALUE!</v>
      </c>
      <c r="BN31" t="e">
        <f ca="1">IF(VLOOKUP($BV31,[1]EquipTable!$1:$1048576,MATCH("업데이트순번",[1]EquipTable!$1:$1,0),0)&lt;=$BP$1,1,0)
*IF(MID(BV31,7,1)="4",0.1,1)
*IF(AND(MID(BV31,7,1)&lt;&gt;"4",OR(MID(BV31,6,1)="6",MID(BV31,6,1)="7")),3,1)</f>
        <v>#VALUE!</v>
      </c>
      <c r="BO31" t="e">
        <f ca="1">IF(VLOOKUP($BV31,[1]EquipTable!$1:$1048576,MATCH("업데이트순번",[1]EquipTable!$1:$1,0),0)&lt;=$BP$1,1,0)
*IF(MID(BV31,7,1)="4",0.1,1)
*IF(AND(MID(BV31,7,1)&lt;&gt;"4",MID(BV31,6,1)="8"),4,1)</f>
        <v>#VALUE!</v>
      </c>
      <c r="BP31" t="e">
        <f t="shared" ca="1" si="16"/>
        <v>#VALUE!</v>
      </c>
      <c r="BQ31" t="e">
        <f t="shared" ca="1" si="17"/>
        <v>#VALUE!</v>
      </c>
      <c r="BR31" t="e">
        <f t="shared" ca="1" si="18"/>
        <v>#VALUE!</v>
      </c>
      <c r="BS31" t="e">
        <f t="shared" ca="1" si="19"/>
        <v>#VALUE!</v>
      </c>
      <c r="BT31" t="e">
        <f t="shared" ca="1" si="22"/>
        <v>#VALUE!</v>
      </c>
      <c r="BU31" t="e">
        <f t="shared" ca="1" si="23"/>
        <v>#VALUE!</v>
      </c>
      <c r="BV31" t="e">
        <f ca="1">OFFSET([1]EquipTable!$A$1,ROW()-1,0)</f>
        <v>#VALUE!</v>
      </c>
      <c r="BX31" t="e">
        <f ca="1">IF(VLOOKUP($CA31,[2]ActorTable!$1:$1048576,MATCH("업데이트순번",[2]ActorTable!$1:$1,0),0)&lt;=$BY$1,1,0)
*IF(MID(CA31,7,1)="2",0.1,1)</f>
        <v>#VALUE!</v>
      </c>
      <c r="BY31" t="e">
        <f t="shared" ca="1" si="20"/>
        <v>#VALUE!</v>
      </c>
      <c r="BZ31" t="e">
        <f t="shared" ca="1" si="21"/>
        <v>#VALUE!</v>
      </c>
      <c r="CA31" t="e">
        <f ca="1">OFFSET([2]ActorTable!$A$1,ROW()-1,0)</f>
        <v>#VALUE!</v>
      </c>
      <c r="CB31" t="e">
        <f ca="1">VLOOKUP($CA31,[2]ActorTable!$1:$1048576,MATCH("이름참고",[2]ActorTable!$1:$1,0),0)</f>
        <v>#VALUE!</v>
      </c>
    </row>
    <row r="32" spans="1:80">
      <c r="A32">
        <v>4</v>
      </c>
      <c r="B32">
        <v>0</v>
      </c>
      <c r="C32">
        <f t="shared" si="0"/>
        <v>0</v>
      </c>
      <c r="D32">
        <f t="shared" ref="D32:I41" ca="1" si="29">RAND()</f>
        <v>0.30091075887738339</v>
      </c>
      <c r="E32">
        <f t="shared" ca="1" si="29"/>
        <v>0.1186031985096393</v>
      </c>
      <c r="F32">
        <f t="shared" ca="1" si="29"/>
        <v>0.20584224096476678</v>
      </c>
      <c r="G32">
        <f t="shared" ca="1" si="29"/>
        <v>0.53593382988778204</v>
      </c>
      <c r="H32">
        <f t="shared" ca="1" si="29"/>
        <v>0.23610100264105027</v>
      </c>
      <c r="I32">
        <f t="shared" ca="1" si="29"/>
        <v>0.14309182649351382</v>
      </c>
      <c r="M32" t="str">
        <f t="shared" ca="1" si="2"/>
        <v>지정 장비</v>
      </c>
      <c r="N32" t="e">
        <f t="shared" ca="1" si="3"/>
        <v>#VALUE!</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t="e">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#VALUE!</v>
      </c>
      <c r="S32" t="e">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#VALUE!</v>
      </c>
      <c r="T32" t="e">
        <f t="shared" ca="1" si="5"/>
        <v>#VALUE!</v>
      </c>
      <c r="U32" t="s">
        <v>82</v>
      </c>
      <c r="V32" t="s">
        <v>190</v>
      </c>
      <c r="W32">
        <v>1</v>
      </c>
      <c r="X32" t="s">
        <v>125</v>
      </c>
      <c r="Z32">
        <v>1100</v>
      </c>
      <c r="AA32" t="str">
        <f t="shared" ca="1" si="6"/>
        <v>fe</v>
      </c>
      <c r="AB32" t="s">
        <v>82</v>
      </c>
      <c r="AC32" t="s">
        <v>511</v>
      </c>
      <c r="AD32">
        <v>1</v>
      </c>
      <c r="AE32" t="s">
        <v>125</v>
      </c>
      <c r="AG32">
        <v>700</v>
      </c>
      <c r="AH32" t="str">
        <f>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얼룩진 도끼</v>
      </c>
      <c r="AL32">
        <v>1</v>
      </c>
      <c r="AM32"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v>
      </c>
      <c r="AN32" t="str">
        <f t="shared" ca="1" si="10"/>
        <v>{"dy":4,"sl":0,"tp":"fe","vl":"Equip0002","cn":1,"pt":"GO","pr":700}</v>
      </c>
      <c r="BM32" t="e">
        <f ca="1">IF(VLOOKUP($BV32,[1]EquipTable!$1:$1048576,MATCH("업데이트순번",[1]EquipTable!$1:$1,0),0)&lt;=$BP$1,1,0)
*IF(MID(BV32,7,1)="4",0.1,1)</f>
        <v>#VALUE!</v>
      </c>
      <c r="BN32" t="e">
        <f ca="1">IF(VLOOKUP($BV32,[1]EquipTable!$1:$1048576,MATCH("업데이트순번",[1]EquipTable!$1:$1,0),0)&lt;=$BP$1,1,0)
*IF(MID(BV32,7,1)="4",0.1,1)
*IF(AND(MID(BV32,7,1)&lt;&gt;"4",OR(MID(BV32,6,1)="6",MID(BV32,6,1)="7")),3,1)</f>
        <v>#VALUE!</v>
      </c>
      <c r="BO32" t="e">
        <f ca="1">IF(VLOOKUP($BV32,[1]EquipTable!$1:$1048576,MATCH("업데이트순번",[1]EquipTable!$1:$1,0),0)&lt;=$BP$1,1,0)
*IF(MID(BV32,7,1)="4",0.1,1)
*IF(AND(MID(BV32,7,1)&lt;&gt;"4",MID(BV32,6,1)="8"),4,1)</f>
        <v>#VALUE!</v>
      </c>
      <c r="BP32" t="e">
        <f t="shared" ca="1" si="16"/>
        <v>#VALUE!</v>
      </c>
      <c r="BQ32" t="e">
        <f t="shared" ca="1" si="17"/>
        <v>#VALUE!</v>
      </c>
      <c r="BR32" t="e">
        <f t="shared" ca="1" si="18"/>
        <v>#VALUE!</v>
      </c>
      <c r="BS32" t="e">
        <f t="shared" ca="1" si="19"/>
        <v>#VALUE!</v>
      </c>
      <c r="BT32" t="e">
        <f t="shared" ca="1" si="22"/>
        <v>#VALUE!</v>
      </c>
      <c r="BU32" t="e">
        <f t="shared" ca="1" si="23"/>
        <v>#VALUE!</v>
      </c>
      <c r="BV32" t="e">
        <f ca="1">OFFSET([1]EquipTable!$A$1,ROW()-1,0)</f>
        <v>#VALUE!</v>
      </c>
      <c r="BX32" t="e">
        <f ca="1">IF(VLOOKUP($CA32,[2]ActorTable!$1:$1048576,MATCH("업데이트순번",[2]ActorTable!$1:$1,0),0)&lt;=$BY$1,1,0)
*IF(MID(CA32,7,1)="2",0.1,1)</f>
        <v>#VALUE!</v>
      </c>
      <c r="BY32" t="e">
        <f t="shared" ca="1" si="20"/>
        <v>#VALUE!</v>
      </c>
      <c r="BZ32" t="e">
        <f t="shared" ca="1" si="21"/>
        <v>#VALUE!</v>
      </c>
      <c r="CA32" t="e">
        <f ca="1">OFFSET([2]ActorTable!$A$1,ROW()-1,0)</f>
        <v>#VALUE!</v>
      </c>
      <c r="CB32" t="e">
        <f ca="1">VLOOKUP($CA32,[2]ActorTable!$1:$1048576,MATCH("이름참고",[2]ActorTable!$1:$1,0),0)</f>
        <v>#VALUE!</v>
      </c>
    </row>
    <row r="33" spans="1:80">
      <c r="A33">
        <v>4</v>
      </c>
      <c r="B33">
        <v>1</v>
      </c>
      <c r="C33">
        <f t="shared" si="0"/>
        <v>0</v>
      </c>
      <c r="D33">
        <f t="shared" ca="1" si="29"/>
        <v>0.46134642711015272</v>
      </c>
      <c r="E33">
        <f t="shared" ca="1" si="29"/>
        <v>0.8235945556679547</v>
      </c>
      <c r="F33">
        <f t="shared" ca="1" si="29"/>
        <v>0.24026699528605289</v>
      </c>
      <c r="G33">
        <f t="shared" ca="1" si="29"/>
        <v>0.67431582335617146</v>
      </c>
      <c r="H33">
        <f t="shared" ca="1" si="29"/>
        <v>0.72542902670745979</v>
      </c>
      <c r="I33">
        <f t="shared" ca="1" si="29"/>
        <v>0.92775875326112867</v>
      </c>
      <c r="M33" t="str">
        <f t="shared" ca="1" si="2"/>
        <v>지정 장비</v>
      </c>
      <c r="N33" t="e">
        <f t="shared" ca="1" si="3"/>
        <v>#VALUE!</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t="e">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#VALUE!</v>
      </c>
      <c r="S33" t="e">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#VALUE!</v>
      </c>
      <c r="T33" t="e">
        <f t="shared" ca="1" si="5"/>
        <v>#VALUE!</v>
      </c>
      <c r="U33" t="s">
        <v>82</v>
      </c>
      <c r="V33" t="s">
        <v>259</v>
      </c>
      <c r="W33">
        <v>1</v>
      </c>
      <c r="X33" t="s">
        <v>125</v>
      </c>
      <c r="Z33">
        <v>7600</v>
      </c>
      <c r="AA33" t="str">
        <f t="shared" ca="1" si="6"/>
        <v>upn</v>
      </c>
      <c r="AB33" t="s">
        <v>92</v>
      </c>
      <c r="AC33">
        <v>17107</v>
      </c>
      <c r="AD33">
        <v>7</v>
      </c>
      <c r="AE33" t="s">
        <v>68</v>
      </c>
      <c r="AG33">
        <v>2100</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v>
      </c>
      <c r="AN33" t="str">
        <f t="shared" ca="1" si="10"/>
        <v>{"dy":4,"sl":1,"tp":"upn","vl":"17107","cn":7,"pt":"GO","pr":2100}</v>
      </c>
      <c r="BM33" t="e">
        <f ca="1">IF(VLOOKUP($BV33,[1]EquipTable!$1:$1048576,MATCH("업데이트순번",[1]EquipTable!$1:$1,0),0)&lt;=$BP$1,1,0)
*IF(MID(BV33,7,1)="4",0.1,1)</f>
        <v>#VALUE!</v>
      </c>
      <c r="BN33" t="e">
        <f ca="1">IF(VLOOKUP($BV33,[1]EquipTable!$1:$1048576,MATCH("업데이트순번",[1]EquipTable!$1:$1,0),0)&lt;=$BP$1,1,0)
*IF(MID(BV33,7,1)="4",0.1,1)
*IF(AND(MID(BV33,7,1)&lt;&gt;"4",OR(MID(BV33,6,1)="6",MID(BV33,6,1)="7")),3,1)</f>
        <v>#VALUE!</v>
      </c>
      <c r="BO33" t="e">
        <f ca="1">IF(VLOOKUP($BV33,[1]EquipTable!$1:$1048576,MATCH("업데이트순번",[1]EquipTable!$1:$1,0),0)&lt;=$BP$1,1,0)
*IF(MID(BV33,7,1)="4",0.1,1)
*IF(AND(MID(BV33,7,1)&lt;&gt;"4",MID(BV33,6,1)="8"),4,1)</f>
        <v>#VALUE!</v>
      </c>
      <c r="BP33" t="e">
        <f t="shared" ca="1" si="16"/>
        <v>#VALUE!</v>
      </c>
      <c r="BQ33" t="e">
        <f t="shared" ca="1" si="17"/>
        <v>#VALUE!</v>
      </c>
      <c r="BR33" t="e">
        <f t="shared" ca="1" si="18"/>
        <v>#VALUE!</v>
      </c>
      <c r="BS33" t="e">
        <f t="shared" ca="1" si="19"/>
        <v>#VALUE!</v>
      </c>
      <c r="BT33" t="e">
        <f t="shared" ca="1" si="22"/>
        <v>#VALUE!</v>
      </c>
      <c r="BU33" t="e">
        <f t="shared" ca="1" si="23"/>
        <v>#VALUE!</v>
      </c>
      <c r="BV33" t="e">
        <f ca="1">OFFSET([1]EquipTable!$A$1,ROW()-1,0)</f>
        <v>#VALUE!</v>
      </c>
      <c r="BX33" t="e">
        <f ca="1">IF(VLOOKUP($CA33,[2]ActorTable!$1:$1048576,MATCH("업데이트순번",[2]ActorTable!$1:$1,0),0)&lt;=$BY$1,1,0)
*IF(MID(CA33,7,1)="2",0.1,1)</f>
        <v>#VALUE!</v>
      </c>
      <c r="BY33" t="e">
        <f t="shared" ca="1" si="20"/>
        <v>#VALUE!</v>
      </c>
      <c r="BZ33" t="e">
        <f t="shared" ca="1" si="21"/>
        <v>#VALUE!</v>
      </c>
      <c r="CA33" t="e">
        <f ca="1">OFFSET([2]ActorTable!$A$1,ROW()-1,0)</f>
        <v>#VALUE!</v>
      </c>
      <c r="CB33" t="e">
        <f ca="1">VLOOKUP($CA33,[2]ActorTable!$1:$1048576,MATCH("이름참고",[2]ActorTable!$1:$1,0),0)</f>
        <v>#VALUE!</v>
      </c>
    </row>
    <row r="34" spans="1:80">
      <c r="A34">
        <v>4</v>
      </c>
      <c r="B34">
        <v>2</v>
      </c>
      <c r="C34">
        <f t="shared" si="0"/>
        <v>0</v>
      </c>
      <c r="D34">
        <f t="shared" ca="1" si="29"/>
        <v>5.8032581191055699E-2</v>
      </c>
      <c r="E34">
        <f t="shared" ca="1" si="29"/>
        <v>0.38885580695269351</v>
      </c>
      <c r="F34">
        <f t="shared" ca="1" si="29"/>
        <v>0.18540138752083901</v>
      </c>
      <c r="G34">
        <f t="shared" ca="1" si="29"/>
        <v>0.92238247425474806</v>
      </c>
      <c r="H34">
        <f t="shared" ca="1" si="29"/>
        <v>0.94121027890090758</v>
      </c>
      <c r="I34">
        <f t="shared" ca="1" si="29"/>
        <v>0.37757623166670407</v>
      </c>
      <c r="M34" t="str">
        <f t="shared" ca="1" si="2"/>
        <v>안 지정 캐릭터 PP 영웅등급</v>
      </c>
      <c r="N34">
        <f t="shared" ca="1" si="3"/>
        <v>38885</v>
      </c>
      <c r="O34">
        <f t="shared" ca="1" si="4"/>
        <v>7</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2100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91</v>
      </c>
      <c r="V34">
        <v>33231</v>
      </c>
      <c r="W34">
        <v>10</v>
      </c>
      <c r="X34" t="s">
        <v>125</v>
      </c>
      <c r="Z34">
        <v>1000</v>
      </c>
      <c r="AA34" t="str">
        <f t="shared" ca="1" si="6"/>
        <v>fe</v>
      </c>
      <c r="AB34" t="s">
        <v>82</v>
      </c>
      <c r="AC34" t="s">
        <v>415</v>
      </c>
      <c r="AD34">
        <v>1</v>
      </c>
      <c r="AE34" t="s">
        <v>125</v>
      </c>
      <c r="AG34">
        <v>7600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뿔과 뼈</v>
      </c>
      <c r="AL34">
        <v>1</v>
      </c>
      <c r="AM34"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v>
      </c>
      <c r="AN34" t="str">
        <f t="shared" ca="1" si="10"/>
        <v>{"dy":4,"sl":2,"tp":"fe","vl":"Equip2301","cn":1,"pt":"GO","pr":7600}</v>
      </c>
      <c r="BM34" t="e">
        <f ca="1">IF(VLOOKUP($BV34,[1]EquipTable!$1:$1048576,MATCH("업데이트순번",[1]EquipTable!$1:$1,0),0)&lt;=$BP$1,1,0)
*IF(MID(BV34,7,1)="4",0.1,1)</f>
        <v>#VALUE!</v>
      </c>
      <c r="BN34" t="e">
        <f ca="1">IF(VLOOKUP($BV34,[1]EquipTable!$1:$1048576,MATCH("업데이트순번",[1]EquipTable!$1:$1,0),0)&lt;=$BP$1,1,0)
*IF(MID(BV34,7,1)="4",0.1,1)
*IF(AND(MID(BV34,7,1)&lt;&gt;"4",OR(MID(BV34,6,1)="6",MID(BV34,6,1)="7")),3,1)</f>
        <v>#VALUE!</v>
      </c>
      <c r="BO34" t="e">
        <f ca="1">IF(VLOOKUP($BV34,[1]EquipTable!$1:$1048576,MATCH("업데이트순번",[1]EquipTable!$1:$1,0),0)&lt;=$BP$1,1,0)
*IF(MID(BV34,7,1)="4",0.1,1)
*IF(AND(MID(BV34,7,1)&lt;&gt;"4",MID(BV34,6,1)="8"),4,1)</f>
        <v>#VALUE!</v>
      </c>
      <c r="BP34" t="e">
        <f t="shared" ca="1" si="16"/>
        <v>#VALUE!</v>
      </c>
      <c r="BQ34" t="e">
        <f t="shared" ca="1" si="17"/>
        <v>#VALUE!</v>
      </c>
      <c r="BR34" t="e">
        <f t="shared" ca="1" si="18"/>
        <v>#VALUE!</v>
      </c>
      <c r="BS34" t="e">
        <f t="shared" ca="1" si="19"/>
        <v>#VALUE!</v>
      </c>
      <c r="BT34" t="e">
        <f t="shared" ca="1" si="22"/>
        <v>#VALUE!</v>
      </c>
      <c r="BU34" t="e">
        <f t="shared" ca="1" si="23"/>
        <v>#VALUE!</v>
      </c>
      <c r="BV34" t="e">
        <f ca="1">OFFSET([1]EquipTable!$A$1,ROW()-1,0)</f>
        <v>#VALUE!</v>
      </c>
      <c r="BX34" t="e">
        <f ca="1">IF(VLOOKUP($CA34,[2]ActorTable!$1:$1048576,MATCH("업데이트순번",[2]ActorTable!$1:$1,0),0)&lt;=$BY$1,1,0)
*IF(MID(CA34,7,1)="2",0.1,1)</f>
        <v>#VALUE!</v>
      </c>
      <c r="BY34" t="e">
        <f t="shared" ca="1" si="20"/>
        <v>#VALUE!</v>
      </c>
      <c r="BZ34" t="e">
        <f t="shared" ca="1" si="21"/>
        <v>#VALUE!</v>
      </c>
      <c r="CA34" t="e">
        <f ca="1">OFFSET([2]ActorTable!$A$1,ROW()-1,0)</f>
        <v>#VALUE!</v>
      </c>
      <c r="CB34" t="e">
        <f ca="1">VLOOKUP($CA34,[2]ActorTable!$1:$1048576,MATCH("이름참고",[2]ActorTable!$1:$1,0),0)</f>
        <v>#VALUE!</v>
      </c>
    </row>
    <row r="35" spans="1:80">
      <c r="A35">
        <v>4</v>
      </c>
      <c r="B35">
        <v>3</v>
      </c>
      <c r="C35">
        <f t="shared" si="0"/>
        <v>0</v>
      </c>
      <c r="D35">
        <f t="shared" ca="1" si="29"/>
        <v>6.5810003160393427E-2</v>
      </c>
      <c r="E35">
        <f t="shared" ca="1" si="29"/>
        <v>0.62272850770510391</v>
      </c>
      <c r="F35">
        <f t="shared" ca="1" si="29"/>
        <v>8.8872056500004182E-2</v>
      </c>
      <c r="G35">
        <f t="shared" ca="1" si="29"/>
        <v>0.99520312933103605</v>
      </c>
      <c r="H35">
        <f t="shared" ca="1" si="29"/>
        <v>0.6674581064523657</v>
      </c>
      <c r="I35">
        <f t="shared" ca="1" si="29"/>
        <v>0.67351777027495296</v>
      </c>
      <c r="M35" t="str">
        <f t="shared" ca="1" si="2"/>
        <v>안 지정 캐릭터 PP 영웅등급</v>
      </c>
      <c r="N35">
        <f t="shared" ca="1" si="3"/>
        <v>62272</v>
      </c>
      <c r="O35">
        <f t="shared" ca="1" si="4"/>
        <v>10</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3000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92</v>
      </c>
      <c r="V35">
        <v>7107</v>
      </c>
      <c r="W35">
        <v>9</v>
      </c>
      <c r="X35" t="s">
        <v>125</v>
      </c>
      <c r="Z35">
        <v>900</v>
      </c>
      <c r="AA35" t="str">
        <f t="shared" ca="1" si="6"/>
        <v>upn</v>
      </c>
      <c r="AB35" t="s">
        <v>92</v>
      </c>
      <c r="AC35">
        <v>43231</v>
      </c>
      <c r="AD35">
        <v>6</v>
      </c>
      <c r="AE35" t="s">
        <v>125</v>
      </c>
      <c r="AG35">
        <v>1800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v>
      </c>
      <c r="AN35" t="str">
        <f t="shared" ca="1" si="10"/>
        <v>{"dy":4,"sl":3,"tp":"upn","vl":"43231","cn":6,"pt":"GO","pr":1800}</v>
      </c>
      <c r="BM35" t="e">
        <f ca="1">IF(VLOOKUP($BV35,[1]EquipTable!$1:$1048576,MATCH("업데이트순번",[1]EquipTable!$1:$1,0),0)&lt;=$BP$1,1,0)
*IF(MID(BV35,7,1)="4",0.1,1)</f>
        <v>#VALUE!</v>
      </c>
      <c r="BN35" t="e">
        <f ca="1">IF(VLOOKUP($BV35,[1]EquipTable!$1:$1048576,MATCH("업데이트순번",[1]EquipTable!$1:$1,0),0)&lt;=$BP$1,1,0)
*IF(MID(BV35,7,1)="4",0.1,1)
*IF(AND(MID(BV35,7,1)&lt;&gt;"4",OR(MID(BV35,6,1)="6",MID(BV35,6,1)="7")),3,1)</f>
        <v>#VALUE!</v>
      </c>
      <c r="BO35" t="e">
        <f ca="1">IF(VLOOKUP($BV35,[1]EquipTable!$1:$1048576,MATCH("업데이트순번",[1]EquipTable!$1:$1,0),0)&lt;=$BP$1,1,0)
*IF(MID(BV35,7,1)="4",0.1,1)
*IF(AND(MID(BV35,7,1)&lt;&gt;"4",MID(BV35,6,1)="8"),4,1)</f>
        <v>#VALUE!</v>
      </c>
      <c r="BP35" t="e">
        <f t="shared" ca="1" si="16"/>
        <v>#VALUE!</v>
      </c>
      <c r="BQ35" t="e">
        <f t="shared" ca="1" si="17"/>
        <v>#VALUE!</v>
      </c>
      <c r="BR35" t="e">
        <f t="shared" ca="1" si="18"/>
        <v>#VALUE!</v>
      </c>
      <c r="BS35" t="e">
        <f t="shared" ca="1" si="19"/>
        <v>#VALUE!</v>
      </c>
      <c r="BT35" t="e">
        <f t="shared" ca="1" si="22"/>
        <v>#VALUE!</v>
      </c>
      <c r="BU35" t="e">
        <f t="shared" ca="1" si="23"/>
        <v>#VALUE!</v>
      </c>
      <c r="BV35" t="e">
        <f ca="1">OFFSET([1]EquipTable!$A$1,ROW()-1,0)</f>
        <v>#VALUE!</v>
      </c>
      <c r="BX35" t="e">
        <f ca="1">IF(VLOOKUP($CA35,[2]ActorTable!$1:$1048576,MATCH("업데이트순번",[2]ActorTable!$1:$1,0),0)&lt;=$BY$1,1,0)
*IF(MID(CA35,7,1)="2",0.1,1)</f>
        <v>#VALUE!</v>
      </c>
      <c r="BY35" t="e">
        <f t="shared" ca="1" si="20"/>
        <v>#VALUE!</v>
      </c>
      <c r="BZ35" t="e">
        <f t="shared" ca="1" si="21"/>
        <v>#VALUE!</v>
      </c>
      <c r="CA35" t="e">
        <f ca="1">OFFSET([2]ActorTable!$A$1,ROW()-1,0)</f>
        <v>#VALUE!</v>
      </c>
      <c r="CB35" t="e">
        <f ca="1">VLOOKUP($CA35,[2]ActorTable!$1:$1048576,MATCH("이름참고",[2]ActorTable!$1:$1,0),0)</f>
        <v>#VALUE!</v>
      </c>
    </row>
    <row r="36" spans="1:80">
      <c r="A36">
        <v>4</v>
      </c>
      <c r="B36">
        <v>4</v>
      </c>
      <c r="C36">
        <f t="shared" si="0"/>
        <v>0</v>
      </c>
      <c r="D36">
        <f t="shared" ca="1" si="29"/>
        <v>0.25267062340509583</v>
      </c>
      <c r="E36">
        <f t="shared" ca="1" si="29"/>
        <v>0.58437648806321563</v>
      </c>
      <c r="F36">
        <f t="shared" ca="1" si="29"/>
        <v>0.71551896396537584</v>
      </c>
      <c r="G36">
        <f t="shared" ca="1" si="29"/>
        <v>0.4023226466606511</v>
      </c>
      <c r="H36">
        <f t="shared" ca="1" si="29"/>
        <v>0.82715218669766377</v>
      </c>
      <c r="I36">
        <f t="shared" ca="1" si="29"/>
        <v>0.59061189160822491</v>
      </c>
      <c r="M36" t="str">
        <f t="shared" ca="1" si="2"/>
        <v>안 지정 캐릭터 PP 일반등급</v>
      </c>
      <c r="N36">
        <f t="shared" ca="1" si="3"/>
        <v>58437</v>
      </c>
      <c r="O36">
        <f t="shared" ca="1" si="4"/>
        <v>10</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3000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92</v>
      </c>
      <c r="V36">
        <v>265</v>
      </c>
      <c r="W36">
        <v>9</v>
      </c>
      <c r="X36" t="s">
        <v>125</v>
      </c>
      <c r="Z36">
        <v>900</v>
      </c>
      <c r="AA36" t="str">
        <f t="shared" ca="1" si="6"/>
        <v>fe</v>
      </c>
      <c r="AB36" t="s">
        <v>82</v>
      </c>
      <c r="AC36" t="s">
        <v>277</v>
      </c>
      <c r="AD36">
        <v>1</v>
      </c>
      <c r="AE36" t="s">
        <v>125</v>
      </c>
      <c r="AG36">
        <v>2900</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
      </c>
      <c r="AJ36" t="str">
        <f t="shared" si="8"/>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T75식 레이피어</v>
      </c>
      <c r="AL36">
        <v>1</v>
      </c>
      <c r="AM36"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v>
      </c>
      <c r="AN36" t="str">
        <f t="shared" ca="1" si="10"/>
        <v>{"dy":4,"sl":4,"tp":"fe","vl":"Equip5202","cn":1,"pt":"GO","pr":2900}</v>
      </c>
      <c r="BM36" t="e">
        <f ca="1">IF(VLOOKUP($BV36,[1]EquipTable!$1:$1048576,MATCH("업데이트순번",[1]EquipTable!$1:$1,0),0)&lt;=$BP$1,1,0)
*IF(MID(BV36,7,1)="4",0.1,1)</f>
        <v>#VALUE!</v>
      </c>
      <c r="BN36" t="e">
        <f ca="1">IF(VLOOKUP($BV36,[1]EquipTable!$1:$1048576,MATCH("업데이트순번",[1]EquipTable!$1:$1,0),0)&lt;=$BP$1,1,0)
*IF(MID(BV36,7,1)="4",0.1,1)
*IF(AND(MID(BV36,7,1)&lt;&gt;"4",OR(MID(BV36,6,1)="6",MID(BV36,6,1)="7")),3,1)</f>
        <v>#VALUE!</v>
      </c>
      <c r="BO36" t="e">
        <f ca="1">IF(VLOOKUP($BV36,[1]EquipTable!$1:$1048576,MATCH("업데이트순번",[1]EquipTable!$1:$1,0),0)&lt;=$BP$1,1,0)
*IF(MID(BV36,7,1)="4",0.1,1)
*IF(AND(MID(BV36,7,1)&lt;&gt;"4",MID(BV36,6,1)="8"),4,1)</f>
        <v>#VALUE!</v>
      </c>
      <c r="BP36" t="e">
        <f t="shared" ca="1" si="16"/>
        <v>#VALUE!</v>
      </c>
      <c r="BQ36" t="e">
        <f t="shared" ca="1" si="17"/>
        <v>#VALUE!</v>
      </c>
      <c r="BR36" t="e">
        <f t="shared" ca="1" si="18"/>
        <v>#VALUE!</v>
      </c>
      <c r="BS36" t="e">
        <f t="shared" ca="1" si="19"/>
        <v>#VALUE!</v>
      </c>
      <c r="BT36" t="e">
        <f t="shared" ca="1" si="22"/>
        <v>#VALUE!</v>
      </c>
      <c r="BU36" t="e">
        <f t="shared" ca="1" si="23"/>
        <v>#VALUE!</v>
      </c>
      <c r="BV36" t="e">
        <f ca="1">OFFSET([1]EquipTable!$A$1,ROW()-1,0)</f>
        <v>#VALUE!</v>
      </c>
      <c r="BX36" t="e">
        <f ca="1">IF(VLOOKUP($CA36,[2]ActorTable!$1:$1048576,MATCH("업데이트순번",[2]ActorTable!$1:$1,0),0)&lt;=$BY$1,1,0)
*IF(MID(CA36,7,1)="2",0.1,1)</f>
        <v>#VALUE!</v>
      </c>
      <c r="BY36" t="e">
        <f t="shared" ca="1" si="20"/>
        <v>#VALUE!</v>
      </c>
      <c r="BZ36" t="e">
        <f t="shared" ca="1" si="21"/>
        <v>#VALUE!</v>
      </c>
      <c r="CA36" t="e">
        <f ca="1">OFFSET([2]ActorTable!$A$1,ROW()-1,0)</f>
        <v>#VALUE!</v>
      </c>
      <c r="CB36" t="e">
        <f ca="1">VLOOKUP($CA36,[2]ActorTable!$1:$1048576,MATCH("이름참고",[2]ActorTable!$1:$1,0),0)</f>
        <v>#VALUE!</v>
      </c>
    </row>
    <row r="37" spans="1:80">
      <c r="A37">
        <v>4</v>
      </c>
      <c r="B37">
        <v>5</v>
      </c>
      <c r="C37">
        <f t="shared" si="0"/>
        <v>0</v>
      </c>
      <c r="D37">
        <f t="shared" ca="1" si="29"/>
        <v>0.32673607654678882</v>
      </c>
      <c r="E37">
        <f t="shared" ca="1" si="29"/>
        <v>0.35427323867776483</v>
      </c>
      <c r="F37">
        <f t="shared" ca="1" si="29"/>
        <v>0.24739276653628173</v>
      </c>
      <c r="G37">
        <f t="shared" ca="1" si="29"/>
        <v>0.42044752588637835</v>
      </c>
      <c r="H37">
        <f t="shared" ca="1" si="29"/>
        <v>0.22509482791734015</v>
      </c>
      <c r="I37">
        <f t="shared" ca="1" si="29"/>
        <v>0.93214878789560396</v>
      </c>
      <c r="M37" t="str">
        <f t="shared" ca="1" si="2"/>
        <v>지정 장비</v>
      </c>
      <c r="N37" t="e">
        <f t="shared" ca="1" si="3"/>
        <v>#VALUE!</v>
      </c>
      <c r="O37">
        <f t="shared" ca="1" si="4"/>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t="e">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#VALUE!</v>
      </c>
      <c r="S37" t="e">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#VALUE!</v>
      </c>
      <c r="T37" t="e">
        <f t="shared" ca="1" si="5"/>
        <v>#VALUE!</v>
      </c>
      <c r="U37" t="s">
        <v>82</v>
      </c>
      <c r="V37" t="s">
        <v>203</v>
      </c>
      <c r="W37">
        <v>1</v>
      </c>
      <c r="X37" t="s">
        <v>125</v>
      </c>
      <c r="Z37">
        <v>2900</v>
      </c>
      <c r="AA37" t="str">
        <f t="shared" ca="1" si="6"/>
        <v>uph</v>
      </c>
      <c r="AB37" t="s">
        <v>91</v>
      </c>
      <c r="AC37">
        <v>26542</v>
      </c>
      <c r="AD37">
        <v>10</v>
      </c>
      <c r="AE37" t="s">
        <v>296</v>
      </c>
      <c r="AG37">
        <v>3000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v>
      </c>
      <c r="AN37" t="str">
        <f t="shared" ca="1" si="10"/>
        <v>{"dy":4,"sl":5,"tp":"uph","vl":"26542","cn":10,"pt":"GO","pr":3000}</v>
      </c>
      <c r="BM37" t="e">
        <f ca="1">IF(VLOOKUP($BV37,[1]EquipTable!$1:$1048576,MATCH("업데이트순번",[1]EquipTable!$1:$1,0),0)&lt;=$BP$1,1,0)
*IF(MID(BV37,7,1)="4",0.1,1)</f>
        <v>#VALUE!</v>
      </c>
      <c r="BN37" t="e">
        <f ca="1">IF(VLOOKUP($BV37,[1]EquipTable!$1:$1048576,MATCH("업데이트순번",[1]EquipTable!$1:$1,0),0)&lt;=$BP$1,1,0)
*IF(MID(BV37,7,1)="4",0.1,1)
*IF(AND(MID(BV37,7,1)&lt;&gt;"4",OR(MID(BV37,6,1)="6",MID(BV37,6,1)="7")),3,1)</f>
        <v>#VALUE!</v>
      </c>
      <c r="BO37" t="e">
        <f ca="1">IF(VLOOKUP($BV37,[1]EquipTable!$1:$1048576,MATCH("업데이트순번",[1]EquipTable!$1:$1,0),0)&lt;=$BP$1,1,0)
*IF(MID(BV37,7,1)="4",0.1,1)
*IF(AND(MID(BV37,7,1)&lt;&gt;"4",MID(BV37,6,1)="8"),4,1)</f>
        <v>#VALUE!</v>
      </c>
      <c r="BP37" t="e">
        <f t="shared" ca="1" si="16"/>
        <v>#VALUE!</v>
      </c>
      <c r="BQ37" t="e">
        <f t="shared" ca="1" si="17"/>
        <v>#VALUE!</v>
      </c>
      <c r="BR37" t="e">
        <f t="shared" ca="1" si="18"/>
        <v>#VALUE!</v>
      </c>
      <c r="BS37" t="e">
        <f t="shared" ca="1" si="19"/>
        <v>#VALUE!</v>
      </c>
      <c r="BT37" t="e">
        <f t="shared" ca="1" si="22"/>
        <v>#VALUE!</v>
      </c>
      <c r="BU37" t="e">
        <f t="shared" ca="1" si="23"/>
        <v>#VALUE!</v>
      </c>
      <c r="BV37" t="e">
        <f ca="1">OFFSET([1]EquipTable!$A$1,ROW()-1,0)</f>
        <v>#VALUE!</v>
      </c>
      <c r="BX37" t="e">
        <f ca="1">IF(VLOOKUP($CA37,[2]ActorTable!$1:$1048576,MATCH("업데이트순번",[2]ActorTable!$1:$1,0),0)&lt;=$BY$1,1,0)
*IF(MID(CA37,7,1)="2",0.1,1)</f>
        <v>#VALUE!</v>
      </c>
      <c r="BY37" t="e">
        <f t="shared" ca="1" si="20"/>
        <v>#VALUE!</v>
      </c>
      <c r="BZ37" t="e">
        <f t="shared" ca="1" si="21"/>
        <v>#VALUE!</v>
      </c>
      <c r="CA37" t="e">
        <f ca="1">OFFSET([2]ActorTable!$A$1,ROW()-1,0)</f>
        <v>#VALUE!</v>
      </c>
      <c r="CB37" t="e">
        <f ca="1">VLOOKUP($CA37,[2]ActorTable!$1:$1048576,MATCH("이름참고",[2]ActorTable!$1:$1,0),0)</f>
        <v>#VALUE!</v>
      </c>
    </row>
    <row r="38" spans="1:80">
      <c r="A38">
        <v>4</v>
      </c>
      <c r="B38">
        <v>6</v>
      </c>
      <c r="C38">
        <f t="shared" si="0"/>
        <v>0</v>
      </c>
      <c r="D38">
        <f t="shared" ca="1" si="29"/>
        <v>0.53969329748703176</v>
      </c>
      <c r="E38">
        <f t="shared" ca="1" si="29"/>
        <v>0.78117781381980866</v>
      </c>
      <c r="F38">
        <f t="shared" ca="1" si="29"/>
        <v>0.93545494842055799</v>
      </c>
      <c r="G38">
        <f t="shared" ca="1" si="29"/>
        <v>0.3620371531368981</v>
      </c>
      <c r="H38">
        <f t="shared" ca="1" si="29"/>
        <v>0.60838537905362533</v>
      </c>
      <c r="I38">
        <f t="shared" ca="1" si="29"/>
        <v>0.90325284037913023</v>
      </c>
      <c r="M38" t="str">
        <f t="shared" ca="1" si="2"/>
        <v>지정 장비</v>
      </c>
      <c r="N38" t="e">
        <f t="shared" ca="1" si="3"/>
        <v>#VALUE!</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t="e">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#VALUE!</v>
      </c>
      <c r="S38" t="e">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#VALUE!</v>
      </c>
      <c r="T38" t="e">
        <f t="shared" ca="1" si="5"/>
        <v>#VALUE!</v>
      </c>
      <c r="U38" t="s">
        <v>82</v>
      </c>
      <c r="V38" t="s">
        <v>244</v>
      </c>
      <c r="W38">
        <v>1</v>
      </c>
      <c r="X38" t="s">
        <v>129</v>
      </c>
      <c r="Z38">
        <v>15</v>
      </c>
      <c r="AA38" t="str">
        <f t="shared" ca="1" si="6"/>
        <v>fe</v>
      </c>
      <c r="AB38" t="s">
        <v>82</v>
      </c>
      <c r="AC38" t="s">
        <v>512</v>
      </c>
      <c r="AD38">
        <v>1</v>
      </c>
      <c r="AE38" t="s">
        <v>125</v>
      </c>
      <c r="AG38">
        <v>3200</v>
      </c>
      <c r="AH38" t="str">
        <f>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용력의 방패</v>
      </c>
      <c r="AL38">
        <v>1</v>
      </c>
      <c r="AM38"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v>
      </c>
      <c r="AN38" t="str">
        <f t="shared" ca="1" si="10"/>
        <v>{"dy":4,"sl":6,"tp":"fe","vl":"Equip7101","cn":1,"pt":"GO","pr":3200}</v>
      </c>
      <c r="BM38" t="e">
        <f ca="1">IF(VLOOKUP($BV38,[1]EquipTable!$1:$1048576,MATCH("업데이트순번",[1]EquipTable!$1:$1,0),0)&lt;=$BP$1,1,0)
*IF(MID(BV38,7,1)="4",0.1,1)</f>
        <v>#VALUE!</v>
      </c>
      <c r="BN38" t="e">
        <f ca="1">IF(VLOOKUP($BV38,[1]EquipTable!$1:$1048576,MATCH("업데이트순번",[1]EquipTable!$1:$1,0),0)&lt;=$BP$1,1,0)
*IF(MID(BV38,7,1)="4",0.1,1)
*IF(AND(MID(BV38,7,1)&lt;&gt;"4",OR(MID(BV38,6,1)="6",MID(BV38,6,1)="7")),3,1)</f>
        <v>#VALUE!</v>
      </c>
      <c r="BO38" t="e">
        <f ca="1">IF(VLOOKUP($BV38,[1]EquipTable!$1:$1048576,MATCH("업데이트순번",[1]EquipTable!$1:$1,0),0)&lt;=$BP$1,1,0)
*IF(MID(BV38,7,1)="4",0.1,1)
*IF(AND(MID(BV38,7,1)&lt;&gt;"4",MID(BV38,6,1)="8"),4,1)</f>
        <v>#VALUE!</v>
      </c>
      <c r="BP38" t="e">
        <f t="shared" ca="1" si="16"/>
        <v>#VALUE!</v>
      </c>
      <c r="BQ38" t="e">
        <f t="shared" ca="1" si="17"/>
        <v>#VALUE!</v>
      </c>
      <c r="BR38" t="e">
        <f t="shared" ca="1" si="18"/>
        <v>#VALUE!</v>
      </c>
      <c r="BS38" t="e">
        <f t="shared" ca="1" si="19"/>
        <v>#VALUE!</v>
      </c>
      <c r="BT38" t="e">
        <f t="shared" ca="1" si="22"/>
        <v>#VALUE!</v>
      </c>
      <c r="BU38" t="e">
        <f t="shared" ca="1" si="23"/>
        <v>#VALUE!</v>
      </c>
      <c r="BV38" t="e">
        <f ca="1">OFFSET([1]EquipTable!$A$1,ROW()-1,0)</f>
        <v>#VALUE!</v>
      </c>
      <c r="BX38" t="e">
        <f ca="1">IF(VLOOKUP($CA38,[2]ActorTable!$1:$1048576,MATCH("업데이트순번",[2]ActorTable!$1:$1,0),0)&lt;=$BY$1,1,0)
*IF(MID(CA38,7,1)="2",0.1,1)</f>
        <v>#VALUE!</v>
      </c>
      <c r="BY38" t="e">
        <f t="shared" ca="1" si="20"/>
        <v>#VALUE!</v>
      </c>
      <c r="BZ38" t="e">
        <f t="shared" ca="1" si="21"/>
        <v>#VALUE!</v>
      </c>
      <c r="CA38" t="e">
        <f ca="1">OFFSET([2]ActorTable!$A$1,ROW()-1,0)</f>
        <v>#VALUE!</v>
      </c>
      <c r="CB38" t="e">
        <f ca="1">VLOOKUP($CA38,[2]ActorTable!$1:$1048576,MATCH("이름참고",[2]ActorTable!$1:$1,0),0)</f>
        <v>#VALUE!</v>
      </c>
    </row>
    <row r="39" spans="1:80">
      <c r="A39">
        <v>4</v>
      </c>
      <c r="B39">
        <v>7</v>
      </c>
      <c r="C39">
        <f t="shared" si="0"/>
        <v>0</v>
      </c>
      <c r="D39">
        <f t="shared" ca="1" si="29"/>
        <v>0.46297627009724018</v>
      </c>
      <c r="E39">
        <f t="shared" ca="1" si="29"/>
        <v>0.91191108631155693</v>
      </c>
      <c r="F39">
        <f t="shared" ca="1" si="29"/>
        <v>0.92538564181130722</v>
      </c>
      <c r="G39">
        <f t="shared" ca="1" si="29"/>
        <v>0.20015962130466469</v>
      </c>
      <c r="H39">
        <f t="shared" ca="1" si="29"/>
        <v>0.57287046292798749</v>
      </c>
      <c r="I39">
        <f t="shared" ca="1" si="29"/>
        <v>0.13091512293304786</v>
      </c>
      <c r="M39" t="str">
        <f t="shared" ca="1" si="2"/>
        <v>지정 장비</v>
      </c>
      <c r="N39" t="e">
        <f t="shared" ca="1" si="3"/>
        <v>#VALUE!</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DI</v>
      </c>
      <c r="Q39" t="e">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#VALUE!</v>
      </c>
      <c r="R39" t="e">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#VALUE!</v>
      </c>
      <c r="S39" t="e">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#VALUE!</v>
      </c>
      <c r="T39" t="e">
        <f t="shared" ca="1" si="5"/>
        <v>#VALUE!</v>
      </c>
      <c r="U39" t="s">
        <v>82</v>
      </c>
      <c r="V39" t="s">
        <v>237</v>
      </c>
      <c r="W39">
        <v>1</v>
      </c>
      <c r="X39" t="s">
        <v>125</v>
      </c>
      <c r="Z39">
        <v>7800</v>
      </c>
      <c r="AA39" t="str">
        <f t="shared" ca="1" si="6"/>
        <v>fe</v>
      </c>
      <c r="AB39" t="s">
        <v>82</v>
      </c>
      <c r="AC39" t="s">
        <v>513</v>
      </c>
      <c r="AD39">
        <v>1</v>
      </c>
      <c r="AE39" t="s">
        <v>125</v>
      </c>
      <c r="AG39">
        <v>1900</v>
      </c>
      <c r="AH39" t="str">
        <f>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까마귀 리볼버</v>
      </c>
      <c r="AL39">
        <v>1</v>
      </c>
      <c r="AM39"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v>
      </c>
      <c r="AN39" t="str">
        <f t="shared" ca="1" si="10"/>
        <v>{"dy":4,"sl":7,"tp":"fe","vl":"Equip6001","cn":1,"pt":"GO","pr":1900}</v>
      </c>
      <c r="BM39" t="e">
        <f ca="1">IF(VLOOKUP($BV39,[1]EquipTable!$1:$1048576,MATCH("업데이트순번",[1]EquipTable!$1:$1,0),0)&lt;=$BP$1,1,0)
*IF(MID(BV39,7,1)="4",0.1,1)</f>
        <v>#VALUE!</v>
      </c>
      <c r="BN39" t="e">
        <f ca="1">IF(VLOOKUP($BV39,[1]EquipTable!$1:$1048576,MATCH("업데이트순번",[1]EquipTable!$1:$1,0),0)&lt;=$BP$1,1,0)
*IF(MID(BV39,7,1)="4",0.1,1)
*IF(AND(MID(BV39,7,1)&lt;&gt;"4",OR(MID(BV39,6,1)="6",MID(BV39,6,1)="7")),3,1)</f>
        <v>#VALUE!</v>
      </c>
      <c r="BO39" t="e">
        <f ca="1">IF(VLOOKUP($BV39,[1]EquipTable!$1:$1048576,MATCH("업데이트순번",[1]EquipTable!$1:$1,0),0)&lt;=$BP$1,1,0)
*IF(MID(BV39,7,1)="4",0.1,1)
*IF(AND(MID(BV39,7,1)&lt;&gt;"4",MID(BV39,6,1)="8"),4,1)</f>
        <v>#VALUE!</v>
      </c>
      <c r="BP39" t="e">
        <f t="shared" ca="1" si="16"/>
        <v>#VALUE!</v>
      </c>
      <c r="BQ39" t="e">
        <f t="shared" ca="1" si="17"/>
        <v>#VALUE!</v>
      </c>
      <c r="BR39" t="e">
        <f t="shared" ca="1" si="18"/>
        <v>#VALUE!</v>
      </c>
      <c r="BS39" t="e">
        <f t="shared" ca="1" si="19"/>
        <v>#VALUE!</v>
      </c>
      <c r="BT39" t="e">
        <f t="shared" ca="1" si="22"/>
        <v>#VALUE!</v>
      </c>
      <c r="BU39" t="e">
        <f t="shared" ca="1" si="23"/>
        <v>#VALUE!</v>
      </c>
      <c r="BV39" t="e">
        <f ca="1">OFFSET([1]EquipTable!$A$1,ROW()-1,0)</f>
        <v>#VALUE!</v>
      </c>
      <c r="BX39" t="e">
        <f ca="1">IF(VLOOKUP($CA39,[2]ActorTable!$1:$1048576,MATCH("업데이트순번",[2]ActorTable!$1:$1,0),0)&lt;=$BY$1,1,0)
*IF(MID(CA39,7,1)="2",0.1,1)</f>
        <v>#VALUE!</v>
      </c>
      <c r="BY39" t="e">
        <f t="shared" ca="1" si="20"/>
        <v>#VALUE!</v>
      </c>
      <c r="BZ39" t="e">
        <f t="shared" ca="1" si="21"/>
        <v>#VALUE!</v>
      </c>
      <c r="CA39" t="e">
        <f ca="1">OFFSET([2]ActorTable!$A$1,ROW()-1,0)</f>
        <v>#VALUE!</v>
      </c>
      <c r="CB39" t="e">
        <f ca="1">VLOOKUP($CA39,[2]ActorTable!$1:$1048576,MATCH("이름참고",[2]ActorTable!$1:$1,0),0)</f>
        <v>#VALUE!</v>
      </c>
    </row>
    <row r="40" spans="1:80">
      <c r="A40">
        <v>4</v>
      </c>
      <c r="B40">
        <v>8</v>
      </c>
      <c r="C40">
        <f t="shared" si="0"/>
        <v>0</v>
      </c>
      <c r="D40">
        <f t="shared" ca="1" si="29"/>
        <v>2.4455737151884205E-2</v>
      </c>
      <c r="E40">
        <f t="shared" ca="1" si="29"/>
        <v>0.19072238013354581</v>
      </c>
      <c r="F40">
        <f t="shared" ca="1" si="29"/>
        <v>0.5921212555559735</v>
      </c>
      <c r="G40">
        <f t="shared" ca="1" si="29"/>
        <v>0.36119141672060817</v>
      </c>
      <c r="H40">
        <f t="shared" ca="1" si="29"/>
        <v>0.27033661854250202</v>
      </c>
      <c r="I40">
        <f t="shared" ca="1" si="29"/>
        <v>0.24901082138607933</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fl2</v>
      </c>
      <c r="AB40" t="s">
        <v>88</v>
      </c>
      <c r="AC40" t="s">
        <v>514</v>
      </c>
      <c r="AD40">
        <v>1</v>
      </c>
      <c r="AE40" t="s">
        <v>129</v>
      </c>
      <c r="AF40">
        <v>70</v>
      </c>
      <c r="AG40">
        <v>39</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에이잭</v>
      </c>
      <c r="AL40">
        <v>1</v>
      </c>
      <c r="AM40"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v>
      </c>
      <c r="AN40" t="str">
        <f t="shared" ca="1" si="10"/>
        <v>{"dy":4,"sl":8,"tp":"fl2","vl":"Actor1029","cn":1,"pt":"DI","pp":70,"pr":39}</v>
      </c>
      <c r="BM40" t="e">
        <f ca="1">IF(VLOOKUP($BV40,[1]EquipTable!$1:$1048576,MATCH("업데이트순번",[1]EquipTable!$1:$1,0),0)&lt;=$BP$1,1,0)
*IF(MID(BV40,7,1)="4",0.1,1)</f>
        <v>#VALUE!</v>
      </c>
      <c r="BN40" t="e">
        <f ca="1">IF(VLOOKUP($BV40,[1]EquipTable!$1:$1048576,MATCH("업데이트순번",[1]EquipTable!$1:$1,0),0)&lt;=$BP$1,1,0)
*IF(MID(BV40,7,1)="4",0.1,1)
*IF(AND(MID(BV40,7,1)&lt;&gt;"4",OR(MID(BV40,6,1)="6",MID(BV40,6,1)="7")),3,1)</f>
        <v>#VALUE!</v>
      </c>
      <c r="BO40" t="e">
        <f ca="1">IF(VLOOKUP($BV40,[1]EquipTable!$1:$1048576,MATCH("업데이트순번",[1]EquipTable!$1:$1,0),0)&lt;=$BP$1,1,0)
*IF(MID(BV40,7,1)="4",0.1,1)
*IF(AND(MID(BV40,7,1)&lt;&gt;"4",MID(BV40,6,1)="8"),4,1)</f>
        <v>#VALUE!</v>
      </c>
      <c r="BP40" t="e">
        <f t="shared" ca="1" si="16"/>
        <v>#VALUE!</v>
      </c>
      <c r="BQ40" t="e">
        <f t="shared" ca="1" si="17"/>
        <v>#VALUE!</v>
      </c>
      <c r="BR40" t="e">
        <f t="shared" ca="1" si="18"/>
        <v>#VALUE!</v>
      </c>
      <c r="BS40" t="e">
        <f t="shared" ca="1" si="19"/>
        <v>#VALUE!</v>
      </c>
      <c r="BT40" t="e">
        <f t="shared" ca="1" si="22"/>
        <v>#VALUE!</v>
      </c>
      <c r="BU40" t="e">
        <f t="shared" ca="1" si="23"/>
        <v>#VALUE!</v>
      </c>
      <c r="BV40" t="e">
        <f ca="1">OFFSET([1]EquipTable!$A$1,ROW()-1,0)</f>
        <v>#VALUE!</v>
      </c>
      <c r="BX40" t="e">
        <f ca="1">IF(VLOOKUP($CA40,[2]ActorTable!$1:$1048576,MATCH("업데이트순번",[2]ActorTable!$1:$1,0),0)&lt;=$BY$1,1,0)
*IF(MID(CA40,7,1)="2",0.1,1)</f>
        <v>#VALUE!</v>
      </c>
      <c r="BY40" t="e">
        <f t="shared" ca="1" si="20"/>
        <v>#VALUE!</v>
      </c>
      <c r="BZ40" t="e">
        <f t="shared" ca="1" si="21"/>
        <v>#VALUE!</v>
      </c>
      <c r="CA40" t="e">
        <f ca="1">OFFSET([2]ActorTable!$A$1,ROW()-1,0)</f>
        <v>#VALUE!</v>
      </c>
      <c r="CB40" t="e">
        <f ca="1">VLOOKUP($CA40,[2]ActorTable!$1:$1048576,MATCH("이름참고",[2]ActorTable!$1:$1,0),0)</f>
        <v>#VALUE!</v>
      </c>
    </row>
    <row r="41" spans="1:80">
      <c r="A41">
        <v>4</v>
      </c>
      <c r="B41">
        <v>9</v>
      </c>
      <c r="C41">
        <f t="shared" si="0"/>
        <v>0</v>
      </c>
      <c r="D41">
        <f t="shared" ca="1" si="29"/>
        <v>0.2486823234210036</v>
      </c>
      <c r="E41">
        <f t="shared" ca="1" si="29"/>
        <v>9.7005732796933808E-2</v>
      </c>
      <c r="F41">
        <f t="shared" ca="1" si="29"/>
        <v>0.84639848871264167</v>
      </c>
      <c r="G41">
        <f t="shared" ca="1" si="29"/>
        <v>8.0612654496942771E-2</v>
      </c>
      <c r="H41">
        <f t="shared" ca="1" si="29"/>
        <v>0.14447719857721575</v>
      </c>
      <c r="I41">
        <f t="shared" ca="1" si="29"/>
        <v>0.27703414728184572</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fl3</v>
      </c>
      <c r="AB41" t="s">
        <v>89</v>
      </c>
      <c r="AC41" t="s">
        <v>514</v>
      </c>
      <c r="AD41">
        <v>1</v>
      </c>
      <c r="AE41" t="s">
        <v>129</v>
      </c>
      <c r="AF41">
        <v>70</v>
      </c>
      <c r="AG41">
        <v>39</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에이잭</v>
      </c>
      <c r="AL41">
        <v>1</v>
      </c>
      <c r="AM41"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v>
      </c>
      <c r="AN41" t="str">
        <f t="shared" ca="1" si="10"/>
        <v>{"dy":4,"sl":9,"tp":"fl3","vl":"Actor1029","cn":1,"pt":"DI","pp":70,"pr":39}</v>
      </c>
      <c r="BM41" t="e">
        <f ca="1">IF(VLOOKUP($BV41,[1]EquipTable!$1:$1048576,MATCH("업데이트순번",[1]EquipTable!$1:$1,0),0)&lt;=$BP$1,1,0)
*IF(MID(BV41,7,1)="4",0.1,1)</f>
        <v>#VALUE!</v>
      </c>
      <c r="BN41" t="e">
        <f ca="1">IF(VLOOKUP($BV41,[1]EquipTable!$1:$1048576,MATCH("업데이트순번",[1]EquipTable!$1:$1,0),0)&lt;=$BP$1,1,0)
*IF(MID(BV41,7,1)="4",0.1,1)
*IF(AND(MID(BV41,7,1)&lt;&gt;"4",OR(MID(BV41,6,1)="6",MID(BV41,6,1)="7")),3,1)</f>
        <v>#VALUE!</v>
      </c>
      <c r="BO41" t="e">
        <f ca="1">IF(VLOOKUP($BV41,[1]EquipTable!$1:$1048576,MATCH("업데이트순번",[1]EquipTable!$1:$1,0),0)&lt;=$BP$1,1,0)
*IF(MID(BV41,7,1)="4",0.1,1)
*IF(AND(MID(BV41,7,1)&lt;&gt;"4",MID(BV41,6,1)="8"),4,1)</f>
        <v>#VALUE!</v>
      </c>
      <c r="BP41" t="e">
        <f t="shared" ca="1" si="16"/>
        <v>#VALUE!</v>
      </c>
      <c r="BQ41" t="e">
        <f t="shared" ca="1" si="17"/>
        <v>#VALUE!</v>
      </c>
      <c r="BR41" t="e">
        <f t="shared" ca="1" si="18"/>
        <v>#VALUE!</v>
      </c>
      <c r="BS41" t="e">
        <f t="shared" ca="1" si="19"/>
        <v>#VALUE!</v>
      </c>
      <c r="BT41" t="e">
        <f t="shared" ca="1" si="22"/>
        <v>#VALUE!</v>
      </c>
      <c r="BU41" t="e">
        <f t="shared" ca="1" si="23"/>
        <v>#VALUE!</v>
      </c>
      <c r="BV41" t="e">
        <f ca="1">OFFSET([1]EquipTable!$A$1,ROW()-1,0)</f>
        <v>#VALUE!</v>
      </c>
      <c r="BX41" t="e">
        <f ca="1">IF(VLOOKUP($CA41,[2]ActorTable!$1:$1048576,MATCH("업데이트순번",[2]ActorTable!$1:$1,0),0)&lt;=$BY$1,1,0)
*IF(MID(CA41,7,1)="2",0.1,1)</f>
        <v>#VALUE!</v>
      </c>
      <c r="BY41" t="e">
        <f t="shared" ca="1" si="20"/>
        <v>#VALUE!</v>
      </c>
      <c r="BZ41" t="e">
        <f t="shared" ca="1" si="21"/>
        <v>#VALUE!</v>
      </c>
      <c r="CA41" t="e">
        <f ca="1">OFFSET([2]ActorTable!$A$1,ROW()-1,0)</f>
        <v>#VALUE!</v>
      </c>
      <c r="CB41" t="e">
        <f ca="1">VLOOKUP($CA41,[2]ActorTable!$1:$1048576,MATCH("이름참고",[2]ActorTable!$1:$1,0),0)</f>
        <v>#VALUE!</v>
      </c>
    </row>
    <row r="42" spans="1:80">
      <c r="A42">
        <v>5</v>
      </c>
      <c r="B42">
        <v>0</v>
      </c>
      <c r="C42">
        <f t="shared" si="0"/>
        <v>0</v>
      </c>
      <c r="D42">
        <f t="shared" ref="D42:I51" ca="1" si="30">RAND()</f>
        <v>0.65766501841242087</v>
      </c>
      <c r="E42">
        <f t="shared" ca="1" si="30"/>
        <v>0.99602798239601631</v>
      </c>
      <c r="F42">
        <f t="shared" ca="1" si="30"/>
        <v>0.9325499109082801</v>
      </c>
      <c r="G42">
        <f t="shared" ca="1" si="30"/>
        <v>0.79331756791413621</v>
      </c>
      <c r="H42">
        <f t="shared" ca="1" si="30"/>
        <v>0.34925865273000567</v>
      </c>
      <c r="I42">
        <f t="shared" ca="1" si="30"/>
        <v>0.21318096442732215</v>
      </c>
      <c r="M42" t="str">
        <f t="shared" ca="1" si="2"/>
        <v>지정 장비</v>
      </c>
      <c r="N42" t="e">
        <f t="shared" ca="1" si="3"/>
        <v>#VALUE!</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t="e">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#VALUE!</v>
      </c>
      <c r="S42" t="e">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#VALUE!</v>
      </c>
      <c r="T42" t="e">
        <f t="shared" ca="1" si="5"/>
        <v>#VALUE!</v>
      </c>
      <c r="U42" t="s">
        <v>82</v>
      </c>
      <c r="V42" t="s">
        <v>205</v>
      </c>
      <c r="W42">
        <v>1</v>
      </c>
      <c r="X42" t="s">
        <v>125</v>
      </c>
      <c r="Z42">
        <v>3800</v>
      </c>
      <c r="AA42" t="str">
        <f t="shared" ca="1" si="6"/>
        <v>fe</v>
      </c>
      <c r="AB42" t="s">
        <v>82</v>
      </c>
      <c r="AC42" t="s">
        <v>416</v>
      </c>
      <c r="AD42">
        <v>1</v>
      </c>
      <c r="AE42" t="s">
        <v>125</v>
      </c>
      <c r="AG42">
        <v>700</v>
      </c>
      <c r="AH42" t="str">
        <f>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떠오르는 태양</v>
      </c>
      <c r="AL42">
        <v>1</v>
      </c>
      <c r="AM42"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v>
      </c>
      <c r="AN42" t="str">
        <f t="shared" ca="1" si="10"/>
        <v>{"dy":5,"sl":0,"tp":"fe","vl":"Equip3002","cn":1,"pt":"GO","pr":700}</v>
      </c>
      <c r="BM42" t="e">
        <f ca="1">IF(VLOOKUP($BV42,[1]EquipTable!$1:$1048576,MATCH("업데이트순번",[1]EquipTable!$1:$1,0),0)&lt;=$BP$1,1,0)
*IF(MID(BV42,7,1)="4",0.1,1)</f>
        <v>#VALUE!</v>
      </c>
      <c r="BN42" t="e">
        <f ca="1">IF(VLOOKUP($BV42,[1]EquipTable!$1:$1048576,MATCH("업데이트순번",[1]EquipTable!$1:$1,0),0)&lt;=$BP$1,1,0)
*IF(MID(BV42,7,1)="4",0.1,1)
*IF(AND(MID(BV42,7,1)&lt;&gt;"4",OR(MID(BV42,6,1)="6",MID(BV42,6,1)="7")),3,1)</f>
        <v>#VALUE!</v>
      </c>
      <c r="BO42" t="e">
        <f ca="1">IF(VLOOKUP($BV42,[1]EquipTable!$1:$1048576,MATCH("업데이트순번",[1]EquipTable!$1:$1,0),0)&lt;=$BP$1,1,0)
*IF(MID(BV42,7,1)="4",0.1,1)
*IF(AND(MID(BV42,7,1)&lt;&gt;"4",MID(BV42,6,1)="8"),4,1)</f>
        <v>#VALUE!</v>
      </c>
      <c r="BP42" t="e">
        <f t="shared" ca="1" si="16"/>
        <v>#VALUE!</v>
      </c>
      <c r="BQ42" t="e">
        <f t="shared" ca="1" si="17"/>
        <v>#VALUE!</v>
      </c>
      <c r="BR42" t="e">
        <f t="shared" ca="1" si="18"/>
        <v>#VALUE!</v>
      </c>
      <c r="BS42" t="e">
        <f t="shared" ca="1" si="19"/>
        <v>#VALUE!</v>
      </c>
      <c r="BT42" t="e">
        <f t="shared" ca="1" si="22"/>
        <v>#VALUE!</v>
      </c>
      <c r="BU42" t="e">
        <f t="shared" ca="1" si="23"/>
        <v>#VALUE!</v>
      </c>
      <c r="BV42" t="e">
        <f ca="1">OFFSET([1]EquipTable!$A$1,ROW()-1,0)</f>
        <v>#VALUE!</v>
      </c>
      <c r="BX42" t="e">
        <f ca="1">IF(VLOOKUP($CA42,[2]ActorTable!$1:$1048576,MATCH("업데이트순번",[2]ActorTable!$1:$1,0),0)&lt;=$BY$1,1,0)
*IF(MID(CA42,7,1)="2",0.1,1)</f>
        <v>#VALUE!</v>
      </c>
      <c r="BY42" t="e">
        <f t="shared" ca="1" si="20"/>
        <v>#VALUE!</v>
      </c>
      <c r="BZ42" t="e">
        <f t="shared" ca="1" si="21"/>
        <v>#VALUE!</v>
      </c>
      <c r="CA42" t="e">
        <f ca="1">OFFSET([2]ActorTable!$A$1,ROW()-1,0)</f>
        <v>#VALUE!</v>
      </c>
      <c r="CB42" t="e">
        <f ca="1">VLOOKUP($CA42,[2]ActorTable!$1:$1048576,MATCH("이름참고",[2]ActorTable!$1:$1,0),0)</f>
        <v>#VALUE!</v>
      </c>
    </row>
    <row r="43" spans="1:80">
      <c r="A43">
        <v>5</v>
      </c>
      <c r="B43">
        <v>1</v>
      </c>
      <c r="C43">
        <f t="shared" si="0"/>
        <v>0</v>
      </c>
      <c r="D43">
        <f t="shared" ca="1" si="30"/>
        <v>0.27070559958448059</v>
      </c>
      <c r="E43">
        <f t="shared" ca="1" si="30"/>
        <v>0.80513995055354004</v>
      </c>
      <c r="F43">
        <f t="shared" ca="1" si="30"/>
        <v>0.22086869178361035</v>
      </c>
      <c r="G43">
        <f t="shared" ca="1" si="30"/>
        <v>0.54564182849146414</v>
      </c>
      <c r="H43">
        <f t="shared" ca="1" si="30"/>
        <v>0.4355574892248677</v>
      </c>
      <c r="I43">
        <f t="shared" ca="1" si="30"/>
        <v>1.9518896446336309E-2</v>
      </c>
      <c r="M43" t="str">
        <f t="shared" ca="1" si="2"/>
        <v>지정 장비</v>
      </c>
      <c r="N43" t="e">
        <f t="shared" ca="1" si="3"/>
        <v>#VALUE!</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t="e">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#VALUE!</v>
      </c>
      <c r="S43" t="e">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#VALUE!</v>
      </c>
      <c r="T43" t="e">
        <f t="shared" ca="1" si="5"/>
        <v>#VALUE!</v>
      </c>
      <c r="U43" t="s">
        <v>82</v>
      </c>
      <c r="V43" t="s">
        <v>113</v>
      </c>
      <c r="W43">
        <v>1</v>
      </c>
      <c r="X43" t="s">
        <v>125</v>
      </c>
      <c r="Z43">
        <v>1400</v>
      </c>
      <c r="AA43" t="str">
        <f t="shared" ca="1" si="6"/>
        <v>fe</v>
      </c>
      <c r="AB43" t="s">
        <v>82</v>
      </c>
      <c r="AC43" t="s">
        <v>417</v>
      </c>
      <c r="AD43">
        <v>1</v>
      </c>
      <c r="AE43" t="s">
        <v>125</v>
      </c>
      <c r="AG43">
        <v>3100</v>
      </c>
      <c r="AH43" t="str">
        <f>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미스틱 해머</v>
      </c>
      <c r="AL43">
        <v>1</v>
      </c>
      <c r="AM43"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v>
      </c>
      <c r="AN43" t="str">
        <f t="shared" ca="1" si="10"/>
        <v>{"dy":5,"sl":1,"tp":"fe","vl":"Equip4202","cn":1,"pt":"GO","pr":3100}</v>
      </c>
      <c r="BM43" t="e">
        <f ca="1">IF(VLOOKUP($BV43,[1]EquipTable!$1:$1048576,MATCH("업데이트순번",[1]EquipTable!$1:$1,0),0)&lt;=$BP$1,1,0)
*IF(MID(BV43,7,1)="4",0.1,1)</f>
        <v>#VALUE!</v>
      </c>
      <c r="BN43" t="e">
        <f ca="1">IF(VLOOKUP($BV43,[1]EquipTable!$1:$1048576,MATCH("업데이트순번",[1]EquipTable!$1:$1,0),0)&lt;=$BP$1,1,0)
*IF(MID(BV43,7,1)="4",0.1,1)
*IF(AND(MID(BV43,7,1)&lt;&gt;"4",OR(MID(BV43,6,1)="6",MID(BV43,6,1)="7")),3,1)</f>
        <v>#VALUE!</v>
      </c>
      <c r="BO43" t="e">
        <f ca="1">IF(VLOOKUP($BV43,[1]EquipTable!$1:$1048576,MATCH("업데이트순번",[1]EquipTable!$1:$1,0),0)&lt;=$BP$1,1,0)
*IF(MID(BV43,7,1)="4",0.1,1)
*IF(AND(MID(BV43,7,1)&lt;&gt;"4",MID(BV43,6,1)="8"),4,1)</f>
        <v>#VALUE!</v>
      </c>
      <c r="BP43" t="e">
        <f t="shared" ca="1" si="16"/>
        <v>#VALUE!</v>
      </c>
      <c r="BQ43" t="e">
        <f t="shared" ca="1" si="17"/>
        <v>#VALUE!</v>
      </c>
      <c r="BR43" t="e">
        <f t="shared" ca="1" si="18"/>
        <v>#VALUE!</v>
      </c>
      <c r="BS43" t="e">
        <f t="shared" ca="1" si="19"/>
        <v>#VALUE!</v>
      </c>
      <c r="BT43" t="e">
        <f t="shared" ca="1" si="22"/>
        <v>#VALUE!</v>
      </c>
      <c r="BU43" t="e">
        <f t="shared" ca="1" si="23"/>
        <v>#VALUE!</v>
      </c>
      <c r="BV43" t="e">
        <f ca="1">OFFSET([1]EquipTable!$A$1,ROW()-1,0)</f>
        <v>#VALUE!</v>
      </c>
      <c r="BX43" t="e">
        <f ca="1">IF(VLOOKUP($CA43,[2]ActorTable!$1:$1048576,MATCH("업데이트순번",[2]ActorTable!$1:$1,0),0)&lt;=$BY$1,1,0)
*IF(MID(CA43,7,1)="2",0.1,1)</f>
        <v>#VALUE!</v>
      </c>
      <c r="BY43" t="e">
        <f t="shared" ca="1" si="20"/>
        <v>#VALUE!</v>
      </c>
      <c r="BZ43" t="e">
        <f t="shared" ca="1" si="21"/>
        <v>#VALUE!</v>
      </c>
      <c r="CA43" t="e">
        <f ca="1">OFFSET([2]ActorTable!$A$1,ROW()-1,0)</f>
        <v>#VALUE!</v>
      </c>
      <c r="CB43" t="e">
        <f ca="1">VLOOKUP($CA43,[2]ActorTable!$1:$1048576,MATCH("이름참고",[2]ActorTable!$1:$1,0),0)</f>
        <v>#VALUE!</v>
      </c>
    </row>
    <row r="44" spans="1:80">
      <c r="A44">
        <v>5</v>
      </c>
      <c r="B44">
        <v>2</v>
      </c>
      <c r="C44">
        <f t="shared" si="0"/>
        <v>0</v>
      </c>
      <c r="D44">
        <f t="shared" ca="1" si="30"/>
        <v>0.78460073774323225</v>
      </c>
      <c r="E44">
        <f t="shared" ca="1" si="30"/>
        <v>0.74429800884992459</v>
      </c>
      <c r="F44">
        <f t="shared" ca="1" si="30"/>
        <v>0.42872321689760184</v>
      </c>
      <c r="G44">
        <f t="shared" ca="1" si="30"/>
        <v>4.0006533749901041E-2</v>
      </c>
      <c r="H44">
        <f t="shared" ca="1" si="30"/>
        <v>0.81506690668103499</v>
      </c>
      <c r="I44">
        <f t="shared" ca="1" si="30"/>
        <v>9.6251411528701647E-2</v>
      </c>
      <c r="M44" t="str">
        <f t="shared" ca="1" si="2"/>
        <v>안 지정 캐릭터 PP 영웅등급</v>
      </c>
      <c r="N44">
        <f t="shared" ca="1" si="3"/>
        <v>74429</v>
      </c>
      <c r="O44">
        <f t="shared" ca="1" si="4"/>
        <v>11</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3300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91</v>
      </c>
      <c r="V44">
        <v>37314</v>
      </c>
      <c r="W44">
        <v>11</v>
      </c>
      <c r="X44" t="s">
        <v>125</v>
      </c>
      <c r="Z44">
        <v>1100</v>
      </c>
      <c r="AA44" t="str">
        <f t="shared" ca="1" si="6"/>
        <v>upn</v>
      </c>
      <c r="AB44" t="s">
        <v>92</v>
      </c>
      <c r="AC44">
        <v>47314</v>
      </c>
      <c r="AD44">
        <v>8</v>
      </c>
      <c r="AE44" t="s">
        <v>68</v>
      </c>
      <c r="AG44">
        <v>2400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v>
      </c>
      <c r="AN44" t="str">
        <f t="shared" ca="1" si="10"/>
        <v>{"dy":5,"sl":2,"tp":"upn","vl":"47314","cn":8,"pt":"GO","pr":2400}</v>
      </c>
      <c r="BM44" t="e">
        <f ca="1">IF(VLOOKUP($BV44,[1]EquipTable!$1:$1048576,MATCH("업데이트순번",[1]EquipTable!$1:$1,0),0)&lt;=$BP$1,1,0)
*IF(MID(BV44,7,1)="4",0.1,1)</f>
        <v>#VALUE!</v>
      </c>
      <c r="BN44" t="e">
        <f ca="1">IF(VLOOKUP($BV44,[1]EquipTable!$1:$1048576,MATCH("업데이트순번",[1]EquipTable!$1:$1,0),0)&lt;=$BP$1,1,0)
*IF(MID(BV44,7,1)="4",0.1,1)
*IF(AND(MID(BV44,7,1)&lt;&gt;"4",OR(MID(BV44,6,1)="6",MID(BV44,6,1)="7")),3,1)</f>
        <v>#VALUE!</v>
      </c>
      <c r="BO44" t="e">
        <f ca="1">IF(VLOOKUP($BV44,[1]EquipTable!$1:$1048576,MATCH("업데이트순번",[1]EquipTable!$1:$1,0),0)&lt;=$BP$1,1,0)
*IF(MID(BV44,7,1)="4",0.1,1)
*IF(AND(MID(BV44,7,1)&lt;&gt;"4",MID(BV44,6,1)="8"),4,1)</f>
        <v>#VALUE!</v>
      </c>
      <c r="BP44" t="e">
        <f t="shared" ca="1" si="16"/>
        <v>#VALUE!</v>
      </c>
      <c r="BQ44" t="e">
        <f t="shared" ca="1" si="17"/>
        <v>#VALUE!</v>
      </c>
      <c r="BR44" t="e">
        <f t="shared" ca="1" si="18"/>
        <v>#VALUE!</v>
      </c>
      <c r="BS44" t="e">
        <f t="shared" ca="1" si="19"/>
        <v>#VALUE!</v>
      </c>
      <c r="BT44" t="e">
        <f t="shared" ca="1" si="22"/>
        <v>#VALUE!</v>
      </c>
      <c r="BU44" t="e">
        <f t="shared" ca="1" si="23"/>
        <v>#VALUE!</v>
      </c>
      <c r="BV44" t="e">
        <f ca="1">OFFSET([1]EquipTable!$A$1,ROW()-1,0)</f>
        <v>#VALUE!</v>
      </c>
      <c r="BX44">
        <f>IF(VLOOKUP($CA44,[2]ActorTable!$1:$1048576,MATCH("업데이트순번",[2]ActorTable!$1:$1,0),0)&lt;=$BY$1,1,0)
*IF(MID(CA44,7,1)="2",0.1,1)</f>
        <v>0</v>
      </c>
      <c r="BY44" t="e">
        <f t="shared" ca="1" si="20"/>
        <v>#VALUE!</v>
      </c>
      <c r="BZ44" t="e">
        <f t="shared" ca="1" si="21"/>
        <v>#VALUE!</v>
      </c>
      <c r="CA44" t="s">
        <v>206</v>
      </c>
      <c r="CB44" t="str">
        <f>VLOOKUP($CA44,[2]ActorTable!$1:$1048576,MATCH("이름참고",[2]ActorTable!$1:$1,0),0)</f>
        <v>레나</v>
      </c>
    </row>
    <row r="45" spans="1:80">
      <c r="A45">
        <v>5</v>
      </c>
      <c r="B45">
        <v>3</v>
      </c>
      <c r="C45">
        <f t="shared" si="0"/>
        <v>0</v>
      </c>
      <c r="D45">
        <f t="shared" ca="1" si="30"/>
        <v>0.41772177818270473</v>
      </c>
      <c r="E45">
        <f t="shared" ca="1" si="30"/>
        <v>0.76404921741106202</v>
      </c>
      <c r="F45">
        <f t="shared" ca="1" si="30"/>
        <v>0.30721420113724396</v>
      </c>
      <c r="G45">
        <f t="shared" ca="1" si="30"/>
        <v>0.31255685215262341</v>
      </c>
      <c r="H45">
        <f t="shared" ca="1" si="30"/>
        <v>9.3405557101350567E-2</v>
      </c>
      <c r="I45">
        <f t="shared" ca="1" si="30"/>
        <v>0.27683716680954851</v>
      </c>
      <c r="M45" t="str">
        <f t="shared" ca="1" si="2"/>
        <v>안 지정 캐릭터 PP 일반등급</v>
      </c>
      <c r="N45">
        <f t="shared" ca="1" si="3"/>
        <v>76404</v>
      </c>
      <c r="O45">
        <f t="shared" ca="1" si="4"/>
        <v>12</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3600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92</v>
      </c>
      <c r="V45">
        <v>3955</v>
      </c>
      <c r="W45">
        <v>9</v>
      </c>
      <c r="X45" t="s">
        <v>125</v>
      </c>
      <c r="Z45">
        <v>900</v>
      </c>
      <c r="AA45" t="str">
        <f t="shared" ca="1" si="6"/>
        <v>fe</v>
      </c>
      <c r="AB45" t="s">
        <v>82</v>
      </c>
      <c r="AC45" t="s">
        <v>503</v>
      </c>
      <c r="AD45">
        <v>1</v>
      </c>
      <c r="AE45" t="s">
        <v>407</v>
      </c>
      <c r="AF45">
        <v>209</v>
      </c>
      <c r="AG45">
        <v>149</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전설</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요정왕의 활</v>
      </c>
      <c r="AL45">
        <v>1</v>
      </c>
      <c r="AM45"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v>
      </c>
      <c r="AN45" t="str">
        <f t="shared" ca="1" si="10"/>
        <v>{"dy":5,"sl":3,"tp":"fe","vl":"Equip2402","cn":1,"pt":"DI","pp":209,"pr":149}</v>
      </c>
      <c r="BM45" t="e">
        <f ca="1">IF(VLOOKUP($BV45,[1]EquipTable!$1:$1048576,MATCH("업데이트순번",[1]EquipTable!$1:$1,0),0)&lt;=$BP$1,1,0)
*IF(MID(BV45,7,1)="4",0.1,1)</f>
        <v>#VALUE!</v>
      </c>
      <c r="BN45" t="e">
        <f ca="1">IF(VLOOKUP($BV45,[1]EquipTable!$1:$1048576,MATCH("업데이트순번",[1]EquipTable!$1:$1,0),0)&lt;=$BP$1,1,0)
*IF(MID(BV45,7,1)="4",0.1,1)
*IF(AND(MID(BV45,7,1)&lt;&gt;"4",OR(MID(BV45,6,1)="6",MID(BV45,6,1)="7")),3,1)</f>
        <v>#VALUE!</v>
      </c>
      <c r="BO45" t="e">
        <f ca="1">IF(VLOOKUP($BV45,[1]EquipTable!$1:$1048576,MATCH("업데이트순번",[1]EquipTable!$1:$1,0),0)&lt;=$BP$1,1,0)
*IF(MID(BV45,7,1)="4",0.1,1)
*IF(AND(MID(BV45,7,1)&lt;&gt;"4",MID(BV45,6,1)="8"),4,1)</f>
        <v>#VALUE!</v>
      </c>
      <c r="BP45" t="e">
        <f t="shared" ca="1" si="16"/>
        <v>#VALUE!</v>
      </c>
      <c r="BQ45" t="e">
        <f t="shared" ca="1" si="17"/>
        <v>#VALUE!</v>
      </c>
      <c r="BR45" t="e">
        <f t="shared" ca="1" si="18"/>
        <v>#VALUE!</v>
      </c>
      <c r="BS45" t="e">
        <f t="shared" ca="1" si="19"/>
        <v>#VALUE!</v>
      </c>
      <c r="BT45" t="e">
        <f t="shared" ca="1" si="22"/>
        <v>#VALUE!</v>
      </c>
      <c r="BU45" t="e">
        <f t="shared" ca="1" si="23"/>
        <v>#VALUE!</v>
      </c>
      <c r="BV45" t="e">
        <f ca="1">OFFSET([1]EquipTable!$A$1,ROW()-1,0)</f>
        <v>#VALUE!</v>
      </c>
      <c r="BX45">
        <f>IF(VLOOKUP($CA45,[2]ActorTable!$1:$1048576,MATCH("업데이트순번",[2]ActorTable!$1:$1,0),0)&lt;=$BY$1,1,0)
*IF(MID(CA45,7,1)="2",0.1,1)</f>
        <v>0</v>
      </c>
      <c r="BY45" t="e">
        <f t="shared" ca="1" si="20"/>
        <v>#VALUE!</v>
      </c>
      <c r="BZ45" t="e">
        <f t="shared" ca="1" si="21"/>
        <v>#VALUE!</v>
      </c>
      <c r="CA45" t="s">
        <v>207</v>
      </c>
      <c r="CB45" t="str">
        <f>VLOOKUP($CA45,[2]ActorTable!$1:$1048576,MATCH("이름참고",[2]ActorTable!$1:$1,0),0)</f>
        <v>서린</v>
      </c>
    </row>
    <row r="46" spans="1:80">
      <c r="A46">
        <v>5</v>
      </c>
      <c r="B46">
        <v>4</v>
      </c>
      <c r="C46">
        <f t="shared" si="0"/>
        <v>0</v>
      </c>
      <c r="D46">
        <f t="shared" ca="1" si="30"/>
        <v>0.34533148913157574</v>
      </c>
      <c r="E46">
        <f t="shared" ca="1" si="30"/>
        <v>0.6398396376997264</v>
      </c>
      <c r="F46">
        <f t="shared" ca="1" si="30"/>
        <v>0.37392398458804432</v>
      </c>
      <c r="G46">
        <f t="shared" ca="1" si="30"/>
        <v>0.67553887094888054</v>
      </c>
      <c r="H46">
        <f t="shared" ca="1" si="30"/>
        <v>0.54155462688916112</v>
      </c>
      <c r="I46">
        <f t="shared" ca="1" si="30"/>
        <v>0.913952214895146</v>
      </c>
      <c r="M46" t="str">
        <f t="shared" ca="1" si="2"/>
        <v>안 지정 캐릭터 PP 일반등급</v>
      </c>
      <c r="N46">
        <f t="shared" ca="1" si="3"/>
        <v>63983</v>
      </c>
      <c r="O46">
        <f t="shared" ca="1" si="4"/>
        <v>10</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3000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92</v>
      </c>
      <c r="V46">
        <v>88860</v>
      </c>
      <c r="W46">
        <v>14</v>
      </c>
      <c r="X46" t="s">
        <v>125</v>
      </c>
      <c r="Z46">
        <v>1400</v>
      </c>
      <c r="AA46" t="str">
        <f t="shared" ca="1" si="6"/>
        <v>fe</v>
      </c>
      <c r="AB46" t="s">
        <v>82</v>
      </c>
      <c r="AC46" t="s">
        <v>406</v>
      </c>
      <c r="AD46">
        <v>1</v>
      </c>
      <c r="AE46" t="s">
        <v>125</v>
      </c>
      <c r="AG46">
        <v>800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자작나무 도끼</v>
      </c>
      <c r="AL46">
        <v>1</v>
      </c>
      <c r="AM46"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v>
      </c>
      <c r="AN46" t="str">
        <f t="shared" ca="1" si="10"/>
        <v>{"dy":5,"sl":4,"tp":"fe","vl":"Equip0301","cn":1,"pt":"GO","pr":800}</v>
      </c>
      <c r="BM46" t="e">
        <f ca="1">IF(VLOOKUP($BV46,[1]EquipTable!$1:$1048576,MATCH("업데이트순번",[1]EquipTable!$1:$1,0),0)&lt;=$BP$1,1,0)
*IF(MID(BV46,7,1)="4",0.1,1)</f>
        <v>#VALUE!</v>
      </c>
      <c r="BN46" t="e">
        <f ca="1">IF(VLOOKUP($BV46,[1]EquipTable!$1:$1048576,MATCH("업데이트순번",[1]EquipTable!$1:$1,0),0)&lt;=$BP$1,1,0)
*IF(MID(BV46,7,1)="4",0.1,1)
*IF(AND(MID(BV46,7,1)&lt;&gt;"4",OR(MID(BV46,6,1)="6",MID(BV46,6,1)="7")),3,1)</f>
        <v>#VALUE!</v>
      </c>
      <c r="BO46" t="e">
        <f ca="1">IF(VLOOKUP($BV46,[1]EquipTable!$1:$1048576,MATCH("업데이트순번",[1]EquipTable!$1:$1,0),0)&lt;=$BP$1,1,0)
*IF(MID(BV46,7,1)="4",0.1,1)
*IF(AND(MID(BV46,7,1)&lt;&gt;"4",MID(BV46,6,1)="8"),4,1)</f>
        <v>#VALUE!</v>
      </c>
      <c r="BP46" t="e">
        <f t="shared" ca="1" si="16"/>
        <v>#VALUE!</v>
      </c>
      <c r="BQ46" t="e">
        <f t="shared" ca="1" si="17"/>
        <v>#VALUE!</v>
      </c>
      <c r="BR46" t="e">
        <f t="shared" ca="1" si="18"/>
        <v>#VALUE!</v>
      </c>
      <c r="BS46" t="e">
        <f t="shared" ca="1" si="19"/>
        <v>#VALUE!</v>
      </c>
      <c r="BT46" t="e">
        <f t="shared" ca="1" si="22"/>
        <v>#VALUE!</v>
      </c>
      <c r="BU46" t="e">
        <f t="shared" ca="1" si="23"/>
        <v>#VALUE!</v>
      </c>
      <c r="BV46" t="e">
        <f ca="1">OFFSET([1]EquipTable!$A$1,ROW()-1,0)</f>
        <v>#VALUE!</v>
      </c>
    </row>
    <row r="47" spans="1:80">
      <c r="A47">
        <v>5</v>
      </c>
      <c r="B47">
        <v>5</v>
      </c>
      <c r="C47">
        <f t="shared" si="0"/>
        <v>0</v>
      </c>
      <c r="D47">
        <f t="shared" ca="1" si="30"/>
        <v>0.44040808707752654</v>
      </c>
      <c r="E47">
        <f t="shared" ca="1" si="30"/>
        <v>0.31708174218260532</v>
      </c>
      <c r="F47">
        <f t="shared" ca="1" si="30"/>
        <v>0.30840218526601271</v>
      </c>
      <c r="G47">
        <f t="shared" ca="1" si="30"/>
        <v>0.45743655875662403</v>
      </c>
      <c r="H47">
        <f t="shared" ca="1" si="30"/>
        <v>2.7413822903062934E-3</v>
      </c>
      <c r="I47">
        <f t="shared" ca="1" si="30"/>
        <v>0.64162236019031893</v>
      </c>
      <c r="M47" t="str">
        <f t="shared" ca="1" si="2"/>
        <v>지정 장비</v>
      </c>
      <c r="N47" t="e">
        <f t="shared" ca="1" si="3"/>
        <v>#VALUE!</v>
      </c>
      <c r="O47">
        <f t="shared" ca="1" si="4"/>
        <v>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t="e">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#VALUE!</v>
      </c>
      <c r="S47" t="e">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#VALUE!</v>
      </c>
      <c r="T47" t="e">
        <f t="shared" ca="1" si="5"/>
        <v>#VALUE!</v>
      </c>
      <c r="U47" t="s">
        <v>91</v>
      </c>
      <c r="V47">
        <v>78754</v>
      </c>
      <c r="W47">
        <v>13</v>
      </c>
      <c r="X47" t="s">
        <v>125</v>
      </c>
      <c r="Z47">
        <v>1300</v>
      </c>
      <c r="AA47" t="str">
        <f t="shared" ca="1" si="6"/>
        <v>uph</v>
      </c>
      <c r="AB47" t="s">
        <v>91</v>
      </c>
      <c r="AC47">
        <v>78860</v>
      </c>
      <c r="AD47">
        <v>5</v>
      </c>
      <c r="AE47" t="s">
        <v>297</v>
      </c>
      <c r="AG47">
        <v>1500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v>
      </c>
      <c r="AN47" t="str">
        <f t="shared" ca="1" si="10"/>
        <v>{"dy":5,"sl":5,"tp":"uph","vl":"78860","cn":5,"pt":"GO","pr":1500}</v>
      </c>
      <c r="BM47" t="e">
        <f ca="1">IF(VLOOKUP($BV47,[1]EquipTable!$1:$1048576,MATCH("업데이트순번",[1]EquipTable!$1:$1,0),0)&lt;=$BP$1,1,0)
*IF(MID(BV47,7,1)="4",0.1,1)</f>
        <v>#VALUE!</v>
      </c>
      <c r="BN47" t="e">
        <f ca="1">IF(VLOOKUP($BV47,[1]EquipTable!$1:$1048576,MATCH("업데이트순번",[1]EquipTable!$1:$1,0),0)&lt;=$BP$1,1,0)
*IF(MID(BV47,7,1)="4",0.1,1)
*IF(AND(MID(BV47,7,1)&lt;&gt;"4",OR(MID(BV47,6,1)="6",MID(BV47,6,1)="7")),3,1)</f>
        <v>#VALUE!</v>
      </c>
      <c r="BO47" t="e">
        <f ca="1">IF(VLOOKUP($BV47,[1]EquipTable!$1:$1048576,MATCH("업데이트순번",[1]EquipTable!$1:$1,0),0)&lt;=$BP$1,1,0)
*IF(MID(BV47,7,1)="4",0.1,1)
*IF(AND(MID(BV47,7,1)&lt;&gt;"4",MID(BV47,6,1)="8"),4,1)</f>
        <v>#VALUE!</v>
      </c>
      <c r="BP47" t="e">
        <f t="shared" ca="1" si="16"/>
        <v>#VALUE!</v>
      </c>
      <c r="BQ47" t="e">
        <f t="shared" ca="1" si="17"/>
        <v>#VALUE!</v>
      </c>
      <c r="BR47" t="e">
        <f t="shared" ca="1" si="18"/>
        <v>#VALUE!</v>
      </c>
      <c r="BS47" t="e">
        <f t="shared" ca="1" si="19"/>
        <v>#VALUE!</v>
      </c>
      <c r="BT47" t="e">
        <f t="shared" ca="1" si="22"/>
        <v>#VALUE!</v>
      </c>
      <c r="BU47" t="e">
        <f t="shared" ca="1" si="23"/>
        <v>#VALUE!</v>
      </c>
      <c r="BV47" t="e">
        <f ca="1">OFFSET([1]EquipTable!$A$1,ROW()-1,0)</f>
        <v>#VALUE!</v>
      </c>
    </row>
    <row r="48" spans="1:80">
      <c r="A48">
        <v>5</v>
      </c>
      <c r="B48">
        <v>6</v>
      </c>
      <c r="C48">
        <f t="shared" si="0"/>
        <v>0</v>
      </c>
      <c r="D48">
        <f t="shared" ca="1" si="30"/>
        <v>0.51307474811547105</v>
      </c>
      <c r="E48">
        <f t="shared" ca="1" si="30"/>
        <v>5.5171291339399797E-2</v>
      </c>
      <c r="F48">
        <f t="shared" ca="1" si="30"/>
        <v>0.63319032717986345</v>
      </c>
      <c r="G48">
        <f t="shared" ca="1" si="30"/>
        <v>0.90144188833753391</v>
      </c>
      <c r="H48">
        <f t="shared" ca="1" si="30"/>
        <v>0.19475276725843738</v>
      </c>
      <c r="I48">
        <f t="shared" ca="1" si="30"/>
        <v>0.22481898813884582</v>
      </c>
      <c r="M48" t="str">
        <f t="shared" ca="1" si="2"/>
        <v>지정 장비</v>
      </c>
      <c r="N48" t="e">
        <f t="shared" ca="1" si="3"/>
        <v>#VALUE!</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t="e">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#VALUE!</v>
      </c>
      <c r="S48" t="e">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#VALUE!</v>
      </c>
      <c r="T48" t="e">
        <f t="shared" ca="1" si="5"/>
        <v>#VALUE!</v>
      </c>
      <c r="U48" t="s">
        <v>82</v>
      </c>
      <c r="V48" t="s">
        <v>192</v>
      </c>
      <c r="W48">
        <v>1</v>
      </c>
      <c r="X48" t="s">
        <v>125</v>
      </c>
      <c r="Z48">
        <v>800</v>
      </c>
      <c r="AA48" t="str">
        <f t="shared" ca="1" si="6"/>
        <v>uph</v>
      </c>
      <c r="AB48" t="s">
        <v>91</v>
      </c>
      <c r="AC48">
        <v>68754</v>
      </c>
      <c r="AD48">
        <v>13</v>
      </c>
      <c r="AE48" t="s">
        <v>407</v>
      </c>
      <c r="AG48">
        <v>3</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v>
      </c>
      <c r="AN48" t="str">
        <f t="shared" ca="1" si="10"/>
        <v>{"dy":5,"sl":6,"tp":"uph","vl":"68754","cn":13,"pt":"DI","pr":3}</v>
      </c>
      <c r="BM48" t="e">
        <f ca="1">IF(VLOOKUP($BV48,[1]EquipTable!$1:$1048576,MATCH("업데이트순번",[1]EquipTable!$1:$1,0),0)&lt;=$BP$1,1,0)
*IF(MID(BV48,7,1)="4",0.1,1)</f>
        <v>#VALUE!</v>
      </c>
      <c r="BN48" t="e">
        <f ca="1">IF(VLOOKUP($BV48,[1]EquipTable!$1:$1048576,MATCH("업데이트순번",[1]EquipTable!$1:$1,0),0)&lt;=$BP$1,1,0)
*IF(MID(BV48,7,1)="4",0.1,1)
*IF(AND(MID(BV48,7,1)&lt;&gt;"4",OR(MID(BV48,6,1)="6",MID(BV48,6,1)="7")),3,1)</f>
        <v>#VALUE!</v>
      </c>
      <c r="BO48" t="e">
        <f ca="1">IF(VLOOKUP($BV48,[1]EquipTable!$1:$1048576,MATCH("업데이트순번",[1]EquipTable!$1:$1,0),0)&lt;=$BP$1,1,0)
*IF(MID(BV48,7,1)="4",0.1,1)
*IF(AND(MID(BV48,7,1)&lt;&gt;"4",MID(BV48,6,1)="8"),4,1)</f>
        <v>#VALUE!</v>
      </c>
      <c r="BP48" t="e">
        <f t="shared" ca="1" si="16"/>
        <v>#VALUE!</v>
      </c>
      <c r="BQ48" t="e">
        <f t="shared" ca="1" si="17"/>
        <v>#VALUE!</v>
      </c>
      <c r="BR48" t="e">
        <f t="shared" ca="1" si="18"/>
        <v>#VALUE!</v>
      </c>
      <c r="BS48" t="e">
        <f t="shared" ca="1" si="19"/>
        <v>#VALUE!</v>
      </c>
      <c r="BT48" t="e">
        <f t="shared" ca="1" si="22"/>
        <v>#VALUE!</v>
      </c>
      <c r="BU48" t="e">
        <f t="shared" ca="1" si="23"/>
        <v>#VALUE!</v>
      </c>
      <c r="BV48" t="e">
        <f ca="1">OFFSET([1]EquipTable!$A$1,ROW()-1,0)</f>
        <v>#VALUE!</v>
      </c>
    </row>
    <row r="49" spans="1:74">
      <c r="A49">
        <v>5</v>
      </c>
      <c r="B49">
        <v>7</v>
      </c>
      <c r="C49">
        <f t="shared" si="0"/>
        <v>0</v>
      </c>
      <c r="D49">
        <f t="shared" ca="1" si="30"/>
        <v>0.99741697760460613</v>
      </c>
      <c r="E49">
        <f t="shared" ca="1" si="30"/>
        <v>3.7422243857774262E-3</v>
      </c>
      <c r="F49">
        <f t="shared" ca="1" si="30"/>
        <v>0.46477452374479711</v>
      </c>
      <c r="G49">
        <f t="shared" ca="1" si="30"/>
        <v>0.51577737404604007</v>
      </c>
      <c r="H49">
        <f t="shared" ca="1" si="30"/>
        <v>2.5105534565695753E-2</v>
      </c>
      <c r="I49">
        <f t="shared" ca="1" si="30"/>
        <v>0.42364173620690782</v>
      </c>
      <c r="M49" t="str">
        <f t="shared" ca="1" si="2"/>
        <v>지정 장비</v>
      </c>
      <c r="N49" t="e">
        <f t="shared" ca="1" si="3"/>
        <v>#VALUE!</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t="e">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#VALUE!</v>
      </c>
      <c r="S49" t="e">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#VALUE!</v>
      </c>
      <c r="T49" t="e">
        <f t="shared" ca="1" si="5"/>
        <v>#VALUE!</v>
      </c>
      <c r="U49" t="s">
        <v>82</v>
      </c>
      <c r="V49" t="s">
        <v>250</v>
      </c>
      <c r="W49">
        <v>1</v>
      </c>
      <c r="X49" t="s">
        <v>125</v>
      </c>
      <c r="Z49">
        <v>700</v>
      </c>
      <c r="AA49" t="str">
        <f t="shared" ca="1" si="6"/>
        <v>fe</v>
      </c>
      <c r="AB49" t="s">
        <v>82</v>
      </c>
      <c r="AC49" t="s">
        <v>386</v>
      </c>
      <c r="AD49">
        <v>1</v>
      </c>
      <c r="AE49" t="s">
        <v>125</v>
      </c>
      <c r="AG49">
        <v>3800</v>
      </c>
      <c r="AH49" t="str">
        <f>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버블 블래스터</v>
      </c>
      <c r="AL49">
        <v>1</v>
      </c>
      <c r="AM49"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v>
      </c>
      <c r="AN49" t="str">
        <f t="shared" ca="1" si="10"/>
        <v>{"dy":5,"sl":7,"tp":"fe","vl":"Equip6102","cn":1,"pt":"GO","pr":3800}</v>
      </c>
      <c r="BM49" t="e">
        <f ca="1">IF(VLOOKUP($BV49,[1]EquipTable!$1:$1048576,MATCH("업데이트순번",[1]EquipTable!$1:$1,0),0)&lt;=$BP$1,1,0)
*IF(MID(BV49,7,1)="4",0.1,1)</f>
        <v>#VALUE!</v>
      </c>
      <c r="BN49" t="e">
        <f ca="1">IF(VLOOKUP($BV49,[1]EquipTable!$1:$1048576,MATCH("업데이트순번",[1]EquipTable!$1:$1,0),0)&lt;=$BP$1,1,0)
*IF(MID(BV49,7,1)="4",0.1,1)
*IF(AND(MID(BV49,7,1)&lt;&gt;"4",OR(MID(BV49,6,1)="6",MID(BV49,6,1)="7")),3,1)</f>
        <v>#VALUE!</v>
      </c>
      <c r="BO49" t="e">
        <f ca="1">IF(VLOOKUP($BV49,[1]EquipTable!$1:$1048576,MATCH("업데이트순번",[1]EquipTable!$1:$1,0),0)&lt;=$BP$1,1,0)
*IF(MID(BV49,7,1)="4",0.1,1)
*IF(AND(MID(BV49,7,1)&lt;&gt;"4",MID(BV49,6,1)="8"),4,1)</f>
        <v>#VALUE!</v>
      </c>
      <c r="BP49" t="e">
        <f t="shared" ca="1" si="16"/>
        <v>#VALUE!</v>
      </c>
      <c r="BQ49" t="e">
        <f t="shared" ca="1" si="17"/>
        <v>#VALUE!</v>
      </c>
      <c r="BR49" t="e">
        <f t="shared" ca="1" si="18"/>
        <v>#VALUE!</v>
      </c>
      <c r="BS49" t="e">
        <f t="shared" ca="1" si="19"/>
        <v>#VALUE!</v>
      </c>
      <c r="BT49" t="e">
        <f t="shared" ca="1" si="22"/>
        <v>#VALUE!</v>
      </c>
      <c r="BU49" t="e">
        <f t="shared" ca="1" si="23"/>
        <v>#VALUE!</v>
      </c>
      <c r="BV49" t="e">
        <f ca="1">OFFSET([1]EquipTable!$A$1,ROW()-1,0)</f>
        <v>#VALUE!</v>
      </c>
    </row>
    <row r="50" spans="1:74">
      <c r="A50">
        <v>5</v>
      </c>
      <c r="B50">
        <v>8</v>
      </c>
      <c r="C50">
        <f t="shared" si="0"/>
        <v>0</v>
      </c>
      <c r="D50">
        <f t="shared" ca="1" si="30"/>
        <v>0.62072896335993977</v>
      </c>
      <c r="E50">
        <f t="shared" ca="1" si="30"/>
        <v>0.50246731856088012</v>
      </c>
      <c r="F50">
        <f t="shared" ca="1" si="30"/>
        <v>0.17715791696486993</v>
      </c>
      <c r="G50">
        <f t="shared" ca="1" si="30"/>
        <v>0.81950934503832362</v>
      </c>
      <c r="H50">
        <f t="shared" ca="1" si="30"/>
        <v>0.86277445816093157</v>
      </c>
      <c r="I50">
        <f t="shared" ca="1" si="30"/>
        <v>0.80928135191780104</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v>
      </c>
      <c r="AN50" t="str">
        <f t="shared" ca="1" si="10"/>
        <v>{"dy":5,"sl":8}</v>
      </c>
      <c r="BM50" t="e">
        <f ca="1">IF(VLOOKUP($BV50,[1]EquipTable!$1:$1048576,MATCH("업데이트순번",[1]EquipTable!$1:$1,0),0)&lt;=$BP$1,1,0)
*IF(MID(BV50,7,1)="4",0.1,1)</f>
        <v>#VALUE!</v>
      </c>
      <c r="BN50" t="e">
        <f ca="1">IF(VLOOKUP($BV50,[1]EquipTable!$1:$1048576,MATCH("업데이트순번",[1]EquipTable!$1:$1,0),0)&lt;=$BP$1,1,0)
*IF(MID(BV50,7,1)="4",0.1,1)
*IF(AND(MID(BV50,7,1)&lt;&gt;"4",OR(MID(BV50,6,1)="6",MID(BV50,6,1)="7")),3,1)</f>
        <v>#VALUE!</v>
      </c>
      <c r="BO50" t="e">
        <f ca="1">IF(VLOOKUP($BV50,[1]EquipTable!$1:$1048576,MATCH("업데이트순번",[1]EquipTable!$1:$1,0),0)&lt;=$BP$1,1,0)
*IF(MID(BV50,7,1)="4",0.1,1)
*IF(AND(MID(BV50,7,1)&lt;&gt;"4",MID(BV50,6,1)="8"),4,1)</f>
        <v>#VALUE!</v>
      </c>
      <c r="BP50" t="e">
        <f t="shared" ca="1" si="16"/>
        <v>#VALUE!</v>
      </c>
      <c r="BQ50" t="e">
        <f t="shared" ca="1" si="17"/>
        <v>#VALUE!</v>
      </c>
      <c r="BR50" t="e">
        <f t="shared" ca="1" si="18"/>
        <v>#VALUE!</v>
      </c>
      <c r="BS50" t="e">
        <f t="shared" ca="1" si="19"/>
        <v>#VALUE!</v>
      </c>
      <c r="BT50" t="e">
        <f t="shared" ca="1" si="22"/>
        <v>#VALUE!</v>
      </c>
      <c r="BU50" t="e">
        <f t="shared" ca="1" si="23"/>
        <v>#VALUE!</v>
      </c>
      <c r="BV50" t="e">
        <f ca="1">OFFSET([1]EquipTable!$A$1,ROW()-1,0)</f>
        <v>#VALUE!</v>
      </c>
    </row>
    <row r="51" spans="1:74">
      <c r="A51">
        <v>5</v>
      </c>
      <c r="B51">
        <v>9</v>
      </c>
      <c r="C51">
        <f t="shared" si="0"/>
        <v>0</v>
      </c>
      <c r="D51">
        <f t="shared" ca="1" si="30"/>
        <v>0.29801154330126089</v>
      </c>
      <c r="E51">
        <f t="shared" ca="1" si="30"/>
        <v>0.20382115310708748</v>
      </c>
      <c r="F51">
        <f t="shared" ca="1" si="30"/>
        <v>0.14453413107398771</v>
      </c>
      <c r="G51">
        <f t="shared" ca="1" si="30"/>
        <v>0.33455392501151493</v>
      </c>
      <c r="H51">
        <f t="shared" ca="1" si="30"/>
        <v>0.16762529909466373</v>
      </c>
      <c r="I51">
        <f t="shared" ca="1" si="30"/>
        <v>0.22863817605106784</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v>
      </c>
      <c r="AN51" t="str">
        <f t="shared" ca="1" si="10"/>
        <v>{"dy":5,"sl":9}</v>
      </c>
      <c r="BM51" t="e">
        <f ca="1">IF(VLOOKUP($BV51,[1]EquipTable!$1:$1048576,MATCH("업데이트순번",[1]EquipTable!$1:$1,0),0)&lt;=$BP$1,1,0)
*IF(MID(BV51,7,1)="4",0.1,1)</f>
        <v>#VALUE!</v>
      </c>
      <c r="BN51" t="e">
        <f ca="1">IF(VLOOKUP($BV51,[1]EquipTable!$1:$1048576,MATCH("업데이트순번",[1]EquipTable!$1:$1,0),0)&lt;=$BP$1,1,0)
*IF(MID(BV51,7,1)="4",0.1,1)
*IF(AND(MID(BV51,7,1)&lt;&gt;"4",OR(MID(BV51,6,1)="6",MID(BV51,6,1)="7")),3,1)</f>
        <v>#VALUE!</v>
      </c>
      <c r="BO51" t="e">
        <f ca="1">IF(VLOOKUP($BV51,[1]EquipTable!$1:$1048576,MATCH("업데이트순번",[1]EquipTable!$1:$1,0),0)&lt;=$BP$1,1,0)
*IF(MID(BV51,7,1)="4",0.1,1)
*IF(AND(MID(BV51,7,1)&lt;&gt;"4",MID(BV51,6,1)="8"),4,1)</f>
        <v>#VALUE!</v>
      </c>
      <c r="BP51" t="e">
        <f t="shared" ca="1" si="16"/>
        <v>#VALUE!</v>
      </c>
      <c r="BQ51" t="e">
        <f t="shared" ca="1" si="17"/>
        <v>#VALUE!</v>
      </c>
      <c r="BR51" t="e">
        <f t="shared" ca="1" si="18"/>
        <v>#VALUE!</v>
      </c>
      <c r="BS51" t="e">
        <f t="shared" ca="1" si="19"/>
        <v>#VALUE!</v>
      </c>
      <c r="BT51" t="e">
        <f t="shared" ca="1" si="22"/>
        <v>#VALUE!</v>
      </c>
      <c r="BU51" t="e">
        <f t="shared" ca="1" si="23"/>
        <v>#VALUE!</v>
      </c>
      <c r="BV51" t="e">
        <f ca="1">OFFSET([1]EquipTable!$A$1,ROW()-1,0)</f>
        <v>#VALUE!</v>
      </c>
    </row>
    <row r="52" spans="1:74">
      <c r="A52">
        <v>6</v>
      </c>
      <c r="B52">
        <v>0</v>
      </c>
      <c r="C52">
        <f t="shared" si="0"/>
        <v>0</v>
      </c>
      <c r="D52">
        <f t="shared" ref="D52:I61" ca="1" si="31">RAND()</f>
        <v>0.35165517007968561</v>
      </c>
      <c r="E52">
        <f t="shared" ca="1" si="31"/>
        <v>0.45695782711128041</v>
      </c>
      <c r="F52">
        <f t="shared" ca="1" si="31"/>
        <v>0.98417494097659919</v>
      </c>
      <c r="G52">
        <f t="shared" ca="1" si="31"/>
        <v>0.36824775509542063</v>
      </c>
      <c r="H52">
        <f t="shared" ca="1" si="31"/>
        <v>0.6535384225388704</v>
      </c>
      <c r="I52">
        <f t="shared" ca="1" si="31"/>
        <v>0.84483375902646385</v>
      </c>
      <c r="M52" t="str">
        <f t="shared" ca="1" si="2"/>
        <v>지정 장비</v>
      </c>
      <c r="N52" t="e">
        <f t="shared" ca="1" si="3"/>
        <v>#VALUE!</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DI</v>
      </c>
      <c r="Q52" t="e">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#VALUE!</v>
      </c>
      <c r="R52" t="e">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#VALUE!</v>
      </c>
      <c r="S52" t="e">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#VALUE!</v>
      </c>
      <c r="T52" t="e">
        <f t="shared" ca="1" si="5"/>
        <v>#VALUE!</v>
      </c>
      <c r="U52" t="s">
        <v>83</v>
      </c>
      <c r="W52">
        <v>1</v>
      </c>
      <c r="X52" t="s">
        <v>129</v>
      </c>
      <c r="Z52">
        <v>29</v>
      </c>
      <c r="AA52" t="str">
        <f t="shared" ca="1" si="6"/>
        <v>upn</v>
      </c>
      <c r="AB52" t="s">
        <v>92</v>
      </c>
      <c r="AC52">
        <v>24549</v>
      </c>
      <c r="AD52">
        <v>6</v>
      </c>
      <c r="AE52" t="s">
        <v>125</v>
      </c>
      <c r="AG52">
        <v>1800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v>
      </c>
      <c r="AN52" t="str">
        <f t="shared" ca="1" si="10"/>
        <v>{"dy":6,"sl":0,"tp":"upn","vl":"24549","cn":6,"pt":"GO","pr":1800}</v>
      </c>
      <c r="BM52" t="e">
        <f ca="1">IF(VLOOKUP($BV52,[1]EquipTable!$1:$1048576,MATCH("업데이트순번",[1]EquipTable!$1:$1,0),0)&lt;=$BP$1,1,0)
*IF(MID(BV52,7,1)="4",0.1,1)</f>
        <v>#VALUE!</v>
      </c>
      <c r="BN52" t="e">
        <f ca="1">IF(VLOOKUP($BV52,[1]EquipTable!$1:$1048576,MATCH("업데이트순번",[1]EquipTable!$1:$1,0),0)&lt;=$BP$1,1,0)
*IF(MID(BV52,7,1)="4",0.1,1)
*IF(AND(MID(BV52,7,1)&lt;&gt;"4",OR(MID(BV52,6,1)="6",MID(BV52,6,1)="7")),3,1)</f>
        <v>#VALUE!</v>
      </c>
      <c r="BO52" t="e">
        <f ca="1">IF(VLOOKUP($BV52,[1]EquipTable!$1:$1048576,MATCH("업데이트순번",[1]EquipTable!$1:$1,0),0)&lt;=$BP$1,1,0)
*IF(MID(BV52,7,1)="4",0.1,1)
*IF(AND(MID(BV52,7,1)&lt;&gt;"4",MID(BV52,6,1)="8"),4,1)</f>
        <v>#VALUE!</v>
      </c>
      <c r="BP52" t="e">
        <f t="shared" ca="1" si="16"/>
        <v>#VALUE!</v>
      </c>
      <c r="BQ52" t="e">
        <f t="shared" ca="1" si="17"/>
        <v>#VALUE!</v>
      </c>
      <c r="BR52" t="e">
        <f t="shared" ca="1" si="18"/>
        <v>#VALUE!</v>
      </c>
      <c r="BS52" t="e">
        <f t="shared" ca="1" si="19"/>
        <v>#VALUE!</v>
      </c>
      <c r="BT52" t="e">
        <f t="shared" ca="1" si="22"/>
        <v>#VALUE!</v>
      </c>
      <c r="BU52" t="e">
        <f t="shared" ca="1" si="23"/>
        <v>#VALUE!</v>
      </c>
      <c r="BV52" t="e">
        <f ca="1">OFFSET([1]EquipTable!$A$1,ROW()-1,0)</f>
        <v>#VALUE!</v>
      </c>
    </row>
    <row r="53" spans="1:74">
      <c r="A53">
        <v>6</v>
      </c>
      <c r="B53">
        <v>1</v>
      </c>
      <c r="C53">
        <f t="shared" si="0"/>
        <v>0</v>
      </c>
      <c r="D53">
        <f t="shared" ca="1" si="31"/>
        <v>8.6937880971416193E-2</v>
      </c>
      <c r="E53">
        <f t="shared" ca="1" si="31"/>
        <v>0.11730805456137927</v>
      </c>
      <c r="F53">
        <f t="shared" ca="1" si="31"/>
        <v>0.98497808118713492</v>
      </c>
      <c r="G53">
        <f t="shared" ca="1" si="31"/>
        <v>0.47253766038731726</v>
      </c>
      <c r="H53">
        <f t="shared" ca="1" si="31"/>
        <v>0.24096060083615756</v>
      </c>
      <c r="I53">
        <f t="shared" ca="1" si="31"/>
        <v>0.82976218618053355</v>
      </c>
      <c r="M53" t="str">
        <f t="shared" ca="1" si="2"/>
        <v>지정 장비</v>
      </c>
      <c r="N53" t="e">
        <f t="shared" ca="1" si="3"/>
        <v>#VALUE!</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DI</v>
      </c>
      <c r="Q53" t="e">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#VALUE!</v>
      </c>
      <c r="R53" t="e">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#VALUE!</v>
      </c>
      <c r="S53" t="e">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#VALUE!</v>
      </c>
      <c r="T53" t="e">
        <f t="shared" ca="1" si="5"/>
        <v>#VALUE!</v>
      </c>
      <c r="U53" t="s">
        <v>82</v>
      </c>
      <c r="V53" t="s">
        <v>194</v>
      </c>
      <c r="W53">
        <v>1</v>
      </c>
      <c r="X53" t="s">
        <v>125</v>
      </c>
      <c r="Z53">
        <v>7000</v>
      </c>
      <c r="AA53" t="str">
        <f t="shared" ca="1" si="6"/>
        <v>fe</v>
      </c>
      <c r="AB53" t="s">
        <v>82</v>
      </c>
      <c r="AC53" t="s">
        <v>517</v>
      </c>
      <c r="AD53">
        <v>1</v>
      </c>
      <c r="AE53" t="s">
        <v>129</v>
      </c>
      <c r="AG53">
        <v>4</v>
      </c>
      <c r="AH53" t="str">
        <f>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이중 날개 활</v>
      </c>
      <c r="AL53">
        <v>1</v>
      </c>
      <c r="AM53"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v>
      </c>
      <c r="AN53" t="str">
        <f t="shared" ca="1" si="10"/>
        <v>{"dy":6,"sl":1,"tp":"fe","vl":"Equip2201","cn":1,"pt":"DI","pr":4}</v>
      </c>
      <c r="BM53" t="e">
        <f ca="1">IF(VLOOKUP($BV53,[1]EquipTable!$1:$1048576,MATCH("업데이트순번",[1]EquipTable!$1:$1,0),0)&lt;=$BP$1,1,0)
*IF(MID(BV53,7,1)="4",0.1,1)</f>
        <v>#VALUE!</v>
      </c>
      <c r="BN53" t="e">
        <f ca="1">IF(VLOOKUP($BV53,[1]EquipTable!$1:$1048576,MATCH("업데이트순번",[1]EquipTable!$1:$1,0),0)&lt;=$BP$1,1,0)
*IF(MID(BV53,7,1)="4",0.1,1)
*IF(AND(MID(BV53,7,1)&lt;&gt;"4",OR(MID(BV53,6,1)="6",MID(BV53,6,1)="7")),3,1)</f>
        <v>#VALUE!</v>
      </c>
      <c r="BO53" t="e">
        <f ca="1">IF(VLOOKUP($BV53,[1]EquipTable!$1:$1048576,MATCH("업데이트순번",[1]EquipTable!$1:$1,0),0)&lt;=$BP$1,1,0)
*IF(MID(BV53,7,1)="4",0.1,1)
*IF(AND(MID(BV53,7,1)&lt;&gt;"4",MID(BV53,6,1)="8"),4,1)</f>
        <v>#VALUE!</v>
      </c>
      <c r="BP53" t="e">
        <f t="shared" ca="1" si="16"/>
        <v>#VALUE!</v>
      </c>
      <c r="BQ53" t="e">
        <f t="shared" ca="1" si="17"/>
        <v>#VALUE!</v>
      </c>
      <c r="BR53" t="e">
        <f t="shared" ca="1" si="18"/>
        <v>#VALUE!</v>
      </c>
      <c r="BS53" t="e">
        <f t="shared" ca="1" si="19"/>
        <v>#VALUE!</v>
      </c>
      <c r="BT53" t="e">
        <f t="shared" ca="1" si="22"/>
        <v>#VALUE!</v>
      </c>
      <c r="BU53" t="e">
        <f t="shared" ca="1" si="23"/>
        <v>#VALUE!</v>
      </c>
      <c r="BV53" t="e">
        <f ca="1">OFFSET([1]EquipTable!$A$1,ROW()-1,0)</f>
        <v>#VALUE!</v>
      </c>
    </row>
    <row r="54" spans="1:74">
      <c r="A54">
        <v>6</v>
      </c>
      <c r="B54">
        <v>2</v>
      </c>
      <c r="C54">
        <f t="shared" si="0"/>
        <v>0</v>
      </c>
      <c r="D54">
        <f t="shared" ca="1" si="31"/>
        <v>0.10257248008556408</v>
      </c>
      <c r="E54">
        <f t="shared" ca="1" si="31"/>
        <v>0.2252378464783088</v>
      </c>
      <c r="F54">
        <f t="shared" ca="1" si="31"/>
        <v>0.88454016040097294</v>
      </c>
      <c r="G54">
        <f t="shared" ca="1" si="31"/>
        <v>0.10427274585199142</v>
      </c>
      <c r="H54">
        <f t="shared" ca="1" si="31"/>
        <v>0.34467810737020332</v>
      </c>
      <c r="I54">
        <f t="shared" ca="1" si="31"/>
        <v>7.9033565064031697E-2</v>
      </c>
      <c r="M54" t="str">
        <f t="shared" ca="1" si="2"/>
        <v>안 지정 캐릭터 PP 영웅등급</v>
      </c>
      <c r="N54">
        <f t="shared" ca="1" si="3"/>
        <v>22523</v>
      </c>
      <c r="O54">
        <f t="shared" ca="1" si="4"/>
        <v>5</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1500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91</v>
      </c>
      <c r="V54">
        <v>14549</v>
      </c>
      <c r="W54">
        <v>9</v>
      </c>
      <c r="X54" t="s">
        <v>125</v>
      </c>
      <c r="Z54">
        <v>900</v>
      </c>
      <c r="AA54" t="str">
        <f t="shared" ca="1" si="6"/>
        <v>fe</v>
      </c>
      <c r="AB54" t="s">
        <v>82</v>
      </c>
      <c r="AC54" t="s">
        <v>518</v>
      </c>
      <c r="AD54">
        <v>1</v>
      </c>
      <c r="AE54" t="s">
        <v>408</v>
      </c>
      <c r="AG54">
        <v>2500</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사파이어 대거</v>
      </c>
      <c r="AL54">
        <v>1</v>
      </c>
      <c r="AM54"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v>
      </c>
      <c r="AN54" t="str">
        <f t="shared" ca="1" si="10"/>
        <v>{"dy":6,"sl":2,"tp":"fe","vl":"Equip1201","cn":1,"pt":"GO","pr":2500}</v>
      </c>
      <c r="BM54" t="e">
        <f ca="1">IF(VLOOKUP($BV54,[1]EquipTable!$1:$1048576,MATCH("업데이트순번",[1]EquipTable!$1:$1,0),0)&lt;=$BP$1,1,0)
*IF(MID(BV54,7,1)="4",0.1,1)</f>
        <v>#VALUE!</v>
      </c>
      <c r="BN54" t="e">
        <f ca="1">IF(VLOOKUP($BV54,[1]EquipTable!$1:$1048576,MATCH("업데이트순번",[1]EquipTable!$1:$1,0),0)&lt;=$BP$1,1,0)
*IF(MID(BV54,7,1)="4",0.1,1)
*IF(AND(MID(BV54,7,1)&lt;&gt;"4",OR(MID(BV54,6,1)="6",MID(BV54,6,1)="7")),3,1)</f>
        <v>#VALUE!</v>
      </c>
      <c r="BO54" t="e">
        <f ca="1">IF(VLOOKUP($BV54,[1]EquipTable!$1:$1048576,MATCH("업데이트순번",[1]EquipTable!$1:$1,0),0)&lt;=$BP$1,1,0)
*IF(MID(BV54,7,1)="4",0.1,1)
*IF(AND(MID(BV54,7,1)&lt;&gt;"4",MID(BV54,6,1)="8"),4,1)</f>
        <v>#VALUE!</v>
      </c>
      <c r="BP54" t="e">
        <f t="shared" ca="1" si="16"/>
        <v>#VALUE!</v>
      </c>
      <c r="BQ54" t="e">
        <f t="shared" ca="1" si="17"/>
        <v>#VALUE!</v>
      </c>
      <c r="BR54" t="e">
        <f t="shared" ca="1" si="18"/>
        <v>#VALUE!</v>
      </c>
      <c r="BS54" t="e">
        <f t="shared" ca="1" si="19"/>
        <v>#VALUE!</v>
      </c>
      <c r="BT54" t="e">
        <f t="shared" ca="1" si="22"/>
        <v>#VALUE!</v>
      </c>
      <c r="BU54" t="e">
        <f t="shared" ca="1" si="23"/>
        <v>#VALUE!</v>
      </c>
      <c r="BV54" t="e">
        <f ca="1">OFFSET([1]EquipTable!$A$1,ROW()-1,0)</f>
        <v>#VALUE!</v>
      </c>
    </row>
    <row r="55" spans="1:74">
      <c r="A55">
        <v>6</v>
      </c>
      <c r="B55">
        <v>3</v>
      </c>
      <c r="C55">
        <f t="shared" si="0"/>
        <v>0</v>
      </c>
      <c r="D55">
        <f t="shared" ca="1" si="31"/>
        <v>0.99373375741823422</v>
      </c>
      <c r="E55">
        <f t="shared" ca="1" si="31"/>
        <v>0.94150292583154049</v>
      </c>
      <c r="F55">
        <f t="shared" ca="1" si="31"/>
        <v>0.8276227045318425</v>
      </c>
      <c r="G55">
        <f t="shared" ca="1" si="31"/>
        <v>0.20843348292750674</v>
      </c>
      <c r="H55">
        <f t="shared" ca="1" si="31"/>
        <v>0.51697815259789859</v>
      </c>
      <c r="I55">
        <f t="shared" ca="1" si="31"/>
        <v>0.12002223171377802</v>
      </c>
      <c r="M55" t="str">
        <f t="shared" ca="1" si="2"/>
        <v>안 지정 캐릭터 PP 일반등급</v>
      </c>
      <c r="N55">
        <f t="shared" ca="1" si="3"/>
        <v>94150</v>
      </c>
      <c r="O55">
        <f t="shared" ca="1" si="4"/>
        <v>14</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4200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91</v>
      </c>
      <c r="V55">
        <v>6437</v>
      </c>
      <c r="W55">
        <v>9</v>
      </c>
      <c r="X55" t="s">
        <v>125</v>
      </c>
      <c r="Z55">
        <v>900</v>
      </c>
      <c r="AA55" t="str">
        <f t="shared" ca="1" si="6"/>
        <v>upn</v>
      </c>
      <c r="AB55" t="s">
        <v>92</v>
      </c>
      <c r="AC55">
        <v>16437</v>
      </c>
      <c r="AD55">
        <v>14</v>
      </c>
      <c r="AE55" t="s">
        <v>515</v>
      </c>
      <c r="AG55">
        <v>2</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v>
      </c>
      <c r="AN55" t="str">
        <f t="shared" ca="1" si="10"/>
        <v>{"dy":6,"sl":3,"tp":"upn","vl":"16437","cn":14,"pt":"DI","pr":2}</v>
      </c>
      <c r="BM55" t="e">
        <f ca="1">IF(VLOOKUP($BV55,[1]EquipTable!$1:$1048576,MATCH("업데이트순번",[1]EquipTable!$1:$1,0),0)&lt;=$BP$1,1,0)
*IF(MID(BV55,7,1)="4",0.1,1)</f>
        <v>#VALUE!</v>
      </c>
      <c r="BN55" t="e">
        <f ca="1">IF(VLOOKUP($BV55,[1]EquipTable!$1:$1048576,MATCH("업데이트순번",[1]EquipTable!$1:$1,0),0)&lt;=$BP$1,1,0)
*IF(MID(BV55,7,1)="4",0.1,1)
*IF(AND(MID(BV55,7,1)&lt;&gt;"4",OR(MID(BV55,6,1)="6",MID(BV55,6,1)="7")),3,1)</f>
        <v>#VALUE!</v>
      </c>
      <c r="BO55" t="e">
        <f ca="1">IF(VLOOKUP($BV55,[1]EquipTable!$1:$1048576,MATCH("업데이트순번",[1]EquipTable!$1:$1,0),0)&lt;=$BP$1,1,0)
*IF(MID(BV55,7,1)="4",0.1,1)
*IF(AND(MID(BV55,7,1)&lt;&gt;"4",MID(BV55,6,1)="8"),4,1)</f>
        <v>#VALUE!</v>
      </c>
      <c r="BP55" t="e">
        <f t="shared" ca="1" si="16"/>
        <v>#VALUE!</v>
      </c>
      <c r="BQ55" t="e">
        <f t="shared" ca="1" si="17"/>
        <v>#VALUE!</v>
      </c>
      <c r="BR55" t="e">
        <f t="shared" ca="1" si="18"/>
        <v>#VALUE!</v>
      </c>
      <c r="BS55" t="e">
        <f t="shared" ca="1" si="19"/>
        <v>#VALUE!</v>
      </c>
      <c r="BT55" t="e">
        <f t="shared" ca="1" si="22"/>
        <v>#VALUE!</v>
      </c>
      <c r="BU55" t="e">
        <f t="shared" ca="1" si="23"/>
        <v>#VALUE!</v>
      </c>
      <c r="BV55" t="e">
        <f ca="1">OFFSET([1]EquipTable!$A$1,ROW()-1,0)</f>
        <v>#VALUE!</v>
      </c>
    </row>
    <row r="56" spans="1:74">
      <c r="A56">
        <v>6</v>
      </c>
      <c r="B56">
        <v>4</v>
      </c>
      <c r="C56">
        <f t="shared" si="0"/>
        <v>0</v>
      </c>
      <c r="D56">
        <f t="shared" ca="1" si="31"/>
        <v>0.26872937655719376</v>
      </c>
      <c r="E56">
        <f t="shared" ca="1" si="31"/>
        <v>0.3049297435903966</v>
      </c>
      <c r="F56">
        <f t="shared" ca="1" si="31"/>
        <v>0.4481546754822846</v>
      </c>
      <c r="G56">
        <f t="shared" ca="1" si="31"/>
        <v>0.42617384999753027</v>
      </c>
      <c r="H56">
        <f t="shared" ca="1" si="31"/>
        <v>0.70036212468473513</v>
      </c>
      <c r="I56">
        <f t="shared" ca="1" si="31"/>
        <v>0.34929207838060794</v>
      </c>
      <c r="M56" t="str">
        <f t="shared" ca="1" si="2"/>
        <v>안 지정 캐릭터 PP 일반등급</v>
      </c>
      <c r="N56">
        <f t="shared" ca="1" si="3"/>
        <v>30492</v>
      </c>
      <c r="O56">
        <f t="shared" ca="1" si="4"/>
        <v>6</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1800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92</v>
      </c>
      <c r="V56">
        <v>88038</v>
      </c>
      <c r="W56">
        <v>14</v>
      </c>
      <c r="X56" t="s">
        <v>125</v>
      </c>
      <c r="Z56">
        <v>1400</v>
      </c>
      <c r="AA56" t="str">
        <f t="shared" ca="1" si="6"/>
        <v>fe</v>
      </c>
      <c r="AB56" t="s">
        <v>82</v>
      </c>
      <c r="AC56" t="s">
        <v>436</v>
      </c>
      <c r="AD56">
        <v>1</v>
      </c>
      <c r="AE56" t="s">
        <v>125</v>
      </c>
      <c r="AG56">
        <v>1300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주홍 스킨</v>
      </c>
      <c r="AL56">
        <v>1</v>
      </c>
      <c r="AM56"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v>
      </c>
      <c r="AN56" t="str">
        <f t="shared" ca="1" si="10"/>
        <v>{"dy":6,"sl":4,"tp":"fe","vl":"Equip5102","cn":1,"pt":"GO","pr":1300}</v>
      </c>
      <c r="BM56" t="e">
        <f ca="1">IF(VLOOKUP($BV56,[1]EquipTable!$1:$1048576,MATCH("업데이트순번",[1]EquipTable!$1:$1,0),0)&lt;=$BP$1,1,0)
*IF(MID(BV56,7,1)="4",0.1,1)</f>
        <v>#VALUE!</v>
      </c>
      <c r="BN56" t="e">
        <f ca="1">IF(VLOOKUP($BV56,[1]EquipTable!$1:$1048576,MATCH("업데이트순번",[1]EquipTable!$1:$1,0),0)&lt;=$BP$1,1,0)
*IF(MID(BV56,7,1)="4",0.1,1)
*IF(AND(MID(BV56,7,1)&lt;&gt;"4",OR(MID(BV56,6,1)="6",MID(BV56,6,1)="7")),3,1)</f>
        <v>#VALUE!</v>
      </c>
      <c r="BO56" t="e">
        <f ca="1">IF(VLOOKUP($BV56,[1]EquipTable!$1:$1048576,MATCH("업데이트순번",[1]EquipTable!$1:$1,0),0)&lt;=$BP$1,1,0)
*IF(MID(BV56,7,1)="4",0.1,1)
*IF(AND(MID(BV56,7,1)&lt;&gt;"4",MID(BV56,6,1)="8"),4,1)</f>
        <v>#VALUE!</v>
      </c>
      <c r="BP56" t="e">
        <f t="shared" ca="1" si="16"/>
        <v>#VALUE!</v>
      </c>
      <c r="BQ56" t="e">
        <f t="shared" ca="1" si="17"/>
        <v>#VALUE!</v>
      </c>
      <c r="BR56" t="e">
        <f t="shared" ca="1" si="18"/>
        <v>#VALUE!</v>
      </c>
      <c r="BS56" t="e">
        <f t="shared" ca="1" si="19"/>
        <v>#VALUE!</v>
      </c>
      <c r="BT56" t="e">
        <f t="shared" ca="1" si="22"/>
        <v>#VALUE!</v>
      </c>
      <c r="BU56" t="e">
        <f t="shared" ca="1" si="23"/>
        <v>#VALUE!</v>
      </c>
      <c r="BV56" t="e">
        <f ca="1">OFFSET([1]EquipTable!$A$1,ROW()-1,0)</f>
        <v>#VALUE!</v>
      </c>
    </row>
    <row r="57" spans="1:74">
      <c r="A57">
        <v>6</v>
      </c>
      <c r="B57">
        <v>5</v>
      </c>
      <c r="C57">
        <f t="shared" si="0"/>
        <v>0</v>
      </c>
      <c r="D57">
        <f t="shared" ca="1" si="31"/>
        <v>4.3033746455310218E-2</v>
      </c>
      <c r="E57">
        <f t="shared" ca="1" si="31"/>
        <v>0.52298433566921809</v>
      </c>
      <c r="F57">
        <f t="shared" ca="1" si="31"/>
        <v>0.88356624185778132</v>
      </c>
      <c r="G57">
        <f t="shared" ca="1" si="31"/>
        <v>0.83080392613737919</v>
      </c>
      <c r="H57">
        <f t="shared" ca="1" si="31"/>
        <v>0.3420012031571934</v>
      </c>
      <c r="I57">
        <f t="shared" ca="1" si="31"/>
        <v>0.23648010083608295</v>
      </c>
      <c r="M57" t="str">
        <f t="shared" ca="1" si="2"/>
        <v>지정 장비</v>
      </c>
      <c r="N57" t="e">
        <f t="shared" ca="1" si="3"/>
        <v>#VALUE!</v>
      </c>
      <c r="O57">
        <f t="shared" ca="1" si="4"/>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t="e">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#VALUE!</v>
      </c>
      <c r="S57" t="e">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#VALUE!</v>
      </c>
      <c r="T57" t="e">
        <f t="shared" ca="1" si="5"/>
        <v>#VALUE!</v>
      </c>
      <c r="U57" t="s">
        <v>91</v>
      </c>
      <c r="V57">
        <v>53507</v>
      </c>
      <c r="W57">
        <v>12</v>
      </c>
      <c r="X57" t="s">
        <v>125</v>
      </c>
      <c r="Z57">
        <v>1200</v>
      </c>
      <c r="AA57" t="str">
        <f t="shared" ca="1" si="6"/>
        <v>fe</v>
      </c>
      <c r="AB57" t="s">
        <v>82</v>
      </c>
      <c r="AC57" t="s">
        <v>519</v>
      </c>
      <c r="AD57">
        <v>1</v>
      </c>
      <c r="AE57" t="s">
        <v>125</v>
      </c>
      <c r="AG57">
        <v>7200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태양과 달과 별</v>
      </c>
      <c r="AL57">
        <v>1</v>
      </c>
      <c r="AM57"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v>
      </c>
      <c r="AN57" t="str">
        <f t="shared" ca="1" si="10"/>
        <v>{"dy":6,"sl":5,"tp":"fe","vl":"Equip3302","cn":1,"pt":"GO","pr":7200}</v>
      </c>
      <c r="BM57" t="e">
        <f ca="1">IF(VLOOKUP($BV57,[1]EquipTable!$1:$1048576,MATCH("업데이트순번",[1]EquipTable!$1:$1,0),0)&lt;=$BP$1,1,0)
*IF(MID(BV57,7,1)="4",0.1,1)</f>
        <v>#VALUE!</v>
      </c>
      <c r="BN57" t="e">
        <f ca="1">IF(VLOOKUP($BV57,[1]EquipTable!$1:$1048576,MATCH("업데이트순번",[1]EquipTable!$1:$1,0),0)&lt;=$BP$1,1,0)
*IF(MID(BV57,7,1)="4",0.1,1)
*IF(AND(MID(BV57,7,1)&lt;&gt;"4",OR(MID(BV57,6,1)="6",MID(BV57,6,1)="7")),3,1)</f>
        <v>#VALUE!</v>
      </c>
      <c r="BO57" t="e">
        <f ca="1">IF(VLOOKUP($BV57,[1]EquipTable!$1:$1048576,MATCH("업데이트순번",[1]EquipTable!$1:$1,0),0)&lt;=$BP$1,1,0)
*IF(MID(BV57,7,1)="4",0.1,1)
*IF(AND(MID(BV57,7,1)&lt;&gt;"4",MID(BV57,6,1)="8"),4,1)</f>
        <v>#VALUE!</v>
      </c>
      <c r="BP57" t="e">
        <f t="shared" ca="1" si="16"/>
        <v>#VALUE!</v>
      </c>
      <c r="BQ57" t="e">
        <f t="shared" ca="1" si="17"/>
        <v>#VALUE!</v>
      </c>
      <c r="BR57" t="e">
        <f t="shared" ca="1" si="18"/>
        <v>#VALUE!</v>
      </c>
      <c r="BS57" t="e">
        <f t="shared" ca="1" si="19"/>
        <v>#VALUE!</v>
      </c>
      <c r="BT57" t="e">
        <f t="shared" ca="1" si="22"/>
        <v>#VALUE!</v>
      </c>
      <c r="BU57" t="e">
        <f t="shared" ca="1" si="23"/>
        <v>#VALUE!</v>
      </c>
      <c r="BV57" t="e">
        <f ca="1">OFFSET([1]EquipTable!$A$1,ROW()-1,0)</f>
        <v>#VALUE!</v>
      </c>
    </row>
    <row r="58" spans="1:74">
      <c r="A58">
        <v>6</v>
      </c>
      <c r="B58">
        <v>6</v>
      </c>
      <c r="C58">
        <f t="shared" si="0"/>
        <v>0</v>
      </c>
      <c r="D58">
        <f t="shared" ca="1" si="31"/>
        <v>0.53115319880617629</v>
      </c>
      <c r="E58">
        <f t="shared" ca="1" si="31"/>
        <v>0.25058482438330265</v>
      </c>
      <c r="F58">
        <f t="shared" ca="1" si="31"/>
        <v>0.35571505099854295</v>
      </c>
      <c r="G58">
        <f t="shared" ca="1" si="31"/>
        <v>0.38173097841846715</v>
      </c>
      <c r="H58">
        <f t="shared" ca="1" si="31"/>
        <v>0.37582068161797466</v>
      </c>
      <c r="I58">
        <f t="shared" ca="1" si="31"/>
        <v>0.98979147344477381</v>
      </c>
      <c r="M58" t="str">
        <f t="shared" ca="1" si="2"/>
        <v>지정 장비</v>
      </c>
      <c r="N58" t="e">
        <f t="shared" ca="1" si="3"/>
        <v>#VALUE!</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t="e">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#VALUE!</v>
      </c>
      <c r="S58" t="e">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#VALUE!</v>
      </c>
      <c r="T58" t="e">
        <f t="shared" ca="1" si="5"/>
        <v>#VALUE!</v>
      </c>
      <c r="U58" t="s">
        <v>82</v>
      </c>
      <c r="V58" t="s">
        <v>252</v>
      </c>
      <c r="W58">
        <v>1</v>
      </c>
      <c r="X58" t="s">
        <v>125</v>
      </c>
      <c r="Z58">
        <v>7200</v>
      </c>
      <c r="AA58" t="str">
        <f t="shared" ca="1" si="6"/>
        <v>uph</v>
      </c>
      <c r="AB58" t="s">
        <v>91</v>
      </c>
      <c r="AC58">
        <v>78038</v>
      </c>
      <c r="AD58">
        <v>7</v>
      </c>
      <c r="AE58" t="s">
        <v>125</v>
      </c>
      <c r="AG58">
        <v>2100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v>
      </c>
      <c r="AN58" t="str">
        <f t="shared" ca="1" si="10"/>
        <v>{"dy":6,"sl":6,"tp":"uph","vl":"78038","cn":7,"pt":"GO","pr":2100}</v>
      </c>
      <c r="BM58" t="e">
        <f ca="1">IF(VLOOKUP($BV58,[1]EquipTable!$1:$1048576,MATCH("업데이트순번",[1]EquipTable!$1:$1,0),0)&lt;=$BP$1,1,0)
*IF(MID(BV58,7,1)="4",0.1,1)</f>
        <v>#VALUE!</v>
      </c>
      <c r="BN58" t="e">
        <f ca="1">IF(VLOOKUP($BV58,[1]EquipTable!$1:$1048576,MATCH("업데이트순번",[1]EquipTable!$1:$1,0),0)&lt;=$BP$1,1,0)
*IF(MID(BV58,7,1)="4",0.1,1)
*IF(AND(MID(BV58,7,1)&lt;&gt;"4",OR(MID(BV58,6,1)="6",MID(BV58,6,1)="7")),3,1)</f>
        <v>#VALUE!</v>
      </c>
      <c r="BO58" t="e">
        <f ca="1">IF(VLOOKUP($BV58,[1]EquipTable!$1:$1048576,MATCH("업데이트순번",[1]EquipTable!$1:$1,0),0)&lt;=$BP$1,1,0)
*IF(MID(BV58,7,1)="4",0.1,1)
*IF(AND(MID(BV58,7,1)&lt;&gt;"4",MID(BV58,6,1)="8"),4,1)</f>
        <v>#VALUE!</v>
      </c>
      <c r="BP58" t="e">
        <f t="shared" ca="1" si="16"/>
        <v>#VALUE!</v>
      </c>
      <c r="BQ58" t="e">
        <f t="shared" ca="1" si="17"/>
        <v>#VALUE!</v>
      </c>
      <c r="BR58" t="e">
        <f t="shared" ca="1" si="18"/>
        <v>#VALUE!</v>
      </c>
      <c r="BS58" t="e">
        <f t="shared" ca="1" si="19"/>
        <v>#VALUE!</v>
      </c>
      <c r="BT58" t="e">
        <f t="shared" ca="1" si="22"/>
        <v>#VALUE!</v>
      </c>
      <c r="BU58" t="e">
        <f t="shared" ca="1" si="23"/>
        <v>#VALUE!</v>
      </c>
      <c r="BV58" t="e">
        <f ca="1">OFFSET([1]EquipTable!$A$1,ROW()-1,0)</f>
        <v>#VALUE!</v>
      </c>
    </row>
    <row r="59" spans="1:74">
      <c r="A59">
        <v>6</v>
      </c>
      <c r="B59">
        <v>7</v>
      </c>
      <c r="C59">
        <f t="shared" si="0"/>
        <v>0</v>
      </c>
      <c r="D59">
        <f t="shared" ca="1" si="31"/>
        <v>0.30653409279137378</v>
      </c>
      <c r="E59">
        <f t="shared" ca="1" si="31"/>
        <v>0.78246394821534571</v>
      </c>
      <c r="F59">
        <f t="shared" ca="1" si="31"/>
        <v>0.73134862445547699</v>
      </c>
      <c r="G59">
        <f t="shared" ca="1" si="31"/>
        <v>0.33467769963554861</v>
      </c>
      <c r="H59">
        <f t="shared" ca="1" si="31"/>
        <v>0.62313758371735239</v>
      </c>
      <c r="I59">
        <f t="shared" ca="1" si="31"/>
        <v>0.96048326058207822</v>
      </c>
      <c r="M59" t="str">
        <f t="shared" ca="1" si="2"/>
        <v>지정 장비</v>
      </c>
      <c r="N59" t="e">
        <f t="shared" ca="1" si="3"/>
        <v>#VALUE!</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t="e">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#VALUE!</v>
      </c>
      <c r="S59" t="e">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#VALUE!</v>
      </c>
      <c r="T59" t="e">
        <f t="shared" ca="1" si="5"/>
        <v>#VALUE!</v>
      </c>
      <c r="U59" t="s">
        <v>82</v>
      </c>
      <c r="V59" t="s">
        <v>187</v>
      </c>
      <c r="W59">
        <v>1</v>
      </c>
      <c r="X59" t="s">
        <v>125</v>
      </c>
      <c r="Z59">
        <v>7700</v>
      </c>
      <c r="AA59" t="str">
        <f t="shared" ca="1" si="6"/>
        <v>fe</v>
      </c>
      <c r="AB59" t="s">
        <v>82</v>
      </c>
      <c r="AC59" t="s">
        <v>452</v>
      </c>
      <c r="AD59">
        <v>1</v>
      </c>
      <c r="AE59" t="s">
        <v>125</v>
      </c>
      <c r="AG59">
        <v>7700</v>
      </c>
      <c r="AH59" t="str">
        <f>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v>
      </c>
      <c r="AN59" t="str">
        <f t="shared" ca="1" si="10"/>
        <v>{"dy":6,"sl":7,"tp":"fe","vl":"Equip8101","cn":1,"pt":"GO","pr":7700}</v>
      </c>
      <c r="BM59" t="e">
        <f ca="1">IF(VLOOKUP($BV59,[1]EquipTable!$1:$1048576,MATCH("업데이트순번",[1]EquipTable!$1:$1,0),0)&lt;=$BP$1,1,0)
*IF(MID(BV59,7,1)="4",0.1,1)</f>
        <v>#VALUE!</v>
      </c>
      <c r="BN59" t="e">
        <f ca="1">IF(VLOOKUP($BV59,[1]EquipTable!$1:$1048576,MATCH("업데이트순번",[1]EquipTable!$1:$1,0),0)&lt;=$BP$1,1,0)
*IF(MID(BV59,7,1)="4",0.1,1)
*IF(AND(MID(BV59,7,1)&lt;&gt;"4",OR(MID(BV59,6,1)="6",MID(BV59,6,1)="7")),3,1)</f>
        <v>#VALUE!</v>
      </c>
      <c r="BO59" t="e">
        <f ca="1">IF(VLOOKUP($BV59,[1]EquipTable!$1:$1048576,MATCH("업데이트순번",[1]EquipTable!$1:$1,0),0)&lt;=$BP$1,1,0)
*IF(MID(BV59,7,1)="4",0.1,1)
*IF(AND(MID(BV59,7,1)&lt;&gt;"4",MID(BV59,6,1)="8"),4,1)</f>
        <v>#VALUE!</v>
      </c>
      <c r="BP59" t="e">
        <f t="shared" ca="1" si="16"/>
        <v>#VALUE!</v>
      </c>
      <c r="BQ59" t="e">
        <f t="shared" ca="1" si="17"/>
        <v>#VALUE!</v>
      </c>
      <c r="BR59" t="e">
        <f t="shared" ca="1" si="18"/>
        <v>#VALUE!</v>
      </c>
      <c r="BS59" t="e">
        <f t="shared" ca="1" si="19"/>
        <v>#VALUE!</v>
      </c>
      <c r="BT59" t="e">
        <f t="shared" ca="1" si="22"/>
        <v>#VALUE!</v>
      </c>
      <c r="BU59" t="e">
        <f t="shared" ca="1" si="23"/>
        <v>#VALUE!</v>
      </c>
      <c r="BV59" t="e">
        <f ca="1">OFFSET([1]EquipTable!$A$1,ROW()-1,0)</f>
        <v>#VALUE!</v>
      </c>
    </row>
    <row r="60" spans="1:74">
      <c r="A60">
        <v>6</v>
      </c>
      <c r="B60">
        <v>8</v>
      </c>
      <c r="C60">
        <f t="shared" si="0"/>
        <v>0</v>
      </c>
      <c r="D60">
        <f t="shared" ca="1" si="31"/>
        <v>0.38006964653578612</v>
      </c>
      <c r="E60">
        <f t="shared" ca="1" si="31"/>
        <v>0.62661847411286131</v>
      </c>
      <c r="F60">
        <f t="shared" ca="1" si="31"/>
        <v>0.36087719238999494</v>
      </c>
      <c r="G60">
        <f t="shared" ca="1" si="31"/>
        <v>0.39794194625085277</v>
      </c>
      <c r="H60">
        <f t="shared" ca="1" si="31"/>
        <v>0.77478412874943836</v>
      </c>
      <c r="I60">
        <f t="shared" ca="1" si="31"/>
        <v>0.30320249884861505</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v>
      </c>
      <c r="AN60" t="str">
        <f t="shared" ca="1" si="10"/>
        <v>{"dy":6,"sl":8}</v>
      </c>
      <c r="BM60" t="e">
        <f ca="1">IF(VLOOKUP($BV60,[1]EquipTable!$1:$1048576,MATCH("업데이트순번",[1]EquipTable!$1:$1,0),0)&lt;=$BP$1,1,0)
*IF(MID(BV60,7,1)="4",0.1,1)</f>
        <v>#VALUE!</v>
      </c>
      <c r="BN60" t="e">
        <f ca="1">IF(VLOOKUP($BV60,[1]EquipTable!$1:$1048576,MATCH("업데이트순번",[1]EquipTable!$1:$1,0),0)&lt;=$BP$1,1,0)
*IF(MID(BV60,7,1)="4",0.1,1)
*IF(AND(MID(BV60,7,1)&lt;&gt;"4",OR(MID(BV60,6,1)="6",MID(BV60,6,1)="7")),3,1)</f>
        <v>#VALUE!</v>
      </c>
      <c r="BO60" t="e">
        <f ca="1">IF(VLOOKUP($BV60,[1]EquipTable!$1:$1048576,MATCH("업데이트순번",[1]EquipTable!$1:$1,0),0)&lt;=$BP$1,1,0)
*IF(MID(BV60,7,1)="4",0.1,1)
*IF(AND(MID(BV60,7,1)&lt;&gt;"4",MID(BV60,6,1)="8"),4,1)</f>
        <v>#VALUE!</v>
      </c>
      <c r="BP60" t="e">
        <f t="shared" ca="1" si="16"/>
        <v>#VALUE!</v>
      </c>
      <c r="BQ60" t="e">
        <f t="shared" ca="1" si="17"/>
        <v>#VALUE!</v>
      </c>
      <c r="BR60" t="e">
        <f t="shared" ca="1" si="18"/>
        <v>#VALUE!</v>
      </c>
      <c r="BS60" t="e">
        <f t="shared" ca="1" si="19"/>
        <v>#VALUE!</v>
      </c>
      <c r="BT60" t="e">
        <f t="shared" ca="1" si="22"/>
        <v>#VALUE!</v>
      </c>
      <c r="BU60" t="e">
        <f t="shared" ca="1" si="23"/>
        <v>#VALUE!</v>
      </c>
      <c r="BV60" t="e">
        <f ca="1">OFFSET([1]EquipTable!$A$1,ROW()-1,0)</f>
        <v>#VALUE!</v>
      </c>
    </row>
    <row r="61" spans="1:74">
      <c r="A61">
        <v>6</v>
      </c>
      <c r="B61">
        <v>9</v>
      </c>
      <c r="C61">
        <f t="shared" si="0"/>
        <v>0</v>
      </c>
      <c r="D61">
        <f t="shared" ca="1" si="31"/>
        <v>6.1104863506899476E-2</v>
      </c>
      <c r="E61">
        <f t="shared" ca="1" si="31"/>
        <v>0.49206145762309605</v>
      </c>
      <c r="F61">
        <f t="shared" ca="1" si="31"/>
        <v>9.6534541263796014E-2</v>
      </c>
      <c r="G61">
        <f t="shared" ca="1" si="31"/>
        <v>1.6324065173443092E-2</v>
      </c>
      <c r="H61">
        <f t="shared" ca="1" si="31"/>
        <v>0.87874446548515395</v>
      </c>
      <c r="I61">
        <f t="shared" ca="1" si="31"/>
        <v>0.10540135021111785</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v>
      </c>
      <c r="AN61" t="str">
        <f t="shared" ca="1" si="10"/>
        <v>{"dy":6,"sl":9}</v>
      </c>
      <c r="BM61" t="e">
        <f ca="1">IF(VLOOKUP($BV61,[1]EquipTable!$1:$1048576,MATCH("업데이트순번",[1]EquipTable!$1:$1,0),0)&lt;=$BP$1,1,0)
*IF(MID(BV61,7,1)="4",0.1,1)</f>
        <v>#VALUE!</v>
      </c>
      <c r="BN61" t="e">
        <f ca="1">IF(VLOOKUP($BV61,[1]EquipTable!$1:$1048576,MATCH("업데이트순번",[1]EquipTable!$1:$1,0),0)&lt;=$BP$1,1,0)
*IF(MID(BV61,7,1)="4",0.1,1)
*IF(AND(MID(BV61,7,1)&lt;&gt;"4",OR(MID(BV61,6,1)="6",MID(BV61,6,1)="7")),3,1)</f>
        <v>#VALUE!</v>
      </c>
      <c r="BO61" t="e">
        <f ca="1">IF(VLOOKUP($BV61,[1]EquipTable!$1:$1048576,MATCH("업데이트순번",[1]EquipTable!$1:$1,0),0)&lt;=$BP$1,1,0)
*IF(MID(BV61,7,1)="4",0.1,1)
*IF(AND(MID(BV61,7,1)&lt;&gt;"4",MID(BV61,6,1)="8"),4,1)</f>
        <v>#VALUE!</v>
      </c>
      <c r="BP61" t="e">
        <f t="shared" ca="1" si="16"/>
        <v>#VALUE!</v>
      </c>
      <c r="BQ61" t="e">
        <f t="shared" ca="1" si="17"/>
        <v>#VALUE!</v>
      </c>
      <c r="BR61" t="e">
        <f t="shared" ca="1" si="18"/>
        <v>#VALUE!</v>
      </c>
      <c r="BS61" t="e">
        <f t="shared" ca="1" si="19"/>
        <v>#VALUE!</v>
      </c>
      <c r="BT61" t="e">
        <f t="shared" ca="1" si="22"/>
        <v>#VALUE!</v>
      </c>
      <c r="BU61" t="e">
        <f t="shared" ca="1" si="23"/>
        <v>#VALUE!</v>
      </c>
      <c r="BV61" t="e">
        <f ca="1">OFFSET([1]EquipTable!$A$1,ROW()-1,0)</f>
        <v>#VALUE!</v>
      </c>
    </row>
    <row r="62" spans="1:74">
      <c r="A62">
        <v>7</v>
      </c>
      <c r="B62">
        <v>0</v>
      </c>
      <c r="C62">
        <f t="shared" si="0"/>
        <v>0</v>
      </c>
      <c r="D62">
        <f t="shared" ref="D62:I71" ca="1" si="32">RAND()</f>
        <v>6.821293668728079E-2</v>
      </c>
      <c r="E62">
        <f t="shared" ca="1" si="32"/>
        <v>0.93618899769638497</v>
      </c>
      <c r="F62">
        <f t="shared" ca="1" si="32"/>
        <v>0.1581996042594378</v>
      </c>
      <c r="G62">
        <f t="shared" ca="1" si="32"/>
        <v>0.10770044161558712</v>
      </c>
      <c r="H62">
        <f t="shared" ca="1" si="32"/>
        <v>0.36127688613175857</v>
      </c>
      <c r="I62">
        <f t="shared" ca="1" si="32"/>
        <v>0.53641227915125822</v>
      </c>
      <c r="M62" t="str">
        <f t="shared" ca="1" si="2"/>
        <v>지정 장비</v>
      </c>
      <c r="N62" t="e">
        <f t="shared" ca="1" si="3"/>
        <v>#VALUE!</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DI</v>
      </c>
      <c r="Q62" t="e">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#VALUE!</v>
      </c>
      <c r="R62" t="e">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#VALUE!</v>
      </c>
      <c r="S62" t="e">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#VALUE!</v>
      </c>
      <c r="T62" t="e">
        <f t="shared" ca="1" si="5"/>
        <v>#VALUE!</v>
      </c>
      <c r="U62" t="s">
        <v>82</v>
      </c>
      <c r="V62" t="s">
        <v>199</v>
      </c>
      <c r="W62">
        <v>1</v>
      </c>
      <c r="X62" t="s">
        <v>129</v>
      </c>
      <c r="Z62">
        <v>5</v>
      </c>
      <c r="AA62" t="str">
        <f t="shared" ca="1" si="6"/>
        <v>fe</v>
      </c>
      <c r="AB62" t="s">
        <v>82</v>
      </c>
      <c r="AC62" t="s">
        <v>476</v>
      </c>
      <c r="AD62">
        <v>1</v>
      </c>
      <c r="AE62" t="s">
        <v>129</v>
      </c>
      <c r="AG62">
        <v>5</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작은 별 완드</v>
      </c>
      <c r="AL62">
        <v>1</v>
      </c>
      <c r="AM62"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v>
      </c>
      <c r="AN62" t="str">
        <f t="shared" ca="1" si="10"/>
        <v>{"dy":7,"sl":0,"tp":"fe","vl":"Equip3202","cn":1,"pt":"DI","pr":5}</v>
      </c>
      <c r="BM62" t="e">
        <f ca="1">IF(VLOOKUP($BV62,[1]EquipTable!$1:$1048576,MATCH("업데이트순번",[1]EquipTable!$1:$1,0),0)&lt;=$BP$1,1,0)
*IF(MID(BV62,7,1)="4",0.1,1)</f>
        <v>#VALUE!</v>
      </c>
      <c r="BN62" t="e">
        <f ca="1">IF(VLOOKUP($BV62,[1]EquipTable!$1:$1048576,MATCH("업데이트순번",[1]EquipTable!$1:$1,0),0)&lt;=$BP$1,1,0)
*IF(MID(BV62,7,1)="4",0.1,1)
*IF(AND(MID(BV62,7,1)&lt;&gt;"4",OR(MID(BV62,6,1)="6",MID(BV62,6,1)="7")),3,1)</f>
        <v>#VALUE!</v>
      </c>
      <c r="BO62" t="e">
        <f ca="1">IF(VLOOKUP($BV62,[1]EquipTable!$1:$1048576,MATCH("업데이트순번",[1]EquipTable!$1:$1,0),0)&lt;=$BP$1,1,0)
*IF(MID(BV62,7,1)="4",0.1,1)
*IF(AND(MID(BV62,7,1)&lt;&gt;"4",MID(BV62,6,1)="8"),4,1)</f>
        <v>#VALUE!</v>
      </c>
      <c r="BP62" t="e">
        <f t="shared" ca="1" si="16"/>
        <v>#VALUE!</v>
      </c>
      <c r="BQ62" t="e">
        <f t="shared" ca="1" si="17"/>
        <v>#VALUE!</v>
      </c>
      <c r="BR62" t="e">
        <f t="shared" ca="1" si="18"/>
        <v>#VALUE!</v>
      </c>
      <c r="BS62" t="e">
        <f t="shared" ca="1" si="19"/>
        <v>#VALUE!</v>
      </c>
      <c r="BT62" t="e">
        <f t="shared" ca="1" si="22"/>
        <v>#VALUE!</v>
      </c>
      <c r="BU62" t="e">
        <f t="shared" ca="1" si="23"/>
        <v>#VALUE!</v>
      </c>
      <c r="BV62" t="e">
        <f ca="1">OFFSET([1]EquipTable!$A$1,ROW()-1,0)</f>
        <v>#VALUE!</v>
      </c>
    </row>
    <row r="63" spans="1:74">
      <c r="A63">
        <v>7</v>
      </c>
      <c r="B63">
        <v>1</v>
      </c>
      <c r="C63">
        <f t="shared" si="0"/>
        <v>0</v>
      </c>
      <c r="D63">
        <f t="shared" ca="1" si="32"/>
        <v>0.91486220449500633</v>
      </c>
      <c r="E63">
        <f t="shared" ca="1" si="32"/>
        <v>0.56803701176912746</v>
      </c>
      <c r="F63">
        <f t="shared" ca="1" si="32"/>
        <v>0.30640571304638176</v>
      </c>
      <c r="G63">
        <f t="shared" ca="1" si="32"/>
        <v>0.61456969632865766</v>
      </c>
      <c r="H63">
        <f t="shared" ca="1" si="32"/>
        <v>0.95422922137621302</v>
      </c>
      <c r="I63">
        <f t="shared" ca="1" si="32"/>
        <v>0.57006856169300857</v>
      </c>
      <c r="M63" t="str">
        <f t="shared" ca="1" si="2"/>
        <v>지정 장비</v>
      </c>
      <c r="N63" t="e">
        <f t="shared" ca="1" si="3"/>
        <v>#VALUE!</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t="e">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#VALUE!</v>
      </c>
      <c r="S63" t="e">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#VALUE!</v>
      </c>
      <c r="T63" t="e">
        <f t="shared" ca="1" si="5"/>
        <v>#VALUE!</v>
      </c>
      <c r="U63" t="s">
        <v>82</v>
      </c>
      <c r="V63" t="s">
        <v>111</v>
      </c>
      <c r="W63">
        <v>1</v>
      </c>
      <c r="X63" t="s">
        <v>125</v>
      </c>
      <c r="Z63">
        <v>800</v>
      </c>
      <c r="AA63" t="str">
        <f t="shared" ca="1" si="6"/>
        <v>upn</v>
      </c>
      <c r="AB63" t="s">
        <v>92</v>
      </c>
      <c r="AC63">
        <v>41576</v>
      </c>
      <c r="AD63">
        <v>6</v>
      </c>
      <c r="AE63" t="s">
        <v>125</v>
      </c>
      <c r="AG63">
        <v>1800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v>
      </c>
      <c r="AN63" t="str">
        <f t="shared" ca="1" si="10"/>
        <v>{"dy":7,"sl":1,"tp":"upn","vl":"41576","cn":6,"pt":"GO","pr":1800}</v>
      </c>
      <c r="BM63" t="e">
        <f ca="1">IF(VLOOKUP($BV63,[1]EquipTable!$1:$1048576,MATCH("업데이트순번",[1]EquipTable!$1:$1,0),0)&lt;=$BP$1,1,0)
*IF(MID(BV63,7,1)="4",0.1,1)</f>
        <v>#VALUE!</v>
      </c>
      <c r="BN63" t="e">
        <f ca="1">IF(VLOOKUP($BV63,[1]EquipTable!$1:$1048576,MATCH("업데이트순번",[1]EquipTable!$1:$1,0),0)&lt;=$BP$1,1,0)
*IF(MID(BV63,7,1)="4",0.1,1)
*IF(AND(MID(BV63,7,1)&lt;&gt;"4",OR(MID(BV63,6,1)="6",MID(BV63,6,1)="7")),3,1)</f>
        <v>#VALUE!</v>
      </c>
      <c r="BO63" t="e">
        <f ca="1">IF(VLOOKUP($BV63,[1]EquipTable!$1:$1048576,MATCH("업데이트순번",[1]EquipTable!$1:$1,0),0)&lt;=$BP$1,1,0)
*IF(MID(BV63,7,1)="4",0.1,1)
*IF(AND(MID(BV63,7,1)&lt;&gt;"4",MID(BV63,6,1)="8"),4,1)</f>
        <v>#VALUE!</v>
      </c>
      <c r="BP63" t="e">
        <f t="shared" ca="1" si="16"/>
        <v>#VALUE!</v>
      </c>
      <c r="BQ63" t="e">
        <f t="shared" ca="1" si="17"/>
        <v>#VALUE!</v>
      </c>
      <c r="BR63" t="e">
        <f t="shared" ca="1" si="18"/>
        <v>#VALUE!</v>
      </c>
      <c r="BS63" t="e">
        <f t="shared" ca="1" si="19"/>
        <v>#VALUE!</v>
      </c>
      <c r="BT63" t="e">
        <f t="shared" ca="1" si="22"/>
        <v>#VALUE!</v>
      </c>
      <c r="BU63" t="e">
        <f t="shared" ca="1" si="23"/>
        <v>#VALUE!</v>
      </c>
      <c r="BV63" t="e">
        <f ca="1">OFFSET([1]EquipTable!$A$1,ROW()-1,0)</f>
        <v>#VALUE!</v>
      </c>
    </row>
    <row r="64" spans="1:74">
      <c r="A64">
        <v>7</v>
      </c>
      <c r="B64">
        <v>2</v>
      </c>
      <c r="C64">
        <f t="shared" si="0"/>
        <v>0</v>
      </c>
      <c r="D64">
        <f t="shared" ca="1" si="32"/>
        <v>2.4016356351845847E-3</v>
      </c>
      <c r="E64">
        <f t="shared" ca="1" si="32"/>
        <v>0.8573491061022166</v>
      </c>
      <c r="F64">
        <f t="shared" ca="1" si="32"/>
        <v>0.57043855381571529</v>
      </c>
      <c r="G64">
        <f t="shared" ca="1" si="32"/>
        <v>0.43785166898670835</v>
      </c>
      <c r="H64">
        <f t="shared" ca="1" si="32"/>
        <v>0.48508283636497773</v>
      </c>
      <c r="I64">
        <f t="shared" ca="1" si="32"/>
        <v>0.45507854601023123</v>
      </c>
      <c r="M64" t="str">
        <f t="shared" ca="1" si="2"/>
        <v>안 지정 캐릭터 PP 영웅등급</v>
      </c>
      <c r="N64">
        <f t="shared" ca="1" si="3"/>
        <v>85734</v>
      </c>
      <c r="O64">
        <f t="shared" ca="1" si="4"/>
        <v>13</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3900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91</v>
      </c>
      <c r="V64">
        <v>20128</v>
      </c>
      <c r="W64">
        <v>10</v>
      </c>
      <c r="X64" t="s">
        <v>125</v>
      </c>
      <c r="Z64">
        <v>1000</v>
      </c>
      <c r="AA64" t="str">
        <f t="shared" ca="1" si="6"/>
        <v>upn</v>
      </c>
      <c r="AB64" t="s">
        <v>92</v>
      </c>
      <c r="AC64">
        <v>84367</v>
      </c>
      <c r="AD64">
        <v>13</v>
      </c>
      <c r="AE64" t="s">
        <v>68</v>
      </c>
      <c r="AG64">
        <v>3900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v>
      </c>
      <c r="AN64" t="str">
        <f t="shared" ca="1" si="10"/>
        <v>{"dy":7,"sl":2,"tp":"upn","vl":"84367","cn":13,"pt":"GO","pr":3900}</v>
      </c>
      <c r="BM64" t="e">
        <f ca="1">IF(VLOOKUP($BV64,[1]EquipTable!$1:$1048576,MATCH("업데이트순번",[1]EquipTable!$1:$1,0),0)&lt;=$BP$1,1,0)
*IF(MID(BV64,7,1)="4",0.1,1)</f>
        <v>#VALUE!</v>
      </c>
      <c r="BN64" t="e">
        <f ca="1">IF(VLOOKUP($BV64,[1]EquipTable!$1:$1048576,MATCH("업데이트순번",[1]EquipTable!$1:$1,0),0)&lt;=$BP$1,1,0)
*IF(MID(BV64,7,1)="4",0.1,1)
*IF(AND(MID(BV64,7,1)&lt;&gt;"4",OR(MID(BV64,6,1)="6",MID(BV64,6,1)="7")),3,1)</f>
        <v>#VALUE!</v>
      </c>
      <c r="BO64" t="e">
        <f ca="1">IF(VLOOKUP($BV64,[1]EquipTable!$1:$1048576,MATCH("업데이트순번",[1]EquipTable!$1:$1,0),0)&lt;=$BP$1,1,0)
*IF(MID(BV64,7,1)="4",0.1,1)
*IF(AND(MID(BV64,7,1)&lt;&gt;"4",MID(BV64,6,1)="8"),4,1)</f>
        <v>#VALUE!</v>
      </c>
      <c r="BP64" t="e">
        <f t="shared" ca="1" si="16"/>
        <v>#VALUE!</v>
      </c>
      <c r="BQ64" t="e">
        <f t="shared" ca="1" si="17"/>
        <v>#VALUE!</v>
      </c>
      <c r="BR64" t="e">
        <f t="shared" ca="1" si="18"/>
        <v>#VALUE!</v>
      </c>
      <c r="BS64" t="e">
        <f t="shared" ca="1" si="19"/>
        <v>#VALUE!</v>
      </c>
      <c r="BT64" t="e">
        <f t="shared" ca="1" si="22"/>
        <v>#VALUE!</v>
      </c>
      <c r="BU64" t="e">
        <f t="shared" ca="1" si="23"/>
        <v>#VALUE!</v>
      </c>
      <c r="BV64" t="e">
        <f ca="1">OFFSET([1]EquipTable!$A$1,ROW()-1,0)</f>
        <v>#VALUE!</v>
      </c>
    </row>
    <row r="65" spans="1:74">
      <c r="A65">
        <v>7</v>
      </c>
      <c r="B65">
        <v>3</v>
      </c>
      <c r="C65">
        <f t="shared" si="0"/>
        <v>0</v>
      </c>
      <c r="D65">
        <f t="shared" ca="1" si="32"/>
        <v>0.94799293896577075</v>
      </c>
      <c r="E65">
        <f t="shared" ca="1" si="32"/>
        <v>2.7559305075199214E-2</v>
      </c>
      <c r="F65">
        <f t="shared" ca="1" si="32"/>
        <v>0.76306041023710214</v>
      </c>
      <c r="G65">
        <f t="shared" ca="1" si="32"/>
        <v>0.18148377698351348</v>
      </c>
      <c r="H65">
        <f t="shared" ca="1" si="32"/>
        <v>0.87015769605867643</v>
      </c>
      <c r="I65">
        <f t="shared" ca="1" si="32"/>
        <v>0.61254889101539944</v>
      </c>
      <c r="M65" t="str">
        <f t="shared" ca="1" si="2"/>
        <v>안 지정 캐릭터 PP 일반등급</v>
      </c>
      <c r="N65">
        <f t="shared" ca="1" si="3"/>
        <v>2755</v>
      </c>
      <c r="O65">
        <f t="shared" ca="1" si="4"/>
        <v>3</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900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92</v>
      </c>
      <c r="V65">
        <v>31576</v>
      </c>
      <c r="W65">
        <v>10</v>
      </c>
      <c r="X65" t="s">
        <v>125</v>
      </c>
      <c r="Z65">
        <v>1000</v>
      </c>
      <c r="AA65" t="str">
        <f t="shared" ca="1" si="6"/>
        <v>fe</v>
      </c>
      <c r="AB65" t="s">
        <v>82</v>
      </c>
      <c r="AC65" t="s">
        <v>411</v>
      </c>
      <c r="AD65">
        <v>1</v>
      </c>
      <c r="AE65" t="s">
        <v>125</v>
      </c>
      <c r="AG65">
        <v>800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유목민의 가보</v>
      </c>
      <c r="AL65">
        <v>1</v>
      </c>
      <c r="AM65" t="str">
        <f t="shared" ca="1" si="9"/>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v>
      </c>
      <c r="AN65" t="str">
        <f t="shared" ca="1" si="10"/>
        <v>{"dy":7,"sl":3,"tp":"fe","vl":"Equip2001","cn":1,"pt":"GO","pr":800}</v>
      </c>
      <c r="BM65" t="e">
        <f ca="1">IF(VLOOKUP($BV65,[1]EquipTable!$1:$1048576,MATCH("업데이트순번",[1]EquipTable!$1:$1,0),0)&lt;=$BP$1,1,0)
*IF(MID(BV65,7,1)="4",0.1,1)</f>
        <v>#VALUE!</v>
      </c>
      <c r="BN65" t="e">
        <f ca="1">IF(VLOOKUP($BV65,[1]EquipTable!$1:$1048576,MATCH("업데이트순번",[1]EquipTable!$1:$1,0),0)&lt;=$BP$1,1,0)
*IF(MID(BV65,7,1)="4",0.1,1)
*IF(AND(MID(BV65,7,1)&lt;&gt;"4",OR(MID(BV65,6,1)="6",MID(BV65,6,1)="7")),3,1)</f>
        <v>#VALUE!</v>
      </c>
      <c r="BO65" t="e">
        <f ca="1">IF(VLOOKUP($BV65,[1]EquipTable!$1:$1048576,MATCH("업데이트순번",[1]EquipTable!$1:$1,0),0)&lt;=$BP$1,1,0)
*IF(MID(BV65,7,1)="4",0.1,1)
*IF(AND(MID(BV65,7,1)&lt;&gt;"4",MID(BV65,6,1)="8"),4,1)</f>
        <v>#VALUE!</v>
      </c>
      <c r="BP65" t="e">
        <f t="shared" ca="1" si="16"/>
        <v>#VALUE!</v>
      </c>
      <c r="BQ65" t="e">
        <f t="shared" ca="1" si="17"/>
        <v>#VALUE!</v>
      </c>
      <c r="BR65" t="e">
        <f t="shared" ca="1" si="18"/>
        <v>#VALUE!</v>
      </c>
      <c r="BS65" t="e">
        <f t="shared" ca="1" si="19"/>
        <v>#VALUE!</v>
      </c>
      <c r="BT65" t="e">
        <f t="shared" ca="1" si="22"/>
        <v>#VALUE!</v>
      </c>
      <c r="BU65" t="e">
        <f t="shared" ca="1" si="23"/>
        <v>#VALUE!</v>
      </c>
      <c r="BV65" t="e">
        <f ca="1">OFFSET([1]EquipTable!$A$1,ROW()-1,0)</f>
        <v>#VALUE!</v>
      </c>
    </row>
    <row r="66" spans="1:74">
      <c r="A66">
        <v>7</v>
      </c>
      <c r="B66">
        <v>4</v>
      </c>
      <c r="C66">
        <f t="shared" ref="C66:C129" si="33">IF(B66&lt;=9,0,
IF(B66=10,1,2))</f>
        <v>0</v>
      </c>
      <c r="D66">
        <f t="shared" ca="1" si="32"/>
        <v>0.98822823361127543</v>
      </c>
      <c r="E66">
        <f t="shared" ca="1" si="32"/>
        <v>0.21692521042564883</v>
      </c>
      <c r="F66">
        <f t="shared" ca="1" si="32"/>
        <v>0.91521381447956318</v>
      </c>
      <c r="G66">
        <f t="shared" ca="1" si="32"/>
        <v>0.72555123359119844</v>
      </c>
      <c r="H66">
        <f t="shared" ca="1" si="32"/>
        <v>9.5944785947768119E-2</v>
      </c>
      <c r="I66">
        <f t="shared" ca="1" si="32"/>
        <v>0.83820578463716344</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21692</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5</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1500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92</v>
      </c>
      <c r="V66">
        <v>94367</v>
      </c>
      <c r="W66">
        <v>14</v>
      </c>
      <c r="X66" t="s">
        <v>125</v>
      </c>
      <c r="Z66">
        <v>1400</v>
      </c>
      <c r="AA66" t="str">
        <f t="shared" ref="AA66:AA129" ca="1" si="38">IF(ISBLANK(AB66),"",
VLOOKUP(AB66,OFFSET(INDIRECT("$A:$B"),0,MATCH(AB$1&amp;"_Verify",INDIRECT("$1:$1"),0)-1),2,0)
)</f>
        <v>fe</v>
      </c>
      <c r="AB66" t="s">
        <v>82</v>
      </c>
      <c r="AC66" t="s">
        <v>516</v>
      </c>
      <c r="AD66">
        <v>1</v>
      </c>
      <c r="AE66" t="s">
        <v>125</v>
      </c>
      <c r="AG66">
        <v>2900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미스틱 해머</v>
      </c>
      <c r="AL66">
        <v>1</v>
      </c>
      <c r="AM66" t="str">
        <f t="shared" ref="AM66:AM129" ca="1" si="41">IF(ROW()=2,AN66,OFFSET(AM66,-1,0)&amp;IF(LEN(AN66)=0,"",","&amp;AN66))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{"dy":7,"sl":4,"tp":"fe","vl":"Equip4202","cn":1,"pt":"GO","pr":2900}</v>
      </c>
      <c r="BM66" t="e">
        <f ca="1">IF(VLOOKUP($BV66,[1]EquipTable!$1:$1048576,MATCH("업데이트순번",[1]EquipTable!$1:$1,0),0)&lt;=$BP$1,1,0)
*IF(MID(BV66,7,1)="4",0.1,1)</f>
        <v>#VALUE!</v>
      </c>
      <c r="BN66" t="e">
        <f ca="1">IF(VLOOKUP($BV66,[1]EquipTable!$1:$1048576,MATCH("업데이트순번",[1]EquipTable!$1:$1,0),0)&lt;=$BP$1,1,0)
*IF(MID(BV66,7,1)="4",0.1,1)
*IF(AND(MID(BV66,7,1)&lt;&gt;"4",OR(MID(BV66,6,1)="6",MID(BV66,6,1)="7")),3,1)</f>
        <v>#VALUE!</v>
      </c>
      <c r="BO66" t="e">
        <f ca="1">IF(VLOOKUP($BV66,[1]EquipTable!$1:$1048576,MATCH("업데이트순번",[1]EquipTable!$1:$1,0),0)&lt;=$BP$1,1,0)
*IF(MID(BV66,7,1)="4",0.1,1)
*IF(AND(MID(BV66,7,1)&lt;&gt;"4",MID(BV66,6,1)="8"),4,1)</f>
        <v>#VALUE!</v>
      </c>
      <c r="BP66" t="e">
        <f t="shared" ca="1" si="16"/>
        <v>#VALUE!</v>
      </c>
      <c r="BQ66" t="e">
        <f t="shared" ca="1" si="17"/>
        <v>#VALUE!</v>
      </c>
      <c r="BR66" t="e">
        <f t="shared" ca="1" si="18"/>
        <v>#VALUE!</v>
      </c>
      <c r="BS66" t="e">
        <f t="shared" ca="1" si="19"/>
        <v>#VALUE!</v>
      </c>
      <c r="BT66" t="e">
        <f t="shared" ca="1" si="22"/>
        <v>#VALUE!</v>
      </c>
      <c r="BU66" t="e">
        <f t="shared" ca="1" si="23"/>
        <v>#VALUE!</v>
      </c>
      <c r="BV66" t="e">
        <f ca="1">OFFSET([1]EquipTable!$A$1,ROW()-1,0)</f>
        <v>#VALUE!</v>
      </c>
    </row>
    <row r="67" spans="1:74">
      <c r="A67">
        <v>7</v>
      </c>
      <c r="B67">
        <v>5</v>
      </c>
      <c r="C67">
        <f t="shared" si="33"/>
        <v>0</v>
      </c>
      <c r="D67">
        <f t="shared" ca="1" si="32"/>
        <v>0.22547844884123125</v>
      </c>
      <c r="E67">
        <f t="shared" ca="1" si="32"/>
        <v>0.44389958409324559</v>
      </c>
      <c r="F67">
        <f t="shared" ca="1" si="32"/>
        <v>0.57976162621381377</v>
      </c>
      <c r="G67">
        <f t="shared" ca="1" si="32"/>
        <v>0.90561058893065194</v>
      </c>
      <c r="H67">
        <f t="shared" ca="1" si="32"/>
        <v>0.77970064478673495</v>
      </c>
      <c r="I67">
        <f t="shared" ca="1" si="32"/>
        <v>0.16492011152344721</v>
      </c>
      <c r="M67" t="str">
        <f t="shared" ca="1" si="34"/>
        <v>지정 장비</v>
      </c>
      <c r="N67" t="e">
        <f t="shared" ca="1" si="35"/>
        <v>#VALUE!</v>
      </c>
      <c r="O67">
        <f t="shared" ca="1" si="36"/>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t="e">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#VALUE!</v>
      </c>
      <c r="S67" t="e">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#VALUE!</v>
      </c>
      <c r="T67" t="e">
        <f t="shared" ca="1" si="37"/>
        <v>#VALUE!</v>
      </c>
      <c r="U67" t="s">
        <v>82</v>
      </c>
      <c r="V67" t="s">
        <v>251</v>
      </c>
      <c r="W67">
        <v>1</v>
      </c>
      <c r="X67" t="s">
        <v>125</v>
      </c>
      <c r="Z67">
        <v>600</v>
      </c>
      <c r="AA67" t="str">
        <f t="shared" ca="1" si="38"/>
        <v>fe</v>
      </c>
      <c r="AB67" t="s">
        <v>82</v>
      </c>
      <c r="AC67" t="s">
        <v>412</v>
      </c>
      <c r="AD67">
        <v>1</v>
      </c>
      <c r="AE67" t="s">
        <v>125</v>
      </c>
      <c r="AG67">
        <v>700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얼룩진 도끼</v>
      </c>
      <c r="AL67">
        <v>1</v>
      </c>
      <c r="AM67"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v>
      </c>
      <c r="AN67" t="str">
        <f t="shared" ca="1" si="42"/>
        <v>{"dy":7,"sl":5,"tp":"fe","vl":"Equip0002","cn":1,"pt":"GO","pr":700}</v>
      </c>
      <c r="BM67" t="e">
        <f ca="1">IF(VLOOKUP($BV67,[1]EquipTable!$1:$1048576,MATCH("업데이트순번",[1]EquipTable!$1:$1,0),0)&lt;=$BP$1,1,0)
*IF(MID(BV67,7,1)="4",0.1,1)</f>
        <v>#VALUE!</v>
      </c>
      <c r="BN67" t="e">
        <f ca="1">IF(VLOOKUP($BV67,[1]EquipTable!$1:$1048576,MATCH("업데이트순번",[1]EquipTable!$1:$1,0),0)&lt;=$BP$1,1,0)
*IF(MID(BV67,7,1)="4",0.1,1)
*IF(AND(MID(BV67,7,1)&lt;&gt;"4",OR(MID(BV67,6,1)="6",MID(BV67,6,1)="7")),3,1)</f>
        <v>#VALUE!</v>
      </c>
      <c r="BO67" t="e">
        <f ca="1">IF(VLOOKUP($BV67,[1]EquipTable!$1:$1048576,MATCH("업데이트순번",[1]EquipTable!$1:$1,0),0)&lt;=$BP$1,1,0)
*IF(MID(BV67,7,1)="4",0.1,1)
*IF(AND(MID(BV67,7,1)&lt;&gt;"4",MID(BV67,6,1)="8"),4,1)</f>
        <v>#VALUE!</v>
      </c>
      <c r="BP67" t="e">
        <f t="shared" ref="BP67:BP128" ca="1" si="43">BM67/SUM(BM:BM)</f>
        <v>#VALUE!</v>
      </c>
      <c r="BQ67" t="e">
        <f t="shared" ref="BQ67:BQ128" ca="1" si="44">BN67/SUM(BN:BN)</f>
        <v>#VALUE!</v>
      </c>
      <c r="BR67" t="e">
        <f t="shared" ref="BR67:BR128" ca="1" si="45">BO67/SUM(BO:BO)</f>
        <v>#VALUE!</v>
      </c>
      <c r="BS67" t="e">
        <f t="shared" ref="BS67:BS128" ca="1" si="46">BS66+BP66</f>
        <v>#VALUE!</v>
      </c>
      <c r="BT67" t="e">
        <f t="shared" ca="1" si="22"/>
        <v>#VALUE!</v>
      </c>
      <c r="BU67" t="e">
        <f t="shared" ca="1" si="23"/>
        <v>#VALUE!</v>
      </c>
      <c r="BV67" t="e">
        <f ca="1">OFFSET([1]EquipTable!$A$1,ROW()-1,0)</f>
        <v>#VALUE!</v>
      </c>
    </row>
    <row r="68" spans="1:74">
      <c r="A68">
        <v>7</v>
      </c>
      <c r="B68">
        <v>6</v>
      </c>
      <c r="C68">
        <f t="shared" si="33"/>
        <v>0</v>
      </c>
      <c r="D68">
        <f t="shared" ca="1" si="32"/>
        <v>0.99059273739058218</v>
      </c>
      <c r="E68">
        <f t="shared" ca="1" si="32"/>
        <v>0.45937557740186974</v>
      </c>
      <c r="F68">
        <f t="shared" ca="1" si="32"/>
        <v>0.12595443428921804</v>
      </c>
      <c r="G68">
        <f t="shared" ca="1" si="32"/>
        <v>0.42619039371487843</v>
      </c>
      <c r="H68">
        <f t="shared" ca="1" si="32"/>
        <v>8.8046602665253326E-2</v>
      </c>
      <c r="I68">
        <f t="shared" ca="1" si="32"/>
        <v>0.45541870133599571</v>
      </c>
      <c r="M68" t="str">
        <f t="shared" ca="1" si="34"/>
        <v>지정 장비</v>
      </c>
      <c r="N68" t="e">
        <f t="shared" ca="1" si="35"/>
        <v>#VALUE!</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t="e">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#VALUE!</v>
      </c>
      <c r="S68" t="e">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#VALUE!</v>
      </c>
      <c r="T68" t="e">
        <f t="shared" ca="1" si="37"/>
        <v>#VALUE!</v>
      </c>
      <c r="U68" t="s">
        <v>82</v>
      </c>
      <c r="V68" t="s">
        <v>252</v>
      </c>
      <c r="W68">
        <v>1</v>
      </c>
      <c r="X68" t="s">
        <v>125</v>
      </c>
      <c r="Z68">
        <v>7600</v>
      </c>
      <c r="AA68" t="str">
        <f t="shared" ca="1" si="38"/>
        <v>fe</v>
      </c>
      <c r="AB68" t="s">
        <v>82</v>
      </c>
      <c r="AC68" t="s">
        <v>432</v>
      </c>
      <c r="AD68">
        <v>1</v>
      </c>
      <c r="AE68" t="s">
        <v>129</v>
      </c>
      <c r="AG68">
        <v>15</v>
      </c>
      <c r="AH68" t="str">
        <f>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플럭스 리볼버</v>
      </c>
      <c r="AL68">
        <v>1</v>
      </c>
      <c r="AM68"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v>
      </c>
      <c r="AN68" t="str">
        <f t="shared" ca="1" si="42"/>
        <v>{"dy":7,"sl":6,"tp":"fe","vl":"Equip6202","cn":1,"pt":"DI","pr":15}</v>
      </c>
      <c r="BM68" t="e">
        <f ca="1">IF(VLOOKUP($BV68,[1]EquipTable!$1:$1048576,MATCH("업데이트순번",[1]EquipTable!$1:$1,0),0)&lt;=$BP$1,1,0)
*IF(MID(BV68,7,1)="4",0.1,1)</f>
        <v>#VALUE!</v>
      </c>
      <c r="BN68" t="e">
        <f ca="1">IF(VLOOKUP($BV68,[1]EquipTable!$1:$1048576,MATCH("업데이트순번",[1]EquipTable!$1:$1,0),0)&lt;=$BP$1,1,0)
*IF(MID(BV68,7,1)="4",0.1,1)
*IF(AND(MID(BV68,7,1)&lt;&gt;"4",OR(MID(BV68,6,1)="6",MID(BV68,6,1)="7")),3,1)</f>
        <v>#VALUE!</v>
      </c>
      <c r="BO68" t="e">
        <f ca="1">IF(VLOOKUP($BV68,[1]EquipTable!$1:$1048576,MATCH("업데이트순번",[1]EquipTable!$1:$1,0),0)&lt;=$BP$1,1,0)
*IF(MID(BV68,7,1)="4",0.1,1)
*IF(AND(MID(BV68,7,1)&lt;&gt;"4",MID(BV68,6,1)="8"),4,1)</f>
        <v>#VALUE!</v>
      </c>
      <c r="BP68" t="e">
        <f t="shared" ca="1" si="43"/>
        <v>#VALUE!</v>
      </c>
      <c r="BQ68" t="e">
        <f t="shared" ca="1" si="44"/>
        <v>#VALUE!</v>
      </c>
      <c r="BR68" t="e">
        <f t="shared" ca="1" si="45"/>
        <v>#VALUE!</v>
      </c>
      <c r="BS68" t="e">
        <f t="shared" ca="1" si="46"/>
        <v>#VALUE!</v>
      </c>
      <c r="BT68" t="e">
        <f t="shared" ref="BT68:BT128" ca="1" si="47">BT67+BQ67</f>
        <v>#VALUE!</v>
      </c>
      <c r="BU68" t="e">
        <f t="shared" ref="BU68:BU128" ca="1" si="48">BU67+BR67</f>
        <v>#VALUE!</v>
      </c>
      <c r="BV68" t="e">
        <f ca="1">OFFSET([1]EquipTable!$A$1,ROW()-1,0)</f>
        <v>#VALUE!</v>
      </c>
    </row>
    <row r="69" spans="1:74">
      <c r="A69">
        <v>7</v>
      </c>
      <c r="B69">
        <v>7</v>
      </c>
      <c r="C69">
        <f t="shared" si="33"/>
        <v>0</v>
      </c>
      <c r="D69">
        <f t="shared" ca="1" si="32"/>
        <v>0.32249810962120184</v>
      </c>
      <c r="E69">
        <f t="shared" ca="1" si="32"/>
        <v>0.22108836696383927</v>
      </c>
      <c r="F69">
        <f t="shared" ca="1" si="32"/>
        <v>0.54202425161585932</v>
      </c>
      <c r="G69">
        <f t="shared" ca="1" si="32"/>
        <v>0.59695888466206604</v>
      </c>
      <c r="H69">
        <f t="shared" ca="1" si="32"/>
        <v>0.88848323139102636</v>
      </c>
      <c r="I69">
        <f t="shared" ca="1" si="32"/>
        <v>0.33509076702525042</v>
      </c>
      <c r="M69" t="str">
        <f t="shared" ca="1" si="34"/>
        <v>지정 장비</v>
      </c>
      <c r="N69" t="e">
        <f t="shared" ca="1" si="35"/>
        <v>#VALUE!</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t="e">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#VALUE!</v>
      </c>
      <c r="S69" t="e">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#VALUE!</v>
      </c>
      <c r="T69" t="e">
        <f t="shared" ca="1" si="37"/>
        <v>#VALUE!</v>
      </c>
      <c r="U69" t="s">
        <v>82</v>
      </c>
      <c r="V69" t="s">
        <v>179</v>
      </c>
      <c r="W69">
        <v>1</v>
      </c>
      <c r="X69" t="s">
        <v>125</v>
      </c>
      <c r="Z69">
        <v>700</v>
      </c>
      <c r="AA69" t="str">
        <f t="shared" ca="1" si="38"/>
        <v>uph</v>
      </c>
      <c r="AB69" t="s">
        <v>91</v>
      </c>
      <c r="AC69">
        <v>30128</v>
      </c>
      <c r="AD69">
        <v>10</v>
      </c>
      <c r="AE69" t="s">
        <v>125</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v>
      </c>
      <c r="AN69" t="str">
        <f t="shared" ca="1" si="42"/>
        <v>{"dy":7,"sl":7,"tp":"uph","vl":"30128","cn":10,"pt":"GO","pr":3000}</v>
      </c>
      <c r="BM69" t="e">
        <f ca="1">IF(VLOOKUP($BV69,[1]EquipTable!$1:$1048576,MATCH("업데이트순번",[1]EquipTable!$1:$1,0),0)&lt;=$BP$1,1,0)
*IF(MID(BV69,7,1)="4",0.1,1)</f>
        <v>#VALUE!</v>
      </c>
      <c r="BN69" t="e">
        <f ca="1">IF(VLOOKUP($BV69,[1]EquipTable!$1:$1048576,MATCH("업데이트순번",[1]EquipTable!$1:$1,0),0)&lt;=$BP$1,1,0)
*IF(MID(BV69,7,1)="4",0.1,1)
*IF(AND(MID(BV69,7,1)&lt;&gt;"4",OR(MID(BV69,6,1)="6",MID(BV69,6,1)="7")),3,1)</f>
        <v>#VALUE!</v>
      </c>
      <c r="BO69" t="e">
        <f ca="1">IF(VLOOKUP($BV69,[1]EquipTable!$1:$1048576,MATCH("업데이트순번",[1]EquipTable!$1:$1,0),0)&lt;=$BP$1,1,0)
*IF(MID(BV69,7,1)="4",0.1,1)
*IF(AND(MID(BV69,7,1)&lt;&gt;"4",MID(BV69,6,1)="8"),4,1)</f>
        <v>#VALUE!</v>
      </c>
      <c r="BP69" t="e">
        <f t="shared" ca="1" si="43"/>
        <v>#VALUE!</v>
      </c>
      <c r="BQ69" t="e">
        <f t="shared" ca="1" si="44"/>
        <v>#VALUE!</v>
      </c>
      <c r="BR69" t="e">
        <f t="shared" ca="1" si="45"/>
        <v>#VALUE!</v>
      </c>
      <c r="BS69" t="e">
        <f t="shared" ca="1" si="46"/>
        <v>#VALUE!</v>
      </c>
      <c r="BT69" t="e">
        <f t="shared" ca="1" si="47"/>
        <v>#VALUE!</v>
      </c>
      <c r="BU69" t="e">
        <f t="shared" ca="1" si="48"/>
        <v>#VALUE!</v>
      </c>
      <c r="BV69" t="e">
        <f ca="1">OFFSET([1]EquipTable!$A$1,ROW()-1,0)</f>
        <v>#VALUE!</v>
      </c>
    </row>
    <row r="70" spans="1:74">
      <c r="A70">
        <v>7</v>
      </c>
      <c r="B70">
        <v>8</v>
      </c>
      <c r="C70">
        <f t="shared" si="33"/>
        <v>0</v>
      </c>
      <c r="D70">
        <f t="shared" ca="1" si="32"/>
        <v>0.9894962661310549</v>
      </c>
      <c r="E70">
        <f t="shared" ca="1" si="32"/>
        <v>0.93621733760003956</v>
      </c>
      <c r="F70">
        <f t="shared" ca="1" si="32"/>
        <v>0.21785910459671842</v>
      </c>
      <c r="G70">
        <f t="shared" ca="1" si="32"/>
        <v>0.66736538865706052</v>
      </c>
      <c r="H70">
        <f t="shared" ca="1" si="32"/>
        <v>0.59238299924761262</v>
      </c>
      <c r="I70">
        <f t="shared" ca="1" si="32"/>
        <v>0.60303155429116806</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fl2</v>
      </c>
      <c r="AB70" t="s">
        <v>88</v>
      </c>
      <c r="AC70" t="s">
        <v>520</v>
      </c>
      <c r="AD70">
        <v>1</v>
      </c>
      <c r="AE70" t="s">
        <v>129</v>
      </c>
      <c r="AF70">
        <v>70</v>
      </c>
      <c r="AG70">
        <v>49</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도스로프</v>
      </c>
      <c r="AL70">
        <v>1</v>
      </c>
      <c r="AM70"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v>
      </c>
      <c r="AN70" t="str">
        <f t="shared" ca="1" si="42"/>
        <v>{"dy":7,"sl":8,"tp":"fl2","vl":"Actor0030","cn":1,"pt":"DI","pp":70,"pr":49}</v>
      </c>
      <c r="BM70" t="e">
        <f ca="1">IF(VLOOKUP($BV70,[1]EquipTable!$1:$1048576,MATCH("업데이트순번",[1]EquipTable!$1:$1,0),0)&lt;=$BP$1,1,0)
*IF(MID(BV70,7,1)="4",0.1,1)</f>
        <v>#VALUE!</v>
      </c>
      <c r="BN70" t="e">
        <f ca="1">IF(VLOOKUP($BV70,[1]EquipTable!$1:$1048576,MATCH("업데이트순번",[1]EquipTable!$1:$1,0),0)&lt;=$BP$1,1,0)
*IF(MID(BV70,7,1)="4",0.1,1)
*IF(AND(MID(BV70,7,1)&lt;&gt;"4",OR(MID(BV70,6,1)="6",MID(BV70,6,1)="7")),3,1)</f>
        <v>#VALUE!</v>
      </c>
      <c r="BO70" t="e">
        <f ca="1">IF(VLOOKUP($BV70,[1]EquipTable!$1:$1048576,MATCH("업데이트순번",[1]EquipTable!$1:$1,0),0)&lt;=$BP$1,1,0)
*IF(MID(BV70,7,1)="4",0.1,1)
*IF(AND(MID(BV70,7,1)&lt;&gt;"4",MID(BV70,6,1)="8"),4,1)</f>
        <v>#VALUE!</v>
      </c>
      <c r="BP70" t="e">
        <f t="shared" ca="1" si="43"/>
        <v>#VALUE!</v>
      </c>
      <c r="BQ70" t="e">
        <f t="shared" ca="1" si="44"/>
        <v>#VALUE!</v>
      </c>
      <c r="BR70" t="e">
        <f t="shared" ca="1" si="45"/>
        <v>#VALUE!</v>
      </c>
      <c r="BS70" t="e">
        <f t="shared" ca="1" si="46"/>
        <v>#VALUE!</v>
      </c>
      <c r="BT70" t="e">
        <f t="shared" ca="1" si="47"/>
        <v>#VALUE!</v>
      </c>
      <c r="BU70" t="e">
        <f t="shared" ca="1" si="48"/>
        <v>#VALUE!</v>
      </c>
      <c r="BV70" t="e">
        <f ca="1">OFFSET([1]EquipTable!$A$1,ROW()-1,0)</f>
        <v>#VALUE!</v>
      </c>
    </row>
    <row r="71" spans="1:74">
      <c r="A71">
        <v>7</v>
      </c>
      <c r="B71">
        <v>9</v>
      </c>
      <c r="C71">
        <f t="shared" si="33"/>
        <v>0</v>
      </c>
      <c r="D71">
        <f t="shared" ca="1" si="32"/>
        <v>0.36174925069087072</v>
      </c>
      <c r="E71">
        <f t="shared" ca="1" si="32"/>
        <v>8.5650423693096611E-3</v>
      </c>
      <c r="F71">
        <f t="shared" ca="1" si="32"/>
        <v>0.43106258228959404</v>
      </c>
      <c r="G71">
        <f t="shared" ca="1" si="32"/>
        <v>7.5658431674382465E-3</v>
      </c>
      <c r="H71">
        <f t="shared" ca="1" si="32"/>
        <v>0.73298534928327397</v>
      </c>
      <c r="I71">
        <f t="shared" ca="1" si="32"/>
        <v>0.66970990313295331</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fl3</v>
      </c>
      <c r="AB71" t="s">
        <v>89</v>
      </c>
      <c r="AC71" t="s">
        <v>520</v>
      </c>
      <c r="AD71">
        <v>1</v>
      </c>
      <c r="AE71" t="s">
        <v>129</v>
      </c>
      <c r="AF71">
        <v>70</v>
      </c>
      <c r="AG71">
        <v>49</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도스로프</v>
      </c>
      <c r="AL71">
        <v>1</v>
      </c>
      <c r="AM71"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v>
      </c>
      <c r="AN71" t="str">
        <f t="shared" ca="1" si="42"/>
        <v>{"dy":7,"sl":9,"tp":"fl3","vl":"Actor0030","cn":1,"pt":"DI","pp":70,"pr":49}</v>
      </c>
      <c r="BM71" t="e">
        <f ca="1">IF(VLOOKUP($BV71,[1]EquipTable!$1:$1048576,MATCH("업데이트순번",[1]EquipTable!$1:$1,0),0)&lt;=$BP$1,1,0)
*IF(MID(BV71,7,1)="4",0.1,1)</f>
        <v>#VALUE!</v>
      </c>
      <c r="BN71" t="e">
        <f ca="1">IF(VLOOKUP($BV71,[1]EquipTable!$1:$1048576,MATCH("업데이트순번",[1]EquipTable!$1:$1,0),0)&lt;=$BP$1,1,0)
*IF(MID(BV71,7,1)="4",0.1,1)
*IF(AND(MID(BV71,7,1)&lt;&gt;"4",OR(MID(BV71,6,1)="6",MID(BV71,6,1)="7")),3,1)</f>
        <v>#VALUE!</v>
      </c>
      <c r="BO71" t="e">
        <f ca="1">IF(VLOOKUP($BV71,[1]EquipTable!$1:$1048576,MATCH("업데이트순번",[1]EquipTable!$1:$1,0),0)&lt;=$BP$1,1,0)
*IF(MID(BV71,7,1)="4",0.1,1)
*IF(AND(MID(BV71,7,1)&lt;&gt;"4",MID(BV71,6,1)="8"),4,1)</f>
        <v>#VALUE!</v>
      </c>
      <c r="BP71" t="e">
        <f t="shared" ca="1" si="43"/>
        <v>#VALUE!</v>
      </c>
      <c r="BQ71" t="e">
        <f t="shared" ca="1" si="44"/>
        <v>#VALUE!</v>
      </c>
      <c r="BR71" t="e">
        <f t="shared" ca="1" si="45"/>
        <v>#VALUE!</v>
      </c>
      <c r="BS71" t="e">
        <f t="shared" ca="1" si="46"/>
        <v>#VALUE!</v>
      </c>
      <c r="BT71" t="e">
        <f t="shared" ca="1" si="47"/>
        <v>#VALUE!</v>
      </c>
      <c r="BU71" t="e">
        <f t="shared" ca="1" si="48"/>
        <v>#VALUE!</v>
      </c>
      <c r="BV71" t="e">
        <f ca="1">OFFSET([1]EquipTable!$A$1,ROW()-1,0)</f>
        <v>#VALUE!</v>
      </c>
    </row>
    <row r="72" spans="1:74">
      <c r="A72">
        <v>8</v>
      </c>
      <c r="B72">
        <v>0</v>
      </c>
      <c r="C72">
        <f t="shared" si="33"/>
        <v>0</v>
      </c>
      <c r="D72">
        <f t="shared" ref="D72:I81" ca="1" si="49">RAND()</f>
        <v>0.4231387896746307</v>
      </c>
      <c r="E72">
        <f t="shared" ca="1" si="49"/>
        <v>0.96876068483953359</v>
      </c>
      <c r="F72">
        <f t="shared" ca="1" si="49"/>
        <v>0.34519941319831438</v>
      </c>
      <c r="G72">
        <f t="shared" ca="1" si="49"/>
        <v>0.17287102927103037</v>
      </c>
      <c r="H72">
        <f t="shared" ca="1" si="49"/>
        <v>5.2784550308163314E-2</v>
      </c>
      <c r="I72">
        <f t="shared" ca="1" si="49"/>
        <v>0.24545255195548199</v>
      </c>
      <c r="M72" t="str">
        <f t="shared" ca="1" si="34"/>
        <v>지정 장비</v>
      </c>
      <c r="N72" t="e">
        <f t="shared" ca="1" si="35"/>
        <v>#VALUE!</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DI</v>
      </c>
      <c r="Q72" t="e">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#VALUE!</v>
      </c>
      <c r="R72" t="e">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#VALUE!</v>
      </c>
      <c r="S72" t="e">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#VALUE!</v>
      </c>
      <c r="T72" t="e">
        <f t="shared" ca="1" si="37"/>
        <v>#VALUE!</v>
      </c>
      <c r="U72" t="s">
        <v>82</v>
      </c>
      <c r="V72" t="s">
        <v>259</v>
      </c>
      <c r="W72">
        <v>1</v>
      </c>
      <c r="X72" t="s">
        <v>129</v>
      </c>
      <c r="Z72">
        <v>11</v>
      </c>
      <c r="AA72" t="str">
        <f t="shared" ca="1" si="38"/>
        <v>upn</v>
      </c>
      <c r="AB72" t="s">
        <v>92</v>
      </c>
      <c r="AC72">
        <v>48090</v>
      </c>
      <c r="AD72">
        <v>7</v>
      </c>
      <c r="AE72" t="s">
        <v>408</v>
      </c>
      <c r="AG72">
        <v>2100</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v>
      </c>
      <c r="AN72" t="str">
        <f t="shared" ca="1" si="42"/>
        <v>{"dy":8,"sl":0,"tp":"upn","vl":"48090","cn":7,"pt":"GO","pr":2100}</v>
      </c>
      <c r="BM72" t="e">
        <f ca="1">IF(VLOOKUP($BV72,[1]EquipTable!$1:$1048576,MATCH("업데이트순번",[1]EquipTable!$1:$1,0),0)&lt;=$BP$1,1,0)
*IF(MID(BV72,7,1)="4",0.1,1)</f>
        <v>#VALUE!</v>
      </c>
      <c r="BN72" t="e">
        <f ca="1">IF(VLOOKUP($BV72,[1]EquipTable!$1:$1048576,MATCH("업데이트순번",[1]EquipTable!$1:$1,0),0)&lt;=$BP$1,1,0)
*IF(MID(BV72,7,1)="4",0.1,1)
*IF(AND(MID(BV72,7,1)&lt;&gt;"4",OR(MID(BV72,6,1)="6",MID(BV72,6,1)="7")),3,1)</f>
        <v>#VALUE!</v>
      </c>
      <c r="BO72" t="e">
        <f ca="1">IF(VLOOKUP($BV72,[1]EquipTable!$1:$1048576,MATCH("업데이트순번",[1]EquipTable!$1:$1,0),0)&lt;=$BP$1,1,0)
*IF(MID(BV72,7,1)="4",0.1,1)
*IF(AND(MID(BV72,7,1)&lt;&gt;"4",MID(BV72,6,1)="8"),4,1)</f>
        <v>#VALUE!</v>
      </c>
      <c r="BP72" t="e">
        <f t="shared" ca="1" si="43"/>
        <v>#VALUE!</v>
      </c>
      <c r="BQ72" t="e">
        <f t="shared" ca="1" si="44"/>
        <v>#VALUE!</v>
      </c>
      <c r="BR72" t="e">
        <f t="shared" ca="1" si="45"/>
        <v>#VALUE!</v>
      </c>
      <c r="BS72" t="e">
        <f t="shared" ca="1" si="46"/>
        <v>#VALUE!</v>
      </c>
      <c r="BT72" t="e">
        <f t="shared" ca="1" si="47"/>
        <v>#VALUE!</v>
      </c>
      <c r="BU72" t="e">
        <f t="shared" ca="1" si="48"/>
        <v>#VALUE!</v>
      </c>
      <c r="BV72" t="e">
        <f ca="1">OFFSET([1]EquipTable!$A$1,ROW()-1,0)</f>
        <v>#VALUE!</v>
      </c>
    </row>
    <row r="73" spans="1:74">
      <c r="A73">
        <v>8</v>
      </c>
      <c r="B73">
        <v>1</v>
      </c>
      <c r="C73">
        <f t="shared" si="33"/>
        <v>0</v>
      </c>
      <c r="D73">
        <f t="shared" ca="1" si="49"/>
        <v>0.48810458958051439</v>
      </c>
      <c r="E73">
        <f t="shared" ca="1" si="49"/>
        <v>0.45593782284925455</v>
      </c>
      <c r="F73">
        <f t="shared" ca="1" si="49"/>
        <v>0.18566402756503653</v>
      </c>
      <c r="G73">
        <f t="shared" ca="1" si="49"/>
        <v>0.86536249745571259</v>
      </c>
      <c r="H73">
        <f t="shared" ca="1" si="49"/>
        <v>0.25442386843619214</v>
      </c>
      <c r="I73">
        <f t="shared" ca="1" si="49"/>
        <v>0.74759555827443525</v>
      </c>
      <c r="M73" t="str">
        <f t="shared" ca="1" si="34"/>
        <v>지정 장비</v>
      </c>
      <c r="N73" t="e">
        <f t="shared" ca="1" si="35"/>
        <v>#VALUE!</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t="e">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#VALUE!</v>
      </c>
      <c r="S73" t="e">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#VALUE!</v>
      </c>
      <c r="T73" t="e">
        <f t="shared" ca="1" si="37"/>
        <v>#VALUE!</v>
      </c>
      <c r="U73" t="s">
        <v>82</v>
      </c>
      <c r="V73" t="s">
        <v>241</v>
      </c>
      <c r="W73">
        <v>1</v>
      </c>
      <c r="X73" t="s">
        <v>125</v>
      </c>
      <c r="Z73">
        <v>7000</v>
      </c>
      <c r="AA73" t="str">
        <f t="shared" ca="1" si="38"/>
        <v>fe</v>
      </c>
      <c r="AB73" t="s">
        <v>82</v>
      </c>
      <c r="AC73" t="s">
        <v>410</v>
      </c>
      <c r="AD73">
        <v>1</v>
      </c>
      <c r="AE73" t="s">
        <v>125</v>
      </c>
      <c r="AG73">
        <v>7000</v>
      </c>
      <c r="AH73" t="str">
        <f>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홍연의 해머</v>
      </c>
      <c r="AL73">
        <v>1</v>
      </c>
      <c r="AM73"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v>
      </c>
      <c r="AN73" t="str">
        <f t="shared" ca="1" si="42"/>
        <v>{"dy":8,"sl":1,"tp":"fe","vl":"Equip4301","cn":1,"pt":"GO","pr":7000}</v>
      </c>
      <c r="BM73" t="e">
        <f ca="1">IF(VLOOKUP($BV73,[1]EquipTable!$1:$1048576,MATCH("업데이트순번",[1]EquipTable!$1:$1,0),0)&lt;=$BP$1,1,0)
*IF(MID(BV73,7,1)="4",0.1,1)</f>
        <v>#VALUE!</v>
      </c>
      <c r="BN73" t="e">
        <f ca="1">IF(VLOOKUP($BV73,[1]EquipTable!$1:$1048576,MATCH("업데이트순번",[1]EquipTable!$1:$1,0),0)&lt;=$BP$1,1,0)
*IF(MID(BV73,7,1)="4",0.1,1)
*IF(AND(MID(BV73,7,1)&lt;&gt;"4",OR(MID(BV73,6,1)="6",MID(BV73,6,1)="7")),3,1)</f>
        <v>#VALUE!</v>
      </c>
      <c r="BO73" t="e">
        <f ca="1">IF(VLOOKUP($BV73,[1]EquipTable!$1:$1048576,MATCH("업데이트순번",[1]EquipTable!$1:$1,0),0)&lt;=$BP$1,1,0)
*IF(MID(BV73,7,1)="4",0.1,1)
*IF(AND(MID(BV73,7,1)&lt;&gt;"4",MID(BV73,6,1)="8"),4,1)</f>
        <v>#VALUE!</v>
      </c>
      <c r="BP73" t="e">
        <f t="shared" ca="1" si="43"/>
        <v>#VALUE!</v>
      </c>
      <c r="BQ73" t="e">
        <f t="shared" ca="1" si="44"/>
        <v>#VALUE!</v>
      </c>
      <c r="BR73" t="e">
        <f t="shared" ca="1" si="45"/>
        <v>#VALUE!</v>
      </c>
      <c r="BS73" t="e">
        <f t="shared" ca="1" si="46"/>
        <v>#VALUE!</v>
      </c>
      <c r="BT73" t="e">
        <f t="shared" ca="1" si="47"/>
        <v>#VALUE!</v>
      </c>
      <c r="BU73" t="e">
        <f t="shared" ca="1" si="48"/>
        <v>#VALUE!</v>
      </c>
      <c r="BV73" t="e">
        <f ca="1">OFFSET([1]EquipTable!$A$1,ROW()-1,0)</f>
        <v>#VALUE!</v>
      </c>
    </row>
    <row r="74" spans="1:74">
      <c r="A74">
        <v>8</v>
      </c>
      <c r="B74">
        <v>2</v>
      </c>
      <c r="C74">
        <f t="shared" si="33"/>
        <v>0</v>
      </c>
      <c r="D74">
        <f t="shared" ca="1" si="49"/>
        <v>0.32347955054617938</v>
      </c>
      <c r="E74">
        <f t="shared" ca="1" si="49"/>
        <v>0.76556406942794508</v>
      </c>
      <c r="F74">
        <f t="shared" ca="1" si="49"/>
        <v>0.63702882136680639</v>
      </c>
      <c r="G74">
        <f t="shared" ca="1" si="49"/>
        <v>0.41302250283229225</v>
      </c>
      <c r="H74">
        <f t="shared" ca="1" si="49"/>
        <v>2.8786005005962734E-2</v>
      </c>
      <c r="I74">
        <f t="shared" ca="1" si="49"/>
        <v>0.18902165382261871</v>
      </c>
      <c r="M74" t="str">
        <f t="shared" ca="1" si="34"/>
        <v>안 지정 캐릭터 PP 영웅등급</v>
      </c>
      <c r="N74">
        <f t="shared" ca="1" si="35"/>
        <v>76556</v>
      </c>
      <c r="O74">
        <f t="shared" ca="1" si="36"/>
        <v>12</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3600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91</v>
      </c>
      <c r="V74">
        <v>9503</v>
      </c>
      <c r="W74">
        <v>9</v>
      </c>
      <c r="X74" t="s">
        <v>125</v>
      </c>
      <c r="Z74">
        <v>900</v>
      </c>
      <c r="AA74" t="str">
        <f t="shared" ca="1" si="38"/>
        <v>fe</v>
      </c>
      <c r="AB74" t="s">
        <v>82</v>
      </c>
      <c r="AC74" t="s">
        <v>396</v>
      </c>
      <c r="AD74">
        <v>1</v>
      </c>
      <c r="AE74" t="s">
        <v>125</v>
      </c>
      <c r="AG74">
        <v>600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블레이드 보우</v>
      </c>
      <c r="AL74">
        <v>1</v>
      </c>
      <c r="AM74"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v>
      </c>
      <c r="AN74" t="str">
        <f t="shared" ca="1" si="42"/>
        <v>{"dy":8,"sl":2,"tp":"fe","vl":"Equip2002","cn":1,"pt":"GO","pr":600}</v>
      </c>
      <c r="BM74" t="e">
        <f ca="1">IF(VLOOKUP($BV74,[1]EquipTable!$1:$1048576,MATCH("업데이트순번",[1]EquipTable!$1:$1,0),0)&lt;=$BP$1,1,0)
*IF(MID(BV74,7,1)="4",0.1,1)</f>
        <v>#VALUE!</v>
      </c>
      <c r="BN74" t="e">
        <f ca="1">IF(VLOOKUP($BV74,[1]EquipTable!$1:$1048576,MATCH("업데이트순번",[1]EquipTable!$1:$1,0),0)&lt;=$BP$1,1,0)
*IF(MID(BV74,7,1)="4",0.1,1)
*IF(AND(MID(BV74,7,1)&lt;&gt;"4",OR(MID(BV74,6,1)="6",MID(BV74,6,1)="7")),3,1)</f>
        <v>#VALUE!</v>
      </c>
      <c r="BO74" t="e">
        <f ca="1">IF(VLOOKUP($BV74,[1]EquipTable!$1:$1048576,MATCH("업데이트순번",[1]EquipTable!$1:$1,0),0)&lt;=$BP$1,1,0)
*IF(MID(BV74,7,1)="4",0.1,1)
*IF(AND(MID(BV74,7,1)&lt;&gt;"4",MID(BV74,6,1)="8"),4,1)</f>
        <v>#VALUE!</v>
      </c>
      <c r="BP74" t="e">
        <f t="shared" ca="1" si="43"/>
        <v>#VALUE!</v>
      </c>
      <c r="BQ74" t="e">
        <f t="shared" ca="1" si="44"/>
        <v>#VALUE!</v>
      </c>
      <c r="BR74" t="e">
        <f t="shared" ca="1" si="45"/>
        <v>#VALUE!</v>
      </c>
      <c r="BS74" t="e">
        <f t="shared" ca="1" si="46"/>
        <v>#VALUE!</v>
      </c>
      <c r="BT74" t="e">
        <f t="shared" ca="1" si="47"/>
        <v>#VALUE!</v>
      </c>
      <c r="BU74" t="e">
        <f t="shared" ca="1" si="48"/>
        <v>#VALUE!</v>
      </c>
      <c r="BV74" t="e">
        <f ca="1">OFFSET([1]EquipTable!$A$1,ROW()-1,0)</f>
        <v>#VALUE!</v>
      </c>
    </row>
    <row r="75" spans="1:74">
      <c r="A75">
        <v>8</v>
      </c>
      <c r="B75">
        <v>3</v>
      </c>
      <c r="C75">
        <f t="shared" si="33"/>
        <v>0</v>
      </c>
      <c r="D75">
        <f t="shared" ca="1" si="49"/>
        <v>0.68903404062779749</v>
      </c>
      <c r="E75">
        <f t="shared" ca="1" si="49"/>
        <v>0.17354961894829679</v>
      </c>
      <c r="F75">
        <f t="shared" ca="1" si="49"/>
        <v>0.15561207395021104</v>
      </c>
      <c r="G75">
        <f t="shared" ca="1" si="49"/>
        <v>0.38941904685974271</v>
      </c>
      <c r="H75">
        <f t="shared" ca="1" si="49"/>
        <v>0.52541685189884157</v>
      </c>
      <c r="I75">
        <f t="shared" ca="1" si="49"/>
        <v>0.3610026691622843</v>
      </c>
      <c r="M75" t="str">
        <f t="shared" ca="1" si="34"/>
        <v>안 지정 캐릭터 PP 일반등급</v>
      </c>
      <c r="N75">
        <f t="shared" ca="1" si="35"/>
        <v>17354</v>
      </c>
      <c r="O75">
        <f t="shared" ca="1" si="36"/>
        <v>5</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1500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91</v>
      </c>
      <c r="V75">
        <v>38090</v>
      </c>
      <c r="W75">
        <v>11</v>
      </c>
      <c r="X75" t="s">
        <v>125</v>
      </c>
      <c r="Z75">
        <v>1100</v>
      </c>
      <c r="AA75" t="str">
        <f t="shared" ca="1" si="38"/>
        <v>fe</v>
      </c>
      <c r="AB75" t="s">
        <v>82</v>
      </c>
      <c r="AC75" t="s">
        <v>521</v>
      </c>
      <c r="AD75">
        <v>1</v>
      </c>
      <c r="AE75" t="s">
        <v>129</v>
      </c>
      <c r="AF75">
        <v>139</v>
      </c>
      <c r="AG75">
        <v>69</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전설</v>
      </c>
      <c r="AJ75" t="str">
        <f t="shared" si="40"/>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왕실의 품격</v>
      </c>
      <c r="AL75">
        <v>1</v>
      </c>
      <c r="AM75"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v>
      </c>
      <c r="AN75" t="str">
        <f t="shared" ca="1" si="42"/>
        <v>{"dy":8,"sl":3,"tp":"fe","vl":"Equip1401","cn":1,"pt":"DI","pp":139,"pr":69}</v>
      </c>
      <c r="BM75" t="e">
        <f ca="1">IF(VLOOKUP($BV75,[1]EquipTable!$1:$1048576,MATCH("업데이트순번",[1]EquipTable!$1:$1,0),0)&lt;=$BP$1,1,0)
*IF(MID(BV75,7,1)="4",0.1,1)</f>
        <v>#VALUE!</v>
      </c>
      <c r="BN75" t="e">
        <f ca="1">IF(VLOOKUP($BV75,[1]EquipTable!$1:$1048576,MATCH("업데이트순번",[1]EquipTable!$1:$1,0),0)&lt;=$BP$1,1,0)
*IF(MID(BV75,7,1)="4",0.1,1)
*IF(AND(MID(BV75,7,1)&lt;&gt;"4",OR(MID(BV75,6,1)="6",MID(BV75,6,1)="7")),3,1)</f>
        <v>#VALUE!</v>
      </c>
      <c r="BO75" t="e">
        <f ca="1">IF(VLOOKUP($BV75,[1]EquipTable!$1:$1048576,MATCH("업데이트순번",[1]EquipTable!$1:$1,0),0)&lt;=$BP$1,1,0)
*IF(MID(BV75,7,1)="4",0.1,1)
*IF(AND(MID(BV75,7,1)&lt;&gt;"4",MID(BV75,6,1)="8"),4,1)</f>
        <v>#VALUE!</v>
      </c>
      <c r="BP75" t="e">
        <f t="shared" ca="1" si="43"/>
        <v>#VALUE!</v>
      </c>
      <c r="BQ75" t="e">
        <f t="shared" ca="1" si="44"/>
        <v>#VALUE!</v>
      </c>
      <c r="BR75" t="e">
        <f t="shared" ca="1" si="45"/>
        <v>#VALUE!</v>
      </c>
      <c r="BS75" t="e">
        <f t="shared" ca="1" si="46"/>
        <v>#VALUE!</v>
      </c>
      <c r="BT75" t="e">
        <f t="shared" ca="1" si="47"/>
        <v>#VALUE!</v>
      </c>
      <c r="BU75" t="e">
        <f t="shared" ca="1" si="48"/>
        <v>#VALUE!</v>
      </c>
      <c r="BV75" t="e">
        <f ca="1">OFFSET([1]EquipTable!$A$1,ROW()-1,0)</f>
        <v>#VALUE!</v>
      </c>
    </row>
    <row r="76" spans="1:74">
      <c r="A76">
        <v>8</v>
      </c>
      <c r="B76">
        <v>4</v>
      </c>
      <c r="C76">
        <f t="shared" si="33"/>
        <v>0</v>
      </c>
      <c r="D76">
        <f t="shared" ca="1" si="49"/>
        <v>0.81691952429532966</v>
      </c>
      <c r="E76">
        <f t="shared" ca="1" si="49"/>
        <v>0.83758366659565986</v>
      </c>
      <c r="F76">
        <f t="shared" ca="1" si="49"/>
        <v>0.34338922177082254</v>
      </c>
      <c r="G76">
        <f t="shared" ca="1" si="49"/>
        <v>8.2013388387303099E-3</v>
      </c>
      <c r="H76">
        <f t="shared" ca="1" si="49"/>
        <v>0.65841023558247114</v>
      </c>
      <c r="I76">
        <f t="shared" ca="1" si="49"/>
        <v>0.91484251969411423</v>
      </c>
      <c r="M76" t="str">
        <f t="shared" ca="1" si="34"/>
        <v>안 지정 캐릭터 PP 일반등급</v>
      </c>
      <c r="N76">
        <f t="shared" ca="1" si="35"/>
        <v>83758</v>
      </c>
      <c r="O76">
        <f t="shared" ca="1" si="36"/>
        <v>13</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3900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92</v>
      </c>
      <c r="V76">
        <v>46233</v>
      </c>
      <c r="W76">
        <v>11</v>
      </c>
      <c r="X76" t="s">
        <v>125</v>
      </c>
      <c r="Z76">
        <v>1100</v>
      </c>
      <c r="AA76" t="str">
        <f t="shared" ca="1" si="38"/>
        <v>uph</v>
      </c>
      <c r="AB76" t="s">
        <v>91</v>
      </c>
      <c r="AC76">
        <v>56233</v>
      </c>
      <c r="AD76">
        <v>11</v>
      </c>
      <c r="AE76" t="s">
        <v>407</v>
      </c>
      <c r="AG76">
        <v>3</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v>
      </c>
      <c r="AN76" t="str">
        <f t="shared" ca="1" si="42"/>
        <v>{"dy":8,"sl":4,"tp":"uph","vl":"56233","cn":11,"pt":"DI","pr":3}</v>
      </c>
      <c r="BM76" t="e">
        <f ca="1">IF(VLOOKUP($BV76,[1]EquipTable!$1:$1048576,MATCH("업데이트순번",[1]EquipTable!$1:$1,0),0)&lt;=$BP$1,1,0)
*IF(MID(BV76,7,1)="4",0.1,1)</f>
        <v>#VALUE!</v>
      </c>
      <c r="BN76" t="e">
        <f ca="1">IF(VLOOKUP($BV76,[1]EquipTable!$1:$1048576,MATCH("업데이트순번",[1]EquipTable!$1:$1,0),0)&lt;=$BP$1,1,0)
*IF(MID(BV76,7,1)="4",0.1,1)
*IF(AND(MID(BV76,7,1)&lt;&gt;"4",OR(MID(BV76,6,1)="6",MID(BV76,6,1)="7")),3,1)</f>
        <v>#VALUE!</v>
      </c>
      <c r="BO76" t="e">
        <f ca="1">IF(VLOOKUP($BV76,[1]EquipTable!$1:$1048576,MATCH("업데이트순번",[1]EquipTable!$1:$1,0),0)&lt;=$BP$1,1,0)
*IF(MID(BV76,7,1)="4",0.1,1)
*IF(AND(MID(BV76,7,1)&lt;&gt;"4",MID(BV76,6,1)="8"),4,1)</f>
        <v>#VALUE!</v>
      </c>
      <c r="BP76" t="e">
        <f t="shared" ca="1" si="43"/>
        <v>#VALUE!</v>
      </c>
      <c r="BQ76" t="e">
        <f t="shared" ca="1" si="44"/>
        <v>#VALUE!</v>
      </c>
      <c r="BR76" t="e">
        <f t="shared" ca="1" si="45"/>
        <v>#VALUE!</v>
      </c>
      <c r="BS76" t="e">
        <f t="shared" ca="1" si="46"/>
        <v>#VALUE!</v>
      </c>
      <c r="BT76" t="e">
        <f t="shared" ca="1" si="47"/>
        <v>#VALUE!</v>
      </c>
      <c r="BU76" t="e">
        <f t="shared" ca="1" si="48"/>
        <v>#VALUE!</v>
      </c>
      <c r="BV76" t="e">
        <f ca="1">OFFSET([1]EquipTable!$A$1,ROW()-1,0)</f>
        <v>#VALUE!</v>
      </c>
    </row>
    <row r="77" spans="1:74">
      <c r="A77">
        <v>8</v>
      </c>
      <c r="B77">
        <v>5</v>
      </c>
      <c r="C77">
        <f t="shared" si="33"/>
        <v>0</v>
      </c>
      <c r="D77">
        <f t="shared" ca="1" si="49"/>
        <v>0.66151002033365325</v>
      </c>
      <c r="E77">
        <f t="shared" ca="1" si="49"/>
        <v>0.56188525633552411</v>
      </c>
      <c r="F77">
        <f t="shared" ca="1" si="49"/>
        <v>0.70670173096605515</v>
      </c>
      <c r="G77">
        <f t="shared" ca="1" si="49"/>
        <v>0.38538224765843276</v>
      </c>
      <c r="H77">
        <f t="shared" ca="1" si="49"/>
        <v>0.52739244977739774</v>
      </c>
      <c r="I77">
        <f t="shared" ca="1" si="49"/>
        <v>0.79046277445240776</v>
      </c>
      <c r="M77" t="str">
        <f t="shared" ca="1" si="34"/>
        <v>안 지정 캐릭터 PP 영웅등급</v>
      </c>
      <c r="N77">
        <f t="shared" ca="1" si="35"/>
        <v>56188</v>
      </c>
      <c r="O77">
        <f t="shared" ca="1" si="36"/>
        <v>9</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2700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t="shared" ca="1" si="37"/>
        <v/>
      </c>
      <c r="U77" t="s">
        <v>82</v>
      </c>
      <c r="V77" t="s">
        <v>185</v>
      </c>
      <c r="W77">
        <v>1</v>
      </c>
      <c r="X77" t="s">
        <v>129</v>
      </c>
      <c r="Z77">
        <v>96</v>
      </c>
      <c r="AA77" t="str">
        <f t="shared" ca="1" si="38"/>
        <v>fe</v>
      </c>
      <c r="AB77" t="s">
        <v>82</v>
      </c>
      <c r="AC77" t="s">
        <v>415</v>
      </c>
      <c r="AD77">
        <v>1</v>
      </c>
      <c r="AE77" t="s">
        <v>125</v>
      </c>
      <c r="AG77">
        <v>7300</v>
      </c>
      <c r="AH77" t="str">
        <f>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뿔과 뼈</v>
      </c>
      <c r="AL77">
        <v>1</v>
      </c>
      <c r="AM77"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v>
      </c>
      <c r="AN77" t="str">
        <f t="shared" ca="1" si="42"/>
        <v>{"dy":8,"sl":5,"tp":"fe","vl":"Equip2301","cn":1,"pt":"GO","pr":7300}</v>
      </c>
      <c r="BM77" t="e">
        <f ca="1">IF(VLOOKUP($BV77,[1]EquipTable!$1:$1048576,MATCH("업데이트순번",[1]EquipTable!$1:$1,0),0)&lt;=$BP$1,1,0)
*IF(MID(BV77,7,1)="4",0.1,1)</f>
        <v>#VALUE!</v>
      </c>
      <c r="BN77" t="e">
        <f ca="1">IF(VLOOKUP($BV77,[1]EquipTable!$1:$1048576,MATCH("업데이트순번",[1]EquipTable!$1:$1,0),0)&lt;=$BP$1,1,0)
*IF(MID(BV77,7,1)="4",0.1,1)
*IF(AND(MID(BV77,7,1)&lt;&gt;"4",OR(MID(BV77,6,1)="6",MID(BV77,6,1)="7")),3,1)</f>
        <v>#VALUE!</v>
      </c>
      <c r="BO77" t="e">
        <f ca="1">IF(VLOOKUP($BV77,[1]EquipTable!$1:$1048576,MATCH("업데이트순번",[1]EquipTable!$1:$1,0),0)&lt;=$BP$1,1,0)
*IF(MID(BV77,7,1)="4",0.1,1)
*IF(AND(MID(BV77,7,1)&lt;&gt;"4",MID(BV77,6,1)="8"),4,1)</f>
        <v>#VALUE!</v>
      </c>
      <c r="BP77" t="e">
        <f t="shared" ca="1" si="43"/>
        <v>#VALUE!</v>
      </c>
      <c r="BQ77" t="e">
        <f t="shared" ca="1" si="44"/>
        <v>#VALUE!</v>
      </c>
      <c r="BR77" t="e">
        <f t="shared" ca="1" si="45"/>
        <v>#VALUE!</v>
      </c>
      <c r="BS77" t="e">
        <f t="shared" ca="1" si="46"/>
        <v>#VALUE!</v>
      </c>
      <c r="BT77" t="e">
        <f t="shared" ca="1" si="47"/>
        <v>#VALUE!</v>
      </c>
      <c r="BU77" t="e">
        <f t="shared" ca="1" si="48"/>
        <v>#VALUE!</v>
      </c>
      <c r="BV77" t="e">
        <f ca="1">OFFSET([1]EquipTable!$A$1,ROW()-1,0)</f>
        <v>#VALUE!</v>
      </c>
    </row>
    <row r="78" spans="1:74">
      <c r="A78">
        <v>8</v>
      </c>
      <c r="B78">
        <v>6</v>
      </c>
      <c r="C78">
        <f t="shared" si="33"/>
        <v>0</v>
      </c>
      <c r="D78">
        <f t="shared" ca="1" si="49"/>
        <v>0.95334319983128646</v>
      </c>
      <c r="E78">
        <f t="shared" ca="1" si="49"/>
        <v>0.12277510632973954</v>
      </c>
      <c r="F78">
        <f t="shared" ca="1" si="49"/>
        <v>0.58933059959847245</v>
      </c>
      <c r="G78">
        <f t="shared" ca="1" si="49"/>
        <v>0.82508684144813738</v>
      </c>
      <c r="H78">
        <f t="shared" ca="1" si="49"/>
        <v>0.71169794132565456</v>
      </c>
      <c r="I78">
        <f t="shared" ca="1" si="49"/>
        <v>0.38905011768638609</v>
      </c>
      <c r="M78" t="str">
        <f t="shared" ca="1" si="34"/>
        <v>지정 장비</v>
      </c>
      <c r="N78" t="e">
        <f t="shared" ca="1" si="35"/>
        <v>#VALUE!</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t="e">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#VALUE!</v>
      </c>
      <c r="S78" t="e">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#VALUE!</v>
      </c>
      <c r="T78" t="e">
        <f t="shared" ca="1" si="37"/>
        <v>#VALUE!</v>
      </c>
      <c r="U78" t="s">
        <v>82</v>
      </c>
      <c r="V78" t="s">
        <v>192</v>
      </c>
      <c r="W78">
        <v>1</v>
      </c>
      <c r="X78" t="s">
        <v>125</v>
      </c>
      <c r="Z78">
        <v>600</v>
      </c>
      <c r="AA78" t="str">
        <f t="shared" ca="1" si="38"/>
        <v>uph</v>
      </c>
      <c r="AB78" t="s">
        <v>91</v>
      </c>
      <c r="AC78">
        <v>19503</v>
      </c>
      <c r="AD78">
        <v>9</v>
      </c>
      <c r="AE78" t="s">
        <v>125</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v>
      </c>
      <c r="AN78" t="str">
        <f t="shared" ca="1" si="42"/>
        <v>{"dy":8,"sl":6,"tp":"uph","vl":"19503","cn":9,"pt":"GO","pr":2700}</v>
      </c>
      <c r="BM78" t="e">
        <f ca="1">IF(VLOOKUP($BV78,[1]EquipTable!$1:$1048576,MATCH("업데이트순번",[1]EquipTable!$1:$1,0),0)&lt;=$BP$1,1,0)
*IF(MID(BV78,7,1)="4",0.1,1)</f>
        <v>#VALUE!</v>
      </c>
      <c r="BN78" t="e">
        <f ca="1">IF(VLOOKUP($BV78,[1]EquipTable!$1:$1048576,MATCH("업데이트순번",[1]EquipTable!$1:$1,0),0)&lt;=$BP$1,1,0)
*IF(MID(BV78,7,1)="4",0.1,1)
*IF(AND(MID(BV78,7,1)&lt;&gt;"4",OR(MID(BV78,6,1)="6",MID(BV78,6,1)="7")),3,1)</f>
        <v>#VALUE!</v>
      </c>
      <c r="BO78" t="e">
        <f ca="1">IF(VLOOKUP($BV78,[1]EquipTable!$1:$1048576,MATCH("업데이트순번",[1]EquipTable!$1:$1,0),0)&lt;=$BP$1,1,0)
*IF(MID(BV78,7,1)="4",0.1,1)
*IF(AND(MID(BV78,7,1)&lt;&gt;"4",MID(BV78,6,1)="8"),4,1)</f>
        <v>#VALUE!</v>
      </c>
      <c r="BP78" t="e">
        <f t="shared" ca="1" si="43"/>
        <v>#VALUE!</v>
      </c>
      <c r="BQ78" t="e">
        <f t="shared" ca="1" si="44"/>
        <v>#VALUE!</v>
      </c>
      <c r="BR78" t="e">
        <f t="shared" ca="1" si="45"/>
        <v>#VALUE!</v>
      </c>
      <c r="BS78" t="e">
        <f t="shared" ca="1" si="46"/>
        <v>#VALUE!</v>
      </c>
      <c r="BT78" t="e">
        <f t="shared" ca="1" si="47"/>
        <v>#VALUE!</v>
      </c>
      <c r="BU78" t="e">
        <f t="shared" ca="1" si="48"/>
        <v>#VALUE!</v>
      </c>
      <c r="BV78" t="e">
        <f ca="1">OFFSET([1]EquipTable!$A$1,ROW()-1,0)</f>
        <v>#VALUE!</v>
      </c>
    </row>
    <row r="79" spans="1:74">
      <c r="A79">
        <v>8</v>
      </c>
      <c r="B79">
        <v>7</v>
      </c>
      <c r="C79">
        <f t="shared" si="33"/>
        <v>0</v>
      </c>
      <c r="D79">
        <f t="shared" ca="1" si="49"/>
        <v>0.3490177274885875</v>
      </c>
      <c r="E79">
        <f t="shared" ca="1" si="49"/>
        <v>0.43968993024802627</v>
      </c>
      <c r="F79">
        <f t="shared" ca="1" si="49"/>
        <v>0.27741270911174554</v>
      </c>
      <c r="G79">
        <f t="shared" ca="1" si="49"/>
        <v>0.81486697575715172</v>
      </c>
      <c r="H79">
        <f t="shared" ca="1" si="49"/>
        <v>0.32692530426046174</v>
      </c>
      <c r="I79">
        <f t="shared" ca="1" si="49"/>
        <v>0.11158514791940688</v>
      </c>
      <c r="M79" t="str">
        <f t="shared" ca="1" si="34"/>
        <v>지정 장비</v>
      </c>
      <c r="N79" t="e">
        <f t="shared" ca="1" si="35"/>
        <v>#VALUE!</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t="e">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#VALUE!</v>
      </c>
      <c r="S79" t="e">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#VALUE!</v>
      </c>
      <c r="T79" t="e">
        <f t="shared" ca="1" si="37"/>
        <v>#VALUE!</v>
      </c>
      <c r="U79" t="s">
        <v>82</v>
      </c>
      <c r="V79" t="s">
        <v>252</v>
      </c>
      <c r="W79">
        <v>1</v>
      </c>
      <c r="X79" t="s">
        <v>125</v>
      </c>
      <c r="Z79">
        <v>7300</v>
      </c>
      <c r="AA79" t="str">
        <f t="shared" ca="1" si="38"/>
        <v>fe</v>
      </c>
      <c r="AB79" t="s">
        <v>82</v>
      </c>
      <c r="AC79" t="s">
        <v>414</v>
      </c>
      <c r="AD79">
        <v>1</v>
      </c>
      <c r="AE79" t="s">
        <v>125</v>
      </c>
      <c r="AG79">
        <v>29300</v>
      </c>
      <c r="AH79" t="str">
        <f>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M29 그레이트소드</v>
      </c>
      <c r="AL79">
        <v>1</v>
      </c>
      <c r="AM79"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v>
      </c>
      <c r="AN79" t="str">
        <f t="shared" ca="1" si="42"/>
        <v>{"dy":8,"sl":7,"tp":"fe","vl":"Equip8201","cn":1,"pt":"GO","pr":29300}</v>
      </c>
      <c r="BM79" t="e">
        <f ca="1">IF(VLOOKUP($BV79,[1]EquipTable!$1:$1048576,MATCH("업데이트순번",[1]EquipTable!$1:$1,0),0)&lt;=$BP$1,1,0)
*IF(MID(BV79,7,1)="4",0.1,1)</f>
        <v>#VALUE!</v>
      </c>
      <c r="BN79" t="e">
        <f ca="1">IF(VLOOKUP($BV79,[1]EquipTable!$1:$1048576,MATCH("업데이트순번",[1]EquipTable!$1:$1,0),0)&lt;=$BP$1,1,0)
*IF(MID(BV79,7,1)="4",0.1,1)
*IF(AND(MID(BV79,7,1)&lt;&gt;"4",OR(MID(BV79,6,1)="6",MID(BV79,6,1)="7")),3,1)</f>
        <v>#VALUE!</v>
      </c>
      <c r="BO79" t="e">
        <f ca="1">IF(VLOOKUP($BV79,[1]EquipTable!$1:$1048576,MATCH("업데이트순번",[1]EquipTable!$1:$1,0),0)&lt;=$BP$1,1,0)
*IF(MID(BV79,7,1)="4",0.1,1)
*IF(AND(MID(BV79,7,1)&lt;&gt;"4",MID(BV79,6,1)="8"),4,1)</f>
        <v>#VALUE!</v>
      </c>
      <c r="BP79" t="e">
        <f t="shared" ca="1" si="43"/>
        <v>#VALUE!</v>
      </c>
      <c r="BQ79" t="e">
        <f t="shared" ca="1" si="44"/>
        <v>#VALUE!</v>
      </c>
      <c r="BR79" t="e">
        <f t="shared" ca="1" si="45"/>
        <v>#VALUE!</v>
      </c>
      <c r="BS79" t="e">
        <f t="shared" ca="1" si="46"/>
        <v>#VALUE!</v>
      </c>
      <c r="BT79" t="e">
        <f t="shared" ca="1" si="47"/>
        <v>#VALUE!</v>
      </c>
      <c r="BU79" t="e">
        <f t="shared" ca="1" si="48"/>
        <v>#VALUE!</v>
      </c>
      <c r="BV79" t="e">
        <f ca="1">OFFSET([1]EquipTable!$A$1,ROW()-1,0)</f>
        <v>#VALUE!</v>
      </c>
    </row>
    <row r="80" spans="1:74">
      <c r="A80">
        <v>8</v>
      </c>
      <c r="B80">
        <v>8</v>
      </c>
      <c r="C80">
        <f t="shared" si="33"/>
        <v>0</v>
      </c>
      <c r="D80">
        <f t="shared" ca="1" si="49"/>
        <v>4.4369750500667493E-2</v>
      </c>
      <c r="E80">
        <f t="shared" ca="1" si="49"/>
        <v>0.99351572840764812</v>
      </c>
      <c r="F80">
        <f t="shared" ca="1" si="49"/>
        <v>0.30143400167242063</v>
      </c>
      <c r="G80">
        <f t="shared" ca="1" si="49"/>
        <v>0.99140838083233906</v>
      </c>
      <c r="H80">
        <f t="shared" ca="1" si="49"/>
        <v>3.9499382097524238E-2</v>
      </c>
      <c r="I80">
        <f t="shared" ca="1" si="49"/>
        <v>8.3996086321899033E-2</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v>
      </c>
      <c r="AN80" t="str">
        <f t="shared" ca="1" si="42"/>
        <v>{"dy":8,"sl":8}</v>
      </c>
      <c r="BM80" t="e">
        <f ca="1">IF(VLOOKUP($BV80,[1]EquipTable!$1:$1048576,MATCH("업데이트순번",[1]EquipTable!$1:$1,0),0)&lt;=$BP$1,1,0)
*IF(MID(BV80,7,1)="4",0.1,1)</f>
        <v>#VALUE!</v>
      </c>
      <c r="BN80" t="e">
        <f ca="1">IF(VLOOKUP($BV80,[1]EquipTable!$1:$1048576,MATCH("업데이트순번",[1]EquipTable!$1:$1,0),0)&lt;=$BP$1,1,0)
*IF(MID(BV80,7,1)="4",0.1,1)
*IF(AND(MID(BV80,7,1)&lt;&gt;"4",OR(MID(BV80,6,1)="6",MID(BV80,6,1)="7")),3,1)</f>
        <v>#VALUE!</v>
      </c>
      <c r="BO80" t="e">
        <f ca="1">IF(VLOOKUP($BV80,[1]EquipTable!$1:$1048576,MATCH("업데이트순번",[1]EquipTable!$1:$1,0),0)&lt;=$BP$1,1,0)
*IF(MID(BV80,7,1)="4",0.1,1)
*IF(AND(MID(BV80,7,1)&lt;&gt;"4",MID(BV80,6,1)="8"),4,1)</f>
        <v>#VALUE!</v>
      </c>
      <c r="BP80" t="e">
        <f t="shared" ca="1" si="43"/>
        <v>#VALUE!</v>
      </c>
      <c r="BQ80" t="e">
        <f t="shared" ca="1" si="44"/>
        <v>#VALUE!</v>
      </c>
      <c r="BR80" t="e">
        <f t="shared" ca="1" si="45"/>
        <v>#VALUE!</v>
      </c>
      <c r="BS80" t="e">
        <f t="shared" ca="1" si="46"/>
        <v>#VALUE!</v>
      </c>
      <c r="BT80" t="e">
        <f t="shared" ca="1" si="47"/>
        <v>#VALUE!</v>
      </c>
      <c r="BU80" t="e">
        <f t="shared" ca="1" si="48"/>
        <v>#VALUE!</v>
      </c>
      <c r="BV80" t="e">
        <f ca="1">OFFSET([1]EquipTable!$A$1,ROW()-1,0)</f>
        <v>#VALUE!</v>
      </c>
    </row>
    <row r="81" spans="1:74">
      <c r="A81">
        <v>8</v>
      </c>
      <c r="B81">
        <v>9</v>
      </c>
      <c r="C81">
        <f t="shared" si="33"/>
        <v>0</v>
      </c>
      <c r="D81">
        <f t="shared" ca="1" si="49"/>
        <v>0.39920305654570254</v>
      </c>
      <c r="E81">
        <f t="shared" ca="1" si="49"/>
        <v>0.34727072925433999</v>
      </c>
      <c r="F81">
        <f t="shared" ca="1" si="49"/>
        <v>0.30757833720683947</v>
      </c>
      <c r="G81">
        <f t="shared" ca="1" si="49"/>
        <v>0.18094336953953605</v>
      </c>
      <c r="H81">
        <f t="shared" ca="1" si="49"/>
        <v>0.32225923017884794</v>
      </c>
      <c r="I81">
        <f t="shared" ca="1" si="49"/>
        <v>0.13758403383447126</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v>
      </c>
      <c r="AN81" t="str">
        <f t="shared" ca="1" si="42"/>
        <v>{"dy":8,"sl":9}</v>
      </c>
      <c r="BM81" t="e">
        <f ca="1">IF(VLOOKUP($BV81,[1]EquipTable!$1:$1048576,MATCH("업데이트순번",[1]EquipTable!$1:$1,0),0)&lt;=$BP$1,1,0)
*IF(MID(BV81,7,1)="4",0.1,1)</f>
        <v>#VALUE!</v>
      </c>
      <c r="BN81" t="e">
        <f ca="1">IF(VLOOKUP($BV81,[1]EquipTable!$1:$1048576,MATCH("업데이트순번",[1]EquipTable!$1:$1,0),0)&lt;=$BP$1,1,0)
*IF(MID(BV81,7,1)="4",0.1,1)
*IF(AND(MID(BV81,7,1)&lt;&gt;"4",OR(MID(BV81,6,1)="6",MID(BV81,6,1)="7")),3,1)</f>
        <v>#VALUE!</v>
      </c>
      <c r="BO81" t="e">
        <f ca="1">IF(VLOOKUP($BV81,[1]EquipTable!$1:$1048576,MATCH("업데이트순번",[1]EquipTable!$1:$1,0),0)&lt;=$BP$1,1,0)
*IF(MID(BV81,7,1)="4",0.1,1)
*IF(AND(MID(BV81,7,1)&lt;&gt;"4",MID(BV81,6,1)="8"),4,1)</f>
        <v>#VALUE!</v>
      </c>
      <c r="BP81" t="e">
        <f t="shared" ca="1" si="43"/>
        <v>#VALUE!</v>
      </c>
      <c r="BQ81" t="e">
        <f t="shared" ca="1" si="44"/>
        <v>#VALUE!</v>
      </c>
      <c r="BR81" t="e">
        <f t="shared" ca="1" si="45"/>
        <v>#VALUE!</v>
      </c>
      <c r="BS81" t="e">
        <f t="shared" ca="1" si="46"/>
        <v>#VALUE!</v>
      </c>
      <c r="BT81" t="e">
        <f t="shared" ca="1" si="47"/>
        <v>#VALUE!</v>
      </c>
      <c r="BU81" t="e">
        <f t="shared" ca="1" si="48"/>
        <v>#VALUE!</v>
      </c>
      <c r="BV81" t="e">
        <f ca="1">OFFSET([1]EquipTable!$A$1,ROW()-1,0)</f>
        <v>#VALUE!</v>
      </c>
    </row>
    <row r="82" spans="1:74">
      <c r="A82">
        <v>9</v>
      </c>
      <c r="B82">
        <v>0</v>
      </c>
      <c r="C82">
        <f t="shared" si="33"/>
        <v>0</v>
      </c>
      <c r="D82">
        <f t="shared" ref="D82:I91" ca="1" si="50">RAND()</f>
        <v>0.57458071307102299</v>
      </c>
      <c r="E82">
        <f t="shared" ca="1" si="50"/>
        <v>0.70845105486685755</v>
      </c>
      <c r="F82">
        <f t="shared" ca="1" si="50"/>
        <v>0.73490487221466205</v>
      </c>
      <c r="G82">
        <f t="shared" ca="1" si="50"/>
        <v>0.52414651185035743</v>
      </c>
      <c r="H82">
        <f t="shared" ca="1" si="50"/>
        <v>0.97829127911722924</v>
      </c>
      <c r="I82">
        <f t="shared" ca="1" si="50"/>
        <v>0.77625375020536647</v>
      </c>
      <c r="M82" t="str">
        <f t="shared" ca="1" si="34"/>
        <v>지정 장비</v>
      </c>
      <c r="N82" t="e">
        <f t="shared" ca="1" si="35"/>
        <v>#VALUE!</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t="e">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#VALUE!</v>
      </c>
      <c r="S82" t="e">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#VALUE!</v>
      </c>
      <c r="T82" t="e">
        <f t="shared" ca="1" si="37"/>
        <v>#VALUE!</v>
      </c>
      <c r="U82" t="s">
        <v>82</v>
      </c>
      <c r="V82" t="s">
        <v>259</v>
      </c>
      <c r="W82">
        <v>1</v>
      </c>
      <c r="X82" t="s">
        <v>129</v>
      </c>
      <c r="Z82">
        <v>11</v>
      </c>
      <c r="AA82" t="str">
        <f t="shared" ca="1" si="38"/>
        <v>fe</v>
      </c>
      <c r="AB82" t="s">
        <v>82</v>
      </c>
      <c r="AC82" t="s">
        <v>513</v>
      </c>
      <c r="AD82">
        <v>1</v>
      </c>
      <c r="AE82" t="s">
        <v>125</v>
      </c>
      <c r="AG82">
        <v>1900</v>
      </c>
      <c r="AH82" t="str">
        <f>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까마귀 리볼버</v>
      </c>
      <c r="AL82">
        <v>1</v>
      </c>
      <c r="AM82"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v>
      </c>
      <c r="AN82" t="str">
        <f t="shared" ca="1" si="42"/>
        <v>{"dy":9,"sl":0,"tp":"fe","vl":"Equip6001","cn":1,"pt":"GO","pr":1900}</v>
      </c>
      <c r="BM82" t="e">
        <f ca="1">IF(VLOOKUP($BV82,[1]EquipTable!$1:$1048576,MATCH("업데이트순번",[1]EquipTable!$1:$1,0),0)&lt;=$BP$1,1,0)
*IF(MID(BV82,7,1)="4",0.1,1)</f>
        <v>#VALUE!</v>
      </c>
      <c r="BN82" t="e">
        <f ca="1">IF(VLOOKUP($BV82,[1]EquipTable!$1:$1048576,MATCH("업데이트순번",[1]EquipTable!$1:$1,0),0)&lt;=$BP$1,1,0)
*IF(MID(BV82,7,1)="4",0.1,1)
*IF(AND(MID(BV82,7,1)&lt;&gt;"4",OR(MID(BV82,6,1)="6",MID(BV82,6,1)="7")),3,1)</f>
        <v>#VALUE!</v>
      </c>
      <c r="BO82" t="e">
        <f ca="1">IF(VLOOKUP($BV82,[1]EquipTable!$1:$1048576,MATCH("업데이트순번",[1]EquipTable!$1:$1,0),0)&lt;=$BP$1,1,0)
*IF(MID(BV82,7,1)="4",0.1,1)
*IF(AND(MID(BV82,7,1)&lt;&gt;"4",MID(BV82,6,1)="8"),4,1)</f>
        <v>#VALUE!</v>
      </c>
      <c r="BP82" t="e">
        <f t="shared" ca="1" si="43"/>
        <v>#VALUE!</v>
      </c>
      <c r="BQ82" t="e">
        <f t="shared" ca="1" si="44"/>
        <v>#VALUE!</v>
      </c>
      <c r="BR82" t="e">
        <f t="shared" ca="1" si="45"/>
        <v>#VALUE!</v>
      </c>
      <c r="BS82" t="e">
        <f t="shared" ca="1" si="46"/>
        <v>#VALUE!</v>
      </c>
      <c r="BT82" t="e">
        <f t="shared" ca="1" si="47"/>
        <v>#VALUE!</v>
      </c>
      <c r="BU82" t="e">
        <f t="shared" ca="1" si="48"/>
        <v>#VALUE!</v>
      </c>
      <c r="BV82" t="e">
        <f ca="1">OFFSET([1]EquipTable!$A$1,ROW()-1,0)</f>
        <v>#VALUE!</v>
      </c>
    </row>
    <row r="83" spans="1:74">
      <c r="A83">
        <v>9</v>
      </c>
      <c r="B83">
        <v>1</v>
      </c>
      <c r="C83">
        <f t="shared" si="33"/>
        <v>0</v>
      </c>
      <c r="D83">
        <f t="shared" ca="1" si="50"/>
        <v>0.70583730934500788</v>
      </c>
      <c r="E83">
        <f t="shared" ca="1" si="50"/>
        <v>0.65556671885385032</v>
      </c>
      <c r="F83">
        <f t="shared" ca="1" si="50"/>
        <v>0.72703047656954478</v>
      </c>
      <c r="G83">
        <f t="shared" ca="1" si="50"/>
        <v>7.4889568732450895E-2</v>
      </c>
      <c r="H83">
        <f t="shared" ca="1" si="50"/>
        <v>0.12099175129482664</v>
      </c>
      <c r="I83">
        <f t="shared" ca="1" si="50"/>
        <v>0.17770315637528622</v>
      </c>
      <c r="M83" t="str">
        <f t="shared" ca="1" si="34"/>
        <v>지정 장비</v>
      </c>
      <c r="N83" t="e">
        <f t="shared" ca="1" si="35"/>
        <v>#VALUE!</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DI</v>
      </c>
      <c r="Q83" t="e">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#VALUE!</v>
      </c>
      <c r="R83" t="e">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#VALUE!</v>
      </c>
      <c r="S83" t="e">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#VALUE!</v>
      </c>
      <c r="T83" t="e">
        <f t="shared" ca="1" si="37"/>
        <v>#VALUE!</v>
      </c>
      <c r="U83" t="s">
        <v>82</v>
      </c>
      <c r="V83" t="s">
        <v>112</v>
      </c>
      <c r="W83">
        <v>1</v>
      </c>
      <c r="X83" t="s">
        <v>125</v>
      </c>
      <c r="Z83">
        <v>3400</v>
      </c>
      <c r="AA83" t="str">
        <f t="shared" ca="1" si="38"/>
        <v>upn</v>
      </c>
      <c r="AB83" t="s">
        <v>92</v>
      </c>
      <c r="AC83">
        <v>36063</v>
      </c>
      <c r="AD83">
        <v>11</v>
      </c>
      <c r="AE83" t="s">
        <v>125</v>
      </c>
      <c r="AG83">
        <v>3300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v>
      </c>
      <c r="AN83" t="str">
        <f t="shared" ca="1" si="42"/>
        <v>{"dy":9,"sl":1,"tp":"upn","vl":"36063","cn":11,"pt":"GO","pr":3300}</v>
      </c>
      <c r="BM83" t="e">
        <f ca="1">IF(VLOOKUP($BV83,[1]EquipTable!$1:$1048576,MATCH("업데이트순번",[1]EquipTable!$1:$1,0),0)&lt;=$BP$1,1,0)
*IF(MID(BV83,7,1)="4",0.1,1)</f>
        <v>#VALUE!</v>
      </c>
      <c r="BN83" t="e">
        <f ca="1">IF(VLOOKUP($BV83,[1]EquipTable!$1:$1048576,MATCH("업데이트순번",[1]EquipTable!$1:$1,0),0)&lt;=$BP$1,1,0)
*IF(MID(BV83,7,1)="4",0.1,1)
*IF(AND(MID(BV83,7,1)&lt;&gt;"4",OR(MID(BV83,6,1)="6",MID(BV83,6,1)="7")),3,1)</f>
        <v>#VALUE!</v>
      </c>
      <c r="BO83" t="e">
        <f ca="1">IF(VLOOKUP($BV83,[1]EquipTable!$1:$1048576,MATCH("업데이트순번",[1]EquipTable!$1:$1,0),0)&lt;=$BP$1,1,0)
*IF(MID(BV83,7,1)="4",0.1,1)
*IF(AND(MID(BV83,7,1)&lt;&gt;"4",MID(BV83,6,1)="8"),4,1)</f>
        <v>#VALUE!</v>
      </c>
      <c r="BP83" t="e">
        <f t="shared" ca="1" si="43"/>
        <v>#VALUE!</v>
      </c>
      <c r="BQ83" t="e">
        <f t="shared" ca="1" si="44"/>
        <v>#VALUE!</v>
      </c>
      <c r="BR83" t="e">
        <f t="shared" ca="1" si="45"/>
        <v>#VALUE!</v>
      </c>
      <c r="BS83" t="e">
        <f t="shared" ca="1" si="46"/>
        <v>#VALUE!</v>
      </c>
      <c r="BT83" t="e">
        <f t="shared" ca="1" si="47"/>
        <v>#VALUE!</v>
      </c>
      <c r="BU83" t="e">
        <f t="shared" ca="1" si="48"/>
        <v>#VALUE!</v>
      </c>
      <c r="BV83" t="e">
        <f ca="1">OFFSET([1]EquipTable!$A$1,ROW()-1,0)</f>
        <v>#VALUE!</v>
      </c>
    </row>
    <row r="84" spans="1:74">
      <c r="A84">
        <v>9</v>
      </c>
      <c r="B84">
        <v>2</v>
      </c>
      <c r="C84">
        <f t="shared" si="33"/>
        <v>0</v>
      </c>
      <c r="D84">
        <f t="shared" ca="1" si="50"/>
        <v>0.45118307366913168</v>
      </c>
      <c r="E84">
        <f t="shared" ca="1" si="50"/>
        <v>0.44779836147658658</v>
      </c>
      <c r="F84">
        <f t="shared" ca="1" si="50"/>
        <v>0.70774025376389693</v>
      </c>
      <c r="G84">
        <f t="shared" ca="1" si="50"/>
        <v>0.23579116071458395</v>
      </c>
      <c r="H84">
        <f t="shared" ca="1" si="50"/>
        <v>0.59317163316013322</v>
      </c>
      <c r="I84">
        <f t="shared" ca="1" si="50"/>
        <v>0.11609905673576226</v>
      </c>
      <c r="M84" t="str">
        <f t="shared" ca="1" si="34"/>
        <v>안 지정 캐릭터 PP 영웅등급</v>
      </c>
      <c r="N84">
        <f t="shared" ca="1" si="35"/>
        <v>44779</v>
      </c>
      <c r="O84">
        <f t="shared" ca="1" si="36"/>
        <v>8</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2400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91</v>
      </c>
      <c r="V84">
        <v>90489</v>
      </c>
      <c r="W84">
        <v>14</v>
      </c>
      <c r="X84" t="s">
        <v>125</v>
      </c>
      <c r="Z84">
        <v>1400</v>
      </c>
      <c r="AA84" t="str">
        <f t="shared" ca="1" si="38"/>
        <v>fe</v>
      </c>
      <c r="AB84" t="s">
        <v>82</v>
      </c>
      <c r="AC84" t="s">
        <v>522</v>
      </c>
      <c r="AD84">
        <v>1</v>
      </c>
      <c r="AE84" t="s">
        <v>125</v>
      </c>
      <c r="AG84">
        <v>3400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T75식 레이피어</v>
      </c>
      <c r="AL84">
        <v>1</v>
      </c>
      <c r="AM84"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v>
      </c>
      <c r="AN84" t="str">
        <f t="shared" ca="1" si="42"/>
        <v>{"dy":9,"sl":2,"tp":"fe","vl":"Equip5202","cn":1,"pt":"GO","pr":3400}</v>
      </c>
      <c r="BM84" t="e">
        <f ca="1">IF(VLOOKUP($BV84,[1]EquipTable!$1:$1048576,MATCH("업데이트순번",[1]EquipTable!$1:$1,0),0)&lt;=$BP$1,1,0)
*IF(MID(BV84,7,1)="4",0.1,1)</f>
        <v>#VALUE!</v>
      </c>
      <c r="BN84" t="e">
        <f ca="1">IF(VLOOKUP($BV84,[1]EquipTable!$1:$1048576,MATCH("업데이트순번",[1]EquipTable!$1:$1,0),0)&lt;=$BP$1,1,0)
*IF(MID(BV84,7,1)="4",0.1,1)
*IF(AND(MID(BV84,7,1)&lt;&gt;"4",OR(MID(BV84,6,1)="6",MID(BV84,6,1)="7")),3,1)</f>
        <v>#VALUE!</v>
      </c>
      <c r="BO84" t="e">
        <f ca="1">IF(VLOOKUP($BV84,[1]EquipTable!$1:$1048576,MATCH("업데이트순번",[1]EquipTable!$1:$1,0),0)&lt;=$BP$1,1,0)
*IF(MID(BV84,7,1)="4",0.1,1)
*IF(AND(MID(BV84,7,1)&lt;&gt;"4",MID(BV84,6,1)="8"),4,1)</f>
        <v>#VALUE!</v>
      </c>
      <c r="BP84" t="e">
        <f t="shared" ca="1" si="43"/>
        <v>#VALUE!</v>
      </c>
      <c r="BQ84" t="e">
        <f t="shared" ca="1" si="44"/>
        <v>#VALUE!</v>
      </c>
      <c r="BR84" t="e">
        <f t="shared" ca="1" si="45"/>
        <v>#VALUE!</v>
      </c>
      <c r="BS84" t="e">
        <f t="shared" ca="1" si="46"/>
        <v>#VALUE!</v>
      </c>
      <c r="BT84" t="e">
        <f t="shared" ca="1" si="47"/>
        <v>#VALUE!</v>
      </c>
      <c r="BU84" t="e">
        <f t="shared" ca="1" si="48"/>
        <v>#VALUE!</v>
      </c>
      <c r="BV84" t="e">
        <f ca="1">OFFSET([1]EquipTable!$A$1,ROW()-1,0)</f>
        <v>#VALUE!</v>
      </c>
    </row>
    <row r="85" spans="1:74">
      <c r="A85">
        <v>9</v>
      </c>
      <c r="B85">
        <v>3</v>
      </c>
      <c r="C85">
        <f t="shared" si="33"/>
        <v>0</v>
      </c>
      <c r="D85">
        <f t="shared" ca="1" si="50"/>
        <v>0.97352250102594429</v>
      </c>
      <c r="E85">
        <f t="shared" ca="1" si="50"/>
        <v>0.50208892089339874</v>
      </c>
      <c r="F85">
        <f t="shared" ca="1" si="50"/>
        <v>3.6036680959147915E-2</v>
      </c>
      <c r="G85">
        <f t="shared" ca="1" si="50"/>
        <v>0.81044812021983648</v>
      </c>
      <c r="H85">
        <f t="shared" ca="1" si="50"/>
        <v>0.59707340685909338</v>
      </c>
      <c r="I85">
        <f t="shared" ca="1" si="50"/>
        <v>0.79901429858317086</v>
      </c>
      <c r="M85" t="str">
        <f t="shared" ca="1" si="34"/>
        <v>안 지정 캐릭터 PP 일반등급</v>
      </c>
      <c r="N85">
        <f t="shared" ca="1" si="35"/>
        <v>50208</v>
      </c>
      <c r="O85">
        <f t="shared" ca="1" si="36"/>
        <v>9</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2700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26063</v>
      </c>
      <c r="W85">
        <v>10</v>
      </c>
      <c r="X85" t="s">
        <v>125</v>
      </c>
      <c r="Z85">
        <v>1000</v>
      </c>
      <c r="AA85" t="str">
        <f t="shared" ca="1" si="38"/>
        <v>fe</v>
      </c>
      <c r="AB85" t="s">
        <v>82</v>
      </c>
      <c r="AC85" t="s">
        <v>406</v>
      </c>
      <c r="AD85">
        <v>1</v>
      </c>
      <c r="AE85" t="s">
        <v>125</v>
      </c>
      <c r="AG85">
        <v>7900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자작나무 도끼</v>
      </c>
      <c r="AL85">
        <v>1</v>
      </c>
      <c r="AM85"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v>
      </c>
      <c r="AN85" t="str">
        <f t="shared" ca="1" si="42"/>
        <v>{"dy":9,"sl":3,"tp":"fe","vl":"Equip0301","cn":1,"pt":"GO","pr":7900}</v>
      </c>
      <c r="BM85" t="e">
        <f ca="1">IF(VLOOKUP($BV85,[1]EquipTable!$1:$1048576,MATCH("업데이트순번",[1]EquipTable!$1:$1,0),0)&lt;=$BP$1,1,0)
*IF(MID(BV85,7,1)="4",0.1,1)</f>
        <v>#VALUE!</v>
      </c>
      <c r="BN85" t="e">
        <f ca="1">IF(VLOOKUP($BV85,[1]EquipTable!$1:$1048576,MATCH("업데이트순번",[1]EquipTable!$1:$1,0),0)&lt;=$BP$1,1,0)
*IF(MID(BV85,7,1)="4",0.1,1)
*IF(AND(MID(BV85,7,1)&lt;&gt;"4",OR(MID(BV85,6,1)="6",MID(BV85,6,1)="7")),3,1)</f>
        <v>#VALUE!</v>
      </c>
      <c r="BO85" t="e">
        <f ca="1">IF(VLOOKUP($BV85,[1]EquipTable!$1:$1048576,MATCH("업데이트순번",[1]EquipTable!$1:$1,0),0)&lt;=$BP$1,1,0)
*IF(MID(BV85,7,1)="4",0.1,1)
*IF(AND(MID(BV85,7,1)&lt;&gt;"4",MID(BV85,6,1)="8"),4,1)</f>
        <v>#VALUE!</v>
      </c>
      <c r="BP85" t="e">
        <f t="shared" ca="1" si="43"/>
        <v>#VALUE!</v>
      </c>
      <c r="BQ85" t="e">
        <f t="shared" ca="1" si="44"/>
        <v>#VALUE!</v>
      </c>
      <c r="BR85" t="e">
        <f t="shared" ca="1" si="45"/>
        <v>#VALUE!</v>
      </c>
      <c r="BS85" t="e">
        <f t="shared" ca="1" si="46"/>
        <v>#VALUE!</v>
      </c>
      <c r="BT85" t="e">
        <f t="shared" ca="1" si="47"/>
        <v>#VALUE!</v>
      </c>
      <c r="BU85" t="e">
        <f t="shared" ca="1" si="48"/>
        <v>#VALUE!</v>
      </c>
      <c r="BV85" t="e">
        <f ca="1">OFFSET([1]EquipTable!$A$1,ROW()-1,0)</f>
        <v>#VALUE!</v>
      </c>
    </row>
    <row r="86" spans="1:74">
      <c r="A86">
        <v>9</v>
      </c>
      <c r="B86">
        <v>4</v>
      </c>
      <c r="C86">
        <f t="shared" si="33"/>
        <v>0</v>
      </c>
      <c r="D86">
        <f t="shared" ca="1" si="50"/>
        <v>0.7261976847725069</v>
      </c>
      <c r="E86">
        <f t="shared" ca="1" si="50"/>
        <v>0.20683250376790541</v>
      </c>
      <c r="F86">
        <f t="shared" ca="1" si="50"/>
        <v>0.53944931667459206</v>
      </c>
      <c r="G86">
        <f t="shared" ca="1" si="50"/>
        <v>0.29705070142924728</v>
      </c>
      <c r="H86">
        <f t="shared" ca="1" si="50"/>
        <v>0.96051427786262356</v>
      </c>
      <c r="I86">
        <f t="shared" ca="1" si="50"/>
        <v>0.34627883916794411</v>
      </c>
      <c r="M86" t="str">
        <f t="shared" ca="1" si="34"/>
        <v>안 지정 캐릭터 PP 일반등급</v>
      </c>
      <c r="N86">
        <f t="shared" ca="1" si="35"/>
        <v>20683</v>
      </c>
      <c r="O86">
        <f t="shared" ca="1" si="36"/>
        <v>5</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1500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92</v>
      </c>
      <c r="V86">
        <v>74661</v>
      </c>
      <c r="W86">
        <v>13</v>
      </c>
      <c r="X86" t="s">
        <v>125</v>
      </c>
      <c r="Z86">
        <v>1300</v>
      </c>
      <c r="AA86" t="str">
        <f t="shared" ca="1" si="38"/>
        <v>fe</v>
      </c>
      <c r="AB86" t="s">
        <v>82</v>
      </c>
      <c r="AC86" t="s">
        <v>523</v>
      </c>
      <c r="AD86">
        <v>1</v>
      </c>
      <c r="AE86" t="s">
        <v>129</v>
      </c>
      <c r="AG86">
        <v>11</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흑진주 칼날</v>
      </c>
      <c r="AL86">
        <v>1</v>
      </c>
      <c r="AM86"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v>
      </c>
      <c r="AN86" t="str">
        <f t="shared" ca="1" si="42"/>
        <v>{"dy":9,"sl":4,"tp":"fe","vl":"Equip1302","cn":1,"pt":"DI","pr":11}</v>
      </c>
      <c r="BM86" t="e">
        <f ca="1">IF(VLOOKUP($BV86,[1]EquipTable!$1:$1048576,MATCH("업데이트순번",[1]EquipTable!$1:$1,0),0)&lt;=$BP$1,1,0)
*IF(MID(BV86,7,1)="4",0.1,1)</f>
        <v>#VALUE!</v>
      </c>
      <c r="BN86" t="e">
        <f ca="1">IF(VLOOKUP($BV86,[1]EquipTable!$1:$1048576,MATCH("업데이트순번",[1]EquipTable!$1:$1,0),0)&lt;=$BP$1,1,0)
*IF(MID(BV86,7,1)="4",0.1,1)
*IF(AND(MID(BV86,7,1)&lt;&gt;"4",OR(MID(BV86,6,1)="6",MID(BV86,6,1)="7")),3,1)</f>
        <v>#VALUE!</v>
      </c>
      <c r="BO86" t="e">
        <f ca="1">IF(VLOOKUP($BV86,[1]EquipTable!$1:$1048576,MATCH("업데이트순번",[1]EquipTable!$1:$1,0),0)&lt;=$BP$1,1,0)
*IF(MID(BV86,7,1)="4",0.1,1)
*IF(AND(MID(BV86,7,1)&lt;&gt;"4",MID(BV86,6,1)="8"),4,1)</f>
        <v>#VALUE!</v>
      </c>
      <c r="BP86" t="e">
        <f t="shared" ca="1" si="43"/>
        <v>#VALUE!</v>
      </c>
      <c r="BQ86" t="e">
        <f t="shared" ca="1" si="44"/>
        <v>#VALUE!</v>
      </c>
      <c r="BR86" t="e">
        <f t="shared" ca="1" si="45"/>
        <v>#VALUE!</v>
      </c>
      <c r="BS86" t="e">
        <f t="shared" ca="1" si="46"/>
        <v>#VALUE!</v>
      </c>
      <c r="BT86" t="e">
        <f t="shared" ca="1" si="47"/>
        <v>#VALUE!</v>
      </c>
      <c r="BU86" t="e">
        <f t="shared" ca="1" si="48"/>
        <v>#VALUE!</v>
      </c>
      <c r="BV86" t="e">
        <f ca="1">OFFSET([1]EquipTable!$A$1,ROW()-1,0)</f>
        <v>#VALUE!</v>
      </c>
    </row>
    <row r="87" spans="1:74">
      <c r="A87">
        <v>9</v>
      </c>
      <c r="B87">
        <v>5</v>
      </c>
      <c r="C87">
        <f t="shared" si="33"/>
        <v>0</v>
      </c>
      <c r="D87">
        <f t="shared" ca="1" si="50"/>
        <v>0.92971746814018086</v>
      </c>
      <c r="E87">
        <f t="shared" ca="1" si="50"/>
        <v>0.57555242024496689</v>
      </c>
      <c r="F87">
        <f t="shared" ca="1" si="50"/>
        <v>0.23269139298099839</v>
      </c>
      <c r="G87">
        <f t="shared" ca="1" si="50"/>
        <v>0.52607790397239029</v>
      </c>
      <c r="H87">
        <f t="shared" ca="1" si="50"/>
        <v>0.9975280066631147</v>
      </c>
      <c r="I87">
        <f t="shared" ca="1" si="50"/>
        <v>0.83952348192705084</v>
      </c>
      <c r="M87" t="str">
        <f t="shared" ca="1" si="34"/>
        <v>안 지정 캐릭터 PP 일반등급</v>
      </c>
      <c r="N87">
        <f t="shared" ca="1" si="35"/>
        <v>57555</v>
      </c>
      <c r="O87">
        <f t="shared" ca="1" si="36"/>
        <v>9</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2700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t="shared" ca="1" si="37"/>
        <v/>
      </c>
      <c r="U87" t="s">
        <v>82</v>
      </c>
      <c r="V87" t="s">
        <v>201</v>
      </c>
      <c r="W87">
        <v>1</v>
      </c>
      <c r="X87" t="s">
        <v>125</v>
      </c>
      <c r="Z87">
        <v>1900</v>
      </c>
      <c r="AA87" t="str">
        <f t="shared" ca="1" si="38"/>
        <v>upn</v>
      </c>
      <c r="AB87" t="s">
        <v>92</v>
      </c>
      <c r="AC87">
        <v>64661</v>
      </c>
      <c r="AD87">
        <v>6</v>
      </c>
      <c r="AE87" t="s">
        <v>125</v>
      </c>
      <c r="AG87">
        <v>1800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v>
      </c>
      <c r="AN87" t="str">
        <f t="shared" ca="1" si="42"/>
        <v>{"dy":9,"sl":5,"tp":"upn","vl":"64661","cn":6,"pt":"GO","pr":1800}</v>
      </c>
      <c r="BM87" t="e">
        <f ca="1">IF(VLOOKUP($BV87,[1]EquipTable!$1:$1048576,MATCH("업데이트순번",[1]EquipTable!$1:$1,0),0)&lt;=$BP$1,1,0)
*IF(MID(BV87,7,1)="4",0.1,1)</f>
        <v>#VALUE!</v>
      </c>
      <c r="BN87" t="e">
        <f ca="1">IF(VLOOKUP($BV87,[1]EquipTable!$1:$1048576,MATCH("업데이트순번",[1]EquipTable!$1:$1,0),0)&lt;=$BP$1,1,0)
*IF(MID(BV87,7,1)="4",0.1,1)
*IF(AND(MID(BV87,7,1)&lt;&gt;"4",OR(MID(BV87,6,1)="6",MID(BV87,6,1)="7")),3,1)</f>
        <v>#VALUE!</v>
      </c>
      <c r="BO87" t="e">
        <f ca="1">IF(VLOOKUP($BV87,[1]EquipTable!$1:$1048576,MATCH("업데이트순번",[1]EquipTable!$1:$1,0),0)&lt;=$BP$1,1,0)
*IF(MID(BV87,7,1)="4",0.1,1)
*IF(AND(MID(BV87,7,1)&lt;&gt;"4",MID(BV87,6,1)="8"),4,1)</f>
        <v>#VALUE!</v>
      </c>
      <c r="BP87" t="e">
        <f t="shared" ca="1" si="43"/>
        <v>#VALUE!</v>
      </c>
      <c r="BQ87" t="e">
        <f t="shared" ca="1" si="44"/>
        <v>#VALUE!</v>
      </c>
      <c r="BR87" t="e">
        <f t="shared" ca="1" si="45"/>
        <v>#VALUE!</v>
      </c>
      <c r="BS87" t="e">
        <f t="shared" ca="1" si="46"/>
        <v>#VALUE!</v>
      </c>
      <c r="BT87" t="e">
        <f t="shared" ca="1" si="47"/>
        <v>#VALUE!</v>
      </c>
      <c r="BU87" t="e">
        <f t="shared" ca="1" si="48"/>
        <v>#VALUE!</v>
      </c>
      <c r="BV87" t="e">
        <f ca="1">OFFSET([1]EquipTable!$A$1,ROW()-1,0)</f>
        <v>#VALUE!</v>
      </c>
    </row>
    <row r="88" spans="1:74">
      <c r="A88">
        <v>9</v>
      </c>
      <c r="B88">
        <v>6</v>
      </c>
      <c r="C88">
        <f t="shared" si="33"/>
        <v>0</v>
      </c>
      <c r="D88">
        <f t="shared" ca="1" si="50"/>
        <v>0.68753877636312311</v>
      </c>
      <c r="E88">
        <f t="shared" ca="1" si="50"/>
        <v>2.6963599994512033E-2</v>
      </c>
      <c r="F88">
        <f t="shared" ca="1" si="50"/>
        <v>0.37011732979276613</v>
      </c>
      <c r="G88">
        <f t="shared" ca="1" si="50"/>
        <v>0.86518589411334235</v>
      </c>
      <c r="H88">
        <f t="shared" ca="1" si="50"/>
        <v>0.7155976605682064</v>
      </c>
      <c r="I88">
        <f t="shared" ca="1" si="50"/>
        <v>0.95094713302077927</v>
      </c>
      <c r="M88" t="str">
        <f t="shared" ca="1" si="34"/>
        <v>지정 장비</v>
      </c>
      <c r="N88" t="e">
        <f t="shared" ca="1" si="35"/>
        <v>#VALUE!</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t="e">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#VALUE!</v>
      </c>
      <c r="S88" t="e">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#VALUE!</v>
      </c>
      <c r="T88" t="e">
        <f t="shared" ca="1" si="37"/>
        <v>#VALUE!</v>
      </c>
      <c r="U88" t="s">
        <v>82</v>
      </c>
      <c r="V88" t="s">
        <v>239</v>
      </c>
      <c r="W88">
        <v>1</v>
      </c>
      <c r="X88" t="s">
        <v>125</v>
      </c>
      <c r="Z88">
        <v>29300</v>
      </c>
      <c r="AA88" t="str">
        <f t="shared" ca="1" si="38"/>
        <v>fe</v>
      </c>
      <c r="AB88" t="s">
        <v>82</v>
      </c>
      <c r="AC88" t="s">
        <v>239</v>
      </c>
      <c r="AD88">
        <v>1</v>
      </c>
      <c r="AE88" t="s">
        <v>125</v>
      </c>
      <c r="AG88">
        <v>29300</v>
      </c>
      <c r="AH88" t="str">
        <f>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v>
      </c>
      <c r="AN88" t="str">
        <f t="shared" ca="1" si="42"/>
        <v>{"dy":9,"sl":6,"tp":"fe","vl":"Equip8202","cn":1,"pt":"GO","pr":29300}</v>
      </c>
      <c r="BM88" t="e">
        <f ca="1">IF(VLOOKUP($BV88,[1]EquipTable!$1:$1048576,MATCH("업데이트순번",[1]EquipTable!$1:$1,0),0)&lt;=$BP$1,1,0)
*IF(MID(BV88,7,1)="4",0.1,1)</f>
        <v>#VALUE!</v>
      </c>
      <c r="BN88" t="e">
        <f ca="1">IF(VLOOKUP($BV88,[1]EquipTable!$1:$1048576,MATCH("업데이트순번",[1]EquipTable!$1:$1,0),0)&lt;=$BP$1,1,0)
*IF(MID(BV88,7,1)="4",0.1,1)
*IF(AND(MID(BV88,7,1)&lt;&gt;"4",OR(MID(BV88,6,1)="6",MID(BV88,6,1)="7")),3,1)</f>
        <v>#VALUE!</v>
      </c>
      <c r="BO88" t="e">
        <f ca="1">IF(VLOOKUP($BV88,[1]EquipTable!$1:$1048576,MATCH("업데이트순번",[1]EquipTable!$1:$1,0),0)&lt;=$BP$1,1,0)
*IF(MID(BV88,7,1)="4",0.1,1)
*IF(AND(MID(BV88,7,1)&lt;&gt;"4",MID(BV88,6,1)="8"),4,1)</f>
        <v>#VALUE!</v>
      </c>
      <c r="BP88" t="e">
        <f t="shared" ca="1" si="43"/>
        <v>#VALUE!</v>
      </c>
      <c r="BQ88" t="e">
        <f t="shared" ca="1" si="44"/>
        <v>#VALUE!</v>
      </c>
      <c r="BR88" t="e">
        <f t="shared" ca="1" si="45"/>
        <v>#VALUE!</v>
      </c>
      <c r="BS88" t="e">
        <f t="shared" ca="1" si="46"/>
        <v>#VALUE!</v>
      </c>
      <c r="BT88" t="e">
        <f t="shared" ca="1" si="47"/>
        <v>#VALUE!</v>
      </c>
      <c r="BU88" t="e">
        <f t="shared" ca="1" si="48"/>
        <v>#VALUE!</v>
      </c>
      <c r="BV88" t="e">
        <f ca="1">OFFSET([1]EquipTable!$A$1,ROW()-1,0)</f>
        <v>#VALUE!</v>
      </c>
    </row>
    <row r="89" spans="1:74">
      <c r="A89">
        <v>9</v>
      </c>
      <c r="B89">
        <v>7</v>
      </c>
      <c r="C89">
        <f t="shared" si="33"/>
        <v>0</v>
      </c>
      <c r="D89">
        <f t="shared" ca="1" si="50"/>
        <v>0.73855346042499959</v>
      </c>
      <c r="E89">
        <f t="shared" ca="1" si="50"/>
        <v>0.27022837346534767</v>
      </c>
      <c r="F89">
        <f t="shared" ca="1" si="50"/>
        <v>0.56136728075284714</v>
      </c>
      <c r="G89">
        <f t="shared" ca="1" si="50"/>
        <v>9.1912346098397935E-2</v>
      </c>
      <c r="H89">
        <f t="shared" ca="1" si="50"/>
        <v>0.62755756656489448</v>
      </c>
      <c r="I89">
        <f t="shared" ca="1" si="50"/>
        <v>0.41458088360851031</v>
      </c>
      <c r="M89" t="str">
        <f t="shared" ca="1" si="34"/>
        <v>지정 장비</v>
      </c>
      <c r="N89" t="e">
        <f t="shared" ca="1" si="35"/>
        <v>#VALUE!</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DI</v>
      </c>
      <c r="Q89" t="e">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#VALUE!</v>
      </c>
      <c r="R89" t="e">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#VALUE!</v>
      </c>
      <c r="S89" t="e">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#VALUE!</v>
      </c>
      <c r="T89" t="e">
        <f t="shared" ca="1" si="37"/>
        <v>#VALUE!</v>
      </c>
      <c r="U89" t="s">
        <v>82</v>
      </c>
      <c r="V89" t="s">
        <v>259</v>
      </c>
      <c r="W89">
        <v>1</v>
      </c>
      <c r="X89" t="s">
        <v>125</v>
      </c>
      <c r="Z89">
        <v>7900</v>
      </c>
      <c r="AA89" t="str">
        <f t="shared" ca="1" si="38"/>
        <v>uph</v>
      </c>
      <c r="AB89" t="s">
        <v>91</v>
      </c>
      <c r="AC89">
        <v>80489</v>
      </c>
      <c r="AD89">
        <v>14</v>
      </c>
      <c r="AE89" t="s">
        <v>125</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v>
      </c>
      <c r="AN89" t="str">
        <f t="shared" ca="1" si="42"/>
        <v>{"dy":9,"sl":7,"tp":"uph","vl":"80489","cn":14,"pt":"GO","pr":4200}</v>
      </c>
      <c r="BM89" t="e">
        <f ca="1">IF(VLOOKUP($BV89,[1]EquipTable!$1:$1048576,MATCH("업데이트순번",[1]EquipTable!$1:$1,0),0)&lt;=$BP$1,1,0)
*IF(MID(BV89,7,1)="4",0.1,1)</f>
        <v>#VALUE!</v>
      </c>
      <c r="BN89" t="e">
        <f ca="1">IF(VLOOKUP($BV89,[1]EquipTable!$1:$1048576,MATCH("업데이트순번",[1]EquipTable!$1:$1,0),0)&lt;=$BP$1,1,0)
*IF(MID(BV89,7,1)="4",0.1,1)
*IF(AND(MID(BV89,7,1)&lt;&gt;"4",OR(MID(BV89,6,1)="6",MID(BV89,6,1)="7")),3,1)</f>
        <v>#VALUE!</v>
      </c>
      <c r="BO89" t="e">
        <f ca="1">IF(VLOOKUP($BV89,[1]EquipTable!$1:$1048576,MATCH("업데이트순번",[1]EquipTable!$1:$1,0),0)&lt;=$BP$1,1,0)
*IF(MID(BV89,7,1)="4",0.1,1)
*IF(AND(MID(BV89,7,1)&lt;&gt;"4",MID(BV89,6,1)="8"),4,1)</f>
        <v>#VALUE!</v>
      </c>
      <c r="BP89" t="e">
        <f t="shared" ca="1" si="43"/>
        <v>#VALUE!</v>
      </c>
      <c r="BQ89" t="e">
        <f t="shared" ca="1" si="44"/>
        <v>#VALUE!</v>
      </c>
      <c r="BR89" t="e">
        <f t="shared" ca="1" si="45"/>
        <v>#VALUE!</v>
      </c>
      <c r="BS89" t="e">
        <f t="shared" ca="1" si="46"/>
        <v>#VALUE!</v>
      </c>
      <c r="BT89" t="e">
        <f t="shared" ca="1" si="47"/>
        <v>#VALUE!</v>
      </c>
      <c r="BU89" t="e">
        <f t="shared" ca="1" si="48"/>
        <v>#VALUE!</v>
      </c>
      <c r="BV89" t="e">
        <f ca="1">OFFSET([1]EquipTable!$A$1,ROW()-1,0)</f>
        <v>#VALUE!</v>
      </c>
    </row>
    <row r="90" spans="1:74">
      <c r="A90">
        <v>9</v>
      </c>
      <c r="B90">
        <v>8</v>
      </c>
      <c r="C90">
        <f t="shared" si="33"/>
        <v>0</v>
      </c>
      <c r="D90">
        <f t="shared" ca="1" si="50"/>
        <v>0.29707548571560694</v>
      </c>
      <c r="E90">
        <f t="shared" ca="1" si="50"/>
        <v>3.2967529992170785E-2</v>
      </c>
      <c r="F90">
        <f t="shared" ca="1" si="50"/>
        <v>0.1645028490025624</v>
      </c>
      <c r="G90">
        <f t="shared" ca="1" si="50"/>
        <v>0.60782656598372331</v>
      </c>
      <c r="H90">
        <f t="shared" ca="1" si="50"/>
        <v>0.73865680000124356</v>
      </c>
      <c r="I90">
        <f t="shared" ca="1" si="50"/>
        <v>0.79845752721934549</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fl2</v>
      </c>
      <c r="AB90" t="s">
        <v>88</v>
      </c>
      <c r="AC90" t="s">
        <v>524</v>
      </c>
      <c r="AD90">
        <v>1</v>
      </c>
      <c r="AE90" t="s">
        <v>129</v>
      </c>
      <c r="AF90">
        <v>70</v>
      </c>
      <c r="AG90">
        <v>39</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플랜도</v>
      </c>
      <c r="AL90">
        <v>1</v>
      </c>
      <c r="AM90"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v>
      </c>
      <c r="AN90" t="str">
        <f t="shared" ca="1" si="42"/>
        <v>{"dy":9,"sl":8,"tp":"fl2","vl":"Actor1039","cn":1,"pt":"DI","pp":70,"pr":39}</v>
      </c>
      <c r="BM90" t="e">
        <f ca="1">IF(VLOOKUP($BV90,[1]EquipTable!$1:$1048576,MATCH("업데이트순번",[1]EquipTable!$1:$1,0),0)&lt;=$BP$1,1,0)
*IF(MID(BV90,7,1)="4",0.1,1)</f>
        <v>#VALUE!</v>
      </c>
      <c r="BN90" t="e">
        <f ca="1">IF(VLOOKUP($BV90,[1]EquipTable!$1:$1048576,MATCH("업데이트순번",[1]EquipTable!$1:$1,0),0)&lt;=$BP$1,1,0)
*IF(MID(BV90,7,1)="4",0.1,1)
*IF(AND(MID(BV90,7,1)&lt;&gt;"4",OR(MID(BV90,6,1)="6",MID(BV90,6,1)="7")),3,1)</f>
        <v>#VALUE!</v>
      </c>
      <c r="BO90" t="e">
        <f ca="1">IF(VLOOKUP($BV90,[1]EquipTable!$1:$1048576,MATCH("업데이트순번",[1]EquipTable!$1:$1,0),0)&lt;=$BP$1,1,0)
*IF(MID(BV90,7,1)="4",0.1,1)
*IF(AND(MID(BV90,7,1)&lt;&gt;"4",MID(BV90,6,1)="8"),4,1)</f>
        <v>#VALUE!</v>
      </c>
      <c r="BP90" t="e">
        <f t="shared" ca="1" si="43"/>
        <v>#VALUE!</v>
      </c>
      <c r="BQ90" t="e">
        <f t="shared" ca="1" si="44"/>
        <v>#VALUE!</v>
      </c>
      <c r="BR90" t="e">
        <f t="shared" ca="1" si="45"/>
        <v>#VALUE!</v>
      </c>
      <c r="BS90" t="e">
        <f t="shared" ca="1" si="46"/>
        <v>#VALUE!</v>
      </c>
      <c r="BT90" t="e">
        <f t="shared" ca="1" si="47"/>
        <v>#VALUE!</v>
      </c>
      <c r="BU90" t="e">
        <f t="shared" ca="1" si="48"/>
        <v>#VALUE!</v>
      </c>
      <c r="BV90" t="e">
        <f ca="1">OFFSET([1]EquipTable!$A$1,ROW()-1,0)</f>
        <v>#VALUE!</v>
      </c>
    </row>
    <row r="91" spans="1:74">
      <c r="A91">
        <v>9</v>
      </c>
      <c r="B91">
        <v>9</v>
      </c>
      <c r="C91">
        <f t="shared" si="33"/>
        <v>0</v>
      </c>
      <c r="D91">
        <f t="shared" ca="1" si="50"/>
        <v>0.23095996398683616</v>
      </c>
      <c r="E91">
        <f t="shared" ca="1" si="50"/>
        <v>0.67942461590332337</v>
      </c>
      <c r="F91">
        <f t="shared" ca="1" si="50"/>
        <v>0.77083866381294919</v>
      </c>
      <c r="G91">
        <f t="shared" ca="1" si="50"/>
        <v>0.97045397431372304</v>
      </c>
      <c r="H91">
        <f t="shared" ca="1" si="50"/>
        <v>0.47427503594079923</v>
      </c>
      <c r="I91">
        <f t="shared" ca="1" si="50"/>
        <v>0.66420066532428113</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fl3</v>
      </c>
      <c r="AB91" t="s">
        <v>89</v>
      </c>
      <c r="AC91" t="s">
        <v>524</v>
      </c>
      <c r="AD91">
        <v>1</v>
      </c>
      <c r="AE91" t="s">
        <v>129</v>
      </c>
      <c r="AF91">
        <v>70</v>
      </c>
      <c r="AG91">
        <v>39</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플랜도</v>
      </c>
      <c r="AL91">
        <v>1</v>
      </c>
      <c r="AM91"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v>
      </c>
      <c r="AN91" t="str">
        <f t="shared" ca="1" si="42"/>
        <v>{"dy":9,"sl":9,"tp":"fl3","vl":"Actor1039","cn":1,"pt":"DI","pp":70,"pr":39}</v>
      </c>
      <c r="BM91" t="e">
        <f ca="1">IF(VLOOKUP($BV91,[1]EquipTable!$1:$1048576,MATCH("업데이트순번",[1]EquipTable!$1:$1,0),0)&lt;=$BP$1,1,0)
*IF(MID(BV91,7,1)="4",0.1,1)</f>
        <v>#VALUE!</v>
      </c>
      <c r="BN91" t="e">
        <f ca="1">IF(VLOOKUP($BV91,[1]EquipTable!$1:$1048576,MATCH("업데이트순번",[1]EquipTable!$1:$1,0),0)&lt;=$BP$1,1,0)
*IF(MID(BV91,7,1)="4",0.1,1)
*IF(AND(MID(BV91,7,1)&lt;&gt;"4",OR(MID(BV91,6,1)="6",MID(BV91,6,1)="7")),3,1)</f>
        <v>#VALUE!</v>
      </c>
      <c r="BO91" t="e">
        <f ca="1">IF(VLOOKUP($BV91,[1]EquipTable!$1:$1048576,MATCH("업데이트순번",[1]EquipTable!$1:$1,0),0)&lt;=$BP$1,1,0)
*IF(MID(BV91,7,1)="4",0.1,1)
*IF(AND(MID(BV91,7,1)&lt;&gt;"4",MID(BV91,6,1)="8"),4,1)</f>
        <v>#VALUE!</v>
      </c>
      <c r="BP91" t="e">
        <f t="shared" ca="1" si="43"/>
        <v>#VALUE!</v>
      </c>
      <c r="BQ91" t="e">
        <f t="shared" ca="1" si="44"/>
        <v>#VALUE!</v>
      </c>
      <c r="BR91" t="e">
        <f t="shared" ca="1" si="45"/>
        <v>#VALUE!</v>
      </c>
      <c r="BS91" t="e">
        <f t="shared" ca="1" si="46"/>
        <v>#VALUE!</v>
      </c>
      <c r="BT91" t="e">
        <f t="shared" ca="1" si="47"/>
        <v>#VALUE!</v>
      </c>
      <c r="BU91" t="e">
        <f t="shared" ca="1" si="48"/>
        <v>#VALUE!</v>
      </c>
      <c r="BV91" t="e">
        <f ca="1">OFFSET([1]EquipTable!$A$1,ROW()-1,0)</f>
        <v>#VALUE!</v>
      </c>
    </row>
    <row r="92" spans="1:74">
      <c r="A92">
        <v>10</v>
      </c>
      <c r="B92">
        <v>0</v>
      </c>
      <c r="C92">
        <f t="shared" si="33"/>
        <v>0</v>
      </c>
      <c r="D92">
        <f t="shared" ref="D92:I101" ca="1" si="51">RAND()</f>
        <v>0.75303290100878273</v>
      </c>
      <c r="E92">
        <f t="shared" ca="1" si="51"/>
        <v>0.44847455996836294</v>
      </c>
      <c r="F92">
        <f t="shared" ca="1" si="51"/>
        <v>0.34847361519532594</v>
      </c>
      <c r="G92">
        <f t="shared" ca="1" si="51"/>
        <v>8.97791286407843E-2</v>
      </c>
      <c r="H92">
        <f t="shared" ca="1" si="51"/>
        <v>0.78893449581885511</v>
      </c>
      <c r="I92">
        <f t="shared" ca="1" si="51"/>
        <v>0.6491581908792996</v>
      </c>
      <c r="M92" t="str">
        <f t="shared" ca="1" si="34"/>
        <v>지정 장비</v>
      </c>
      <c r="N92" t="e">
        <f t="shared" ca="1" si="35"/>
        <v>#VALUE!</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DI</v>
      </c>
      <c r="Q92" t="e">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#VALUE!</v>
      </c>
      <c r="R92" t="e">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#VALUE!</v>
      </c>
      <c r="S92" t="e">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#VALUE!</v>
      </c>
      <c r="T92" t="e">
        <f t="shared" ca="1" si="37"/>
        <v>#VALUE!</v>
      </c>
      <c r="U92" t="s">
        <v>82</v>
      </c>
      <c r="V92" t="s">
        <v>193</v>
      </c>
      <c r="W92">
        <v>1</v>
      </c>
      <c r="X92" t="s">
        <v>125</v>
      </c>
      <c r="Z92">
        <v>900</v>
      </c>
      <c r="AA92" t="str">
        <f t="shared" ca="1" si="38"/>
        <v>fe</v>
      </c>
      <c r="AB92" t="s">
        <v>82</v>
      </c>
      <c r="AC92" t="s">
        <v>418</v>
      </c>
      <c r="AD92">
        <v>1</v>
      </c>
      <c r="AE92" t="s">
        <v>125</v>
      </c>
      <c r="AG92">
        <v>900</v>
      </c>
      <c r="AH92" t="str">
        <f>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유목민의 가보</v>
      </c>
      <c r="AL92">
        <v>1</v>
      </c>
      <c r="AM92"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v>
      </c>
      <c r="AN92" t="str">
        <f t="shared" ca="1" si="42"/>
        <v>{"dy":10,"sl":0,"tp":"fe","vl":"Equip2001","cn":1,"pt":"GO","pr":900}</v>
      </c>
      <c r="BM92" t="e">
        <f ca="1">IF(VLOOKUP($BV92,[1]EquipTable!$1:$1048576,MATCH("업데이트순번",[1]EquipTable!$1:$1,0),0)&lt;=$BP$1,1,0)
*IF(MID(BV92,7,1)="4",0.1,1)</f>
        <v>#VALUE!</v>
      </c>
      <c r="BN92" t="e">
        <f ca="1">IF(VLOOKUP($BV92,[1]EquipTable!$1:$1048576,MATCH("업데이트순번",[1]EquipTable!$1:$1,0),0)&lt;=$BP$1,1,0)
*IF(MID(BV92,7,1)="4",0.1,1)
*IF(AND(MID(BV92,7,1)&lt;&gt;"4",OR(MID(BV92,6,1)="6",MID(BV92,6,1)="7")),3,1)</f>
        <v>#VALUE!</v>
      </c>
      <c r="BO92" t="e">
        <f ca="1">IF(VLOOKUP($BV92,[1]EquipTable!$1:$1048576,MATCH("업데이트순번",[1]EquipTable!$1:$1,0),0)&lt;=$BP$1,1,0)
*IF(MID(BV92,7,1)="4",0.1,1)
*IF(AND(MID(BV92,7,1)&lt;&gt;"4",MID(BV92,6,1)="8"),4,1)</f>
        <v>#VALUE!</v>
      </c>
      <c r="BP92" t="e">
        <f t="shared" ca="1" si="43"/>
        <v>#VALUE!</v>
      </c>
      <c r="BQ92" t="e">
        <f t="shared" ca="1" si="44"/>
        <v>#VALUE!</v>
      </c>
      <c r="BR92" t="e">
        <f t="shared" ca="1" si="45"/>
        <v>#VALUE!</v>
      </c>
      <c r="BS92" t="e">
        <f t="shared" ca="1" si="46"/>
        <v>#VALUE!</v>
      </c>
      <c r="BT92" t="e">
        <f t="shared" ca="1" si="47"/>
        <v>#VALUE!</v>
      </c>
      <c r="BU92" t="e">
        <f t="shared" ca="1" si="48"/>
        <v>#VALUE!</v>
      </c>
      <c r="BV92" t="e">
        <f ca="1">OFFSET([1]EquipTable!$A$1,ROW()-1,0)</f>
        <v>#VALUE!</v>
      </c>
    </row>
    <row r="93" spans="1:74">
      <c r="A93">
        <v>10</v>
      </c>
      <c r="B93">
        <v>1</v>
      </c>
      <c r="C93">
        <f t="shared" si="33"/>
        <v>0</v>
      </c>
      <c r="D93">
        <f t="shared" ca="1" si="51"/>
        <v>0.89251857687250546</v>
      </c>
      <c r="E93">
        <f t="shared" ca="1" si="51"/>
        <v>0.97766980789817626</v>
      </c>
      <c r="F93">
        <f t="shared" ca="1" si="51"/>
        <v>0.58451140969557458</v>
      </c>
      <c r="G93">
        <f t="shared" ca="1" si="51"/>
        <v>0.87301001863086036</v>
      </c>
      <c r="H93">
        <f t="shared" ca="1" si="51"/>
        <v>0.55013024548170653</v>
      </c>
      <c r="I93">
        <f t="shared" ca="1" si="51"/>
        <v>0.260347133165171</v>
      </c>
      <c r="M93" t="str">
        <f t="shared" ca="1" si="34"/>
        <v>지정 장비</v>
      </c>
      <c r="N93" t="e">
        <f t="shared" ca="1" si="35"/>
        <v>#VALUE!</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t="e">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#VALUE!</v>
      </c>
      <c r="S93" t="e">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#VALUE!</v>
      </c>
      <c r="T93" t="e">
        <f t="shared" ca="1" si="37"/>
        <v>#VALUE!</v>
      </c>
      <c r="U93" t="s">
        <v>82</v>
      </c>
      <c r="V93" t="s">
        <v>276</v>
      </c>
      <c r="W93">
        <v>1</v>
      </c>
      <c r="X93" t="s">
        <v>125</v>
      </c>
      <c r="Z93">
        <v>1200</v>
      </c>
      <c r="AA93" t="str">
        <f t="shared" ca="1" si="38"/>
        <v>fe</v>
      </c>
      <c r="AB93" t="s">
        <v>82</v>
      </c>
      <c r="AC93" t="s">
        <v>419</v>
      </c>
      <c r="AD93">
        <v>1</v>
      </c>
      <c r="AE93" t="s">
        <v>125</v>
      </c>
      <c r="AG93">
        <v>1200</v>
      </c>
      <c r="AH93" t="str">
        <f>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강철 마울</v>
      </c>
      <c r="AL93">
        <v>1</v>
      </c>
      <c r="AM93"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v>
      </c>
      <c r="AN93" t="str">
        <f t="shared" ca="1" si="42"/>
        <v>{"dy":10,"sl":1,"tp":"fe","vl":"Equip4102","cn":1,"pt":"GO","pr":1200}</v>
      </c>
      <c r="BM93" t="e">
        <f ca="1">IF(VLOOKUP($BV93,[1]EquipTable!$1:$1048576,MATCH("업데이트순번",[1]EquipTable!$1:$1,0),0)&lt;=$BP$1,1,0)
*IF(MID(BV93,7,1)="4",0.1,1)</f>
        <v>#VALUE!</v>
      </c>
      <c r="BN93" t="e">
        <f ca="1">IF(VLOOKUP($BV93,[1]EquipTable!$1:$1048576,MATCH("업데이트순번",[1]EquipTable!$1:$1,0),0)&lt;=$BP$1,1,0)
*IF(MID(BV93,7,1)="4",0.1,1)
*IF(AND(MID(BV93,7,1)&lt;&gt;"4",OR(MID(BV93,6,1)="6",MID(BV93,6,1)="7")),3,1)</f>
        <v>#VALUE!</v>
      </c>
      <c r="BO93" t="e">
        <f ca="1">IF(VLOOKUP($BV93,[1]EquipTable!$1:$1048576,MATCH("업데이트순번",[1]EquipTable!$1:$1,0),0)&lt;=$BP$1,1,0)
*IF(MID(BV93,7,1)="4",0.1,1)
*IF(AND(MID(BV93,7,1)&lt;&gt;"4",MID(BV93,6,1)="8"),4,1)</f>
        <v>#VALUE!</v>
      </c>
      <c r="BP93" t="e">
        <f t="shared" ca="1" si="43"/>
        <v>#VALUE!</v>
      </c>
      <c r="BQ93" t="e">
        <f t="shared" ca="1" si="44"/>
        <v>#VALUE!</v>
      </c>
      <c r="BR93" t="e">
        <f t="shared" ca="1" si="45"/>
        <v>#VALUE!</v>
      </c>
      <c r="BS93" t="e">
        <f t="shared" ca="1" si="46"/>
        <v>#VALUE!</v>
      </c>
      <c r="BT93" t="e">
        <f t="shared" ca="1" si="47"/>
        <v>#VALUE!</v>
      </c>
      <c r="BU93" t="e">
        <f t="shared" ca="1" si="48"/>
        <v>#VALUE!</v>
      </c>
      <c r="BV93" t="e">
        <f ca="1">OFFSET([1]EquipTable!$A$1,ROW()-1,0)</f>
        <v>#VALUE!</v>
      </c>
    </row>
    <row r="94" spans="1:74">
      <c r="A94">
        <v>10</v>
      </c>
      <c r="B94">
        <v>2</v>
      </c>
      <c r="C94">
        <f t="shared" si="33"/>
        <v>0</v>
      </c>
      <c r="D94">
        <f t="shared" ca="1" si="51"/>
        <v>0.79313420154467429</v>
      </c>
      <c r="E94">
        <f t="shared" ca="1" si="51"/>
        <v>0.43216070118584393</v>
      </c>
      <c r="F94">
        <f t="shared" ca="1" si="51"/>
        <v>0.97708220030945869</v>
      </c>
      <c r="G94">
        <f t="shared" ca="1" si="51"/>
        <v>0.83463095337046034</v>
      </c>
      <c r="H94">
        <f t="shared" ca="1" si="51"/>
        <v>0.38684368794103074</v>
      </c>
      <c r="I94">
        <f t="shared" ca="1" si="51"/>
        <v>0.55310093279418038</v>
      </c>
      <c r="M94" t="str">
        <f t="shared" ca="1" si="34"/>
        <v>안 지정 캐릭터 PP 영웅등급</v>
      </c>
      <c r="N94">
        <f t="shared" ca="1" si="35"/>
        <v>43216</v>
      </c>
      <c r="O94">
        <f t="shared" ca="1" si="36"/>
        <v>8</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2400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91</v>
      </c>
      <c r="V94">
        <v>36875</v>
      </c>
      <c r="W94">
        <v>11</v>
      </c>
      <c r="X94" t="s">
        <v>125</v>
      </c>
      <c r="Z94">
        <v>1100</v>
      </c>
      <c r="AA94" t="str">
        <f t="shared" ca="1" si="38"/>
        <v>upn</v>
      </c>
      <c r="AB94" t="s">
        <v>92</v>
      </c>
      <c r="AC94">
        <v>25208</v>
      </c>
      <c r="AD94">
        <v>10</v>
      </c>
      <c r="AE94" t="s">
        <v>125</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v>
      </c>
      <c r="AN94" t="str">
        <f t="shared" ca="1" si="42"/>
        <v>{"dy":10,"sl":2,"tp":"upn","vl":"25208","cn":10,"pt":"GO","pr":3000}</v>
      </c>
      <c r="BM94" t="e">
        <f ca="1">IF(VLOOKUP($BV94,[1]EquipTable!$1:$1048576,MATCH("업데이트순번",[1]EquipTable!$1:$1,0),0)&lt;=$BP$1,1,0)
*IF(MID(BV94,7,1)="4",0.1,1)</f>
        <v>#VALUE!</v>
      </c>
      <c r="BN94" t="e">
        <f ca="1">IF(VLOOKUP($BV94,[1]EquipTable!$1:$1048576,MATCH("업데이트순번",[1]EquipTable!$1:$1,0),0)&lt;=$BP$1,1,0)
*IF(MID(BV94,7,1)="4",0.1,1)
*IF(AND(MID(BV94,7,1)&lt;&gt;"4",OR(MID(BV94,6,1)="6",MID(BV94,6,1)="7")),3,1)</f>
        <v>#VALUE!</v>
      </c>
      <c r="BO94" t="e">
        <f ca="1">IF(VLOOKUP($BV94,[1]EquipTable!$1:$1048576,MATCH("업데이트순번",[1]EquipTable!$1:$1,0),0)&lt;=$BP$1,1,0)
*IF(MID(BV94,7,1)="4",0.1,1)
*IF(AND(MID(BV94,7,1)&lt;&gt;"4",MID(BV94,6,1)="8"),4,1)</f>
        <v>#VALUE!</v>
      </c>
      <c r="BP94" t="e">
        <f t="shared" ca="1" si="43"/>
        <v>#VALUE!</v>
      </c>
      <c r="BQ94" t="e">
        <f t="shared" ca="1" si="44"/>
        <v>#VALUE!</v>
      </c>
      <c r="BR94" t="e">
        <f t="shared" ca="1" si="45"/>
        <v>#VALUE!</v>
      </c>
      <c r="BS94" t="e">
        <f t="shared" ca="1" si="46"/>
        <v>#VALUE!</v>
      </c>
      <c r="BT94" t="e">
        <f t="shared" ca="1" si="47"/>
        <v>#VALUE!</v>
      </c>
      <c r="BU94" t="e">
        <f t="shared" ca="1" si="48"/>
        <v>#VALUE!</v>
      </c>
      <c r="BV94" t="e">
        <f ca="1">OFFSET([1]EquipTable!$A$1,ROW()-1,0)</f>
        <v>#VALUE!</v>
      </c>
    </row>
    <row r="95" spans="1:74">
      <c r="A95">
        <v>10</v>
      </c>
      <c r="B95">
        <v>3</v>
      </c>
      <c r="C95">
        <f t="shared" si="33"/>
        <v>0</v>
      </c>
      <c r="D95">
        <f t="shared" ca="1" si="51"/>
        <v>0.72236245707731317</v>
      </c>
      <c r="E95">
        <f t="shared" ca="1" si="51"/>
        <v>0.27306489996456951</v>
      </c>
      <c r="F95">
        <f t="shared" ca="1" si="51"/>
        <v>0.32007248147042067</v>
      </c>
      <c r="G95">
        <f t="shared" ca="1" si="51"/>
        <v>0.89742650653567324</v>
      </c>
      <c r="H95">
        <f t="shared" ca="1" si="51"/>
        <v>0.15695651206200656</v>
      </c>
      <c r="I95">
        <f t="shared" ca="1" si="51"/>
        <v>0.25840140577320403</v>
      </c>
      <c r="M95" t="str">
        <f t="shared" ca="1" si="34"/>
        <v>안 지정 캐릭터 PP 일반등급</v>
      </c>
      <c r="N95">
        <f t="shared" ca="1" si="35"/>
        <v>27306</v>
      </c>
      <c r="O95">
        <f t="shared" ca="1" si="36"/>
        <v>6</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1800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92</v>
      </c>
      <c r="V95">
        <v>25208</v>
      </c>
      <c r="W95">
        <v>10</v>
      </c>
      <c r="X95" t="s">
        <v>125</v>
      </c>
      <c r="Z95">
        <v>1000</v>
      </c>
      <c r="AA95" t="str">
        <f t="shared" ca="1" si="38"/>
        <v>fe</v>
      </c>
      <c r="AB95" t="s">
        <v>82</v>
      </c>
      <c r="AC95" t="s">
        <v>525</v>
      </c>
      <c r="AD95">
        <v>1</v>
      </c>
      <c r="AE95" t="s">
        <v>125</v>
      </c>
      <c r="AG95">
        <v>1300</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노장의 친구</v>
      </c>
      <c r="AL95">
        <v>1</v>
      </c>
      <c r="AM95"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v>
      </c>
      <c r="AN95" t="str">
        <f t="shared" ca="1" si="42"/>
        <v>{"dy":10,"sl":3,"tp":"fe","vl":"Equip5101","cn":1,"pt":"GO","pr":1300}</v>
      </c>
      <c r="BM95" t="e">
        <f ca="1">IF(VLOOKUP($BV95,[1]EquipTable!$1:$1048576,MATCH("업데이트순번",[1]EquipTable!$1:$1,0),0)&lt;=$BP$1,1,0)
*IF(MID(BV95,7,1)="4",0.1,1)</f>
        <v>#VALUE!</v>
      </c>
      <c r="BN95" t="e">
        <f ca="1">IF(VLOOKUP($BV95,[1]EquipTable!$1:$1048576,MATCH("업데이트순번",[1]EquipTable!$1:$1,0),0)&lt;=$BP$1,1,0)
*IF(MID(BV95,7,1)="4",0.1,1)
*IF(AND(MID(BV95,7,1)&lt;&gt;"4",OR(MID(BV95,6,1)="6",MID(BV95,6,1)="7")),3,1)</f>
        <v>#VALUE!</v>
      </c>
      <c r="BO95" t="e">
        <f ca="1">IF(VLOOKUP($BV95,[1]EquipTable!$1:$1048576,MATCH("업데이트순번",[1]EquipTable!$1:$1,0),0)&lt;=$BP$1,1,0)
*IF(MID(BV95,7,1)="4",0.1,1)
*IF(AND(MID(BV95,7,1)&lt;&gt;"4",MID(BV95,6,1)="8"),4,1)</f>
        <v>#VALUE!</v>
      </c>
      <c r="BP95" t="e">
        <f t="shared" ca="1" si="43"/>
        <v>#VALUE!</v>
      </c>
      <c r="BQ95" t="e">
        <f t="shared" ca="1" si="44"/>
        <v>#VALUE!</v>
      </c>
      <c r="BR95" t="e">
        <f t="shared" ca="1" si="45"/>
        <v>#VALUE!</v>
      </c>
      <c r="BS95" t="e">
        <f t="shared" ca="1" si="46"/>
        <v>#VALUE!</v>
      </c>
      <c r="BT95" t="e">
        <f t="shared" ca="1" si="47"/>
        <v>#VALUE!</v>
      </c>
      <c r="BU95" t="e">
        <f t="shared" ca="1" si="48"/>
        <v>#VALUE!</v>
      </c>
      <c r="BV95" t="e">
        <f ca="1">OFFSET([1]EquipTable!$A$1,ROW()-1,0)</f>
        <v>#VALUE!</v>
      </c>
    </row>
    <row r="96" spans="1:74">
      <c r="A96">
        <v>10</v>
      </c>
      <c r="B96">
        <v>4</v>
      </c>
      <c r="C96">
        <f t="shared" si="33"/>
        <v>0</v>
      </c>
      <c r="D96">
        <f t="shared" ca="1" si="51"/>
        <v>0.40931416310891677</v>
      </c>
      <c r="E96">
        <f t="shared" ca="1" si="51"/>
        <v>0.13390425463273237</v>
      </c>
      <c r="F96">
        <f t="shared" ca="1" si="51"/>
        <v>0.83585793690262356</v>
      </c>
      <c r="G96">
        <f t="shared" ca="1" si="51"/>
        <v>0.21600004617724322</v>
      </c>
      <c r="H96">
        <f t="shared" ca="1" si="51"/>
        <v>0.30580630580798696</v>
      </c>
      <c r="I96">
        <f t="shared" ca="1" si="51"/>
        <v>0.56398415409247649</v>
      </c>
      <c r="M96" t="str">
        <f t="shared" ca="1" si="34"/>
        <v>안 지정 캐릭터 PP 일반등급</v>
      </c>
      <c r="N96">
        <f t="shared" ca="1" si="35"/>
        <v>13390</v>
      </c>
      <c r="O96">
        <f t="shared" ca="1" si="36"/>
        <v>4</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1200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92</v>
      </c>
      <c r="V96">
        <v>56571</v>
      </c>
      <c r="W96">
        <v>12</v>
      </c>
      <c r="X96" t="s">
        <v>125</v>
      </c>
      <c r="Z96">
        <v>1200</v>
      </c>
      <c r="AA96" t="str">
        <f t="shared" ca="1" si="38"/>
        <v>upn</v>
      </c>
      <c r="AB96" t="s">
        <v>92</v>
      </c>
      <c r="AC96">
        <v>56571</v>
      </c>
      <c r="AD96">
        <v>4</v>
      </c>
      <c r="AE96" t="s">
        <v>125</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v>
      </c>
      <c r="AN96" t="str">
        <f t="shared" ca="1" si="42"/>
        <v>{"dy":10,"sl":4,"tp":"upn","vl":"56571","cn":4,"pt":"GO","pr":1200}</v>
      </c>
      <c r="BM96" t="e">
        <f ca="1">IF(VLOOKUP($BV96,[1]EquipTable!$1:$1048576,MATCH("업데이트순번",[1]EquipTable!$1:$1,0),0)&lt;=$BP$1,1,0)
*IF(MID(BV96,7,1)="4",0.1,1)</f>
        <v>#VALUE!</v>
      </c>
      <c r="BN96" t="e">
        <f ca="1">IF(VLOOKUP($BV96,[1]EquipTable!$1:$1048576,MATCH("업데이트순번",[1]EquipTable!$1:$1,0),0)&lt;=$BP$1,1,0)
*IF(MID(BV96,7,1)="4",0.1,1)
*IF(AND(MID(BV96,7,1)&lt;&gt;"4",OR(MID(BV96,6,1)="6",MID(BV96,6,1)="7")),3,1)</f>
        <v>#VALUE!</v>
      </c>
      <c r="BO96" t="e">
        <f ca="1">IF(VLOOKUP($BV96,[1]EquipTable!$1:$1048576,MATCH("업데이트순번",[1]EquipTable!$1:$1,0),0)&lt;=$BP$1,1,0)
*IF(MID(BV96,7,1)="4",0.1,1)
*IF(AND(MID(BV96,7,1)&lt;&gt;"4",MID(BV96,6,1)="8"),4,1)</f>
        <v>#VALUE!</v>
      </c>
      <c r="BP96" t="e">
        <f t="shared" ca="1" si="43"/>
        <v>#VALUE!</v>
      </c>
      <c r="BQ96" t="e">
        <f t="shared" ca="1" si="44"/>
        <v>#VALUE!</v>
      </c>
      <c r="BR96" t="e">
        <f t="shared" ca="1" si="45"/>
        <v>#VALUE!</v>
      </c>
      <c r="BS96" t="e">
        <f t="shared" ca="1" si="46"/>
        <v>#VALUE!</v>
      </c>
      <c r="BT96" t="e">
        <f t="shared" ca="1" si="47"/>
        <v>#VALUE!</v>
      </c>
      <c r="BU96" t="e">
        <f t="shared" ca="1" si="48"/>
        <v>#VALUE!</v>
      </c>
      <c r="BV96" t="e">
        <f ca="1">OFFSET([1]EquipTable!$A$1,ROW()-1,0)</f>
        <v>#VALUE!</v>
      </c>
    </row>
    <row r="97" spans="1:74">
      <c r="A97">
        <v>10</v>
      </c>
      <c r="B97">
        <v>5</v>
      </c>
      <c r="C97">
        <f t="shared" si="33"/>
        <v>0</v>
      </c>
      <c r="D97">
        <f t="shared" ca="1" si="51"/>
        <v>0.23837441225429301</v>
      </c>
      <c r="E97">
        <f t="shared" ca="1" si="51"/>
        <v>0.29436330828474289</v>
      </c>
      <c r="F97">
        <f t="shared" ca="1" si="51"/>
        <v>0.87769374370123998</v>
      </c>
      <c r="G97">
        <f t="shared" ca="1" si="51"/>
        <v>0.3862731359589584</v>
      </c>
      <c r="H97">
        <f t="shared" ca="1" si="51"/>
        <v>0.69172653335244383</v>
      </c>
      <c r="I97">
        <f t="shared" ca="1" si="51"/>
        <v>0.9523647815411056</v>
      </c>
      <c r="M97" t="str">
        <f t="shared" ca="1" si="34"/>
        <v>지정 장비</v>
      </c>
      <c r="N97" t="e">
        <f t="shared" ca="1" si="35"/>
        <v>#VALUE!</v>
      </c>
      <c r="O97">
        <f t="shared" ca="1" si="36"/>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t="e">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#VALUE!</v>
      </c>
      <c r="S97" t="e">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#VALUE!</v>
      </c>
      <c r="T97" t="e">
        <f t="shared" ca="1" si="37"/>
        <v>#VALUE!</v>
      </c>
      <c r="U97" t="s">
        <v>82</v>
      </c>
      <c r="V97" t="s">
        <v>197</v>
      </c>
      <c r="W97">
        <v>1</v>
      </c>
      <c r="X97" t="s">
        <v>125</v>
      </c>
      <c r="Z97">
        <v>3300</v>
      </c>
      <c r="AA97" t="str">
        <f t="shared" ca="1" si="38"/>
        <v>fe</v>
      </c>
      <c r="AB97" t="s">
        <v>82</v>
      </c>
      <c r="AC97" t="s">
        <v>421</v>
      </c>
      <c r="AD97">
        <v>1</v>
      </c>
      <c r="AE97" t="s">
        <v>125</v>
      </c>
      <c r="AG97">
        <v>3300</v>
      </c>
      <c r="AH97" t="str">
        <f>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빛의 트랩</v>
      </c>
      <c r="AL97">
        <v>1</v>
      </c>
      <c r="AM97"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v>
      </c>
      <c r="AN97" t="str">
        <f t="shared" ca="1" si="42"/>
        <v>{"dy":10,"sl":5,"tp":"fe","vl":"Equip3201","cn":1,"pt":"GO","pr":3300}</v>
      </c>
      <c r="BM97" t="e">
        <f ca="1">IF(VLOOKUP($BV97,[1]EquipTable!$1:$1048576,MATCH("업데이트순번",[1]EquipTable!$1:$1,0),0)&lt;=$BP$1,1,0)
*IF(MID(BV97,7,1)="4",0.1,1)</f>
        <v>#VALUE!</v>
      </c>
      <c r="BN97" t="e">
        <f ca="1">IF(VLOOKUP($BV97,[1]EquipTable!$1:$1048576,MATCH("업데이트순번",[1]EquipTable!$1:$1,0),0)&lt;=$BP$1,1,0)
*IF(MID(BV97,7,1)="4",0.1,1)
*IF(AND(MID(BV97,7,1)&lt;&gt;"4",OR(MID(BV97,6,1)="6",MID(BV97,6,1)="7")),3,1)</f>
        <v>#VALUE!</v>
      </c>
      <c r="BO97" t="e">
        <f ca="1">IF(VLOOKUP($BV97,[1]EquipTable!$1:$1048576,MATCH("업데이트순번",[1]EquipTable!$1:$1,0),0)&lt;=$BP$1,1,0)
*IF(MID(BV97,7,1)="4",0.1,1)
*IF(AND(MID(BV97,7,1)&lt;&gt;"4",MID(BV97,6,1)="8"),4,1)</f>
        <v>#VALUE!</v>
      </c>
      <c r="BP97" t="e">
        <f t="shared" ca="1" si="43"/>
        <v>#VALUE!</v>
      </c>
      <c r="BQ97" t="e">
        <f t="shared" ca="1" si="44"/>
        <v>#VALUE!</v>
      </c>
      <c r="BR97" t="e">
        <f t="shared" ca="1" si="45"/>
        <v>#VALUE!</v>
      </c>
      <c r="BS97" t="e">
        <f t="shared" ca="1" si="46"/>
        <v>#VALUE!</v>
      </c>
      <c r="BT97" t="e">
        <f t="shared" ca="1" si="47"/>
        <v>#VALUE!</v>
      </c>
      <c r="BU97" t="e">
        <f t="shared" ca="1" si="48"/>
        <v>#VALUE!</v>
      </c>
      <c r="BV97" t="e">
        <f ca="1">OFFSET([1]EquipTable!$A$1,ROW()-1,0)</f>
        <v>#VALUE!</v>
      </c>
    </row>
    <row r="98" spans="1:74">
      <c r="A98">
        <v>10</v>
      </c>
      <c r="B98">
        <v>6</v>
      </c>
      <c r="C98">
        <f t="shared" si="33"/>
        <v>0</v>
      </c>
      <c r="D98">
        <f t="shared" ca="1" si="51"/>
        <v>0.71885739751262223</v>
      </c>
      <c r="E98">
        <f t="shared" ca="1" si="51"/>
        <v>0.43545383084535261</v>
      </c>
      <c r="F98">
        <f t="shared" ca="1" si="51"/>
        <v>0.15822384162284653</v>
      </c>
      <c r="G98">
        <f t="shared" ca="1" si="51"/>
        <v>0.54673618022829851</v>
      </c>
      <c r="H98">
        <f t="shared" ca="1" si="51"/>
        <v>8.7731668815561159E-2</v>
      </c>
      <c r="I98">
        <f t="shared" ca="1" si="51"/>
        <v>0.33332132669016468</v>
      </c>
      <c r="M98" t="str">
        <f t="shared" ca="1" si="34"/>
        <v>지정 장비</v>
      </c>
      <c r="N98" t="e">
        <f t="shared" ca="1" si="35"/>
        <v>#VALUE!</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t="e">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#VALUE!</v>
      </c>
      <c r="S98" t="e">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#VALUE!</v>
      </c>
      <c r="T98" t="e">
        <f t="shared" ca="1" si="37"/>
        <v>#VALUE!</v>
      </c>
      <c r="U98" t="s">
        <v>82</v>
      </c>
      <c r="V98" t="s">
        <v>248</v>
      </c>
      <c r="W98">
        <v>1</v>
      </c>
      <c r="X98" t="s">
        <v>125</v>
      </c>
      <c r="Z98">
        <v>2600</v>
      </c>
      <c r="AA98" t="str">
        <f t="shared" ca="1" si="38"/>
        <v>uph</v>
      </c>
      <c r="AB98" t="s">
        <v>91</v>
      </c>
      <c r="AC98">
        <v>36875</v>
      </c>
      <c r="AD98">
        <v>9</v>
      </c>
      <c r="AE98" t="s">
        <v>125</v>
      </c>
      <c r="AG98">
        <v>2700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v>
      </c>
      <c r="AN98" t="str">
        <f t="shared" ca="1" si="42"/>
        <v>{"dy":10,"sl":6,"tp":"uph","vl":"36875","cn":9,"pt":"GO","pr":2700}</v>
      </c>
      <c r="BM98" t="e">
        <f ca="1">IF(VLOOKUP($BV98,[1]EquipTable!$1:$1048576,MATCH("업데이트순번",[1]EquipTable!$1:$1,0),0)&lt;=$BP$1,1,0)
*IF(MID(BV98,7,1)="4",0.1,1)</f>
        <v>#VALUE!</v>
      </c>
      <c r="BN98" t="e">
        <f ca="1">IF(VLOOKUP($BV98,[1]EquipTable!$1:$1048576,MATCH("업데이트순번",[1]EquipTable!$1:$1,0),0)&lt;=$BP$1,1,0)
*IF(MID(BV98,7,1)="4",0.1,1)
*IF(AND(MID(BV98,7,1)&lt;&gt;"4",OR(MID(BV98,6,1)="6",MID(BV98,6,1)="7")),3,1)</f>
        <v>#VALUE!</v>
      </c>
      <c r="BO98" t="e">
        <f ca="1">IF(VLOOKUP($BV98,[1]EquipTable!$1:$1048576,MATCH("업데이트순번",[1]EquipTable!$1:$1,0),0)&lt;=$BP$1,1,0)
*IF(MID(BV98,7,1)="4",0.1,1)
*IF(AND(MID(BV98,7,1)&lt;&gt;"4",MID(BV98,6,1)="8"),4,1)</f>
        <v>#VALUE!</v>
      </c>
      <c r="BP98" t="e">
        <f t="shared" ca="1" si="43"/>
        <v>#VALUE!</v>
      </c>
      <c r="BQ98" t="e">
        <f t="shared" ca="1" si="44"/>
        <v>#VALUE!</v>
      </c>
      <c r="BR98" t="e">
        <f t="shared" ca="1" si="45"/>
        <v>#VALUE!</v>
      </c>
      <c r="BS98" t="e">
        <f t="shared" ca="1" si="46"/>
        <v>#VALUE!</v>
      </c>
      <c r="BT98" t="e">
        <f t="shared" ca="1" si="47"/>
        <v>#VALUE!</v>
      </c>
      <c r="BU98" t="e">
        <f t="shared" ca="1" si="48"/>
        <v>#VALUE!</v>
      </c>
      <c r="BV98" t="e">
        <f ca="1">OFFSET([1]EquipTable!$A$1,ROW()-1,0)</f>
        <v>#VALUE!</v>
      </c>
    </row>
    <row r="99" spans="1:74">
      <c r="A99">
        <v>10</v>
      </c>
      <c r="B99">
        <v>7</v>
      </c>
      <c r="C99">
        <f t="shared" si="33"/>
        <v>0</v>
      </c>
      <c r="D99">
        <f t="shared" ca="1" si="51"/>
        <v>0.67232174347550433</v>
      </c>
      <c r="E99">
        <f t="shared" ca="1" si="51"/>
        <v>0.55230691742791416</v>
      </c>
      <c r="F99">
        <f t="shared" ca="1" si="51"/>
        <v>0.40605888782419508</v>
      </c>
      <c r="G99">
        <f t="shared" ca="1" si="51"/>
        <v>0.1788290241601872</v>
      </c>
      <c r="H99">
        <f t="shared" ca="1" si="51"/>
        <v>0.66845569948195638</v>
      </c>
      <c r="I99">
        <f t="shared" ca="1" si="51"/>
        <v>8.6113929578103043E-2</v>
      </c>
      <c r="M99" t="str">
        <f t="shared" ca="1" si="34"/>
        <v>지정 장비</v>
      </c>
      <c r="N99" t="e">
        <f t="shared" ca="1" si="35"/>
        <v>#VALUE!</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DI</v>
      </c>
      <c r="Q99" t="e">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#VALUE!</v>
      </c>
      <c r="R99" t="e">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#VALUE!</v>
      </c>
      <c r="S99" t="e">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#VALUE!</v>
      </c>
      <c r="T99" t="e">
        <f t="shared" ca="1" si="37"/>
        <v>#VALUE!</v>
      </c>
      <c r="U99" t="s">
        <v>82</v>
      </c>
      <c r="V99" t="s">
        <v>195</v>
      </c>
      <c r="W99">
        <v>1</v>
      </c>
      <c r="X99" t="s">
        <v>125</v>
      </c>
      <c r="Z99">
        <v>22300</v>
      </c>
      <c r="AA99" t="str">
        <f t="shared" ca="1" si="38"/>
        <v>fe</v>
      </c>
      <c r="AB99" t="s">
        <v>82</v>
      </c>
      <c r="AC99" t="s">
        <v>420</v>
      </c>
      <c r="AD99">
        <v>1</v>
      </c>
      <c r="AE99" t="s">
        <v>125</v>
      </c>
      <c r="AG99">
        <v>22300</v>
      </c>
      <c r="AH99" t="str">
        <f>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광학발생기</v>
      </c>
      <c r="AL99">
        <v>1</v>
      </c>
      <c r="AM99"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v>
      </c>
      <c r="AN99" t="str">
        <f t="shared" ca="1" si="42"/>
        <v>{"dy":10,"sl":7,"tp":"fe","vl":"Equip6301","cn":1,"pt":"GO","pr":22300}</v>
      </c>
      <c r="BM99" t="e">
        <f ca="1">IF(VLOOKUP($BV99,[1]EquipTable!$1:$1048576,MATCH("업데이트순번",[1]EquipTable!$1:$1,0),0)&lt;=$BP$1,1,0)
*IF(MID(BV99,7,1)="4",0.1,1)</f>
        <v>#VALUE!</v>
      </c>
      <c r="BN99" t="e">
        <f ca="1">IF(VLOOKUP($BV99,[1]EquipTable!$1:$1048576,MATCH("업데이트순번",[1]EquipTable!$1:$1,0),0)&lt;=$BP$1,1,0)
*IF(MID(BV99,7,1)="4",0.1,1)
*IF(AND(MID(BV99,7,1)&lt;&gt;"4",OR(MID(BV99,6,1)="6",MID(BV99,6,1)="7")),3,1)</f>
        <v>#VALUE!</v>
      </c>
      <c r="BO99" t="e">
        <f ca="1">IF(VLOOKUP($BV99,[1]EquipTable!$1:$1048576,MATCH("업데이트순번",[1]EquipTable!$1:$1,0),0)&lt;=$BP$1,1,0)
*IF(MID(BV99,7,1)="4",0.1,1)
*IF(AND(MID(BV99,7,1)&lt;&gt;"4",MID(BV99,6,1)="8"),4,1)</f>
        <v>#VALUE!</v>
      </c>
      <c r="BP99" t="e">
        <f t="shared" ca="1" si="43"/>
        <v>#VALUE!</v>
      </c>
      <c r="BQ99" t="e">
        <f t="shared" ca="1" si="44"/>
        <v>#VALUE!</v>
      </c>
      <c r="BR99" t="e">
        <f t="shared" ca="1" si="45"/>
        <v>#VALUE!</v>
      </c>
      <c r="BS99" t="e">
        <f t="shared" ca="1" si="46"/>
        <v>#VALUE!</v>
      </c>
      <c r="BT99" t="e">
        <f t="shared" ca="1" si="47"/>
        <v>#VALUE!</v>
      </c>
      <c r="BU99" t="e">
        <f t="shared" ca="1" si="48"/>
        <v>#VALUE!</v>
      </c>
      <c r="BV99" t="e">
        <f ca="1">OFFSET([1]EquipTable!$A$1,ROW()-1,0)</f>
        <v>#VALUE!</v>
      </c>
    </row>
    <row r="100" spans="1:74">
      <c r="A100">
        <v>10</v>
      </c>
      <c r="B100">
        <v>8</v>
      </c>
      <c r="C100">
        <f t="shared" si="33"/>
        <v>0</v>
      </c>
      <c r="D100">
        <f t="shared" ca="1" si="51"/>
        <v>0.41017622841338897</v>
      </c>
      <c r="E100">
        <f t="shared" ca="1" si="51"/>
        <v>0.82588446538730398</v>
      </c>
      <c r="F100">
        <f t="shared" ca="1" si="51"/>
        <v>0.13423011312436617</v>
      </c>
      <c r="G100">
        <f t="shared" ca="1" si="51"/>
        <v>0.76573083408535514</v>
      </c>
      <c r="H100">
        <f t="shared" ca="1" si="51"/>
        <v>0.99050126144897699</v>
      </c>
      <c r="I100">
        <f t="shared" ca="1" si="51"/>
        <v>0.91784775855966017</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v>
      </c>
      <c r="AN100" t="str">
        <f t="shared" ca="1" si="42"/>
        <v>{"dy":10,"sl":8}</v>
      </c>
      <c r="BM100" t="e">
        <f ca="1">IF(VLOOKUP($BV100,[1]EquipTable!$1:$1048576,MATCH("업데이트순번",[1]EquipTable!$1:$1,0),0)&lt;=$BP$1,1,0)
*IF(MID(BV100,7,1)="4",0.1,1)</f>
        <v>#VALUE!</v>
      </c>
      <c r="BN100" t="e">
        <f ca="1">IF(VLOOKUP($BV100,[1]EquipTable!$1:$1048576,MATCH("업데이트순번",[1]EquipTable!$1:$1,0),0)&lt;=$BP$1,1,0)
*IF(MID(BV100,7,1)="4",0.1,1)
*IF(AND(MID(BV100,7,1)&lt;&gt;"4",OR(MID(BV100,6,1)="6",MID(BV100,6,1)="7")),3,1)</f>
        <v>#VALUE!</v>
      </c>
      <c r="BO100" t="e">
        <f ca="1">IF(VLOOKUP($BV100,[1]EquipTable!$1:$1048576,MATCH("업데이트순번",[1]EquipTable!$1:$1,0),0)&lt;=$BP$1,1,0)
*IF(MID(BV100,7,1)="4",0.1,1)
*IF(AND(MID(BV100,7,1)&lt;&gt;"4",MID(BV100,6,1)="8"),4,1)</f>
        <v>#VALUE!</v>
      </c>
      <c r="BP100" t="e">
        <f t="shared" ca="1" si="43"/>
        <v>#VALUE!</v>
      </c>
      <c r="BQ100" t="e">
        <f t="shared" ca="1" si="44"/>
        <v>#VALUE!</v>
      </c>
      <c r="BR100" t="e">
        <f t="shared" ca="1" si="45"/>
        <v>#VALUE!</v>
      </c>
      <c r="BS100" t="e">
        <f t="shared" ca="1" si="46"/>
        <v>#VALUE!</v>
      </c>
      <c r="BT100" t="e">
        <f t="shared" ca="1" si="47"/>
        <v>#VALUE!</v>
      </c>
      <c r="BU100" t="e">
        <f t="shared" ca="1" si="48"/>
        <v>#VALUE!</v>
      </c>
      <c r="BV100" t="e">
        <f ca="1">OFFSET([1]EquipTable!$A$1,ROW()-1,0)</f>
        <v>#VALUE!</v>
      </c>
    </row>
    <row r="101" spans="1:74">
      <c r="A101">
        <v>10</v>
      </c>
      <c r="B101">
        <v>9</v>
      </c>
      <c r="C101">
        <f t="shared" si="33"/>
        <v>0</v>
      </c>
      <c r="D101">
        <f t="shared" ca="1" si="51"/>
        <v>0.97484930293169214</v>
      </c>
      <c r="E101">
        <f t="shared" ca="1" si="51"/>
        <v>0.64981370236224079</v>
      </c>
      <c r="F101">
        <f t="shared" ca="1" si="51"/>
        <v>1.7755889423846094E-2</v>
      </c>
      <c r="G101">
        <f t="shared" ca="1" si="51"/>
        <v>0.5595549860434571</v>
      </c>
      <c r="H101">
        <f t="shared" ca="1" si="51"/>
        <v>0.50149185749652592</v>
      </c>
      <c r="I101">
        <f t="shared" ca="1" si="51"/>
        <v>0.56706895028430016</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v>
      </c>
      <c r="AN101" t="str">
        <f t="shared" ca="1" si="42"/>
        <v>{"dy":10,"sl":9}</v>
      </c>
      <c r="BM101" t="e">
        <f ca="1">IF(VLOOKUP($BV101,[1]EquipTable!$1:$1048576,MATCH("업데이트순번",[1]EquipTable!$1:$1,0),0)&lt;=$BP$1,1,0)
*IF(MID(BV101,7,1)="4",0.1,1)</f>
        <v>#VALUE!</v>
      </c>
      <c r="BN101" t="e">
        <f ca="1">IF(VLOOKUP($BV101,[1]EquipTable!$1:$1048576,MATCH("업데이트순번",[1]EquipTable!$1:$1,0),0)&lt;=$BP$1,1,0)
*IF(MID(BV101,7,1)="4",0.1,1)
*IF(AND(MID(BV101,7,1)&lt;&gt;"4",OR(MID(BV101,6,1)="6",MID(BV101,6,1)="7")),3,1)</f>
        <v>#VALUE!</v>
      </c>
      <c r="BO101" t="e">
        <f ca="1">IF(VLOOKUP($BV101,[1]EquipTable!$1:$1048576,MATCH("업데이트순번",[1]EquipTable!$1:$1,0),0)&lt;=$BP$1,1,0)
*IF(MID(BV101,7,1)="4",0.1,1)
*IF(AND(MID(BV101,7,1)&lt;&gt;"4",MID(BV101,6,1)="8"),4,1)</f>
        <v>#VALUE!</v>
      </c>
      <c r="BP101" t="e">
        <f t="shared" ca="1" si="43"/>
        <v>#VALUE!</v>
      </c>
      <c r="BQ101" t="e">
        <f t="shared" ca="1" si="44"/>
        <v>#VALUE!</v>
      </c>
      <c r="BR101" t="e">
        <f t="shared" ca="1" si="45"/>
        <v>#VALUE!</v>
      </c>
      <c r="BS101" t="e">
        <f t="shared" ca="1" si="46"/>
        <v>#VALUE!</v>
      </c>
      <c r="BT101" t="e">
        <f t="shared" ca="1" si="47"/>
        <v>#VALUE!</v>
      </c>
      <c r="BU101" t="e">
        <f t="shared" ca="1" si="48"/>
        <v>#VALUE!</v>
      </c>
      <c r="BV101" t="e">
        <f ca="1">OFFSET([1]EquipTable!$A$1,ROW()-1,0)</f>
        <v>#VALUE!</v>
      </c>
    </row>
    <row r="102" spans="1:74">
      <c r="A102">
        <v>11</v>
      </c>
      <c r="B102">
        <v>0</v>
      </c>
      <c r="C102">
        <f t="shared" si="33"/>
        <v>0</v>
      </c>
      <c r="D102">
        <f t="shared" ref="D102:I111" ca="1" si="52">RAND()</f>
        <v>0.543391568147644</v>
      </c>
      <c r="E102">
        <f t="shared" ca="1" si="52"/>
        <v>0.34541231895716251</v>
      </c>
      <c r="F102">
        <f t="shared" ca="1" si="52"/>
        <v>0.24211739015736489</v>
      </c>
      <c r="G102">
        <f t="shared" ca="1" si="52"/>
        <v>2.5213213239591026E-2</v>
      </c>
      <c r="H102">
        <f t="shared" ca="1" si="52"/>
        <v>0.85151779806530081</v>
      </c>
      <c r="I102">
        <f t="shared" ca="1" si="52"/>
        <v>0.4766945609761436</v>
      </c>
      <c r="M102" t="str">
        <f t="shared" ca="1" si="34"/>
        <v>지정 장비</v>
      </c>
      <c r="N102" t="e">
        <f t="shared" ca="1" si="35"/>
        <v>#VALUE!</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DI</v>
      </c>
      <c r="Q102" t="e">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#VALUE!</v>
      </c>
      <c r="R102" t="e">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#VALUE!</v>
      </c>
      <c r="S102" t="e">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#VALUE!</v>
      </c>
      <c r="T102" t="e">
        <f t="shared" ca="1" si="37"/>
        <v>#VALUE!</v>
      </c>
      <c r="U102" t="s">
        <v>83</v>
      </c>
      <c r="W102">
        <v>1</v>
      </c>
      <c r="X102" t="s">
        <v>129</v>
      </c>
      <c r="Z102">
        <v>29</v>
      </c>
      <c r="AA102" t="str">
        <f t="shared" ca="1" si="38"/>
        <v>fe</v>
      </c>
      <c r="AB102" t="s">
        <v>82</v>
      </c>
      <c r="AC102" t="s">
        <v>422</v>
      </c>
      <c r="AD102">
        <v>1</v>
      </c>
      <c r="AE102" t="s">
        <v>125</v>
      </c>
      <c r="AG102">
        <v>1500</v>
      </c>
      <c r="AH102" t="str">
        <f>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이국의 무기</v>
      </c>
      <c r="AL102">
        <v>1</v>
      </c>
      <c r="AM102"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v>
      </c>
      <c r="AN102" t="str">
        <f t="shared" ca="1" si="42"/>
        <v>{"dy":11,"sl":0,"tp":"fe","vl":"Equip0102","cn":1,"pt":"GO","pr":1500}</v>
      </c>
      <c r="BM102" t="e">
        <f ca="1">IF(VLOOKUP($BV102,[1]EquipTable!$1:$1048576,MATCH("업데이트순번",[1]EquipTable!$1:$1,0),0)&lt;=$BP$1,1,0)
*IF(MID(BV102,7,1)="4",0.1,1)</f>
        <v>#VALUE!</v>
      </c>
      <c r="BN102" t="e">
        <f ca="1">IF(VLOOKUP($BV102,[1]EquipTable!$1:$1048576,MATCH("업데이트순번",[1]EquipTable!$1:$1,0),0)&lt;=$BP$1,1,0)
*IF(MID(BV102,7,1)="4",0.1,1)
*IF(AND(MID(BV102,7,1)&lt;&gt;"4",OR(MID(BV102,6,1)="6",MID(BV102,6,1)="7")),3,1)</f>
        <v>#VALUE!</v>
      </c>
      <c r="BO102" t="e">
        <f ca="1">IF(VLOOKUP($BV102,[1]EquipTable!$1:$1048576,MATCH("업데이트순번",[1]EquipTable!$1:$1,0),0)&lt;=$BP$1,1,0)
*IF(MID(BV102,7,1)="4",0.1,1)
*IF(AND(MID(BV102,7,1)&lt;&gt;"4",MID(BV102,6,1)="8"),4,1)</f>
        <v>#VALUE!</v>
      </c>
      <c r="BP102" t="e">
        <f t="shared" ca="1" si="43"/>
        <v>#VALUE!</v>
      </c>
      <c r="BQ102" t="e">
        <f t="shared" ca="1" si="44"/>
        <v>#VALUE!</v>
      </c>
      <c r="BR102" t="e">
        <f t="shared" ca="1" si="45"/>
        <v>#VALUE!</v>
      </c>
      <c r="BS102" t="e">
        <f t="shared" ca="1" si="46"/>
        <v>#VALUE!</v>
      </c>
      <c r="BT102" t="e">
        <f t="shared" ca="1" si="47"/>
        <v>#VALUE!</v>
      </c>
      <c r="BU102" t="e">
        <f t="shared" ca="1" si="48"/>
        <v>#VALUE!</v>
      </c>
      <c r="BV102" t="e">
        <f ca="1">OFFSET([1]EquipTable!$A$1,ROW()-1,0)</f>
        <v>#VALUE!</v>
      </c>
    </row>
    <row r="103" spans="1:74">
      <c r="A103">
        <v>11</v>
      </c>
      <c r="B103">
        <v>1</v>
      </c>
      <c r="C103">
        <f t="shared" si="33"/>
        <v>0</v>
      </c>
      <c r="D103">
        <f t="shared" ca="1" si="52"/>
        <v>0.83439351268938577</v>
      </c>
      <c r="E103">
        <f t="shared" ca="1" si="52"/>
        <v>0.30674642072068947</v>
      </c>
      <c r="F103">
        <f t="shared" ca="1" si="52"/>
        <v>0.35979484553240371</v>
      </c>
      <c r="G103">
        <f t="shared" ca="1" si="52"/>
        <v>4.5747487597688763E-2</v>
      </c>
      <c r="H103">
        <f t="shared" ca="1" si="52"/>
        <v>0.97276646553211366</v>
      </c>
      <c r="I103">
        <f t="shared" ca="1" si="52"/>
        <v>0.14242420740246065</v>
      </c>
      <c r="M103" t="str">
        <f t="shared" ca="1" si="34"/>
        <v>지정 장비</v>
      </c>
      <c r="N103" t="e">
        <f t="shared" ca="1" si="35"/>
        <v>#VALUE!</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DI</v>
      </c>
      <c r="Q103" t="e">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#VALUE!</v>
      </c>
      <c r="R103" t="e">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#VALUE!</v>
      </c>
      <c r="S103" t="e">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#VALUE!</v>
      </c>
      <c r="T103" t="e">
        <f t="shared" ca="1" si="37"/>
        <v>#VALUE!</v>
      </c>
      <c r="U103" t="s">
        <v>82</v>
      </c>
      <c r="V103" t="s">
        <v>202</v>
      </c>
      <c r="W103">
        <v>1</v>
      </c>
      <c r="X103" t="s">
        <v>129</v>
      </c>
      <c r="Z103">
        <v>16</v>
      </c>
      <c r="AA103" t="str">
        <f t="shared" ca="1" si="38"/>
        <v>uph</v>
      </c>
      <c r="AB103" t="s">
        <v>91</v>
      </c>
      <c r="AC103">
        <v>28914</v>
      </c>
      <c r="AD103">
        <v>11</v>
      </c>
      <c r="AE103" t="s">
        <v>299</v>
      </c>
      <c r="AG103">
        <v>3</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v>
      </c>
      <c r="AN103" t="str">
        <f t="shared" ca="1" si="42"/>
        <v>{"dy":11,"sl":1,"tp":"uph","vl":"28914","cn":11,"pt":"DI","pr":3}</v>
      </c>
      <c r="BM103" t="e">
        <f ca="1">IF(VLOOKUP($BV103,[1]EquipTable!$1:$1048576,MATCH("업데이트순번",[1]EquipTable!$1:$1,0),0)&lt;=$BP$1,1,0)
*IF(MID(BV103,7,1)="4",0.1,1)</f>
        <v>#VALUE!</v>
      </c>
      <c r="BN103" t="e">
        <f ca="1">IF(VLOOKUP($BV103,[1]EquipTable!$1:$1048576,MATCH("업데이트순번",[1]EquipTable!$1:$1,0),0)&lt;=$BP$1,1,0)
*IF(MID(BV103,7,1)="4",0.1,1)
*IF(AND(MID(BV103,7,1)&lt;&gt;"4",OR(MID(BV103,6,1)="6",MID(BV103,6,1)="7")),3,1)</f>
        <v>#VALUE!</v>
      </c>
      <c r="BO103" t="e">
        <f ca="1">IF(VLOOKUP($BV103,[1]EquipTable!$1:$1048576,MATCH("업데이트순번",[1]EquipTable!$1:$1,0),0)&lt;=$BP$1,1,0)
*IF(MID(BV103,7,1)="4",0.1,1)
*IF(AND(MID(BV103,7,1)&lt;&gt;"4",MID(BV103,6,1)="8"),4,1)</f>
        <v>#VALUE!</v>
      </c>
      <c r="BP103" t="e">
        <f t="shared" ca="1" si="43"/>
        <v>#VALUE!</v>
      </c>
      <c r="BQ103" t="e">
        <f t="shared" ca="1" si="44"/>
        <v>#VALUE!</v>
      </c>
      <c r="BR103" t="e">
        <f t="shared" ca="1" si="45"/>
        <v>#VALUE!</v>
      </c>
      <c r="BS103" t="e">
        <f t="shared" ca="1" si="46"/>
        <v>#VALUE!</v>
      </c>
      <c r="BT103" t="e">
        <f t="shared" ca="1" si="47"/>
        <v>#VALUE!</v>
      </c>
      <c r="BU103" t="e">
        <f t="shared" ca="1" si="48"/>
        <v>#VALUE!</v>
      </c>
      <c r="BV103" t="e">
        <f ca="1">OFFSET([1]EquipTable!$A$1,ROW()-1,0)</f>
        <v>#VALUE!</v>
      </c>
    </row>
    <row r="104" spans="1:74">
      <c r="A104">
        <v>11</v>
      </c>
      <c r="B104">
        <v>2</v>
      </c>
      <c r="C104">
        <f t="shared" si="33"/>
        <v>0</v>
      </c>
      <c r="D104">
        <f t="shared" ca="1" si="52"/>
        <v>0.90670207332734065</v>
      </c>
      <c r="E104">
        <f t="shared" ca="1" si="52"/>
        <v>0.62417082091608922</v>
      </c>
      <c r="F104">
        <f t="shared" ca="1" si="52"/>
        <v>0.31892411079464222</v>
      </c>
      <c r="G104">
        <f t="shared" ca="1" si="52"/>
        <v>2.4280174764969464E-2</v>
      </c>
      <c r="H104">
        <f t="shared" ca="1" si="52"/>
        <v>2.3436185523835196E-2</v>
      </c>
      <c r="I104">
        <f t="shared" ca="1" si="52"/>
        <v>0.12420154160838159</v>
      </c>
      <c r="M104" t="str">
        <f t="shared" ca="1" si="34"/>
        <v>안 지정 캐릭터 PP 영웅등급</v>
      </c>
      <c r="N104">
        <f t="shared" ca="1" si="35"/>
        <v>62417</v>
      </c>
      <c r="O104">
        <f t="shared" ca="1" si="36"/>
        <v>10</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3000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91</v>
      </c>
      <c r="V104">
        <v>18914</v>
      </c>
      <c r="W104">
        <v>10</v>
      </c>
      <c r="X104" t="s">
        <v>125</v>
      </c>
      <c r="Z104">
        <v>1000</v>
      </c>
      <c r="AA104" t="str">
        <f t="shared" ca="1" si="38"/>
        <v>fe</v>
      </c>
      <c r="AB104" t="s">
        <v>82</v>
      </c>
      <c r="AC104" t="s">
        <v>423</v>
      </c>
      <c r="AD104">
        <v>1</v>
      </c>
      <c r="AE104" t="s">
        <v>125</v>
      </c>
      <c r="AG104">
        <v>700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숨겨온 원한</v>
      </c>
      <c r="AL104">
        <v>1</v>
      </c>
      <c r="AM104"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v>
      </c>
      <c r="AN104" t="str">
        <f t="shared" ca="1" si="42"/>
        <v>{"dy":11,"sl":2,"tp":"fe","vl":"Equip1002","cn":1,"pt":"GO","pr":700}</v>
      </c>
      <c r="BM104" t="e">
        <f ca="1">IF(VLOOKUP($BV104,[1]EquipTable!$1:$1048576,MATCH("업데이트순번",[1]EquipTable!$1:$1,0),0)&lt;=$BP$1,1,0)
*IF(MID(BV104,7,1)="4",0.1,1)</f>
        <v>#VALUE!</v>
      </c>
      <c r="BN104" t="e">
        <f ca="1">IF(VLOOKUP($BV104,[1]EquipTable!$1:$1048576,MATCH("업데이트순번",[1]EquipTable!$1:$1,0),0)&lt;=$BP$1,1,0)
*IF(MID(BV104,7,1)="4",0.1,1)
*IF(AND(MID(BV104,7,1)&lt;&gt;"4",OR(MID(BV104,6,1)="6",MID(BV104,6,1)="7")),3,1)</f>
        <v>#VALUE!</v>
      </c>
      <c r="BO104" t="e">
        <f ca="1">IF(VLOOKUP($BV104,[1]EquipTable!$1:$1048576,MATCH("업데이트순번",[1]EquipTable!$1:$1,0),0)&lt;=$BP$1,1,0)
*IF(MID(BV104,7,1)="4",0.1,1)
*IF(AND(MID(BV104,7,1)&lt;&gt;"4",MID(BV104,6,1)="8"),4,1)</f>
        <v>#VALUE!</v>
      </c>
      <c r="BP104" t="e">
        <f t="shared" ca="1" si="43"/>
        <v>#VALUE!</v>
      </c>
      <c r="BQ104" t="e">
        <f t="shared" ca="1" si="44"/>
        <v>#VALUE!</v>
      </c>
      <c r="BR104" t="e">
        <f t="shared" ca="1" si="45"/>
        <v>#VALUE!</v>
      </c>
      <c r="BS104" t="e">
        <f t="shared" ca="1" si="46"/>
        <v>#VALUE!</v>
      </c>
      <c r="BT104" t="e">
        <f t="shared" ca="1" si="47"/>
        <v>#VALUE!</v>
      </c>
      <c r="BU104" t="e">
        <f t="shared" ca="1" si="48"/>
        <v>#VALUE!</v>
      </c>
      <c r="BV104" t="e">
        <f ca="1">OFFSET([1]EquipTable!$A$1,ROW()-1,0)</f>
        <v>#VALUE!</v>
      </c>
    </row>
    <row r="105" spans="1:74">
      <c r="A105">
        <v>11</v>
      </c>
      <c r="B105">
        <v>3</v>
      </c>
      <c r="C105">
        <f t="shared" si="33"/>
        <v>0</v>
      </c>
      <c r="D105">
        <f t="shared" ca="1" si="52"/>
        <v>0.42076792817802033</v>
      </c>
      <c r="E105">
        <f t="shared" ca="1" si="52"/>
        <v>0.78218448938500273</v>
      </c>
      <c r="F105">
        <f t="shared" ca="1" si="52"/>
        <v>0.37044572083879912</v>
      </c>
      <c r="G105">
        <f t="shared" ca="1" si="52"/>
        <v>0.19454159869544585</v>
      </c>
      <c r="H105">
        <f t="shared" ca="1" si="52"/>
        <v>0.18170474664051373</v>
      </c>
      <c r="I105">
        <f t="shared" ca="1" si="52"/>
        <v>0.22338950708108052</v>
      </c>
      <c r="M105" t="str">
        <f t="shared" ca="1" si="34"/>
        <v>안 지정 캐릭터 PP 일반등급</v>
      </c>
      <c r="N105">
        <f t="shared" ca="1" si="35"/>
        <v>78218</v>
      </c>
      <c r="O105">
        <f t="shared" ca="1" si="36"/>
        <v>12</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3600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92</v>
      </c>
      <c r="V105">
        <v>18862</v>
      </c>
      <c r="W105">
        <v>10</v>
      </c>
      <c r="X105" t="s">
        <v>125</v>
      </c>
      <c r="Z105">
        <v>1000</v>
      </c>
      <c r="AA105" t="str">
        <f t="shared" ca="1" si="38"/>
        <v>fe</v>
      </c>
      <c r="AB105" t="s">
        <v>82</v>
      </c>
      <c r="AC105" t="s">
        <v>526</v>
      </c>
      <c r="AD105">
        <v>1</v>
      </c>
      <c r="AE105" t="s">
        <v>129</v>
      </c>
      <c r="AF105">
        <v>169</v>
      </c>
      <c r="AG105">
        <v>109</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전설</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고대인의 의식</v>
      </c>
      <c r="AL105">
        <v>1</v>
      </c>
      <c r="AM105"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v>
      </c>
      <c r="AN105" t="str">
        <f t="shared" ca="1" si="42"/>
        <v>{"dy":11,"sl":3,"tp":"fe","vl":"Equip2401","cn":1,"pt":"DI","pp":169,"pr":109}</v>
      </c>
      <c r="BM105" t="e">
        <f ca="1">IF(VLOOKUP($BV105,[1]EquipTable!$1:$1048576,MATCH("업데이트순번",[1]EquipTable!$1:$1,0),0)&lt;=$BP$1,1,0)
*IF(MID(BV105,7,1)="4",0.1,1)</f>
        <v>#VALUE!</v>
      </c>
      <c r="BN105" t="e">
        <f ca="1">IF(VLOOKUP($BV105,[1]EquipTable!$1:$1048576,MATCH("업데이트순번",[1]EquipTable!$1:$1,0),0)&lt;=$BP$1,1,0)
*IF(MID(BV105,7,1)="4",0.1,1)
*IF(AND(MID(BV105,7,1)&lt;&gt;"4",OR(MID(BV105,6,1)="6",MID(BV105,6,1)="7")),3,1)</f>
        <v>#VALUE!</v>
      </c>
      <c r="BO105" t="e">
        <f ca="1">IF(VLOOKUP($BV105,[1]EquipTable!$1:$1048576,MATCH("업데이트순번",[1]EquipTable!$1:$1,0),0)&lt;=$BP$1,1,0)
*IF(MID(BV105,7,1)="4",0.1,1)
*IF(AND(MID(BV105,7,1)&lt;&gt;"4",MID(BV105,6,1)="8"),4,1)</f>
        <v>#VALUE!</v>
      </c>
      <c r="BP105" t="e">
        <f t="shared" ca="1" si="43"/>
        <v>#VALUE!</v>
      </c>
      <c r="BQ105" t="e">
        <f t="shared" ca="1" si="44"/>
        <v>#VALUE!</v>
      </c>
      <c r="BR105" t="e">
        <f t="shared" ca="1" si="45"/>
        <v>#VALUE!</v>
      </c>
      <c r="BS105" t="e">
        <f t="shared" ca="1" si="46"/>
        <v>#VALUE!</v>
      </c>
      <c r="BT105" t="e">
        <f t="shared" ca="1" si="47"/>
        <v>#VALUE!</v>
      </c>
      <c r="BU105" t="e">
        <f t="shared" ca="1" si="48"/>
        <v>#VALUE!</v>
      </c>
      <c r="BV105" t="e">
        <f ca="1">OFFSET([1]EquipTable!$A$1,ROW()-1,0)</f>
        <v>#VALUE!</v>
      </c>
    </row>
    <row r="106" spans="1:74">
      <c r="A106">
        <v>11</v>
      </c>
      <c r="B106">
        <v>4</v>
      </c>
      <c r="C106">
        <f t="shared" si="33"/>
        <v>0</v>
      </c>
      <c r="D106">
        <f t="shared" ca="1" si="52"/>
        <v>0.481705296728969</v>
      </c>
      <c r="E106">
        <f t="shared" ca="1" si="52"/>
        <v>0.46432313611965925</v>
      </c>
      <c r="F106">
        <f t="shared" ca="1" si="52"/>
        <v>0.55287331759915059</v>
      </c>
      <c r="G106">
        <f t="shared" ca="1" si="52"/>
        <v>6.8266389990500498E-2</v>
      </c>
      <c r="H106">
        <f t="shared" ca="1" si="52"/>
        <v>0.15841360211543765</v>
      </c>
      <c r="I106">
        <f t="shared" ca="1" si="52"/>
        <v>0.54022068270149348</v>
      </c>
      <c r="M106" t="str">
        <f t="shared" ca="1" si="34"/>
        <v>안 지정 캐릭터 PP 일반등급</v>
      </c>
      <c r="N106">
        <f t="shared" ca="1" si="35"/>
        <v>46432</v>
      </c>
      <c r="O106">
        <f t="shared" ca="1" si="36"/>
        <v>8</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2400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92</v>
      </c>
      <c r="V106">
        <v>81752</v>
      </c>
      <c r="W106">
        <v>13</v>
      </c>
      <c r="X106" t="s">
        <v>125</v>
      </c>
      <c r="Z106">
        <v>1300</v>
      </c>
      <c r="AA106" t="str">
        <f t="shared" ca="1" si="38"/>
        <v>upn</v>
      </c>
      <c r="AB106" t="s">
        <v>92</v>
      </c>
      <c r="AC106">
        <v>71752</v>
      </c>
      <c r="AD106">
        <v>6</v>
      </c>
      <c r="AE106" t="s">
        <v>125</v>
      </c>
      <c r="AG106">
        <v>1800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v>
      </c>
      <c r="AN106" t="str">
        <f t="shared" ca="1" si="42"/>
        <v>{"dy":11,"sl":4,"tp":"upn","vl":"71752","cn":6,"pt":"GO","pr":1800}</v>
      </c>
      <c r="BM106" t="e">
        <f ca="1">IF(VLOOKUP($BV106,[1]EquipTable!$1:$1048576,MATCH("업데이트순번",[1]EquipTable!$1:$1,0),0)&lt;=$BP$1,1,0)
*IF(MID(BV106,7,1)="4",0.1,1)</f>
        <v>#VALUE!</v>
      </c>
      <c r="BN106" t="e">
        <f ca="1">IF(VLOOKUP($BV106,[1]EquipTable!$1:$1048576,MATCH("업데이트순번",[1]EquipTable!$1:$1,0),0)&lt;=$BP$1,1,0)
*IF(MID(BV106,7,1)="4",0.1,1)
*IF(AND(MID(BV106,7,1)&lt;&gt;"4",OR(MID(BV106,6,1)="6",MID(BV106,6,1)="7")),3,1)</f>
        <v>#VALUE!</v>
      </c>
      <c r="BO106" t="e">
        <f ca="1">IF(VLOOKUP($BV106,[1]EquipTable!$1:$1048576,MATCH("업데이트순번",[1]EquipTable!$1:$1,0),0)&lt;=$BP$1,1,0)
*IF(MID(BV106,7,1)="4",0.1,1)
*IF(AND(MID(BV106,7,1)&lt;&gt;"4",MID(BV106,6,1)="8"),4,1)</f>
        <v>#VALUE!</v>
      </c>
      <c r="BP106" t="e">
        <f t="shared" ca="1" si="43"/>
        <v>#VALUE!</v>
      </c>
      <c r="BQ106" t="e">
        <f t="shared" ca="1" si="44"/>
        <v>#VALUE!</v>
      </c>
      <c r="BR106" t="e">
        <f t="shared" ca="1" si="45"/>
        <v>#VALUE!</v>
      </c>
      <c r="BS106" t="e">
        <f t="shared" ca="1" si="46"/>
        <v>#VALUE!</v>
      </c>
      <c r="BT106" t="e">
        <f t="shared" ca="1" si="47"/>
        <v>#VALUE!</v>
      </c>
      <c r="BU106" t="e">
        <f t="shared" ca="1" si="48"/>
        <v>#VALUE!</v>
      </c>
      <c r="BV106" t="e">
        <f ca="1">OFFSET([1]EquipTable!$A$1,ROW()-1,0)</f>
        <v>#VALUE!</v>
      </c>
    </row>
    <row r="107" spans="1:74">
      <c r="A107">
        <v>11</v>
      </c>
      <c r="B107">
        <v>5</v>
      </c>
      <c r="C107">
        <f t="shared" si="33"/>
        <v>0</v>
      </c>
      <c r="D107">
        <f t="shared" ca="1" si="52"/>
        <v>0.40345198194298926</v>
      </c>
      <c r="E107">
        <f t="shared" ca="1" si="52"/>
        <v>9.3684299315949571E-2</v>
      </c>
      <c r="F107">
        <f t="shared" ca="1" si="52"/>
        <v>0.8476550586824122</v>
      </c>
      <c r="G107">
        <f t="shared" ca="1" si="52"/>
        <v>0.3797157761963742</v>
      </c>
      <c r="H107">
        <f t="shared" ca="1" si="52"/>
        <v>3.5522504121827114E-2</v>
      </c>
      <c r="I107">
        <f t="shared" ca="1" si="52"/>
        <v>0.26754920702647589</v>
      </c>
      <c r="M107" t="str">
        <f t="shared" ca="1" si="34"/>
        <v>지정 장비</v>
      </c>
      <c r="N107" t="e">
        <f t="shared" ca="1" si="35"/>
        <v>#VALUE!</v>
      </c>
      <c r="O107">
        <f t="shared" ca="1" si="36"/>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t="e">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#VALUE!</v>
      </c>
      <c r="S107" t="e">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#VALUE!</v>
      </c>
      <c r="T107" t="e">
        <f t="shared" ca="1" si="37"/>
        <v>#VALUE!</v>
      </c>
      <c r="U107" t="s">
        <v>92</v>
      </c>
      <c r="V107">
        <v>60496</v>
      </c>
      <c r="W107">
        <v>12</v>
      </c>
      <c r="X107" t="s">
        <v>125</v>
      </c>
      <c r="Z107">
        <v>1200</v>
      </c>
      <c r="AA107" t="str">
        <f t="shared" ca="1" si="38"/>
        <v>fe</v>
      </c>
      <c r="AB107" t="s">
        <v>82</v>
      </c>
      <c r="AC107" t="s">
        <v>191</v>
      </c>
      <c r="AD107">
        <v>1</v>
      </c>
      <c r="AE107" t="s">
        <v>125</v>
      </c>
      <c r="AG107">
        <v>2300</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까마귀 리볼버</v>
      </c>
      <c r="AL107">
        <v>1</v>
      </c>
      <c r="AM107"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v>
      </c>
      <c r="AN107" t="str">
        <f t="shared" ca="1" si="42"/>
        <v>{"dy":11,"sl":5,"tp":"fe","vl":"Equip6001","cn":1,"pt":"GO","pr":2300}</v>
      </c>
      <c r="BM107" t="e">
        <f ca="1">IF(VLOOKUP($BV107,[1]EquipTable!$1:$1048576,MATCH("업데이트순번",[1]EquipTable!$1:$1,0),0)&lt;=$BP$1,1,0)
*IF(MID(BV107,7,1)="4",0.1,1)</f>
        <v>#VALUE!</v>
      </c>
      <c r="BN107" t="e">
        <f ca="1">IF(VLOOKUP($BV107,[1]EquipTable!$1:$1048576,MATCH("업데이트순번",[1]EquipTable!$1:$1,0),0)&lt;=$BP$1,1,0)
*IF(MID(BV107,7,1)="4",0.1,1)
*IF(AND(MID(BV107,7,1)&lt;&gt;"4",OR(MID(BV107,6,1)="6",MID(BV107,6,1)="7")),3,1)</f>
        <v>#VALUE!</v>
      </c>
      <c r="BO107" t="e">
        <f ca="1">IF(VLOOKUP($BV107,[1]EquipTable!$1:$1048576,MATCH("업데이트순번",[1]EquipTable!$1:$1,0),0)&lt;=$BP$1,1,0)
*IF(MID(BV107,7,1)="4",0.1,1)
*IF(AND(MID(BV107,7,1)&lt;&gt;"4",MID(BV107,6,1)="8"),4,1)</f>
        <v>#VALUE!</v>
      </c>
      <c r="BP107" t="e">
        <f t="shared" ca="1" si="43"/>
        <v>#VALUE!</v>
      </c>
      <c r="BQ107" t="e">
        <f t="shared" ca="1" si="44"/>
        <v>#VALUE!</v>
      </c>
      <c r="BR107" t="e">
        <f t="shared" ca="1" si="45"/>
        <v>#VALUE!</v>
      </c>
      <c r="BS107" t="e">
        <f t="shared" ca="1" si="46"/>
        <v>#VALUE!</v>
      </c>
      <c r="BT107" t="e">
        <f t="shared" ca="1" si="47"/>
        <v>#VALUE!</v>
      </c>
      <c r="BU107" t="e">
        <f t="shared" ca="1" si="48"/>
        <v>#VALUE!</v>
      </c>
      <c r="BV107" t="e">
        <f ca="1">OFFSET([1]EquipTable!$A$1,ROW()-1,0)</f>
        <v>#VALUE!</v>
      </c>
    </row>
    <row r="108" spans="1:74">
      <c r="A108">
        <v>11</v>
      </c>
      <c r="B108">
        <v>6</v>
      </c>
      <c r="C108">
        <f t="shared" si="33"/>
        <v>0</v>
      </c>
      <c r="D108">
        <f t="shared" ca="1" si="52"/>
        <v>0.50173681551077853</v>
      </c>
      <c r="E108">
        <f t="shared" ca="1" si="52"/>
        <v>0.84897346493965553</v>
      </c>
      <c r="F108">
        <f t="shared" ca="1" si="52"/>
        <v>0.64788903675597753</v>
      </c>
      <c r="G108">
        <f t="shared" ca="1" si="52"/>
        <v>0.10101796005013508</v>
      </c>
      <c r="H108">
        <f t="shared" ca="1" si="52"/>
        <v>0.53396187764693537</v>
      </c>
      <c r="I108">
        <f t="shared" ca="1" si="52"/>
        <v>4.7777247286905133E-2</v>
      </c>
      <c r="M108" t="str">
        <f t="shared" ca="1" si="34"/>
        <v>지정 장비</v>
      </c>
      <c r="N108" t="e">
        <f t="shared" ca="1" si="35"/>
        <v>#VALUE!</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DI</v>
      </c>
      <c r="Q108" t="e">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#VALUE!</v>
      </c>
      <c r="R108" t="e">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#VALUE!</v>
      </c>
      <c r="S108" t="e">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#VALUE!</v>
      </c>
      <c r="T108" t="e">
        <f t="shared" ca="1" si="37"/>
        <v>#VALUE!</v>
      </c>
      <c r="U108" t="s">
        <v>82</v>
      </c>
      <c r="V108" t="s">
        <v>110</v>
      </c>
      <c r="W108">
        <v>1</v>
      </c>
      <c r="X108" t="s">
        <v>125</v>
      </c>
      <c r="Z108">
        <v>3200</v>
      </c>
      <c r="AA108" t="str">
        <f t="shared" ca="1" si="38"/>
        <v>fe</v>
      </c>
      <c r="AB108" t="s">
        <v>82</v>
      </c>
      <c r="AC108" t="s">
        <v>381</v>
      </c>
      <c r="AD108">
        <v>1</v>
      </c>
      <c r="AE108" t="s">
        <v>125</v>
      </c>
      <c r="AG108">
        <v>3200</v>
      </c>
      <c r="AH108" t="str">
        <f>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스켈레톤 쉴드</v>
      </c>
      <c r="AL108">
        <v>1</v>
      </c>
      <c r="AM108"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v>
      </c>
      <c r="AN108" t="str">
        <f t="shared" ca="1" si="42"/>
        <v>{"dy":11,"sl":6,"tp":"fe","vl":"Equip7102","cn":1,"pt":"GO","pr":3200}</v>
      </c>
      <c r="BM108" t="e">
        <f ca="1">IF(VLOOKUP($BV108,[1]EquipTable!$1:$1048576,MATCH("업데이트순번",[1]EquipTable!$1:$1,0),0)&lt;=$BP$1,1,0)
*IF(MID(BV108,7,1)="4",0.1,1)</f>
        <v>#VALUE!</v>
      </c>
      <c r="BN108" t="e">
        <f ca="1">IF(VLOOKUP($BV108,[1]EquipTable!$1:$1048576,MATCH("업데이트순번",[1]EquipTable!$1:$1,0),0)&lt;=$BP$1,1,0)
*IF(MID(BV108,7,1)="4",0.1,1)
*IF(AND(MID(BV108,7,1)&lt;&gt;"4",OR(MID(BV108,6,1)="6",MID(BV108,6,1)="7")),3,1)</f>
        <v>#VALUE!</v>
      </c>
      <c r="BO108" t="e">
        <f ca="1">IF(VLOOKUP($BV108,[1]EquipTable!$1:$1048576,MATCH("업데이트순번",[1]EquipTable!$1:$1,0),0)&lt;=$BP$1,1,0)
*IF(MID(BV108,7,1)="4",0.1,1)
*IF(AND(MID(BV108,7,1)&lt;&gt;"4",MID(BV108,6,1)="8"),4,1)</f>
        <v>#VALUE!</v>
      </c>
      <c r="BP108" t="e">
        <f t="shared" ca="1" si="43"/>
        <v>#VALUE!</v>
      </c>
      <c r="BQ108" t="e">
        <f t="shared" ca="1" si="44"/>
        <v>#VALUE!</v>
      </c>
      <c r="BR108" t="e">
        <f t="shared" ca="1" si="45"/>
        <v>#VALUE!</v>
      </c>
      <c r="BS108" t="e">
        <f t="shared" ca="1" si="46"/>
        <v>#VALUE!</v>
      </c>
      <c r="BT108" t="e">
        <f t="shared" ca="1" si="47"/>
        <v>#VALUE!</v>
      </c>
      <c r="BU108" t="e">
        <f t="shared" ca="1" si="48"/>
        <v>#VALUE!</v>
      </c>
      <c r="BV108" t="e">
        <f ca="1">OFFSET([1]EquipTable!$A$1,ROW()-1,0)</f>
        <v>#VALUE!</v>
      </c>
    </row>
    <row r="109" spans="1:74">
      <c r="A109">
        <v>11</v>
      </c>
      <c r="B109">
        <v>7</v>
      </c>
      <c r="C109">
        <f t="shared" si="33"/>
        <v>0</v>
      </c>
      <c r="D109">
        <f t="shared" ca="1" si="52"/>
        <v>0.22819300092827022</v>
      </c>
      <c r="E109">
        <f t="shared" ca="1" si="52"/>
        <v>0.95711472929569053</v>
      </c>
      <c r="F109">
        <f t="shared" ca="1" si="52"/>
        <v>0.83944093557989918</v>
      </c>
      <c r="G109">
        <f t="shared" ca="1" si="52"/>
        <v>0.41350454887414878</v>
      </c>
      <c r="H109">
        <f t="shared" ca="1" si="52"/>
        <v>0.66762488721125013</v>
      </c>
      <c r="I109">
        <f t="shared" ca="1" si="52"/>
        <v>1.2511439547790215E-2</v>
      </c>
      <c r="M109" t="str">
        <f t="shared" ca="1" si="34"/>
        <v>지정 장비</v>
      </c>
      <c r="N109" t="e">
        <f t="shared" ca="1" si="35"/>
        <v>#VALUE!</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t="e">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#VALUE!</v>
      </c>
      <c r="S109" t="e">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#VALUE!</v>
      </c>
      <c r="T109" t="e">
        <f t="shared" ca="1" si="37"/>
        <v>#VALUE!</v>
      </c>
      <c r="U109" t="s">
        <v>82</v>
      </c>
      <c r="V109" t="s">
        <v>200</v>
      </c>
      <c r="W109">
        <v>1</v>
      </c>
      <c r="X109" t="s">
        <v>125</v>
      </c>
      <c r="Z109">
        <v>700</v>
      </c>
      <c r="AA109" t="str">
        <f t="shared" ca="1" si="38"/>
        <v>uph</v>
      </c>
      <c r="AB109" t="s">
        <v>91</v>
      </c>
      <c r="AC109">
        <v>50496</v>
      </c>
      <c r="AD109">
        <v>9</v>
      </c>
      <c r="AE109" t="s">
        <v>125</v>
      </c>
      <c r="AG109">
        <v>2700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v>
      </c>
      <c r="AN109" t="str">
        <f t="shared" ca="1" si="42"/>
        <v>{"dy":11,"sl":7,"tp":"uph","vl":"50496","cn":9,"pt":"GO","pr":2700}</v>
      </c>
      <c r="BM109" t="e">
        <f ca="1">IF(VLOOKUP($BV109,[1]EquipTable!$1:$1048576,MATCH("업데이트순번",[1]EquipTable!$1:$1,0),0)&lt;=$BP$1,1,0)
*IF(MID(BV109,7,1)="4",0.1,1)</f>
        <v>#VALUE!</v>
      </c>
      <c r="BN109" t="e">
        <f ca="1">IF(VLOOKUP($BV109,[1]EquipTable!$1:$1048576,MATCH("업데이트순번",[1]EquipTable!$1:$1,0),0)&lt;=$BP$1,1,0)
*IF(MID(BV109,7,1)="4",0.1,1)
*IF(AND(MID(BV109,7,1)&lt;&gt;"4",OR(MID(BV109,6,1)="6",MID(BV109,6,1)="7")),3,1)</f>
        <v>#VALUE!</v>
      </c>
      <c r="BO109" t="e">
        <f ca="1">IF(VLOOKUP($BV109,[1]EquipTable!$1:$1048576,MATCH("업데이트순번",[1]EquipTable!$1:$1,0),0)&lt;=$BP$1,1,0)
*IF(MID(BV109,7,1)="4",0.1,1)
*IF(AND(MID(BV109,7,1)&lt;&gt;"4",MID(BV109,6,1)="8"),4,1)</f>
        <v>#VALUE!</v>
      </c>
      <c r="BP109" t="e">
        <f t="shared" ca="1" si="43"/>
        <v>#VALUE!</v>
      </c>
      <c r="BQ109" t="e">
        <f t="shared" ca="1" si="44"/>
        <v>#VALUE!</v>
      </c>
      <c r="BR109" t="e">
        <f t="shared" ca="1" si="45"/>
        <v>#VALUE!</v>
      </c>
      <c r="BS109" t="e">
        <f t="shared" ca="1" si="46"/>
        <v>#VALUE!</v>
      </c>
      <c r="BT109" t="e">
        <f t="shared" ca="1" si="47"/>
        <v>#VALUE!</v>
      </c>
      <c r="BU109" t="e">
        <f t="shared" ca="1" si="48"/>
        <v>#VALUE!</v>
      </c>
      <c r="BV109" t="e">
        <f ca="1">OFFSET([1]EquipTable!$A$1,ROW()-1,0)</f>
        <v>#VALUE!</v>
      </c>
    </row>
    <row r="110" spans="1:74">
      <c r="A110">
        <v>11</v>
      </c>
      <c r="B110">
        <v>8</v>
      </c>
      <c r="C110">
        <f t="shared" si="33"/>
        <v>0</v>
      </c>
      <c r="D110">
        <f t="shared" ca="1" si="52"/>
        <v>0.78751374344313319</v>
      </c>
      <c r="E110">
        <f t="shared" ca="1" si="52"/>
        <v>0.17378222491162332</v>
      </c>
      <c r="F110">
        <f t="shared" ca="1" si="52"/>
        <v>0.86046137180743221</v>
      </c>
      <c r="G110">
        <f t="shared" ca="1" si="52"/>
        <v>0.66959603423616376</v>
      </c>
      <c r="H110">
        <f t="shared" ca="1" si="52"/>
        <v>0.93475670749465012</v>
      </c>
      <c r="I110">
        <f t="shared" ca="1" si="52"/>
        <v>0.49058837825106272</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v>
      </c>
      <c r="AN110" t="str">
        <f t="shared" ca="1" si="42"/>
        <v>{"dy":11,"sl":8}</v>
      </c>
      <c r="BM110" t="e">
        <f ca="1">IF(VLOOKUP($BV110,[1]EquipTable!$1:$1048576,MATCH("업데이트순번",[1]EquipTable!$1:$1,0),0)&lt;=$BP$1,1,0)
*IF(MID(BV110,7,1)="4",0.1,1)</f>
        <v>#VALUE!</v>
      </c>
      <c r="BN110" t="e">
        <f ca="1">IF(VLOOKUP($BV110,[1]EquipTable!$1:$1048576,MATCH("업데이트순번",[1]EquipTable!$1:$1,0),0)&lt;=$BP$1,1,0)
*IF(MID(BV110,7,1)="4",0.1,1)
*IF(AND(MID(BV110,7,1)&lt;&gt;"4",OR(MID(BV110,6,1)="6",MID(BV110,6,1)="7")),3,1)</f>
        <v>#VALUE!</v>
      </c>
      <c r="BO110" t="e">
        <f ca="1">IF(VLOOKUP($BV110,[1]EquipTable!$1:$1048576,MATCH("업데이트순번",[1]EquipTable!$1:$1,0),0)&lt;=$BP$1,1,0)
*IF(MID(BV110,7,1)="4",0.1,1)
*IF(AND(MID(BV110,7,1)&lt;&gt;"4",MID(BV110,6,1)="8"),4,1)</f>
        <v>#VALUE!</v>
      </c>
      <c r="BP110" t="e">
        <f t="shared" ca="1" si="43"/>
        <v>#VALUE!</v>
      </c>
      <c r="BQ110" t="e">
        <f t="shared" ca="1" si="44"/>
        <v>#VALUE!</v>
      </c>
      <c r="BR110" t="e">
        <f t="shared" ca="1" si="45"/>
        <v>#VALUE!</v>
      </c>
      <c r="BS110" t="e">
        <f t="shared" ca="1" si="46"/>
        <v>#VALUE!</v>
      </c>
      <c r="BT110" t="e">
        <f t="shared" ca="1" si="47"/>
        <v>#VALUE!</v>
      </c>
      <c r="BU110" t="e">
        <f t="shared" ca="1" si="48"/>
        <v>#VALUE!</v>
      </c>
      <c r="BV110" t="e">
        <f ca="1">OFFSET([1]EquipTable!$A$1,ROW()-1,0)</f>
        <v>#VALUE!</v>
      </c>
    </row>
    <row r="111" spans="1:74">
      <c r="A111">
        <v>11</v>
      </c>
      <c r="B111">
        <v>9</v>
      </c>
      <c r="C111">
        <f t="shared" si="33"/>
        <v>0</v>
      </c>
      <c r="D111">
        <f t="shared" ca="1" si="52"/>
        <v>0.73542642448149875</v>
      </c>
      <c r="E111">
        <f t="shared" ca="1" si="52"/>
        <v>0.19809783388584667</v>
      </c>
      <c r="F111">
        <f t="shared" ca="1" si="52"/>
        <v>3.2839003296601943E-2</v>
      </c>
      <c r="G111">
        <f t="shared" ca="1" si="52"/>
        <v>0.56871224731597803</v>
      </c>
      <c r="H111">
        <f t="shared" ca="1" si="52"/>
        <v>0.49878241463007189</v>
      </c>
      <c r="I111">
        <f t="shared" ca="1" si="52"/>
        <v>0.93834764966289497</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v>
      </c>
      <c r="AN111" t="str">
        <f t="shared" ca="1" si="42"/>
        <v>{"dy":11,"sl":9}</v>
      </c>
      <c r="BM111" t="e">
        <f ca="1">IF(VLOOKUP($BV111,[1]EquipTable!$1:$1048576,MATCH("업데이트순번",[1]EquipTable!$1:$1,0),0)&lt;=$BP$1,1,0)
*IF(MID(BV111,7,1)="4",0.1,1)</f>
        <v>#VALUE!</v>
      </c>
      <c r="BN111" t="e">
        <f ca="1">IF(VLOOKUP($BV111,[1]EquipTable!$1:$1048576,MATCH("업데이트순번",[1]EquipTable!$1:$1,0),0)&lt;=$BP$1,1,0)
*IF(MID(BV111,7,1)="4",0.1,1)
*IF(AND(MID(BV111,7,1)&lt;&gt;"4",OR(MID(BV111,6,1)="6",MID(BV111,6,1)="7")),3,1)</f>
        <v>#VALUE!</v>
      </c>
      <c r="BO111" t="e">
        <f ca="1">IF(VLOOKUP($BV111,[1]EquipTable!$1:$1048576,MATCH("업데이트순번",[1]EquipTable!$1:$1,0),0)&lt;=$BP$1,1,0)
*IF(MID(BV111,7,1)="4",0.1,1)
*IF(AND(MID(BV111,7,1)&lt;&gt;"4",MID(BV111,6,1)="8"),4,1)</f>
        <v>#VALUE!</v>
      </c>
      <c r="BP111" t="e">
        <f t="shared" ca="1" si="43"/>
        <v>#VALUE!</v>
      </c>
      <c r="BQ111" t="e">
        <f t="shared" ca="1" si="44"/>
        <v>#VALUE!</v>
      </c>
      <c r="BR111" t="e">
        <f t="shared" ca="1" si="45"/>
        <v>#VALUE!</v>
      </c>
      <c r="BS111" t="e">
        <f t="shared" ca="1" si="46"/>
        <v>#VALUE!</v>
      </c>
      <c r="BT111" t="e">
        <f t="shared" ca="1" si="47"/>
        <v>#VALUE!</v>
      </c>
      <c r="BU111" t="e">
        <f t="shared" ca="1" si="48"/>
        <v>#VALUE!</v>
      </c>
      <c r="BV111" t="e">
        <f ca="1">OFFSET([1]EquipTable!$A$1,ROW()-1,0)</f>
        <v>#VALUE!</v>
      </c>
    </row>
    <row r="112" spans="1:74">
      <c r="A112">
        <v>12</v>
      </c>
      <c r="B112">
        <v>0</v>
      </c>
      <c r="C112">
        <f t="shared" si="33"/>
        <v>0</v>
      </c>
      <c r="D112">
        <f t="shared" ref="D112:I121" ca="1" si="53">RAND()</f>
        <v>0.40464106027341051</v>
      </c>
      <c r="E112">
        <f t="shared" ca="1" si="53"/>
        <v>0.71173002724053847</v>
      </c>
      <c r="F112">
        <f t="shared" ca="1" si="53"/>
        <v>2.01781108831105E-2</v>
      </c>
      <c r="G112">
        <f t="shared" ca="1" si="53"/>
        <v>0.73327271777682934</v>
      </c>
      <c r="H112">
        <f t="shared" ca="1" si="53"/>
        <v>0.55193778351227507</v>
      </c>
      <c r="I112">
        <f t="shared" ca="1" si="53"/>
        <v>0.31005343359089421</v>
      </c>
      <c r="M112" t="str">
        <f t="shared" ca="1" si="34"/>
        <v>지정 장비</v>
      </c>
      <c r="N112" t="e">
        <f t="shared" ca="1" si="35"/>
        <v>#VALUE!</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t="e">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#VALUE!</v>
      </c>
      <c r="S112" t="e">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#VALUE!</v>
      </c>
      <c r="T112" t="e">
        <f t="shared" ca="1" si="37"/>
        <v>#VALUE!</v>
      </c>
      <c r="U112" t="s">
        <v>84</v>
      </c>
      <c r="W112">
        <v>1</v>
      </c>
      <c r="X112" t="s">
        <v>129</v>
      </c>
      <c r="Z112">
        <v>149</v>
      </c>
      <c r="AA112" t="str">
        <f t="shared" ca="1" si="38"/>
        <v>upn</v>
      </c>
      <c r="AB112" t="s">
        <v>92</v>
      </c>
      <c r="AC112">
        <v>42969</v>
      </c>
      <c r="AD112">
        <v>5</v>
      </c>
      <c r="AE112" t="s">
        <v>125</v>
      </c>
      <c r="AG112">
        <v>1500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v>
      </c>
      <c r="AN112" t="str">
        <f t="shared" ca="1" si="42"/>
        <v>{"dy":12,"sl":0,"tp":"upn","vl":"42969","cn":5,"pt":"GO","pr":1500}</v>
      </c>
      <c r="BM112" t="e">
        <f ca="1">IF(VLOOKUP($BV112,[1]EquipTable!$1:$1048576,MATCH("업데이트순번",[1]EquipTable!$1:$1,0),0)&lt;=$BP$1,1,0)
*IF(MID(BV112,7,1)="4",0.1,1)</f>
        <v>#VALUE!</v>
      </c>
      <c r="BN112" t="e">
        <f ca="1">IF(VLOOKUP($BV112,[1]EquipTable!$1:$1048576,MATCH("업데이트순번",[1]EquipTable!$1:$1,0),0)&lt;=$BP$1,1,0)
*IF(MID(BV112,7,1)="4",0.1,1)
*IF(AND(MID(BV112,7,1)&lt;&gt;"4",OR(MID(BV112,6,1)="6",MID(BV112,6,1)="7")),3,1)</f>
        <v>#VALUE!</v>
      </c>
      <c r="BO112" t="e">
        <f ca="1">IF(VLOOKUP($BV112,[1]EquipTable!$1:$1048576,MATCH("업데이트순번",[1]EquipTable!$1:$1,0),0)&lt;=$BP$1,1,0)
*IF(MID(BV112,7,1)="4",0.1,1)
*IF(AND(MID(BV112,7,1)&lt;&gt;"4",MID(BV112,6,1)="8"),4,1)</f>
        <v>#VALUE!</v>
      </c>
      <c r="BP112" t="e">
        <f t="shared" ca="1" si="43"/>
        <v>#VALUE!</v>
      </c>
      <c r="BQ112" t="e">
        <f t="shared" ca="1" si="44"/>
        <v>#VALUE!</v>
      </c>
      <c r="BR112" t="e">
        <f t="shared" ca="1" si="45"/>
        <v>#VALUE!</v>
      </c>
      <c r="BS112" t="e">
        <f t="shared" ca="1" si="46"/>
        <v>#VALUE!</v>
      </c>
      <c r="BT112" t="e">
        <f t="shared" ca="1" si="47"/>
        <v>#VALUE!</v>
      </c>
      <c r="BU112" t="e">
        <f t="shared" ca="1" si="48"/>
        <v>#VALUE!</v>
      </c>
      <c r="BV112" t="e">
        <f ca="1">OFFSET([1]EquipTable!$A$1,ROW()-1,0)</f>
        <v>#VALUE!</v>
      </c>
    </row>
    <row r="113" spans="1:74">
      <c r="A113">
        <v>12</v>
      </c>
      <c r="B113">
        <v>1</v>
      </c>
      <c r="C113">
        <f t="shared" si="33"/>
        <v>0</v>
      </c>
      <c r="D113">
        <f t="shared" ca="1" si="53"/>
        <v>0.56866629553857995</v>
      </c>
      <c r="E113">
        <f t="shared" ca="1" si="53"/>
        <v>0.73978154685819453</v>
      </c>
      <c r="F113">
        <f t="shared" ca="1" si="53"/>
        <v>0.21070637287571037</v>
      </c>
      <c r="G113">
        <f t="shared" ca="1" si="53"/>
        <v>0.90351092930670929</v>
      </c>
      <c r="H113">
        <f t="shared" ca="1" si="53"/>
        <v>0.19149323258548989</v>
      </c>
      <c r="I113">
        <f t="shared" ca="1" si="53"/>
        <v>0.47345266018596854</v>
      </c>
      <c r="M113" t="str">
        <f t="shared" ca="1" si="34"/>
        <v>지정 장비</v>
      </c>
      <c r="N113" t="e">
        <f t="shared" ca="1" si="35"/>
        <v>#VALUE!</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t="e">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#VALUE!</v>
      </c>
      <c r="S113" t="e">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#VALUE!</v>
      </c>
      <c r="T113" t="e">
        <f t="shared" ca="1" si="37"/>
        <v>#VALUE!</v>
      </c>
      <c r="U113" t="s">
        <v>82</v>
      </c>
      <c r="V113" t="s">
        <v>190</v>
      </c>
      <c r="W113">
        <v>1</v>
      </c>
      <c r="X113" t="s">
        <v>125</v>
      </c>
      <c r="Z113">
        <v>1200</v>
      </c>
      <c r="AA113" t="str">
        <f t="shared" ca="1" si="38"/>
        <v>fe</v>
      </c>
      <c r="AB113" t="s">
        <v>82</v>
      </c>
      <c r="AC113" t="s">
        <v>485</v>
      </c>
      <c r="AD113">
        <v>1</v>
      </c>
      <c r="AE113" t="s">
        <v>125</v>
      </c>
      <c r="AG113">
        <v>1200</v>
      </c>
      <c r="AH113" t="str">
        <f>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원시 부족 지팡이</v>
      </c>
      <c r="AL113">
        <v>1</v>
      </c>
      <c r="AM113"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v>
      </c>
      <c r="AN113" t="str">
        <f t="shared" ca="1" si="42"/>
        <v>{"dy":12,"sl":1,"tp":"fe","vl":"Equip3101","cn":1,"pt":"GO","pr":1200}</v>
      </c>
      <c r="BM113" t="e">
        <f ca="1">IF(VLOOKUP($BV113,[1]EquipTable!$1:$1048576,MATCH("업데이트순번",[1]EquipTable!$1:$1,0),0)&lt;=$BP$1,1,0)
*IF(MID(BV113,7,1)="4",0.1,1)</f>
        <v>#VALUE!</v>
      </c>
      <c r="BN113" t="e">
        <f ca="1">IF(VLOOKUP($BV113,[1]EquipTable!$1:$1048576,MATCH("업데이트순번",[1]EquipTable!$1:$1,0),0)&lt;=$BP$1,1,0)
*IF(MID(BV113,7,1)="4",0.1,1)
*IF(AND(MID(BV113,7,1)&lt;&gt;"4",OR(MID(BV113,6,1)="6",MID(BV113,6,1)="7")),3,1)</f>
        <v>#VALUE!</v>
      </c>
      <c r="BO113" t="e">
        <f ca="1">IF(VLOOKUP($BV113,[1]EquipTable!$1:$1048576,MATCH("업데이트순번",[1]EquipTable!$1:$1,0),0)&lt;=$BP$1,1,0)
*IF(MID(BV113,7,1)="4",0.1,1)
*IF(AND(MID(BV113,7,1)&lt;&gt;"4",MID(BV113,6,1)="8"),4,1)</f>
        <v>#VALUE!</v>
      </c>
      <c r="BP113" t="e">
        <f t="shared" ca="1" si="43"/>
        <v>#VALUE!</v>
      </c>
      <c r="BQ113" t="e">
        <f t="shared" ca="1" si="44"/>
        <v>#VALUE!</v>
      </c>
      <c r="BR113" t="e">
        <f t="shared" ca="1" si="45"/>
        <v>#VALUE!</v>
      </c>
      <c r="BS113" t="e">
        <f t="shared" ca="1" si="46"/>
        <v>#VALUE!</v>
      </c>
      <c r="BT113" t="e">
        <f t="shared" ca="1" si="47"/>
        <v>#VALUE!</v>
      </c>
      <c r="BU113" t="e">
        <f t="shared" ca="1" si="48"/>
        <v>#VALUE!</v>
      </c>
      <c r="BV113" t="e">
        <f ca="1">OFFSET([1]EquipTable!$A$1,ROW()-1,0)</f>
        <v>#VALUE!</v>
      </c>
    </row>
    <row r="114" spans="1:74">
      <c r="A114">
        <v>12</v>
      </c>
      <c r="B114">
        <v>2</v>
      </c>
      <c r="C114">
        <f t="shared" si="33"/>
        <v>0</v>
      </c>
      <c r="D114">
        <f t="shared" ca="1" si="53"/>
        <v>0.7349264023239338</v>
      </c>
      <c r="E114">
        <f t="shared" ca="1" si="53"/>
        <v>0.23858947025974286</v>
      </c>
      <c r="F114">
        <f t="shared" ca="1" si="53"/>
        <v>0.94834831465008795</v>
      </c>
      <c r="G114">
        <f t="shared" ca="1" si="53"/>
        <v>0.32775705548009593</v>
      </c>
      <c r="H114">
        <f t="shared" ca="1" si="53"/>
        <v>0.93465412761592115</v>
      </c>
      <c r="I114">
        <f t="shared" ca="1" si="53"/>
        <v>0.37955828774072786</v>
      </c>
      <c r="M114" t="str">
        <f t="shared" ca="1" si="34"/>
        <v>안 지정 캐릭터 PP 영웅등급</v>
      </c>
      <c r="N114">
        <f t="shared" ca="1" si="35"/>
        <v>23858</v>
      </c>
      <c r="O114">
        <f t="shared" ca="1" si="36"/>
        <v>5</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1500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91</v>
      </c>
      <c r="V114">
        <v>19697</v>
      </c>
      <c r="W114">
        <v>10</v>
      </c>
      <c r="X114" t="s">
        <v>125</v>
      </c>
      <c r="Z114">
        <v>1000</v>
      </c>
      <c r="AA114" t="str">
        <f t="shared" ca="1" si="38"/>
        <v>upn</v>
      </c>
      <c r="AB114" t="s">
        <v>92</v>
      </c>
      <c r="AC114">
        <v>29697</v>
      </c>
      <c r="AD114">
        <v>8</v>
      </c>
      <c r="AE114" t="s">
        <v>125</v>
      </c>
      <c r="AG114">
        <v>2400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v>
      </c>
      <c r="AN114" t="str">
        <f t="shared" ca="1" si="42"/>
        <v>{"dy":12,"sl":2,"tp":"upn","vl":"29697","cn":8,"pt":"GO","pr":2400}</v>
      </c>
      <c r="BM114" t="e">
        <f ca="1">IF(VLOOKUP($BV114,[1]EquipTable!$1:$1048576,MATCH("업데이트순번",[1]EquipTable!$1:$1,0),0)&lt;=$BP$1,1,0)
*IF(MID(BV114,7,1)="4",0.1,1)</f>
        <v>#VALUE!</v>
      </c>
      <c r="BN114" t="e">
        <f ca="1">IF(VLOOKUP($BV114,[1]EquipTable!$1:$1048576,MATCH("업데이트순번",[1]EquipTable!$1:$1,0),0)&lt;=$BP$1,1,0)
*IF(MID(BV114,7,1)="4",0.1,1)
*IF(AND(MID(BV114,7,1)&lt;&gt;"4",OR(MID(BV114,6,1)="6",MID(BV114,6,1)="7")),3,1)</f>
        <v>#VALUE!</v>
      </c>
      <c r="BO114" t="e">
        <f ca="1">IF(VLOOKUP($BV114,[1]EquipTable!$1:$1048576,MATCH("업데이트순번",[1]EquipTable!$1:$1,0),0)&lt;=$BP$1,1,0)
*IF(MID(BV114,7,1)="4",0.1,1)
*IF(AND(MID(BV114,7,1)&lt;&gt;"4",MID(BV114,6,1)="8"),4,1)</f>
        <v>#VALUE!</v>
      </c>
      <c r="BP114" t="e">
        <f t="shared" ca="1" si="43"/>
        <v>#VALUE!</v>
      </c>
      <c r="BQ114" t="e">
        <f t="shared" ca="1" si="44"/>
        <v>#VALUE!</v>
      </c>
      <c r="BR114" t="e">
        <f t="shared" ca="1" si="45"/>
        <v>#VALUE!</v>
      </c>
      <c r="BS114" t="e">
        <f t="shared" ca="1" si="46"/>
        <v>#VALUE!</v>
      </c>
      <c r="BT114" t="e">
        <f t="shared" ca="1" si="47"/>
        <v>#VALUE!</v>
      </c>
      <c r="BU114" t="e">
        <f t="shared" ca="1" si="48"/>
        <v>#VALUE!</v>
      </c>
      <c r="BV114" t="e">
        <f ca="1">OFFSET([1]EquipTable!$A$1,ROW()-1,0)</f>
        <v>#VALUE!</v>
      </c>
    </row>
    <row r="115" spans="1:74">
      <c r="A115">
        <v>12</v>
      </c>
      <c r="B115">
        <v>3</v>
      </c>
      <c r="C115">
        <f t="shared" si="33"/>
        <v>0</v>
      </c>
      <c r="D115">
        <f t="shared" ca="1" si="53"/>
        <v>0.37034261468423602</v>
      </c>
      <c r="E115">
        <f t="shared" ca="1" si="53"/>
        <v>0.67866177136778405</v>
      </c>
      <c r="F115">
        <f t="shared" ca="1" si="53"/>
        <v>0.19269697703499677</v>
      </c>
      <c r="G115">
        <f t="shared" ca="1" si="53"/>
        <v>0.52234483082140737</v>
      </c>
      <c r="H115">
        <f t="shared" ca="1" si="53"/>
        <v>0.89747679154611593</v>
      </c>
      <c r="I115">
        <f t="shared" ca="1" si="53"/>
        <v>0.56438470320825396</v>
      </c>
      <c r="M115" t="str">
        <f t="shared" ca="1" si="34"/>
        <v>안 지정 캐릭터 PP 일반등급</v>
      </c>
      <c r="N115">
        <f t="shared" ca="1" si="35"/>
        <v>67866</v>
      </c>
      <c r="O115">
        <f t="shared" ca="1" si="36"/>
        <v>11</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3300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92</v>
      </c>
      <c r="V115">
        <v>52969</v>
      </c>
      <c r="W115">
        <v>12</v>
      </c>
      <c r="X115" t="s">
        <v>125</v>
      </c>
      <c r="Z115">
        <v>1200</v>
      </c>
      <c r="AA115" t="str">
        <f t="shared" ca="1" si="38"/>
        <v>fe</v>
      </c>
      <c r="AB115" t="s">
        <v>82</v>
      </c>
      <c r="AC115" t="s">
        <v>527</v>
      </c>
      <c r="AD115">
        <v>1</v>
      </c>
      <c r="AE115" t="s">
        <v>129</v>
      </c>
      <c r="AF115">
        <v>189</v>
      </c>
      <c r="AG115">
        <v>119</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전설</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단단한 칼날 메이스</v>
      </c>
      <c r="AL115">
        <v>1</v>
      </c>
      <c r="AM115"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v>
      </c>
      <c r="AN115" t="str">
        <f t="shared" ca="1" si="42"/>
        <v>{"dy":12,"sl":3,"tp":"fe","vl":"Equip4401","cn":1,"pt":"DI","pp":189,"pr":119}</v>
      </c>
      <c r="BM115" t="e">
        <f ca="1">IF(VLOOKUP($BV115,[1]EquipTable!$1:$1048576,MATCH("업데이트순번",[1]EquipTable!$1:$1,0),0)&lt;=$BP$1,1,0)
*IF(MID(BV115,7,1)="4",0.1,1)</f>
        <v>#VALUE!</v>
      </c>
      <c r="BN115" t="e">
        <f ca="1">IF(VLOOKUP($BV115,[1]EquipTable!$1:$1048576,MATCH("업데이트순번",[1]EquipTable!$1:$1,0),0)&lt;=$BP$1,1,0)
*IF(MID(BV115,7,1)="4",0.1,1)
*IF(AND(MID(BV115,7,1)&lt;&gt;"4",OR(MID(BV115,6,1)="6",MID(BV115,6,1)="7")),3,1)</f>
        <v>#VALUE!</v>
      </c>
      <c r="BO115" t="e">
        <f ca="1">IF(VLOOKUP($BV115,[1]EquipTable!$1:$1048576,MATCH("업데이트순번",[1]EquipTable!$1:$1,0),0)&lt;=$BP$1,1,0)
*IF(MID(BV115,7,1)="4",0.1,1)
*IF(AND(MID(BV115,7,1)&lt;&gt;"4",MID(BV115,6,1)="8"),4,1)</f>
        <v>#VALUE!</v>
      </c>
      <c r="BP115" t="e">
        <f t="shared" ca="1" si="43"/>
        <v>#VALUE!</v>
      </c>
      <c r="BQ115" t="e">
        <f t="shared" ca="1" si="44"/>
        <v>#VALUE!</v>
      </c>
      <c r="BR115" t="e">
        <f t="shared" ca="1" si="45"/>
        <v>#VALUE!</v>
      </c>
      <c r="BS115" t="e">
        <f t="shared" ca="1" si="46"/>
        <v>#VALUE!</v>
      </c>
      <c r="BT115" t="e">
        <f t="shared" ca="1" si="47"/>
        <v>#VALUE!</v>
      </c>
      <c r="BU115" t="e">
        <f t="shared" ca="1" si="48"/>
        <v>#VALUE!</v>
      </c>
      <c r="BV115" t="e">
        <f ca="1">OFFSET([1]EquipTable!$A$1,ROW()-1,0)</f>
        <v>#VALUE!</v>
      </c>
    </row>
    <row r="116" spans="1:74">
      <c r="A116">
        <v>12</v>
      </c>
      <c r="B116">
        <v>4</v>
      </c>
      <c r="C116">
        <f t="shared" si="33"/>
        <v>0</v>
      </c>
      <c r="D116">
        <f t="shared" ca="1" si="53"/>
        <v>0.64268021967263056</v>
      </c>
      <c r="E116">
        <f t="shared" ca="1" si="53"/>
        <v>0.61799557400663152</v>
      </c>
      <c r="F116">
        <f t="shared" ca="1" si="53"/>
        <v>0.85292394378681868</v>
      </c>
      <c r="G116">
        <f t="shared" ca="1" si="53"/>
        <v>0.56133949769404057</v>
      </c>
      <c r="H116">
        <f t="shared" ca="1" si="53"/>
        <v>0.53455053658643459</v>
      </c>
      <c r="I116">
        <f t="shared" ca="1" si="53"/>
        <v>0.97577349978766736</v>
      </c>
      <c r="M116" t="str">
        <f t="shared" ca="1" si="34"/>
        <v>안 지정 캐릭터 PP 일반등급</v>
      </c>
      <c r="N116">
        <f t="shared" ca="1" si="35"/>
        <v>61799</v>
      </c>
      <c r="O116">
        <f t="shared" ca="1" si="36"/>
        <v>10</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3000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92</v>
      </c>
      <c r="V116">
        <v>69726</v>
      </c>
      <c r="W116">
        <v>13</v>
      </c>
      <c r="X116" t="s">
        <v>125</v>
      </c>
      <c r="Z116">
        <v>1300</v>
      </c>
      <c r="AA116" t="str">
        <f t="shared" ca="1" si="38"/>
        <v>uph</v>
      </c>
      <c r="AB116" t="s">
        <v>91</v>
      </c>
      <c r="AC116">
        <v>59726</v>
      </c>
      <c r="AD116">
        <v>13</v>
      </c>
      <c r="AE116" t="s">
        <v>357</v>
      </c>
      <c r="AG116">
        <v>3</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v>
      </c>
      <c r="AN116" t="str">
        <f t="shared" ca="1" si="42"/>
        <v>{"dy":12,"sl":4,"tp":"uph","vl":"59726","cn":13,"pt":"DI","pr":3}</v>
      </c>
      <c r="BM116" t="e">
        <f ca="1">IF(VLOOKUP($BV116,[1]EquipTable!$1:$1048576,MATCH("업데이트순번",[1]EquipTable!$1:$1,0),0)&lt;=$BP$1,1,0)
*IF(MID(BV116,7,1)="4",0.1,1)</f>
        <v>#VALUE!</v>
      </c>
      <c r="BN116" t="e">
        <f ca="1">IF(VLOOKUP($BV116,[1]EquipTable!$1:$1048576,MATCH("업데이트순번",[1]EquipTable!$1:$1,0),0)&lt;=$BP$1,1,0)
*IF(MID(BV116,7,1)="4",0.1,1)
*IF(AND(MID(BV116,7,1)&lt;&gt;"4",OR(MID(BV116,6,1)="6",MID(BV116,6,1)="7")),3,1)</f>
        <v>#VALUE!</v>
      </c>
      <c r="BO116" t="e">
        <f ca="1">IF(VLOOKUP($BV116,[1]EquipTable!$1:$1048576,MATCH("업데이트순번",[1]EquipTable!$1:$1,0),0)&lt;=$BP$1,1,0)
*IF(MID(BV116,7,1)="4",0.1,1)
*IF(AND(MID(BV116,7,1)&lt;&gt;"4",MID(BV116,6,1)="8"),4,1)</f>
        <v>#VALUE!</v>
      </c>
      <c r="BP116" t="e">
        <f t="shared" ca="1" si="43"/>
        <v>#VALUE!</v>
      </c>
      <c r="BQ116" t="e">
        <f t="shared" ca="1" si="44"/>
        <v>#VALUE!</v>
      </c>
      <c r="BR116" t="e">
        <f t="shared" ca="1" si="45"/>
        <v>#VALUE!</v>
      </c>
      <c r="BS116" t="e">
        <f t="shared" ca="1" si="46"/>
        <v>#VALUE!</v>
      </c>
      <c r="BT116" t="e">
        <f t="shared" ca="1" si="47"/>
        <v>#VALUE!</v>
      </c>
      <c r="BU116" t="e">
        <f t="shared" ca="1" si="48"/>
        <v>#VALUE!</v>
      </c>
      <c r="BV116" t="e">
        <f ca="1">OFFSET([1]EquipTable!$A$1,ROW()-1,0)</f>
        <v>#VALUE!</v>
      </c>
    </row>
    <row r="117" spans="1:74">
      <c r="A117">
        <v>12</v>
      </c>
      <c r="B117">
        <v>5</v>
      </c>
      <c r="C117">
        <f t="shared" si="33"/>
        <v>0</v>
      </c>
      <c r="D117">
        <f t="shared" ca="1" si="53"/>
        <v>0.28016302489990796</v>
      </c>
      <c r="E117">
        <f t="shared" ca="1" si="53"/>
        <v>0.69519587282584239</v>
      </c>
      <c r="F117">
        <f t="shared" ca="1" si="53"/>
        <v>0.30436091175844093</v>
      </c>
      <c r="G117">
        <f t="shared" ca="1" si="53"/>
        <v>0.30252954094184958</v>
      </c>
      <c r="H117">
        <f t="shared" ca="1" si="53"/>
        <v>0.1688846629062013</v>
      </c>
      <c r="I117">
        <f t="shared" ca="1" si="53"/>
        <v>0.53233705725030045</v>
      </c>
      <c r="M117" t="str">
        <f t="shared" ca="1" si="34"/>
        <v>지정 장비</v>
      </c>
      <c r="N117" t="e">
        <f t="shared" ca="1" si="35"/>
        <v>#VALUE!</v>
      </c>
      <c r="O117">
        <f t="shared" ca="1" si="36"/>
        <v>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t="e">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#VALUE!</v>
      </c>
      <c r="S117" t="e">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#VALUE!</v>
      </c>
      <c r="T117" t="e">
        <f t="shared" ca="1" si="37"/>
        <v>#VALUE!</v>
      </c>
      <c r="U117" t="s">
        <v>91</v>
      </c>
      <c r="V117">
        <v>67379</v>
      </c>
      <c r="W117">
        <v>13</v>
      </c>
      <c r="X117" t="s">
        <v>125</v>
      </c>
      <c r="Z117">
        <v>1300</v>
      </c>
      <c r="AA117" t="str">
        <f t="shared" ca="1" si="38"/>
        <v>fe</v>
      </c>
      <c r="AB117" t="s">
        <v>82</v>
      </c>
      <c r="AC117" t="s">
        <v>424</v>
      </c>
      <c r="AD117">
        <v>1</v>
      </c>
      <c r="AE117" t="s">
        <v>125</v>
      </c>
      <c r="AG117">
        <v>3100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빅 바디</v>
      </c>
      <c r="AL117">
        <v>1</v>
      </c>
      <c r="AM117"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v>
      </c>
      <c r="AN117" t="str">
        <f t="shared" ca="1" si="42"/>
        <v>{"dy":12,"sl":5,"tp":"fe","vl":"Equip6101","cn":1,"pt":"GO","pr":3100}</v>
      </c>
      <c r="BM117" t="e">
        <f ca="1">IF(VLOOKUP($BV117,[1]EquipTable!$1:$1048576,MATCH("업데이트순번",[1]EquipTable!$1:$1,0),0)&lt;=$BP$1,1,0)
*IF(MID(BV117,7,1)="4",0.1,1)</f>
        <v>#VALUE!</v>
      </c>
      <c r="BN117" t="e">
        <f ca="1">IF(VLOOKUP($BV117,[1]EquipTable!$1:$1048576,MATCH("업데이트순번",[1]EquipTable!$1:$1,0),0)&lt;=$BP$1,1,0)
*IF(MID(BV117,7,1)="4",0.1,1)
*IF(AND(MID(BV117,7,1)&lt;&gt;"4",OR(MID(BV117,6,1)="6",MID(BV117,6,1)="7")),3,1)</f>
        <v>#VALUE!</v>
      </c>
      <c r="BO117" t="e">
        <f ca="1">IF(VLOOKUP($BV117,[1]EquipTable!$1:$1048576,MATCH("업데이트순번",[1]EquipTable!$1:$1,0),0)&lt;=$BP$1,1,0)
*IF(MID(BV117,7,1)="4",0.1,1)
*IF(AND(MID(BV117,7,1)&lt;&gt;"4",MID(BV117,6,1)="8"),4,1)</f>
        <v>#VALUE!</v>
      </c>
      <c r="BP117" t="e">
        <f t="shared" ca="1" si="43"/>
        <v>#VALUE!</v>
      </c>
      <c r="BQ117" t="e">
        <f t="shared" ca="1" si="44"/>
        <v>#VALUE!</v>
      </c>
      <c r="BR117" t="e">
        <f t="shared" ca="1" si="45"/>
        <v>#VALUE!</v>
      </c>
      <c r="BS117" t="e">
        <f t="shared" ca="1" si="46"/>
        <v>#VALUE!</v>
      </c>
      <c r="BT117" t="e">
        <f t="shared" ca="1" si="47"/>
        <v>#VALUE!</v>
      </c>
      <c r="BU117" t="e">
        <f t="shared" ca="1" si="48"/>
        <v>#VALUE!</v>
      </c>
      <c r="BV117" t="e">
        <f ca="1">OFFSET([1]EquipTable!$A$1,ROW()-1,0)</f>
        <v>#VALUE!</v>
      </c>
    </row>
    <row r="118" spans="1:74">
      <c r="A118">
        <v>12</v>
      </c>
      <c r="B118">
        <v>6</v>
      </c>
      <c r="C118">
        <f t="shared" si="33"/>
        <v>0</v>
      </c>
      <c r="D118">
        <f t="shared" ca="1" si="53"/>
        <v>0.97420297354886676</v>
      </c>
      <c r="E118">
        <f t="shared" ca="1" si="53"/>
        <v>0.95444559523588479</v>
      </c>
      <c r="F118">
        <f t="shared" ca="1" si="53"/>
        <v>0.38000007391734414</v>
      </c>
      <c r="G118">
        <f t="shared" ca="1" si="53"/>
        <v>0.39842766803607566</v>
      </c>
      <c r="H118">
        <f t="shared" ca="1" si="53"/>
        <v>0.55851627126299741</v>
      </c>
      <c r="I118">
        <f t="shared" ca="1" si="53"/>
        <v>0.62540437787389946</v>
      </c>
      <c r="M118" t="str">
        <f t="shared" ca="1" si="34"/>
        <v>지정 장비</v>
      </c>
      <c r="N118" t="e">
        <f t="shared" ca="1" si="35"/>
        <v>#VALUE!</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t="e">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#VALUE!</v>
      </c>
      <c r="S118" t="e">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#VALUE!</v>
      </c>
      <c r="T118" t="e">
        <f t="shared" ca="1" si="37"/>
        <v>#VALUE!</v>
      </c>
      <c r="U118" t="s">
        <v>82</v>
      </c>
      <c r="V118" t="s">
        <v>246</v>
      </c>
      <c r="W118">
        <v>1</v>
      </c>
      <c r="X118" t="s">
        <v>125</v>
      </c>
      <c r="Z118">
        <v>9600</v>
      </c>
      <c r="AA118" t="str">
        <f t="shared" ca="1" si="38"/>
        <v>fe</v>
      </c>
      <c r="AB118" t="s">
        <v>82</v>
      </c>
      <c r="AC118" t="s">
        <v>425</v>
      </c>
      <c r="AD118">
        <v>1</v>
      </c>
      <c r="AE118" t="s">
        <v>125</v>
      </c>
      <c r="AG118">
        <v>9600</v>
      </c>
      <c r="AH118" t="str">
        <f>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귀족의 하사품</v>
      </c>
      <c r="AL118">
        <v>1</v>
      </c>
      <c r="AM118"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v>
      </c>
      <c r="AN118" t="str">
        <f t="shared" ca="1" si="42"/>
        <v>{"dy":12,"sl":6,"tp":"fe","vl":"Equip7201","cn":1,"pt":"GO","pr":9600}</v>
      </c>
      <c r="BM118" t="e">
        <f ca="1">IF(VLOOKUP($BV118,[1]EquipTable!$1:$1048576,MATCH("업데이트순번",[1]EquipTable!$1:$1,0),0)&lt;=$BP$1,1,0)
*IF(MID(BV118,7,1)="4",0.1,1)</f>
        <v>#VALUE!</v>
      </c>
      <c r="BN118" t="e">
        <f ca="1">IF(VLOOKUP($BV118,[1]EquipTable!$1:$1048576,MATCH("업데이트순번",[1]EquipTable!$1:$1,0),0)&lt;=$BP$1,1,0)
*IF(MID(BV118,7,1)="4",0.1,1)
*IF(AND(MID(BV118,7,1)&lt;&gt;"4",OR(MID(BV118,6,1)="6",MID(BV118,6,1)="7")),3,1)</f>
        <v>#VALUE!</v>
      </c>
      <c r="BO118" t="e">
        <f ca="1">IF(VLOOKUP($BV118,[1]EquipTable!$1:$1048576,MATCH("업데이트순번",[1]EquipTable!$1:$1,0),0)&lt;=$BP$1,1,0)
*IF(MID(BV118,7,1)="4",0.1,1)
*IF(AND(MID(BV118,7,1)&lt;&gt;"4",MID(BV118,6,1)="8"),4,1)</f>
        <v>#VALUE!</v>
      </c>
      <c r="BP118" t="e">
        <f t="shared" ca="1" si="43"/>
        <v>#VALUE!</v>
      </c>
      <c r="BQ118" t="e">
        <f t="shared" ca="1" si="44"/>
        <v>#VALUE!</v>
      </c>
      <c r="BR118" t="e">
        <f t="shared" ca="1" si="45"/>
        <v>#VALUE!</v>
      </c>
      <c r="BS118" t="e">
        <f t="shared" ca="1" si="46"/>
        <v>#VALUE!</v>
      </c>
      <c r="BT118" t="e">
        <f t="shared" ca="1" si="47"/>
        <v>#VALUE!</v>
      </c>
      <c r="BU118" t="e">
        <f t="shared" ca="1" si="48"/>
        <v>#VALUE!</v>
      </c>
      <c r="BV118" t="e">
        <f ca="1">OFFSET([1]EquipTable!$A$1,ROW()-1,0)</f>
        <v>#VALUE!</v>
      </c>
    </row>
    <row r="119" spans="1:74">
      <c r="A119">
        <v>12</v>
      </c>
      <c r="B119">
        <v>7</v>
      </c>
      <c r="C119">
        <f t="shared" si="33"/>
        <v>0</v>
      </c>
      <c r="D119">
        <f t="shared" ca="1" si="53"/>
        <v>0.27013907911479207</v>
      </c>
      <c r="E119">
        <f t="shared" ca="1" si="53"/>
        <v>0.18699178703783448</v>
      </c>
      <c r="F119">
        <f t="shared" ca="1" si="53"/>
        <v>0.40825645634530106</v>
      </c>
      <c r="G119">
        <f t="shared" ca="1" si="53"/>
        <v>0.59690839587371514</v>
      </c>
      <c r="H119">
        <f t="shared" ca="1" si="53"/>
        <v>0.42571630462496457</v>
      </c>
      <c r="I119">
        <f t="shared" ca="1" si="53"/>
        <v>0.25650898553243573</v>
      </c>
      <c r="M119" t="str">
        <f t="shared" ca="1" si="34"/>
        <v>지정 장비</v>
      </c>
      <c r="N119" t="e">
        <f t="shared" ca="1" si="35"/>
        <v>#VALUE!</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t="e">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#VALUE!</v>
      </c>
      <c r="S119" t="e">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#VALUE!</v>
      </c>
      <c r="T119" t="e">
        <f t="shared" ca="1" si="37"/>
        <v>#VALUE!</v>
      </c>
      <c r="U119" t="s">
        <v>82</v>
      </c>
      <c r="V119" t="s">
        <v>293</v>
      </c>
      <c r="W119">
        <v>1</v>
      </c>
      <c r="X119" t="s">
        <v>125</v>
      </c>
      <c r="Z119">
        <v>5300</v>
      </c>
      <c r="AA119" t="str">
        <f t="shared" ca="1" si="38"/>
        <v>fe</v>
      </c>
      <c r="AB119" t="s">
        <v>82</v>
      </c>
      <c r="AC119" t="s">
        <v>360</v>
      </c>
      <c r="AD119">
        <v>1</v>
      </c>
      <c r="AE119" t="s">
        <v>125</v>
      </c>
      <c r="AG119">
        <v>5300</v>
      </c>
      <c r="AH119" t="str">
        <f>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v>
      </c>
      <c r="AN119" t="str">
        <f t="shared" ca="1" si="42"/>
        <v>{"dy":12,"sl":7,"tp":"fe","vl":"Equip8001","cn":1,"pt":"GO","pr":5300}</v>
      </c>
      <c r="BM119" t="e">
        <f ca="1">IF(VLOOKUP($BV119,[1]EquipTable!$1:$1048576,MATCH("업데이트순번",[1]EquipTable!$1:$1,0),0)&lt;=$BP$1,1,0)
*IF(MID(BV119,7,1)="4",0.1,1)</f>
        <v>#VALUE!</v>
      </c>
      <c r="BN119" t="e">
        <f ca="1">IF(VLOOKUP($BV119,[1]EquipTable!$1:$1048576,MATCH("업데이트순번",[1]EquipTable!$1:$1,0),0)&lt;=$BP$1,1,0)
*IF(MID(BV119,7,1)="4",0.1,1)
*IF(AND(MID(BV119,7,1)&lt;&gt;"4",OR(MID(BV119,6,1)="6",MID(BV119,6,1)="7")),3,1)</f>
        <v>#VALUE!</v>
      </c>
      <c r="BO119" t="e">
        <f ca="1">IF(VLOOKUP($BV119,[1]EquipTable!$1:$1048576,MATCH("업데이트순번",[1]EquipTable!$1:$1,0),0)&lt;=$BP$1,1,0)
*IF(MID(BV119,7,1)="4",0.1,1)
*IF(AND(MID(BV119,7,1)&lt;&gt;"4",MID(BV119,6,1)="8"),4,1)</f>
        <v>#VALUE!</v>
      </c>
      <c r="BP119" t="e">
        <f t="shared" ca="1" si="43"/>
        <v>#VALUE!</v>
      </c>
      <c r="BQ119" t="e">
        <f t="shared" ca="1" si="44"/>
        <v>#VALUE!</v>
      </c>
      <c r="BR119" t="e">
        <f t="shared" ca="1" si="45"/>
        <v>#VALUE!</v>
      </c>
      <c r="BS119" t="e">
        <f t="shared" ca="1" si="46"/>
        <v>#VALUE!</v>
      </c>
      <c r="BT119" t="e">
        <f t="shared" ca="1" si="47"/>
        <v>#VALUE!</v>
      </c>
      <c r="BU119" t="e">
        <f t="shared" ca="1" si="48"/>
        <v>#VALUE!</v>
      </c>
      <c r="BV119" t="e">
        <f ca="1">OFFSET([1]EquipTable!$A$1,ROW()-1,0)</f>
        <v>#VALUE!</v>
      </c>
    </row>
    <row r="120" spans="1:74">
      <c r="A120">
        <v>12</v>
      </c>
      <c r="B120">
        <v>8</v>
      </c>
      <c r="C120">
        <f t="shared" si="33"/>
        <v>0</v>
      </c>
      <c r="D120">
        <f t="shared" ca="1" si="53"/>
        <v>0.20966830351444432</v>
      </c>
      <c r="E120">
        <f t="shared" ca="1" si="53"/>
        <v>0.84788360721072931</v>
      </c>
      <c r="F120">
        <f t="shared" ca="1" si="53"/>
        <v>8.0656723568416022E-2</v>
      </c>
      <c r="G120">
        <f t="shared" ca="1" si="53"/>
        <v>0.84539568628285477</v>
      </c>
      <c r="H120">
        <f t="shared" ca="1" si="53"/>
        <v>0.47295496961995387</v>
      </c>
      <c r="I120">
        <f t="shared" ca="1" si="53"/>
        <v>0.28085363604817437</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v>
      </c>
      <c r="AN120" t="str">
        <f t="shared" ca="1" si="42"/>
        <v>{"dy":12,"sl":8}</v>
      </c>
      <c r="BM120" t="e">
        <f ca="1">IF(VLOOKUP($BV120,[1]EquipTable!$1:$1048576,MATCH("업데이트순번",[1]EquipTable!$1:$1,0),0)&lt;=$BP$1,1,0)
*IF(MID(BV120,7,1)="4",0.1,1)</f>
        <v>#VALUE!</v>
      </c>
      <c r="BN120" t="e">
        <f ca="1">IF(VLOOKUP($BV120,[1]EquipTable!$1:$1048576,MATCH("업데이트순번",[1]EquipTable!$1:$1,0),0)&lt;=$BP$1,1,0)
*IF(MID(BV120,7,1)="4",0.1,1)
*IF(AND(MID(BV120,7,1)&lt;&gt;"4",OR(MID(BV120,6,1)="6",MID(BV120,6,1)="7")),3,1)</f>
        <v>#VALUE!</v>
      </c>
      <c r="BO120" t="e">
        <f ca="1">IF(VLOOKUP($BV120,[1]EquipTable!$1:$1048576,MATCH("업데이트순번",[1]EquipTable!$1:$1,0),0)&lt;=$BP$1,1,0)
*IF(MID(BV120,7,1)="4",0.1,1)
*IF(AND(MID(BV120,7,1)&lt;&gt;"4",MID(BV120,6,1)="8"),4,1)</f>
        <v>#VALUE!</v>
      </c>
      <c r="BP120" t="e">
        <f t="shared" ca="1" si="43"/>
        <v>#VALUE!</v>
      </c>
      <c r="BQ120" t="e">
        <f t="shared" ca="1" si="44"/>
        <v>#VALUE!</v>
      </c>
      <c r="BR120" t="e">
        <f t="shared" ca="1" si="45"/>
        <v>#VALUE!</v>
      </c>
      <c r="BS120" t="e">
        <f t="shared" ca="1" si="46"/>
        <v>#VALUE!</v>
      </c>
      <c r="BT120" t="e">
        <f t="shared" ca="1" si="47"/>
        <v>#VALUE!</v>
      </c>
      <c r="BU120" t="e">
        <f t="shared" ca="1" si="48"/>
        <v>#VALUE!</v>
      </c>
      <c r="BV120" t="e">
        <f ca="1">OFFSET([1]EquipTable!$A$1,ROW()-1,0)</f>
        <v>#VALUE!</v>
      </c>
    </row>
    <row r="121" spans="1:74">
      <c r="A121">
        <v>12</v>
      </c>
      <c r="B121">
        <v>9</v>
      </c>
      <c r="C121">
        <f t="shared" si="33"/>
        <v>0</v>
      </c>
      <c r="D121">
        <f t="shared" ca="1" si="53"/>
        <v>0.7350292463516902</v>
      </c>
      <c r="E121">
        <f t="shared" ca="1" si="53"/>
        <v>0.20394780241707777</v>
      </c>
      <c r="F121">
        <f t="shared" ca="1" si="53"/>
        <v>0.14933922595577431</v>
      </c>
      <c r="G121">
        <f t="shared" ca="1" si="53"/>
        <v>0.66874284171634946</v>
      </c>
      <c r="H121">
        <f t="shared" ca="1" si="53"/>
        <v>4.8785272848883676E-2</v>
      </c>
      <c r="I121">
        <f t="shared" ca="1" si="53"/>
        <v>0.32801508953407221</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v>
      </c>
      <c r="AN121" t="str">
        <f t="shared" ca="1" si="42"/>
        <v>{"dy":12,"sl":9}</v>
      </c>
      <c r="BM121" t="e">
        <f ca="1">IF(VLOOKUP($BV121,[1]EquipTable!$1:$1048576,MATCH("업데이트순번",[1]EquipTable!$1:$1,0),0)&lt;=$BP$1,1,0)
*IF(MID(BV121,7,1)="4",0.1,1)</f>
        <v>#VALUE!</v>
      </c>
      <c r="BN121" t="e">
        <f ca="1">IF(VLOOKUP($BV121,[1]EquipTable!$1:$1048576,MATCH("업데이트순번",[1]EquipTable!$1:$1,0),0)&lt;=$BP$1,1,0)
*IF(MID(BV121,7,1)="4",0.1,1)
*IF(AND(MID(BV121,7,1)&lt;&gt;"4",OR(MID(BV121,6,1)="6",MID(BV121,6,1)="7")),3,1)</f>
        <v>#VALUE!</v>
      </c>
      <c r="BO121" t="e">
        <f ca="1">IF(VLOOKUP($BV121,[1]EquipTable!$1:$1048576,MATCH("업데이트순번",[1]EquipTable!$1:$1,0),0)&lt;=$BP$1,1,0)
*IF(MID(BV121,7,1)="4",0.1,1)
*IF(AND(MID(BV121,7,1)&lt;&gt;"4",MID(BV121,6,1)="8"),4,1)</f>
        <v>#VALUE!</v>
      </c>
      <c r="BP121" t="e">
        <f t="shared" ca="1" si="43"/>
        <v>#VALUE!</v>
      </c>
      <c r="BQ121" t="e">
        <f t="shared" ca="1" si="44"/>
        <v>#VALUE!</v>
      </c>
      <c r="BR121" t="e">
        <f t="shared" ca="1" si="45"/>
        <v>#VALUE!</v>
      </c>
      <c r="BS121" t="e">
        <f t="shared" ca="1" si="46"/>
        <v>#VALUE!</v>
      </c>
      <c r="BT121" t="e">
        <f t="shared" ca="1" si="47"/>
        <v>#VALUE!</v>
      </c>
      <c r="BU121" t="e">
        <f t="shared" ca="1" si="48"/>
        <v>#VALUE!</v>
      </c>
      <c r="BV121" t="e">
        <f ca="1">OFFSET([1]EquipTable!$A$1,ROW()-1,0)</f>
        <v>#VALUE!</v>
      </c>
    </row>
    <row r="122" spans="1:74">
      <c r="A122">
        <v>13</v>
      </c>
      <c r="B122">
        <v>0</v>
      </c>
      <c r="C122">
        <f t="shared" si="33"/>
        <v>0</v>
      </c>
      <c r="D122">
        <f t="shared" ref="D122:I131" ca="1" si="54">RAND()</f>
        <v>0.1872231021720423</v>
      </c>
      <c r="E122">
        <f t="shared" ca="1" si="54"/>
        <v>0.59189236753526997</v>
      </c>
      <c r="F122">
        <f t="shared" ca="1" si="54"/>
        <v>0.52990542487310655</v>
      </c>
      <c r="G122">
        <f t="shared" ca="1" si="54"/>
        <v>0.26239462024643079</v>
      </c>
      <c r="H122">
        <f t="shared" ca="1" si="54"/>
        <v>5.7283880322772207E-2</v>
      </c>
      <c r="I122">
        <f t="shared" ca="1" si="54"/>
        <v>0.37259425770432486</v>
      </c>
      <c r="M122" t="str">
        <f t="shared" ca="1" si="34"/>
        <v>지정 장비</v>
      </c>
      <c r="N122" t="e">
        <f t="shared" ca="1" si="35"/>
        <v>#VALUE!</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DI</v>
      </c>
      <c r="Q122" t="e">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#VALUE!</v>
      </c>
      <c r="R122" t="e">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#VALUE!</v>
      </c>
      <c r="S122" t="e">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#VALUE!</v>
      </c>
      <c r="T122" t="e">
        <f t="shared" ca="1" si="37"/>
        <v>#VALUE!</v>
      </c>
      <c r="U122" t="s">
        <v>82</v>
      </c>
      <c r="V122" t="s">
        <v>250</v>
      </c>
      <c r="W122">
        <v>1</v>
      </c>
      <c r="X122" t="s">
        <v>125</v>
      </c>
      <c r="Z122">
        <v>900</v>
      </c>
      <c r="AA122" t="str">
        <f t="shared" ca="1" si="38"/>
        <v>fe</v>
      </c>
      <c r="AB122" t="s">
        <v>82</v>
      </c>
      <c r="AC122" t="s">
        <v>426</v>
      </c>
      <c r="AD122">
        <v>1</v>
      </c>
      <c r="AE122" t="s">
        <v>125</v>
      </c>
      <c r="AG122">
        <v>800</v>
      </c>
      <c r="AH122" t="str">
        <f>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푸른 보석 지팡이</v>
      </c>
      <c r="AL122">
        <v>1</v>
      </c>
      <c r="AM122"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v>
      </c>
      <c r="AN122" t="str">
        <f t="shared" ca="1" si="42"/>
        <v>{"dy":13,"sl":0,"tp":"fe","vl":"Equip3001","cn":1,"pt":"GO","pr":800}</v>
      </c>
      <c r="BM122" t="e">
        <f ca="1">IF(VLOOKUP($BV122,[1]EquipTable!$1:$1048576,MATCH("업데이트순번",[1]EquipTable!$1:$1,0),0)&lt;=$BP$1,1,0)
*IF(MID(BV122,7,1)="4",0.1,1)</f>
        <v>#VALUE!</v>
      </c>
      <c r="BN122" t="e">
        <f ca="1">IF(VLOOKUP($BV122,[1]EquipTable!$1:$1048576,MATCH("업데이트순번",[1]EquipTable!$1:$1,0),0)&lt;=$BP$1,1,0)
*IF(MID(BV122,7,1)="4",0.1,1)
*IF(AND(MID(BV122,7,1)&lt;&gt;"4",OR(MID(BV122,6,1)="6",MID(BV122,6,1)="7")),3,1)</f>
        <v>#VALUE!</v>
      </c>
      <c r="BO122" t="e">
        <f ca="1">IF(VLOOKUP($BV122,[1]EquipTable!$1:$1048576,MATCH("업데이트순번",[1]EquipTable!$1:$1,0),0)&lt;=$BP$1,1,0)
*IF(MID(BV122,7,1)="4",0.1,1)
*IF(AND(MID(BV122,7,1)&lt;&gt;"4",MID(BV122,6,1)="8"),4,1)</f>
        <v>#VALUE!</v>
      </c>
      <c r="BP122" t="e">
        <f t="shared" ca="1" si="43"/>
        <v>#VALUE!</v>
      </c>
      <c r="BQ122" t="e">
        <f t="shared" ca="1" si="44"/>
        <v>#VALUE!</v>
      </c>
      <c r="BR122" t="e">
        <f t="shared" ca="1" si="45"/>
        <v>#VALUE!</v>
      </c>
      <c r="BS122" t="e">
        <f t="shared" ca="1" si="46"/>
        <v>#VALUE!</v>
      </c>
      <c r="BT122" t="e">
        <f t="shared" ca="1" si="47"/>
        <v>#VALUE!</v>
      </c>
      <c r="BU122" t="e">
        <f t="shared" ca="1" si="48"/>
        <v>#VALUE!</v>
      </c>
      <c r="BV122" t="e">
        <f ca="1">OFFSET([1]EquipTable!$A$1,ROW()-1,0)</f>
        <v>#VALUE!</v>
      </c>
    </row>
    <row r="123" spans="1:74">
      <c r="A123">
        <v>13</v>
      </c>
      <c r="B123">
        <v>1</v>
      </c>
      <c r="C123">
        <f t="shared" si="33"/>
        <v>0</v>
      </c>
      <c r="D123">
        <f t="shared" ca="1" si="54"/>
        <v>0.12195909635864211</v>
      </c>
      <c r="E123">
        <f t="shared" ca="1" si="54"/>
        <v>3.843826765417635E-2</v>
      </c>
      <c r="F123">
        <f t="shared" ca="1" si="54"/>
        <v>0.42726253323793129</v>
      </c>
      <c r="G123">
        <f t="shared" ca="1" si="54"/>
        <v>0.82338423656296233</v>
      </c>
      <c r="H123">
        <f t="shared" ca="1" si="54"/>
        <v>0.61030811946386854</v>
      </c>
      <c r="I123">
        <f t="shared" ca="1" si="54"/>
        <v>0.87090647621450401</v>
      </c>
      <c r="M123" t="str">
        <f t="shared" ca="1" si="34"/>
        <v>지정 장비</v>
      </c>
      <c r="N123" t="e">
        <f t="shared" ca="1" si="35"/>
        <v>#VALUE!</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t="e">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#VALUE!</v>
      </c>
      <c r="S123" t="e">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#VALUE!</v>
      </c>
      <c r="T123" t="e">
        <f t="shared" ca="1" si="37"/>
        <v>#VALUE!</v>
      </c>
      <c r="U123" t="s">
        <v>82</v>
      </c>
      <c r="V123" t="s">
        <v>251</v>
      </c>
      <c r="W123">
        <v>1</v>
      </c>
      <c r="X123" t="s">
        <v>125</v>
      </c>
      <c r="Z123">
        <v>900</v>
      </c>
      <c r="AA123" t="str">
        <f t="shared" ca="1" si="38"/>
        <v>fe</v>
      </c>
      <c r="AB123" t="s">
        <v>82</v>
      </c>
      <c r="AC123" t="s">
        <v>427</v>
      </c>
      <c r="AD123">
        <v>1</v>
      </c>
      <c r="AE123" t="s">
        <v>125</v>
      </c>
      <c r="AG123">
        <v>1100</v>
      </c>
      <c r="AH123" t="str">
        <f>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노장의 친구</v>
      </c>
      <c r="AL123">
        <v>1</v>
      </c>
      <c r="AM123"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v>
      </c>
      <c r="AN123" t="str">
        <f t="shared" ca="1" si="42"/>
        <v>{"dy":13,"sl":1,"tp":"fe","vl":"Equip5101","cn":1,"pt":"GO","pr":1100}</v>
      </c>
      <c r="BM123" t="e">
        <f ca="1">IF(VLOOKUP($BV123,[1]EquipTable!$1:$1048576,MATCH("업데이트순번",[1]EquipTable!$1:$1,0),0)&lt;=$BP$1,1,0)
*IF(MID(BV123,7,1)="4",0.1,1)</f>
        <v>#VALUE!</v>
      </c>
      <c r="BN123" t="e">
        <f ca="1">IF(VLOOKUP($BV123,[1]EquipTable!$1:$1048576,MATCH("업데이트순번",[1]EquipTable!$1:$1,0),0)&lt;=$BP$1,1,0)
*IF(MID(BV123,7,1)="4",0.1,1)
*IF(AND(MID(BV123,7,1)&lt;&gt;"4",OR(MID(BV123,6,1)="6",MID(BV123,6,1)="7")),3,1)</f>
        <v>#VALUE!</v>
      </c>
      <c r="BO123" t="e">
        <f ca="1">IF(VLOOKUP($BV123,[1]EquipTable!$1:$1048576,MATCH("업데이트순번",[1]EquipTable!$1:$1,0),0)&lt;=$BP$1,1,0)
*IF(MID(BV123,7,1)="4",0.1,1)
*IF(AND(MID(BV123,7,1)&lt;&gt;"4",MID(BV123,6,1)="8"),4,1)</f>
        <v>#VALUE!</v>
      </c>
      <c r="BP123" t="e">
        <f t="shared" ca="1" si="43"/>
        <v>#VALUE!</v>
      </c>
      <c r="BQ123" t="e">
        <f t="shared" ca="1" si="44"/>
        <v>#VALUE!</v>
      </c>
      <c r="BR123" t="e">
        <f t="shared" ca="1" si="45"/>
        <v>#VALUE!</v>
      </c>
      <c r="BS123" t="e">
        <f t="shared" ca="1" si="46"/>
        <v>#VALUE!</v>
      </c>
      <c r="BT123" t="e">
        <f t="shared" ca="1" si="47"/>
        <v>#VALUE!</v>
      </c>
      <c r="BU123" t="e">
        <f t="shared" ca="1" si="48"/>
        <v>#VALUE!</v>
      </c>
      <c r="BV123" t="e">
        <f ca="1">OFFSET([1]EquipTable!$A$1,ROW()-1,0)</f>
        <v>#VALUE!</v>
      </c>
    </row>
    <row r="124" spans="1:74">
      <c r="A124">
        <v>13</v>
      </c>
      <c r="B124">
        <v>2</v>
      </c>
      <c r="C124">
        <f t="shared" si="33"/>
        <v>0</v>
      </c>
      <c r="D124">
        <f t="shared" ca="1" si="54"/>
        <v>0.85277847723616451</v>
      </c>
      <c r="E124">
        <f t="shared" ca="1" si="54"/>
        <v>0.81645283977916272</v>
      </c>
      <c r="F124">
        <f t="shared" ca="1" si="54"/>
        <v>0.28052747500287911</v>
      </c>
      <c r="G124">
        <f t="shared" ca="1" si="54"/>
        <v>0.45893517981613563</v>
      </c>
      <c r="H124">
        <f t="shared" ca="1" si="54"/>
        <v>0.45178299585636428</v>
      </c>
      <c r="I124">
        <f t="shared" ca="1" si="54"/>
        <v>0.62295592558849289</v>
      </c>
      <c r="M124" t="str">
        <f t="shared" ca="1" si="34"/>
        <v>안 지정 캐릭터 PP 영웅등급</v>
      </c>
      <c r="N124">
        <f t="shared" ca="1" si="35"/>
        <v>81645</v>
      </c>
      <c r="O124">
        <f t="shared" ca="1" si="36"/>
        <v>12</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3600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91</v>
      </c>
      <c r="V124">
        <v>12663</v>
      </c>
      <c r="W124">
        <v>9</v>
      </c>
      <c r="X124" t="s">
        <v>125</v>
      </c>
      <c r="Z124">
        <v>900</v>
      </c>
      <c r="AA124" t="str">
        <f t="shared" ca="1" si="38"/>
        <v>fe</v>
      </c>
      <c r="AB124" t="s">
        <v>82</v>
      </c>
      <c r="AC124" t="s">
        <v>428</v>
      </c>
      <c r="AD124">
        <v>1</v>
      </c>
      <c r="AE124" t="s">
        <v>129</v>
      </c>
      <c r="AG124">
        <v>10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자작나무 도끼</v>
      </c>
      <c r="AL124">
        <v>1</v>
      </c>
      <c r="AM124"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v>
      </c>
      <c r="AN124" t="str">
        <f t="shared" ca="1" si="42"/>
        <v>{"dy":13,"sl":2,"tp":"fe","vl":"Equip0301","cn":1,"pt":"DI","pr":10}</v>
      </c>
      <c r="BM124" t="e">
        <f ca="1">IF(VLOOKUP($BV124,[1]EquipTable!$1:$1048576,MATCH("업데이트순번",[1]EquipTable!$1:$1,0),0)&lt;=$BP$1,1,0)
*IF(MID(BV124,7,1)="4",0.1,1)</f>
        <v>#VALUE!</v>
      </c>
      <c r="BN124" t="e">
        <f ca="1">IF(VLOOKUP($BV124,[1]EquipTable!$1:$1048576,MATCH("업데이트순번",[1]EquipTable!$1:$1,0),0)&lt;=$BP$1,1,0)
*IF(MID(BV124,7,1)="4",0.1,1)
*IF(AND(MID(BV124,7,1)&lt;&gt;"4",OR(MID(BV124,6,1)="6",MID(BV124,6,1)="7")),3,1)</f>
        <v>#VALUE!</v>
      </c>
      <c r="BO124" t="e">
        <f ca="1">IF(VLOOKUP($BV124,[1]EquipTable!$1:$1048576,MATCH("업데이트순번",[1]EquipTable!$1:$1,0),0)&lt;=$BP$1,1,0)
*IF(MID(BV124,7,1)="4",0.1,1)
*IF(AND(MID(BV124,7,1)&lt;&gt;"4",MID(BV124,6,1)="8"),4,1)</f>
        <v>#VALUE!</v>
      </c>
      <c r="BP124" t="e">
        <f t="shared" ca="1" si="43"/>
        <v>#VALUE!</v>
      </c>
      <c r="BQ124" t="e">
        <f t="shared" ca="1" si="44"/>
        <v>#VALUE!</v>
      </c>
      <c r="BR124" t="e">
        <f t="shared" ca="1" si="45"/>
        <v>#VALUE!</v>
      </c>
      <c r="BS124" t="e">
        <f t="shared" ca="1" si="46"/>
        <v>#VALUE!</v>
      </c>
      <c r="BT124" t="e">
        <f t="shared" ca="1" si="47"/>
        <v>#VALUE!</v>
      </c>
      <c r="BU124" t="e">
        <f t="shared" ca="1" si="48"/>
        <v>#VALUE!</v>
      </c>
      <c r="BV124" t="e">
        <f ca="1">OFFSET([1]EquipTable!$A$1,ROW()-1,0)</f>
        <v>#VALUE!</v>
      </c>
    </row>
    <row r="125" spans="1:74">
      <c r="A125">
        <v>13</v>
      </c>
      <c r="B125">
        <v>3</v>
      </c>
      <c r="C125">
        <f t="shared" si="33"/>
        <v>0</v>
      </c>
      <c r="D125">
        <f t="shared" ca="1" si="54"/>
        <v>0.58178836825212454</v>
      </c>
      <c r="E125">
        <f t="shared" ca="1" si="54"/>
        <v>0.74085287623873319</v>
      </c>
      <c r="F125">
        <f t="shared" ca="1" si="54"/>
        <v>0.26943837291859352</v>
      </c>
      <c r="G125">
        <f t="shared" ca="1" si="54"/>
        <v>0.86333502854219601</v>
      </c>
      <c r="H125">
        <f t="shared" ca="1" si="54"/>
        <v>0.90844832620737592</v>
      </c>
      <c r="I125">
        <f t="shared" ca="1" si="54"/>
        <v>0.38930704229930424</v>
      </c>
      <c r="M125" t="str">
        <f t="shared" ca="1" si="34"/>
        <v>안 지정 캐릭터 PP 일반등급</v>
      </c>
      <c r="N125">
        <f t="shared" ca="1" si="35"/>
        <v>74085</v>
      </c>
      <c r="O125">
        <f t="shared" ca="1" si="36"/>
        <v>11</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3300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91</v>
      </c>
      <c r="V125">
        <v>29794</v>
      </c>
      <c r="W125">
        <v>10</v>
      </c>
      <c r="X125" t="s">
        <v>125</v>
      </c>
      <c r="Z125">
        <v>1000</v>
      </c>
      <c r="AA125" t="str">
        <f t="shared" ca="1" si="38"/>
        <v>upn</v>
      </c>
      <c r="AB125" t="s">
        <v>92</v>
      </c>
      <c r="AC125">
        <v>19794</v>
      </c>
      <c r="AD125">
        <v>5</v>
      </c>
      <c r="AE125" t="s">
        <v>125</v>
      </c>
      <c r="AG125">
        <v>1500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v>
      </c>
      <c r="AN125" t="str">
        <f t="shared" ca="1" si="42"/>
        <v>{"dy":13,"sl":3,"tp":"upn","vl":"19794","cn":5,"pt":"GO","pr":1500}</v>
      </c>
      <c r="BM125" t="e">
        <f ca="1">IF(VLOOKUP($BV125,[1]EquipTable!$1:$1048576,MATCH("업데이트순번",[1]EquipTable!$1:$1,0),0)&lt;=$BP$1,1,0)
*IF(MID(BV125,7,1)="4",0.1,1)</f>
        <v>#VALUE!</v>
      </c>
      <c r="BN125" t="e">
        <f ca="1">IF(VLOOKUP($BV125,[1]EquipTable!$1:$1048576,MATCH("업데이트순번",[1]EquipTable!$1:$1,0),0)&lt;=$BP$1,1,0)
*IF(MID(BV125,7,1)="4",0.1,1)
*IF(AND(MID(BV125,7,1)&lt;&gt;"4",OR(MID(BV125,6,1)="6",MID(BV125,6,1)="7")),3,1)</f>
        <v>#VALUE!</v>
      </c>
      <c r="BO125" t="e">
        <f ca="1">IF(VLOOKUP($BV125,[1]EquipTable!$1:$1048576,MATCH("업데이트순번",[1]EquipTable!$1:$1,0),0)&lt;=$BP$1,1,0)
*IF(MID(BV125,7,1)="4",0.1,1)
*IF(AND(MID(BV125,7,1)&lt;&gt;"4",MID(BV125,6,1)="8"),4,1)</f>
        <v>#VALUE!</v>
      </c>
      <c r="BP125" t="e">
        <f t="shared" ca="1" si="43"/>
        <v>#VALUE!</v>
      </c>
      <c r="BQ125" t="e">
        <f t="shared" ca="1" si="44"/>
        <v>#VALUE!</v>
      </c>
      <c r="BR125" t="e">
        <f t="shared" ca="1" si="45"/>
        <v>#VALUE!</v>
      </c>
      <c r="BS125" t="e">
        <f t="shared" ca="1" si="46"/>
        <v>#VALUE!</v>
      </c>
      <c r="BT125" t="e">
        <f t="shared" ca="1" si="47"/>
        <v>#VALUE!</v>
      </c>
      <c r="BU125" t="e">
        <f t="shared" ca="1" si="48"/>
        <v>#VALUE!</v>
      </c>
      <c r="BV125" t="e">
        <f ca="1">OFFSET([1]EquipTable!$A$1,ROW()-1,0)</f>
        <v>#VALUE!</v>
      </c>
    </row>
    <row r="126" spans="1:74">
      <c r="A126">
        <v>13</v>
      </c>
      <c r="B126">
        <v>4</v>
      </c>
      <c r="C126">
        <f t="shared" si="33"/>
        <v>0</v>
      </c>
      <c r="D126">
        <f t="shared" ca="1" si="54"/>
        <v>0.12394733665403335</v>
      </c>
      <c r="E126">
        <f t="shared" ca="1" si="54"/>
        <v>0.30419735850930918</v>
      </c>
      <c r="F126">
        <f t="shared" ca="1" si="54"/>
        <v>0.36249073136599474</v>
      </c>
      <c r="G126">
        <f t="shared" ca="1" si="54"/>
        <v>0.56835938125347485</v>
      </c>
      <c r="H126">
        <f t="shared" ca="1" si="54"/>
        <v>2.5659995076204645E-2</v>
      </c>
      <c r="I126">
        <f t="shared" ca="1" si="54"/>
        <v>0.22157821150421009</v>
      </c>
      <c r="M126" t="str">
        <f t="shared" ca="1" si="34"/>
        <v>안 지정 캐릭터 PP 일반등급</v>
      </c>
      <c r="N126">
        <f t="shared" ca="1" si="35"/>
        <v>30419</v>
      </c>
      <c r="O126">
        <f t="shared" ca="1" si="36"/>
        <v>6</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1800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92</v>
      </c>
      <c r="V126">
        <v>75071</v>
      </c>
      <c r="W126">
        <v>13</v>
      </c>
      <c r="X126" t="s">
        <v>125</v>
      </c>
      <c r="Z126">
        <v>1300</v>
      </c>
      <c r="AA126" t="str">
        <f t="shared" ca="1" si="38"/>
        <v>fe</v>
      </c>
      <c r="AB126" t="s">
        <v>82</v>
      </c>
      <c r="AC126" t="s">
        <v>205</v>
      </c>
      <c r="AD126">
        <v>1</v>
      </c>
      <c r="AE126" t="s">
        <v>125</v>
      </c>
      <c r="AG126">
        <v>3300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v>
      </c>
      <c r="AN126" t="str">
        <f t="shared" ca="1" si="42"/>
        <v>{"dy":13,"sl":4,"tp":"fe","vl":"Equip7102","cn":1,"pt":"GO","pr":3300}</v>
      </c>
      <c r="BM126" t="e">
        <f ca="1">IF(VLOOKUP($BV126,[1]EquipTable!$1:$1048576,MATCH("업데이트순번",[1]EquipTable!$1:$1,0),0)&lt;=$BP$1,1,0)
*IF(MID(BV126,7,1)="4",0.1,1)</f>
        <v>#VALUE!</v>
      </c>
      <c r="BN126" t="e">
        <f ca="1">IF(VLOOKUP($BV126,[1]EquipTable!$1:$1048576,MATCH("업데이트순번",[1]EquipTable!$1:$1,0),0)&lt;=$BP$1,1,0)
*IF(MID(BV126,7,1)="4",0.1,1)
*IF(AND(MID(BV126,7,1)&lt;&gt;"4",OR(MID(BV126,6,1)="6",MID(BV126,6,1)="7")),3,1)</f>
        <v>#VALUE!</v>
      </c>
      <c r="BO126" t="e">
        <f ca="1">IF(VLOOKUP($BV126,[1]EquipTable!$1:$1048576,MATCH("업데이트순번",[1]EquipTable!$1:$1,0),0)&lt;=$BP$1,1,0)
*IF(MID(BV126,7,1)="4",0.1,1)
*IF(AND(MID(BV126,7,1)&lt;&gt;"4",MID(BV126,6,1)="8"),4,1)</f>
        <v>#VALUE!</v>
      </c>
      <c r="BP126" t="e">
        <f t="shared" ca="1" si="43"/>
        <v>#VALUE!</v>
      </c>
      <c r="BQ126" t="e">
        <f t="shared" ca="1" si="44"/>
        <v>#VALUE!</v>
      </c>
      <c r="BR126" t="e">
        <f t="shared" ca="1" si="45"/>
        <v>#VALUE!</v>
      </c>
      <c r="BS126" t="e">
        <f t="shared" ca="1" si="46"/>
        <v>#VALUE!</v>
      </c>
      <c r="BT126" t="e">
        <f t="shared" ca="1" si="47"/>
        <v>#VALUE!</v>
      </c>
      <c r="BU126" t="e">
        <f t="shared" ca="1" si="48"/>
        <v>#VALUE!</v>
      </c>
      <c r="BV126" t="e">
        <f ca="1">OFFSET([1]EquipTable!$A$1,ROW()-1,0)</f>
        <v>#VALUE!</v>
      </c>
    </row>
    <row r="127" spans="1:74">
      <c r="A127">
        <v>13</v>
      </c>
      <c r="B127">
        <v>5</v>
      </c>
      <c r="C127">
        <f t="shared" si="33"/>
        <v>0</v>
      </c>
      <c r="D127">
        <f t="shared" ca="1" si="54"/>
        <v>0.56924256775808124</v>
      </c>
      <c r="E127">
        <f t="shared" ca="1" si="54"/>
        <v>0.4159747333131607</v>
      </c>
      <c r="F127">
        <f t="shared" ca="1" si="54"/>
        <v>0.55353112249355563</v>
      </c>
      <c r="G127">
        <f t="shared" ca="1" si="54"/>
        <v>0.24021537184094532</v>
      </c>
      <c r="H127">
        <f t="shared" ca="1" si="54"/>
        <v>0.90062486316704715</v>
      </c>
      <c r="I127">
        <f t="shared" ca="1" si="54"/>
        <v>0.91257922924932133</v>
      </c>
      <c r="M127" t="str">
        <f t="shared" ca="1" si="34"/>
        <v>안 지정 캐릭터 PP 영웅등급</v>
      </c>
      <c r="N127">
        <f t="shared" ca="1" si="35"/>
        <v>41597</v>
      </c>
      <c r="O127">
        <f t="shared" ca="1" si="36"/>
        <v>7</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2100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
      </c>
      <c r="U127" t="s">
        <v>82</v>
      </c>
      <c r="V127" t="s">
        <v>196</v>
      </c>
      <c r="W127">
        <v>1</v>
      </c>
      <c r="X127" t="s">
        <v>125</v>
      </c>
      <c r="Z127">
        <v>7100</v>
      </c>
      <c r="AA127" t="str">
        <f t="shared" ca="1" si="38"/>
        <v>uph</v>
      </c>
      <c r="AB127" t="s">
        <v>91</v>
      </c>
      <c r="AC127">
        <v>22663</v>
      </c>
      <c r="AD127">
        <v>7</v>
      </c>
      <c r="AE127" t="s">
        <v>125</v>
      </c>
      <c r="AG127">
        <v>2100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v>
      </c>
      <c r="AN127" t="str">
        <f t="shared" ca="1" si="42"/>
        <v>{"dy":13,"sl":5,"tp":"uph","vl":"22663","cn":7,"pt":"GO","pr":2100}</v>
      </c>
      <c r="BM127" t="e">
        <f ca="1">IF(VLOOKUP($BV127,[1]EquipTable!$1:$1048576,MATCH("업데이트순번",[1]EquipTable!$1:$1,0),0)&lt;=$BP$1,1,0)
*IF(MID(BV127,7,1)="4",0.1,1)</f>
        <v>#VALUE!</v>
      </c>
      <c r="BN127" t="e">
        <f ca="1">IF(VLOOKUP($BV127,[1]EquipTable!$1:$1048576,MATCH("업데이트순번",[1]EquipTable!$1:$1,0),0)&lt;=$BP$1,1,0)
*IF(MID(BV127,7,1)="4",0.1,1)
*IF(AND(MID(BV127,7,1)&lt;&gt;"4",OR(MID(BV127,6,1)="6",MID(BV127,6,1)="7")),3,1)</f>
        <v>#VALUE!</v>
      </c>
      <c r="BO127" t="e">
        <f ca="1">IF(VLOOKUP($BV127,[1]EquipTable!$1:$1048576,MATCH("업데이트순번",[1]EquipTable!$1:$1,0),0)&lt;=$BP$1,1,0)
*IF(MID(BV127,7,1)="4",0.1,1)
*IF(AND(MID(BV127,7,1)&lt;&gt;"4",MID(BV127,6,1)="8"),4,1)</f>
        <v>#VALUE!</v>
      </c>
      <c r="BP127" t="e">
        <f t="shared" ca="1" si="43"/>
        <v>#VALUE!</v>
      </c>
      <c r="BQ127" t="e">
        <f t="shared" ca="1" si="44"/>
        <v>#VALUE!</v>
      </c>
      <c r="BR127" t="e">
        <f t="shared" ca="1" si="45"/>
        <v>#VALUE!</v>
      </c>
      <c r="BS127" t="e">
        <f t="shared" ca="1" si="46"/>
        <v>#VALUE!</v>
      </c>
      <c r="BT127" t="e">
        <f t="shared" ca="1" si="47"/>
        <v>#VALUE!</v>
      </c>
      <c r="BU127" t="e">
        <f t="shared" ca="1" si="48"/>
        <v>#VALUE!</v>
      </c>
      <c r="BV127" t="e">
        <f ca="1">OFFSET([1]EquipTable!$A$1,ROW()-1,0)</f>
        <v>#VALUE!</v>
      </c>
    </row>
    <row r="128" spans="1:74">
      <c r="A128">
        <v>13</v>
      </c>
      <c r="B128">
        <v>6</v>
      </c>
      <c r="C128">
        <f t="shared" si="33"/>
        <v>0</v>
      </c>
      <c r="D128">
        <f t="shared" ca="1" si="54"/>
        <v>0.72484104239170521</v>
      </c>
      <c r="E128">
        <f t="shared" ca="1" si="54"/>
        <v>0.95761338688008091</v>
      </c>
      <c r="F128">
        <f t="shared" ca="1" si="54"/>
        <v>0.46765502516128066</v>
      </c>
      <c r="G128">
        <f t="shared" ca="1" si="54"/>
        <v>0.36629750576607212</v>
      </c>
      <c r="H128">
        <f t="shared" ca="1" si="54"/>
        <v>7.7582598839412209E-2</v>
      </c>
      <c r="I128">
        <f t="shared" ca="1" si="54"/>
        <v>0.5656062316024113</v>
      </c>
      <c r="M128" t="str">
        <f t="shared" ca="1" si="34"/>
        <v>지정 장비</v>
      </c>
      <c r="N128" t="e">
        <f t="shared" ca="1" si="35"/>
        <v>#VALUE!</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t="e">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#VALUE!</v>
      </c>
      <c r="S128" t="e">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#VALUE!</v>
      </c>
      <c r="T128" t="e">
        <f t="shared" ca="1" si="37"/>
        <v>#VALUE!</v>
      </c>
      <c r="U128" t="s">
        <v>82</v>
      </c>
      <c r="V128" t="s">
        <v>205</v>
      </c>
      <c r="W128">
        <v>1</v>
      </c>
      <c r="X128" t="s">
        <v>125</v>
      </c>
      <c r="Z128">
        <v>3300</v>
      </c>
      <c r="AA128" t="str">
        <f t="shared" ca="1" si="38"/>
        <v>upn</v>
      </c>
      <c r="AB128" t="s">
        <v>92</v>
      </c>
      <c r="AC128">
        <v>38454</v>
      </c>
      <c r="AD128">
        <v>10</v>
      </c>
      <c r="AE128" t="s">
        <v>125</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v>
      </c>
      <c r="AN128" t="str">
        <f t="shared" ca="1" si="42"/>
        <v>{"dy":13,"sl":6,"tp":"upn","vl":"38454","cn":10,"pt":"GO","pr":3000}</v>
      </c>
      <c r="BM128" t="e">
        <f ca="1">IF(VLOOKUP($BV128,[1]EquipTable!$1:$1048576,MATCH("업데이트순번",[1]EquipTable!$1:$1,0),0)&lt;=$BP$1,1,0)
*IF(MID(BV128,7,1)="4",0.1,1)</f>
        <v>#VALUE!</v>
      </c>
      <c r="BN128" t="e">
        <f ca="1">IF(VLOOKUP($BV128,[1]EquipTable!$1:$1048576,MATCH("업데이트순번",[1]EquipTable!$1:$1,0),0)&lt;=$BP$1,1,0)
*IF(MID(BV128,7,1)="4",0.1,1)
*IF(AND(MID(BV128,7,1)&lt;&gt;"4",OR(MID(BV128,6,1)="6",MID(BV128,6,1)="7")),3,1)</f>
        <v>#VALUE!</v>
      </c>
      <c r="BO128" t="e">
        <f ca="1">IF(VLOOKUP($BV128,[1]EquipTable!$1:$1048576,MATCH("업데이트순번",[1]EquipTable!$1:$1,0),0)&lt;=$BP$1,1,0)
*IF(MID(BV128,7,1)="4",0.1,1)
*IF(AND(MID(BV128,7,1)&lt;&gt;"4",MID(BV128,6,1)="8"),4,1)</f>
        <v>#VALUE!</v>
      </c>
      <c r="BP128" t="e">
        <f t="shared" ca="1" si="43"/>
        <v>#VALUE!</v>
      </c>
      <c r="BQ128" t="e">
        <f t="shared" ca="1" si="44"/>
        <v>#VALUE!</v>
      </c>
      <c r="BR128" t="e">
        <f t="shared" ca="1" si="45"/>
        <v>#VALUE!</v>
      </c>
      <c r="BS128" t="e">
        <f t="shared" ca="1" si="46"/>
        <v>#VALUE!</v>
      </c>
      <c r="BT128" t="e">
        <f t="shared" ca="1" si="47"/>
        <v>#VALUE!</v>
      </c>
      <c r="BU128" t="e">
        <f t="shared" ca="1" si="48"/>
        <v>#VALUE!</v>
      </c>
      <c r="BV128" t="e">
        <f ca="1">OFFSET([1]EquipTable!$A$1,ROW()-1,0)</f>
        <v>#VALUE!</v>
      </c>
    </row>
    <row r="129" spans="1:40">
      <c r="A129">
        <v>13</v>
      </c>
      <c r="B129">
        <v>7</v>
      </c>
      <c r="C129">
        <f t="shared" si="33"/>
        <v>0</v>
      </c>
      <c r="D129">
        <f t="shared" ca="1" si="54"/>
        <v>0.79746805259082743</v>
      </c>
      <c r="E129">
        <f t="shared" ca="1" si="54"/>
        <v>0.36986785365604669</v>
      </c>
      <c r="F129">
        <f t="shared" ca="1" si="54"/>
        <v>0.73309613890596759</v>
      </c>
      <c r="G129">
        <f t="shared" ca="1" si="54"/>
        <v>2.1539400020630373E-3</v>
      </c>
      <c r="H129">
        <f t="shared" ca="1" si="54"/>
        <v>1.1288962925493196E-2</v>
      </c>
      <c r="I129">
        <f t="shared" ca="1" si="54"/>
        <v>0.88737567088617253</v>
      </c>
      <c r="M129" t="str">
        <f t="shared" ca="1" si="34"/>
        <v>지정 장비</v>
      </c>
      <c r="N129" t="e">
        <f t="shared" ca="1" si="35"/>
        <v>#VALUE!</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DI</v>
      </c>
      <c r="Q129" t="e">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#VALUE!</v>
      </c>
      <c r="R129" t="e">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#VALUE!</v>
      </c>
      <c r="S129" t="e">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#VALUE!</v>
      </c>
      <c r="T129" t="e">
        <f t="shared" ca="1" si="37"/>
        <v>#VALUE!</v>
      </c>
      <c r="U129" t="s">
        <v>82</v>
      </c>
      <c r="V129" t="s">
        <v>241</v>
      </c>
      <c r="W129">
        <v>1</v>
      </c>
      <c r="X129" t="s">
        <v>129</v>
      </c>
      <c r="Z129">
        <v>10</v>
      </c>
      <c r="AA129" t="str">
        <f t="shared" ca="1" si="38"/>
        <v>uph</v>
      </c>
      <c r="AB129" t="s">
        <v>91</v>
      </c>
      <c r="AC129">
        <v>85071</v>
      </c>
      <c r="AD129">
        <v>12</v>
      </c>
      <c r="AE129" t="s">
        <v>125</v>
      </c>
      <c r="AG129">
        <v>3600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t="shared" ca="1" si="41"/>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v>
      </c>
      <c r="AN129" t="str">
        <f t="shared" ca="1" si="42"/>
        <v>{"dy":13,"sl":7,"tp":"uph","vl":"85071","cn":12,"pt":"GO","pr":3600}</v>
      </c>
    </row>
    <row r="130" spans="1:40">
      <c r="A130">
        <v>13</v>
      </c>
      <c r="B130">
        <v>8</v>
      </c>
      <c r="C130">
        <f t="shared" ref="C130:C193" si="55">IF(B130&lt;=9,0,
IF(B130=10,1,2))</f>
        <v>0</v>
      </c>
      <c r="D130">
        <f t="shared" ca="1" si="54"/>
        <v>0.30524747292086407</v>
      </c>
      <c r="E130">
        <f t="shared" ca="1" si="54"/>
        <v>0.16517762126141355</v>
      </c>
      <c r="F130">
        <f t="shared" ca="1" si="54"/>
        <v>0.56385199332926972</v>
      </c>
      <c r="G130">
        <f t="shared" ca="1" si="54"/>
        <v>0.89965449622893279</v>
      </c>
      <c r="H130">
        <f t="shared" ca="1" si="54"/>
        <v>9.3649982098663265E-2</v>
      </c>
      <c r="I130">
        <f t="shared" ca="1" si="54"/>
        <v>0.67928757254967831</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8.3766371840305887E-2</v>
      </c>
      <c r="E131">
        <f t="shared" ca="1" si="54"/>
        <v>0.42565057963643682</v>
      </c>
      <c r="F131">
        <f t="shared" ca="1" si="54"/>
        <v>0.79902628992970637</v>
      </c>
      <c r="G131">
        <f t="shared" ca="1" si="54"/>
        <v>0.5942640274380866</v>
      </c>
      <c r="H131">
        <f t="shared" ca="1" si="54"/>
        <v>0.29663474142410196</v>
      </c>
      <c r="I131">
        <f t="shared" ca="1" si="54"/>
        <v>0.29616311322453348</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v>
      </c>
      <c r="AN131" t="str">
        <f t="shared" ca="1" si="64"/>
        <v>{"dy":13,"sl":9}</v>
      </c>
    </row>
    <row r="132" spans="1:40">
      <c r="A132">
        <v>14</v>
      </c>
      <c r="B132">
        <v>0</v>
      </c>
      <c r="C132">
        <f t="shared" si="55"/>
        <v>0</v>
      </c>
      <c r="D132">
        <f t="shared" ref="D132:I141" ca="1" si="65">RAND()</f>
        <v>0.17165683089271055</v>
      </c>
      <c r="E132">
        <f t="shared" ca="1" si="65"/>
        <v>0.22252796081134085</v>
      </c>
      <c r="F132">
        <f t="shared" ca="1" si="65"/>
        <v>0.80849381209469773</v>
      </c>
      <c r="G132">
        <f t="shared" ca="1" si="65"/>
        <v>0.1499926751223456</v>
      </c>
      <c r="H132">
        <f t="shared" ca="1" si="65"/>
        <v>0.28570841195837804</v>
      </c>
      <c r="I132">
        <f t="shared" ca="1" si="65"/>
        <v>0.14202510707298821</v>
      </c>
      <c r="M132" t="str">
        <f t="shared" ca="1" si="56"/>
        <v>지정 장비</v>
      </c>
      <c r="N132" t="e">
        <f t="shared" ca="1" si="57"/>
        <v>#VALUE!</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DI</v>
      </c>
      <c r="Q132" t="e">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#VALUE!</v>
      </c>
      <c r="R132" t="e">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#VALUE!</v>
      </c>
      <c r="S132" t="e">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#VALUE!</v>
      </c>
      <c r="T132" t="e">
        <f t="shared" ca="1" si="59"/>
        <v>#VALUE!</v>
      </c>
      <c r="U132" t="s">
        <v>84</v>
      </c>
      <c r="W132">
        <v>1</v>
      </c>
      <c r="X132" t="s">
        <v>129</v>
      </c>
      <c r="Z132">
        <v>149</v>
      </c>
      <c r="AA132" t="str">
        <f t="shared" ca="1" si="60"/>
        <v>uph</v>
      </c>
      <c r="AB132" t="s">
        <v>91</v>
      </c>
      <c r="AC132">
        <v>84704</v>
      </c>
      <c r="AD132">
        <v>5</v>
      </c>
      <c r="AE132" t="s">
        <v>429</v>
      </c>
      <c r="AG132">
        <v>1500</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v>
      </c>
      <c r="AN132" t="str">
        <f t="shared" ca="1" si="64"/>
        <v>{"dy":14,"sl":0,"tp":"uph","vl":"84704","cn":5,"pt":"GO","pr":1500}</v>
      </c>
    </row>
    <row r="133" spans="1:40">
      <c r="A133">
        <v>14</v>
      </c>
      <c r="B133">
        <v>1</v>
      </c>
      <c r="C133">
        <f t="shared" si="55"/>
        <v>0</v>
      </c>
      <c r="D133">
        <f t="shared" ca="1" si="65"/>
        <v>0.86140320654432911</v>
      </c>
      <c r="E133">
        <f t="shared" ca="1" si="65"/>
        <v>0.22011567420637557</v>
      </c>
      <c r="F133">
        <f t="shared" ca="1" si="65"/>
        <v>0.90235298981814105</v>
      </c>
      <c r="G133">
        <f t="shared" ca="1" si="65"/>
        <v>0.31750331382934183</v>
      </c>
      <c r="H133">
        <f t="shared" ca="1" si="65"/>
        <v>0.42579183646247898</v>
      </c>
      <c r="I133">
        <f t="shared" ca="1" si="65"/>
        <v>0.6745232761628327</v>
      </c>
      <c r="M133" t="str">
        <f t="shared" ca="1" si="56"/>
        <v>지정 장비</v>
      </c>
      <c r="N133" t="e">
        <f t="shared" ca="1" si="57"/>
        <v>#VALUE!</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DI</v>
      </c>
      <c r="Q133" t="e">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#VALUE!</v>
      </c>
      <c r="R133" t="e">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#VALUE!</v>
      </c>
      <c r="S133" t="e">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#VALUE!</v>
      </c>
      <c r="T133" t="e">
        <f t="shared" ca="1" si="59"/>
        <v>#VALUE!</v>
      </c>
      <c r="U133" t="s">
        <v>82</v>
      </c>
      <c r="V133" t="s">
        <v>252</v>
      </c>
      <c r="W133">
        <v>1</v>
      </c>
      <c r="X133" t="s">
        <v>129</v>
      </c>
      <c r="Z133">
        <v>11</v>
      </c>
      <c r="AA133" t="str">
        <f t="shared" ca="1" si="60"/>
        <v>fe</v>
      </c>
      <c r="AB133" t="s">
        <v>82</v>
      </c>
      <c r="AC133" t="s">
        <v>430</v>
      </c>
      <c r="AD133">
        <v>1</v>
      </c>
      <c r="AE133" t="s">
        <v>125</v>
      </c>
      <c r="AG133">
        <v>800</v>
      </c>
      <c r="AH133" t="str">
        <f>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용사의 단검</v>
      </c>
      <c r="AL133">
        <v>1</v>
      </c>
      <c r="AM133"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v>
      </c>
      <c r="AN133" t="str">
        <f t="shared" ca="1" si="64"/>
        <v>{"dy":14,"sl":1,"tp":"fe","vl":"Equip1001","cn":1,"pt":"GO","pr":800}</v>
      </c>
    </row>
    <row r="134" spans="1:40">
      <c r="A134">
        <v>14</v>
      </c>
      <c r="B134">
        <v>2</v>
      </c>
      <c r="C134">
        <f t="shared" si="55"/>
        <v>0</v>
      </c>
      <c r="D134">
        <f t="shared" ca="1" si="65"/>
        <v>0.71025032394251997</v>
      </c>
      <c r="E134">
        <f t="shared" ca="1" si="65"/>
        <v>0.24002893065522057</v>
      </c>
      <c r="F134">
        <f t="shared" ca="1" si="65"/>
        <v>0.44054573324709823</v>
      </c>
      <c r="G134">
        <f t="shared" ca="1" si="65"/>
        <v>0.60753092303776646</v>
      </c>
      <c r="H134">
        <f t="shared" ca="1" si="65"/>
        <v>0.49508791980901345</v>
      </c>
      <c r="I134">
        <f t="shared" ca="1" si="65"/>
        <v>0.24511115983234177</v>
      </c>
      <c r="M134" t="str">
        <f t="shared" ca="1" si="56"/>
        <v>안 지정 캐릭터 PP 영웅등급</v>
      </c>
      <c r="N134">
        <f t="shared" ca="1" si="57"/>
        <v>24002</v>
      </c>
      <c r="O134">
        <f t="shared" ca="1" si="58"/>
        <v>5</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1500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91</v>
      </c>
      <c r="V134">
        <v>80085</v>
      </c>
      <c r="W134">
        <v>13</v>
      </c>
      <c r="X134" t="s">
        <v>125</v>
      </c>
      <c r="Z134">
        <v>1300</v>
      </c>
      <c r="AA134" t="str">
        <f t="shared" ca="1" si="60"/>
        <v>upn</v>
      </c>
      <c r="AB134" t="s">
        <v>92</v>
      </c>
      <c r="AC134">
        <v>33450</v>
      </c>
      <c r="AD134">
        <v>11</v>
      </c>
      <c r="AE134" t="s">
        <v>125</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v>
      </c>
      <c r="AN134" t="str">
        <f t="shared" ca="1" si="64"/>
        <v>{"dy":14,"sl":2,"tp":"upn","vl":"33450","cn":11,"pt":"GO","pr":3300}</v>
      </c>
    </row>
    <row r="135" spans="1:40">
      <c r="A135">
        <v>14</v>
      </c>
      <c r="B135">
        <v>3</v>
      </c>
      <c r="C135">
        <f t="shared" si="55"/>
        <v>0</v>
      </c>
      <c r="D135">
        <f t="shared" ca="1" si="65"/>
        <v>0.39594027277620736</v>
      </c>
      <c r="E135">
        <f t="shared" ca="1" si="65"/>
        <v>0.61108836069335937</v>
      </c>
      <c r="F135">
        <f t="shared" ca="1" si="65"/>
        <v>0.72816969982226942</v>
      </c>
      <c r="G135">
        <f t="shared" ca="1" si="65"/>
        <v>0.53770801566673421</v>
      </c>
      <c r="H135">
        <f t="shared" ca="1" si="65"/>
        <v>0.84069959993841681</v>
      </c>
      <c r="I135">
        <f t="shared" ca="1" si="65"/>
        <v>0.168929717020745</v>
      </c>
      <c r="M135" t="str">
        <f t="shared" ca="1" si="56"/>
        <v>안 지정 캐릭터 PP 일반등급</v>
      </c>
      <c r="N135">
        <f t="shared" ca="1" si="57"/>
        <v>61108</v>
      </c>
      <c r="O135">
        <f t="shared" ca="1" si="58"/>
        <v>10</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3000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92</v>
      </c>
      <c r="V135">
        <v>38810</v>
      </c>
      <c r="W135">
        <v>11</v>
      </c>
      <c r="X135" t="s">
        <v>125</v>
      </c>
      <c r="Z135">
        <v>1100</v>
      </c>
      <c r="AA135" t="str">
        <f t="shared" ca="1" si="60"/>
        <v>fe</v>
      </c>
      <c r="AB135" t="s">
        <v>82</v>
      </c>
      <c r="AC135" t="s">
        <v>358</v>
      </c>
      <c r="AD135">
        <v>1</v>
      </c>
      <c r="AE135" t="s">
        <v>125</v>
      </c>
      <c r="AG135">
        <v>7600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울려퍼지는 여명</v>
      </c>
      <c r="AL135">
        <v>1</v>
      </c>
      <c r="AM135"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v>
      </c>
      <c r="AN135" t="str">
        <f t="shared" ca="1" si="64"/>
        <v>{"dy":14,"sl":3,"tp":"fe","vl":"Equip2302","cn":1,"pt":"GO","pr":7600}</v>
      </c>
    </row>
    <row r="136" spans="1:40">
      <c r="A136">
        <v>14</v>
      </c>
      <c r="B136">
        <v>4</v>
      </c>
      <c r="C136">
        <f t="shared" si="55"/>
        <v>0</v>
      </c>
      <c r="D136">
        <f t="shared" ca="1" si="65"/>
        <v>0.60207425963494654</v>
      </c>
      <c r="E136">
        <f t="shared" ca="1" si="65"/>
        <v>0.94360630133927315</v>
      </c>
      <c r="F136">
        <f t="shared" ca="1" si="65"/>
        <v>5.26250875079467E-2</v>
      </c>
      <c r="G136">
        <f t="shared" ca="1" si="65"/>
        <v>6.5638738103285132E-2</v>
      </c>
      <c r="H136">
        <f t="shared" ca="1" si="65"/>
        <v>0.23055723737561917</v>
      </c>
      <c r="I136">
        <f t="shared" ca="1" si="65"/>
        <v>0.39095843006851838</v>
      </c>
      <c r="M136" t="str">
        <f t="shared" ca="1" si="56"/>
        <v>안 지정 캐릭터 PP 일반등급</v>
      </c>
      <c r="N136">
        <f t="shared" ca="1" si="57"/>
        <v>94360</v>
      </c>
      <c r="O136">
        <f t="shared" ca="1" si="58"/>
        <v>14</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4200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92</v>
      </c>
      <c r="V136">
        <v>79684</v>
      </c>
      <c r="W136">
        <v>13</v>
      </c>
      <c r="X136" t="s">
        <v>125</v>
      </c>
      <c r="Z136">
        <v>1300</v>
      </c>
      <c r="AA136" t="str">
        <f t="shared" ca="1" si="60"/>
        <v>fe</v>
      </c>
      <c r="AB136" t="s">
        <v>82</v>
      </c>
      <c r="AC136" t="s">
        <v>478</v>
      </c>
      <c r="AD136">
        <v>1</v>
      </c>
      <c r="AE136" t="s">
        <v>125</v>
      </c>
      <c r="AG136">
        <v>1200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불안정한 절단기</v>
      </c>
      <c r="AL136">
        <v>1</v>
      </c>
      <c r="AM136"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v>
      </c>
      <c r="AN136" t="str">
        <f t="shared" ca="1" si="64"/>
        <v>{"dy":14,"sl":4,"tp":"fe","vl":"Equip0101","cn":1,"pt":"GO","pr":1200}</v>
      </c>
    </row>
    <row r="137" spans="1:40">
      <c r="A137">
        <v>14</v>
      </c>
      <c r="B137">
        <v>5</v>
      </c>
      <c r="C137">
        <f t="shared" si="55"/>
        <v>0</v>
      </c>
      <c r="D137">
        <f t="shared" ca="1" si="65"/>
        <v>0.49630051318773494</v>
      </c>
      <c r="E137">
        <f t="shared" ca="1" si="65"/>
        <v>0.12892199480680422</v>
      </c>
      <c r="F137">
        <f t="shared" ca="1" si="65"/>
        <v>0.58899833084025388</v>
      </c>
      <c r="G137">
        <f t="shared" ca="1" si="65"/>
        <v>0.75638368798614419</v>
      </c>
      <c r="H137">
        <f t="shared" ca="1" si="65"/>
        <v>0.51271321395833069</v>
      </c>
      <c r="I137">
        <f t="shared" ca="1" si="65"/>
        <v>0.73571720167993171</v>
      </c>
      <c r="M137" t="str">
        <f t="shared" ca="1" si="56"/>
        <v>지정 장비</v>
      </c>
      <c r="N137" t="e">
        <f t="shared" ca="1" si="57"/>
        <v>#VALUE!</v>
      </c>
      <c r="O137">
        <f t="shared" ca="1" si="58"/>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t="e">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#VALUE!</v>
      </c>
      <c r="S137" t="e">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#VALUE!</v>
      </c>
      <c r="T137" t="e">
        <f t="shared" ca="1" si="59"/>
        <v>#VALUE!</v>
      </c>
      <c r="U137" t="s">
        <v>82</v>
      </c>
      <c r="V137" t="s">
        <v>199</v>
      </c>
      <c r="W137">
        <v>1</v>
      </c>
      <c r="X137" t="s">
        <v>125</v>
      </c>
      <c r="Z137">
        <v>3100</v>
      </c>
      <c r="AA137" t="str">
        <f t="shared" ca="1" si="60"/>
        <v>fe</v>
      </c>
      <c r="AB137" t="s">
        <v>82</v>
      </c>
      <c r="AC137" t="s">
        <v>417</v>
      </c>
      <c r="AD137">
        <v>1</v>
      </c>
      <c r="AE137" t="s">
        <v>125</v>
      </c>
      <c r="AG137">
        <v>3300</v>
      </c>
      <c r="AH137" t="str">
        <f>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미스틱 해머</v>
      </c>
      <c r="AL137">
        <v>1</v>
      </c>
      <c r="AM137"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v>
      </c>
      <c r="AN137" t="str">
        <f t="shared" ca="1" si="64"/>
        <v>{"dy":14,"sl":5,"tp":"fe","vl":"Equip4202","cn":1,"pt":"GO","pr":3300}</v>
      </c>
    </row>
    <row r="138" spans="1:40">
      <c r="A138">
        <v>14</v>
      </c>
      <c r="B138">
        <v>6</v>
      </c>
      <c r="C138">
        <f t="shared" si="55"/>
        <v>0</v>
      </c>
      <c r="D138">
        <f t="shared" ca="1" si="65"/>
        <v>0.68227266685507859</v>
      </c>
      <c r="E138">
        <f t="shared" ca="1" si="65"/>
        <v>0.17630516026123288</v>
      </c>
      <c r="F138">
        <f t="shared" ca="1" si="65"/>
        <v>0.11570554024105817</v>
      </c>
      <c r="G138">
        <f t="shared" ca="1" si="65"/>
        <v>0.96085756587074067</v>
      </c>
      <c r="H138">
        <f t="shared" ca="1" si="65"/>
        <v>0.87105051544622381</v>
      </c>
      <c r="I138">
        <f t="shared" ca="1" si="65"/>
        <v>0.33594936192919589</v>
      </c>
      <c r="M138" t="str">
        <f t="shared" ca="1" si="56"/>
        <v>지정 장비</v>
      </c>
      <c r="N138" t="e">
        <f t="shared" ca="1" si="57"/>
        <v>#VALUE!</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t="e">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#VALUE!</v>
      </c>
      <c r="S138" t="e">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#VALUE!</v>
      </c>
      <c r="T138" t="e">
        <f t="shared" ca="1" si="59"/>
        <v>#VALUE!</v>
      </c>
      <c r="U138" t="s">
        <v>82</v>
      </c>
      <c r="V138" t="s">
        <v>195</v>
      </c>
      <c r="W138">
        <v>1</v>
      </c>
      <c r="X138" t="s">
        <v>125</v>
      </c>
      <c r="Z138">
        <v>22400</v>
      </c>
      <c r="AA138" t="str">
        <f t="shared" ca="1" si="60"/>
        <v>uph</v>
      </c>
      <c r="AB138" t="s">
        <v>91</v>
      </c>
      <c r="AC138">
        <v>84504</v>
      </c>
      <c r="AD138">
        <v>14</v>
      </c>
      <c r="AE138" t="s">
        <v>125</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v>
      </c>
      <c r="AN138" t="str">
        <f t="shared" ca="1" si="64"/>
        <v>{"dy":14,"sl":6,"tp":"uph","vl":"84504","cn":14,"pt":"GO","pr":4200}</v>
      </c>
    </row>
    <row r="139" spans="1:40">
      <c r="A139">
        <v>14</v>
      </c>
      <c r="B139">
        <v>7</v>
      </c>
      <c r="C139">
        <f t="shared" si="55"/>
        <v>0</v>
      </c>
      <c r="D139">
        <f t="shared" ca="1" si="65"/>
        <v>0.96817203374636851</v>
      </c>
      <c r="E139">
        <f t="shared" ca="1" si="65"/>
        <v>0.84885725713738558</v>
      </c>
      <c r="F139">
        <f t="shared" ca="1" si="65"/>
        <v>7.7347213503436096E-2</v>
      </c>
      <c r="G139">
        <f t="shared" ca="1" si="65"/>
        <v>1.6071277396404016E-2</v>
      </c>
      <c r="H139">
        <f t="shared" ca="1" si="65"/>
        <v>0.28002873593826105</v>
      </c>
      <c r="I139">
        <f t="shared" ca="1" si="65"/>
        <v>0.75488084335860106</v>
      </c>
      <c r="M139" t="str">
        <f t="shared" ca="1" si="56"/>
        <v>지정 장비</v>
      </c>
      <c r="N139" t="e">
        <f t="shared" ca="1" si="57"/>
        <v>#VALUE!</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DI</v>
      </c>
      <c r="Q139" t="e">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#VALUE!</v>
      </c>
      <c r="R139" t="e">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#VALUE!</v>
      </c>
      <c r="S139" t="e">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#VALUE!</v>
      </c>
      <c r="T139" t="e">
        <f t="shared" ca="1" si="59"/>
        <v>#VALUE!</v>
      </c>
      <c r="U139" t="s">
        <v>82</v>
      </c>
      <c r="V139" t="s">
        <v>187</v>
      </c>
      <c r="W139">
        <v>1</v>
      </c>
      <c r="X139" t="s">
        <v>125</v>
      </c>
      <c r="Z139">
        <v>7800</v>
      </c>
      <c r="AA139" t="str">
        <f t="shared" ca="1" si="60"/>
        <v>fe</v>
      </c>
      <c r="AB139" t="s">
        <v>82</v>
      </c>
      <c r="AC139" t="s">
        <v>431</v>
      </c>
      <c r="AD139">
        <v>1</v>
      </c>
      <c r="AE139" t="s">
        <v>125</v>
      </c>
      <c r="AG139">
        <v>5100</v>
      </c>
      <c r="AH139" t="str">
        <f>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으깨어 부수는 자</v>
      </c>
      <c r="AL139">
        <v>1</v>
      </c>
      <c r="AM139"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v>
      </c>
      <c r="AN139" t="str">
        <f t="shared" ca="1" si="64"/>
        <v>{"dy":14,"sl":7,"tp":"fe","vl":"Equip8002","cn":1,"pt":"GO","pr":5100}</v>
      </c>
    </row>
    <row r="140" spans="1:40">
      <c r="A140">
        <v>14</v>
      </c>
      <c r="B140">
        <v>8</v>
      </c>
      <c r="C140">
        <f t="shared" si="55"/>
        <v>0</v>
      </c>
      <c r="D140">
        <f t="shared" ca="1" si="65"/>
        <v>0.65771926832395822</v>
      </c>
      <c r="E140">
        <f t="shared" ca="1" si="65"/>
        <v>0.20945657616134283</v>
      </c>
      <c r="F140">
        <f t="shared" ca="1" si="65"/>
        <v>0.84320414694904755</v>
      </c>
      <c r="G140">
        <f t="shared" ca="1" si="65"/>
        <v>0.8574457670521316</v>
      </c>
      <c r="H140">
        <f t="shared" ca="1" si="65"/>
        <v>9.6053474373759551E-2</v>
      </c>
      <c r="I140">
        <f t="shared" ca="1" si="65"/>
        <v>0.40305381157460973</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fl2</v>
      </c>
      <c r="AB140" t="s">
        <v>88</v>
      </c>
      <c r="AC140" t="s">
        <v>529</v>
      </c>
      <c r="AD140">
        <v>1</v>
      </c>
      <c r="AE140" t="s">
        <v>129</v>
      </c>
      <c r="AF140">
        <v>70</v>
      </c>
      <c r="AG140">
        <v>49</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딘즈</v>
      </c>
      <c r="AL140">
        <v>1</v>
      </c>
      <c r="AM140"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v>
      </c>
      <c r="AN140" t="str">
        <f t="shared" ca="1" si="64"/>
        <v>{"dy":14,"sl":8,"tp":"fl2","vl":"Actor3022","cn":1,"pt":"DI","pp":70,"pr":49}</v>
      </c>
    </row>
    <row r="141" spans="1:40">
      <c r="A141">
        <v>14</v>
      </c>
      <c r="B141">
        <v>9</v>
      </c>
      <c r="C141">
        <f t="shared" si="55"/>
        <v>0</v>
      </c>
      <c r="D141">
        <f t="shared" ca="1" si="65"/>
        <v>0.94323493098090128</v>
      </c>
      <c r="E141">
        <f t="shared" ca="1" si="65"/>
        <v>0.19116164071558661</v>
      </c>
      <c r="F141">
        <f t="shared" ca="1" si="65"/>
        <v>0.16266118137800289</v>
      </c>
      <c r="G141">
        <f t="shared" ca="1" si="65"/>
        <v>0.62133815672645532</v>
      </c>
      <c r="H141">
        <f t="shared" ca="1" si="65"/>
        <v>2.5089269582661666E-2</v>
      </c>
      <c r="I141">
        <f t="shared" ca="1" si="65"/>
        <v>2.636408977993665E-2</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fl3</v>
      </c>
      <c r="AB141" t="s">
        <v>89</v>
      </c>
      <c r="AC141" t="s">
        <v>529</v>
      </c>
      <c r="AD141">
        <v>1</v>
      </c>
      <c r="AE141" t="s">
        <v>129</v>
      </c>
      <c r="AF141">
        <v>70</v>
      </c>
      <c r="AG141">
        <v>49</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딘즈</v>
      </c>
      <c r="AL141">
        <v>1</v>
      </c>
      <c r="AM141"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v>
      </c>
      <c r="AN141" t="str">
        <f t="shared" ca="1" si="64"/>
        <v>{"dy":14,"sl":9,"tp":"fl3","vl":"Actor3022","cn":1,"pt":"DI","pp":70,"pr":49}</v>
      </c>
    </row>
    <row r="142" spans="1:40">
      <c r="A142">
        <v>15</v>
      </c>
      <c r="B142">
        <v>0</v>
      </c>
      <c r="C142">
        <f t="shared" si="55"/>
        <v>0</v>
      </c>
      <c r="D142">
        <f t="shared" ref="D142:I151" ca="1" si="66">RAND()</f>
        <v>0.71695875228434514</v>
      </c>
      <c r="E142">
        <f t="shared" ca="1" si="66"/>
        <v>0.54995653731416483</v>
      </c>
      <c r="F142">
        <f t="shared" ca="1" si="66"/>
        <v>0.64098668840654272</v>
      </c>
      <c r="G142">
        <f t="shared" ca="1" si="66"/>
        <v>0.64717731963016645</v>
      </c>
      <c r="H142">
        <f t="shared" ca="1" si="66"/>
        <v>2.2402391560342294E-2</v>
      </c>
      <c r="I142">
        <f t="shared" ca="1" si="66"/>
        <v>0.79783170076865828</v>
      </c>
      <c r="M142" t="str">
        <f t="shared" ca="1" si="56"/>
        <v>지정 장비</v>
      </c>
      <c r="N142" t="e">
        <f t="shared" ca="1" si="57"/>
        <v>#VALUE!</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t="e">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#VALUE!</v>
      </c>
      <c r="S142" t="e">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#VALUE!</v>
      </c>
      <c r="T142" t="e">
        <f t="shared" ca="1" si="59"/>
        <v>#VALUE!</v>
      </c>
      <c r="U142" t="s">
        <v>82</v>
      </c>
      <c r="V142" t="s">
        <v>237</v>
      </c>
      <c r="W142">
        <v>1</v>
      </c>
      <c r="X142" t="s">
        <v>125</v>
      </c>
      <c r="Z142">
        <v>7700</v>
      </c>
      <c r="AA142" t="str">
        <f t="shared" ca="1" si="60"/>
        <v>fe</v>
      </c>
      <c r="AB142" t="s">
        <v>82</v>
      </c>
      <c r="AC142" t="s">
        <v>113</v>
      </c>
      <c r="AD142">
        <v>1</v>
      </c>
      <c r="AE142" t="s">
        <v>125</v>
      </c>
      <c r="AG142">
        <v>1100</v>
      </c>
      <c r="AH142" t="str">
        <f>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v>
      </c>
      <c r="AN142" t="str">
        <f t="shared" ca="1" si="64"/>
        <v>{"dy":15,"sl":0,"tp":"fe","vl":"Equip0102","cn":1,"pt":"GO","pr":1100}</v>
      </c>
    </row>
    <row r="143" spans="1:40">
      <c r="A143">
        <v>15</v>
      </c>
      <c r="B143">
        <v>1</v>
      </c>
      <c r="C143">
        <f t="shared" si="55"/>
        <v>0</v>
      </c>
      <c r="D143">
        <f t="shared" ca="1" si="66"/>
        <v>0.45012032981790007</v>
      </c>
      <c r="E143">
        <f t="shared" ca="1" si="66"/>
        <v>0.92478121128022817</v>
      </c>
      <c r="F143">
        <f t="shared" ca="1" si="66"/>
        <v>0.76742733065211877</v>
      </c>
      <c r="G143">
        <f t="shared" ca="1" si="66"/>
        <v>0.58859891208162407</v>
      </c>
      <c r="H143">
        <f t="shared" ca="1" si="66"/>
        <v>0.88312145380979856</v>
      </c>
      <c r="I143">
        <f t="shared" ca="1" si="66"/>
        <v>0.23765801092723704</v>
      </c>
      <c r="M143" t="str">
        <f t="shared" ca="1" si="56"/>
        <v>지정 장비</v>
      </c>
      <c r="N143" t="e">
        <f t="shared" ca="1" si="57"/>
        <v>#VALUE!</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t="e">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#VALUE!</v>
      </c>
      <c r="S143" t="e">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#VALUE!</v>
      </c>
      <c r="T143" t="e">
        <f t="shared" ca="1" si="59"/>
        <v>#VALUE!</v>
      </c>
      <c r="U143" t="s">
        <v>82</v>
      </c>
      <c r="V143" t="s">
        <v>242</v>
      </c>
      <c r="W143">
        <v>1</v>
      </c>
      <c r="X143" t="s">
        <v>125</v>
      </c>
      <c r="Z143">
        <v>7400</v>
      </c>
      <c r="AA143" t="str">
        <f t="shared" ca="1" si="60"/>
        <v>upn</v>
      </c>
      <c r="AB143" t="s">
        <v>92</v>
      </c>
      <c r="AC143">
        <v>69684</v>
      </c>
      <c r="AD143">
        <v>12</v>
      </c>
      <c r="AE143" t="s">
        <v>125</v>
      </c>
      <c r="AG143">
        <v>3600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v>
      </c>
      <c r="AN143" t="str">
        <f t="shared" ca="1" si="64"/>
        <v>{"dy":15,"sl":1,"tp":"upn","vl":"69684","cn":12,"pt":"GO","pr":3600}</v>
      </c>
    </row>
    <row r="144" spans="1:40">
      <c r="A144">
        <v>15</v>
      </c>
      <c r="B144">
        <v>2</v>
      </c>
      <c r="C144">
        <f t="shared" si="55"/>
        <v>0</v>
      </c>
      <c r="D144">
        <f t="shared" ca="1" si="66"/>
        <v>0.41484930097267647</v>
      </c>
      <c r="E144">
        <f t="shared" ca="1" si="66"/>
        <v>0.56720401889477667</v>
      </c>
      <c r="F144">
        <f t="shared" ca="1" si="66"/>
        <v>0.5425688213345079</v>
      </c>
      <c r="G144">
        <f t="shared" ca="1" si="66"/>
        <v>0.79359451124006475</v>
      </c>
      <c r="H144">
        <f t="shared" ca="1" si="66"/>
        <v>8.0588530812057413E-2</v>
      </c>
      <c r="I144">
        <f t="shared" ca="1" si="66"/>
        <v>0.29113354524166302</v>
      </c>
      <c r="M144" t="str">
        <f t="shared" ca="1" si="56"/>
        <v>안 지정 캐릭터 PP 영웅등급</v>
      </c>
      <c r="N144">
        <f t="shared" ca="1" si="57"/>
        <v>56720</v>
      </c>
      <c r="O144">
        <f t="shared" ca="1" si="58"/>
        <v>9</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2700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91</v>
      </c>
      <c r="V144">
        <v>33450</v>
      </c>
      <c r="W144">
        <v>11</v>
      </c>
      <c r="X144" t="s">
        <v>125</v>
      </c>
      <c r="Z144">
        <v>1100</v>
      </c>
      <c r="AA144" t="str">
        <f t="shared" ca="1" si="60"/>
        <v>fe</v>
      </c>
      <c r="AB144" t="s">
        <v>82</v>
      </c>
      <c r="AC144" t="s">
        <v>184</v>
      </c>
      <c r="AD144">
        <v>1</v>
      </c>
      <c r="AE144" t="s">
        <v>125</v>
      </c>
      <c r="AG144">
        <v>7400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흑진주 칼날</v>
      </c>
      <c r="AL144">
        <v>1</v>
      </c>
      <c r="AM144"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v>
      </c>
      <c r="AN144" t="str">
        <f t="shared" ca="1" si="64"/>
        <v>{"dy":15,"sl":2,"tp":"fe","vl":"Equip1302","cn":1,"pt":"GO","pr":7400}</v>
      </c>
    </row>
    <row r="145" spans="1:40">
      <c r="A145">
        <v>15</v>
      </c>
      <c r="B145">
        <v>3</v>
      </c>
      <c r="C145">
        <f t="shared" si="55"/>
        <v>0</v>
      </c>
      <c r="D145">
        <f t="shared" ca="1" si="66"/>
        <v>4.8413161704667917E-3</v>
      </c>
      <c r="E145">
        <f t="shared" ca="1" si="66"/>
        <v>0.85414636841138702</v>
      </c>
      <c r="F145">
        <f t="shared" ca="1" si="66"/>
        <v>0.6071702527898678</v>
      </c>
      <c r="G145">
        <f t="shared" ca="1" si="66"/>
        <v>0.20236072207550992</v>
      </c>
      <c r="H145">
        <f t="shared" ca="1" si="66"/>
        <v>0.50493217166521609</v>
      </c>
      <c r="I145">
        <f t="shared" ca="1" si="66"/>
        <v>0.11969668205379591</v>
      </c>
      <c r="M145" t="str">
        <f t="shared" ca="1" si="56"/>
        <v>안 지정 캐릭터 PP 영웅등급</v>
      </c>
      <c r="N145">
        <f t="shared" ca="1" si="57"/>
        <v>85414</v>
      </c>
      <c r="O145">
        <f t="shared" ca="1" si="58"/>
        <v>13</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3900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84704</v>
      </c>
      <c r="W145">
        <v>14</v>
      </c>
      <c r="X145" t="s">
        <v>125</v>
      </c>
      <c r="Z145">
        <v>1400</v>
      </c>
      <c r="AA145" t="str">
        <f t="shared" ca="1" si="60"/>
        <v>upn</v>
      </c>
      <c r="AB145" t="s">
        <v>92</v>
      </c>
      <c r="AC145">
        <v>48810</v>
      </c>
      <c r="AD145">
        <v>3</v>
      </c>
      <c r="AE145" t="s">
        <v>68</v>
      </c>
      <c r="AG145">
        <v>900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v>
      </c>
      <c r="AN145" t="str">
        <f t="shared" ca="1" si="64"/>
        <v>{"dy":15,"sl":3,"tp":"upn","vl":"48810","cn":3,"pt":"GO","pr":900}</v>
      </c>
    </row>
    <row r="146" spans="1:40">
      <c r="A146">
        <v>15</v>
      </c>
      <c r="B146">
        <v>4</v>
      </c>
      <c r="C146">
        <f t="shared" si="55"/>
        <v>0</v>
      </c>
      <c r="D146">
        <f t="shared" ca="1" si="66"/>
        <v>0.11618332543998011</v>
      </c>
      <c r="E146">
        <f t="shared" ca="1" si="66"/>
        <v>0.53615198634493566</v>
      </c>
      <c r="F146">
        <f t="shared" ca="1" si="66"/>
        <v>0.97517478794810597</v>
      </c>
      <c r="G146">
        <f t="shared" ca="1" si="66"/>
        <v>0.1934656361281023</v>
      </c>
      <c r="H146">
        <f t="shared" ca="1" si="66"/>
        <v>0.5285212310902544</v>
      </c>
      <c r="I146">
        <f t="shared" ca="1" si="66"/>
        <v>0.7408503719210574</v>
      </c>
      <c r="M146" t="str">
        <f t="shared" ca="1" si="56"/>
        <v>안 지정 캐릭터 PP 일반등급</v>
      </c>
      <c r="N146">
        <f t="shared" ca="1" si="57"/>
        <v>53615</v>
      </c>
      <c r="O146">
        <f t="shared" ca="1" si="58"/>
        <v>9</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2700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92</v>
      </c>
      <c r="V146">
        <v>20169</v>
      </c>
      <c r="W146">
        <v>10</v>
      </c>
      <c r="X146" t="s">
        <v>125</v>
      </c>
      <c r="Z146">
        <v>1000</v>
      </c>
      <c r="AA146" t="str">
        <f t="shared" ca="1" si="60"/>
        <v>fe</v>
      </c>
      <c r="AB146" t="s">
        <v>82</v>
      </c>
      <c r="AC146" t="s">
        <v>528</v>
      </c>
      <c r="AD146">
        <v>1</v>
      </c>
      <c r="AE146" t="s">
        <v>129</v>
      </c>
      <c r="AF146">
        <v>193</v>
      </c>
      <c r="AG146">
        <v>79</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전설</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유물 약탈자</v>
      </c>
      <c r="AL146">
        <v>1</v>
      </c>
      <c r="AM146"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v>
      </c>
      <c r="AN146" t="str">
        <f t="shared" ca="1" si="64"/>
        <v>{"dy":15,"sl":4,"tp":"fe","vl":"Equip0402","cn":1,"pt":"DI","pp":193,"pr":79}</v>
      </c>
    </row>
    <row r="147" spans="1:40">
      <c r="A147">
        <v>15</v>
      </c>
      <c r="B147">
        <v>5</v>
      </c>
      <c r="C147">
        <f t="shared" si="55"/>
        <v>0</v>
      </c>
      <c r="D147">
        <f t="shared" ca="1" si="66"/>
        <v>0.41637587736035686</v>
      </c>
      <c r="E147">
        <f t="shared" ca="1" si="66"/>
        <v>0.99088506418392364</v>
      </c>
      <c r="F147">
        <f t="shared" ca="1" si="66"/>
        <v>0.77855017315346531</v>
      </c>
      <c r="G147">
        <f t="shared" ca="1" si="66"/>
        <v>7.6918712268556177E-2</v>
      </c>
      <c r="H147">
        <f t="shared" ca="1" si="66"/>
        <v>0.18720923086859176</v>
      </c>
      <c r="I147">
        <f t="shared" ca="1" si="66"/>
        <v>0.47520041780069522</v>
      </c>
      <c r="M147" t="str">
        <f t="shared" ca="1" si="56"/>
        <v>지정 장비</v>
      </c>
      <c r="N147" t="e">
        <f t="shared" ca="1" si="57"/>
        <v>#VALUE!</v>
      </c>
      <c r="O147">
        <f t="shared" ca="1" si="58"/>
        <v>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DI</v>
      </c>
      <c r="Q147" t="e">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#VALUE!</v>
      </c>
      <c r="R147" t="e">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#VALUE!</v>
      </c>
      <c r="S147" t="e">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#VALUE!</v>
      </c>
      <c r="T147" t="e">
        <f t="shared" ca="1" si="59"/>
        <v>#VALUE!</v>
      </c>
      <c r="U147" t="s">
        <v>82</v>
      </c>
      <c r="V147" t="s">
        <v>277</v>
      </c>
      <c r="W147">
        <v>1</v>
      </c>
      <c r="X147" t="s">
        <v>125</v>
      </c>
      <c r="Z147">
        <v>3300</v>
      </c>
      <c r="AA147" t="str">
        <f t="shared" ca="1" si="60"/>
        <v>uph</v>
      </c>
      <c r="AB147" t="s">
        <v>91</v>
      </c>
      <c r="AC147">
        <v>70085</v>
      </c>
      <c r="AD147">
        <v>10</v>
      </c>
      <c r="AE147" t="s">
        <v>125</v>
      </c>
      <c r="AG147">
        <v>3000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v>
      </c>
      <c r="AN147" t="str">
        <f t="shared" ca="1" si="64"/>
        <v>{"dy":15,"sl":5,"tp":"uph","vl":"70085","cn":10,"pt":"GO","pr":3000}</v>
      </c>
    </row>
    <row r="148" spans="1:40">
      <c r="A148">
        <v>15</v>
      </c>
      <c r="B148">
        <v>6</v>
      </c>
      <c r="C148">
        <f t="shared" si="55"/>
        <v>0</v>
      </c>
      <c r="D148">
        <f t="shared" ca="1" si="66"/>
        <v>4.7104773123989974E-2</v>
      </c>
      <c r="E148">
        <f t="shared" ca="1" si="66"/>
        <v>0.41217320626050191</v>
      </c>
      <c r="F148">
        <f t="shared" ca="1" si="66"/>
        <v>0.19379327148174075</v>
      </c>
      <c r="G148">
        <f t="shared" ca="1" si="66"/>
        <v>0.6254550878798818</v>
      </c>
      <c r="H148">
        <f t="shared" ca="1" si="66"/>
        <v>0.46404954973553736</v>
      </c>
      <c r="I148">
        <f t="shared" ca="1" si="66"/>
        <v>0.36373282794879747</v>
      </c>
      <c r="M148" t="str">
        <f t="shared" ca="1" si="56"/>
        <v>지정 장비</v>
      </c>
      <c r="N148" t="e">
        <f t="shared" ca="1" si="57"/>
        <v>#VALUE!</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t="e">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#VALUE!</v>
      </c>
      <c r="S148" t="e">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#VALUE!</v>
      </c>
      <c r="T148" t="e">
        <f t="shared" ca="1" si="59"/>
        <v>#VALUE!</v>
      </c>
      <c r="U148" t="s">
        <v>82</v>
      </c>
      <c r="V148" t="s">
        <v>184</v>
      </c>
      <c r="W148">
        <v>1</v>
      </c>
      <c r="X148" t="s">
        <v>125</v>
      </c>
      <c r="Z148">
        <v>7600</v>
      </c>
      <c r="AA148" t="str">
        <f t="shared" ca="1" si="60"/>
        <v>fe</v>
      </c>
      <c r="AB148" t="s">
        <v>82</v>
      </c>
      <c r="AC148" t="s">
        <v>195</v>
      </c>
      <c r="AD148">
        <v>1</v>
      </c>
      <c r="AE148" t="s">
        <v>125</v>
      </c>
      <c r="AG148">
        <v>22400</v>
      </c>
      <c r="AH148" t="str">
        <f>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v>
      </c>
      <c r="AN148" t="str">
        <f t="shared" ca="1" si="64"/>
        <v>{"dy":15,"sl":6,"tp":"fe","vl":"Equip7302","cn":1,"pt":"GO","pr":22400}</v>
      </c>
    </row>
    <row r="149" spans="1:40">
      <c r="A149">
        <v>15</v>
      </c>
      <c r="B149">
        <v>7</v>
      </c>
      <c r="C149">
        <f t="shared" si="55"/>
        <v>0</v>
      </c>
      <c r="D149">
        <f t="shared" ca="1" si="66"/>
        <v>0.89962850256871785</v>
      </c>
      <c r="E149">
        <f t="shared" ca="1" si="66"/>
        <v>0.35698173351038398</v>
      </c>
      <c r="F149">
        <f t="shared" ca="1" si="66"/>
        <v>0.77296554203342682</v>
      </c>
      <c r="G149">
        <f t="shared" ca="1" si="66"/>
        <v>0.23354253986123652</v>
      </c>
      <c r="H149">
        <f t="shared" ca="1" si="66"/>
        <v>0.82830949462593217</v>
      </c>
      <c r="I149">
        <f t="shared" ca="1" si="66"/>
        <v>0.2448532998035986</v>
      </c>
      <c r="M149" t="str">
        <f t="shared" ca="1" si="56"/>
        <v>지정 장비</v>
      </c>
      <c r="N149" t="e">
        <f t="shared" ca="1" si="57"/>
        <v>#VALUE!</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DI</v>
      </c>
      <c r="Q149" t="e">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#VALUE!</v>
      </c>
      <c r="R149" t="e">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#VALUE!</v>
      </c>
      <c r="S149" t="e">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#VALUE!</v>
      </c>
      <c r="T149" t="e">
        <f t="shared" ca="1" si="59"/>
        <v>#VALUE!</v>
      </c>
      <c r="U149" t="s">
        <v>82</v>
      </c>
      <c r="V149" t="s">
        <v>180</v>
      </c>
      <c r="W149">
        <v>1</v>
      </c>
      <c r="X149" t="s">
        <v>125</v>
      </c>
      <c r="Z149">
        <v>5100</v>
      </c>
      <c r="AA149" t="str">
        <f t="shared" ca="1" si="60"/>
        <v>fe</v>
      </c>
      <c r="AB149" t="s">
        <v>82</v>
      </c>
      <c r="AC149" t="s">
        <v>187</v>
      </c>
      <c r="AD149">
        <v>1</v>
      </c>
      <c r="AE149" t="s">
        <v>125</v>
      </c>
      <c r="AG149">
        <v>7800</v>
      </c>
      <c r="AH149" t="str">
        <f>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v>
      </c>
      <c r="AN149" t="str">
        <f t="shared" ca="1" si="64"/>
        <v>{"dy":15,"sl":7,"tp":"fe","vl":"Equip8101","cn":1,"pt":"GO","pr":7800}</v>
      </c>
    </row>
    <row r="150" spans="1:40">
      <c r="A150">
        <v>15</v>
      </c>
      <c r="B150">
        <v>8</v>
      </c>
      <c r="C150">
        <f t="shared" si="55"/>
        <v>0</v>
      </c>
      <c r="D150">
        <f t="shared" ca="1" si="66"/>
        <v>0.5862560068622954</v>
      </c>
      <c r="E150">
        <f t="shared" ca="1" si="66"/>
        <v>0.99103287287939779</v>
      </c>
      <c r="F150">
        <f t="shared" ca="1" si="66"/>
        <v>0.38957516384658464</v>
      </c>
      <c r="G150">
        <f t="shared" ca="1" si="66"/>
        <v>0.34618376342498025</v>
      </c>
      <c r="H150">
        <f t="shared" ca="1" si="66"/>
        <v>0.99533506108170022</v>
      </c>
      <c r="I150">
        <f t="shared" ca="1" si="66"/>
        <v>2.9054463105480433E-2</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v>
      </c>
      <c r="AN150" t="str">
        <f t="shared" ca="1" si="64"/>
        <v>{"dy":15,"sl":8}</v>
      </c>
    </row>
    <row r="151" spans="1:40">
      <c r="A151">
        <v>15</v>
      </c>
      <c r="B151">
        <v>9</v>
      </c>
      <c r="C151">
        <f t="shared" si="55"/>
        <v>0</v>
      </c>
      <c r="D151">
        <f t="shared" ca="1" si="66"/>
        <v>0.14692869852401624</v>
      </c>
      <c r="E151">
        <f t="shared" ca="1" si="66"/>
        <v>0.10774601971516118</v>
      </c>
      <c r="F151">
        <f t="shared" ca="1" si="66"/>
        <v>0.48214107965722097</v>
      </c>
      <c r="G151">
        <f t="shared" ca="1" si="66"/>
        <v>0.26813062224950357</v>
      </c>
      <c r="H151">
        <f t="shared" ca="1" si="66"/>
        <v>0.63323649320687636</v>
      </c>
      <c r="I151">
        <f t="shared" ca="1" si="66"/>
        <v>0.52545451894330863</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v>
      </c>
      <c r="AN151" t="str">
        <f t="shared" ca="1" si="64"/>
        <v>{"dy":15,"sl":9}</v>
      </c>
    </row>
    <row r="152" spans="1:40">
      <c r="A152">
        <v>16</v>
      </c>
      <c r="B152">
        <v>0</v>
      </c>
      <c r="C152">
        <f t="shared" si="55"/>
        <v>0</v>
      </c>
      <c r="D152">
        <f t="shared" ref="D152:I161" ca="1" si="67">RAND()</f>
        <v>0.11380547397259622</v>
      </c>
      <c r="E152">
        <f t="shared" ca="1" si="67"/>
        <v>0.88670939053785902</v>
      </c>
      <c r="F152">
        <f t="shared" ca="1" si="67"/>
        <v>0.39400345493013966</v>
      </c>
      <c r="G152">
        <f t="shared" ca="1" si="67"/>
        <v>7.3815770441788664E-2</v>
      </c>
      <c r="H152">
        <f t="shared" ca="1" si="67"/>
        <v>0.45680730250436674</v>
      </c>
      <c r="I152">
        <f t="shared" ca="1" si="67"/>
        <v>0.44792467011497517</v>
      </c>
      <c r="M152" t="str">
        <f t="shared" ca="1" si="56"/>
        <v>지정 장비</v>
      </c>
      <c r="N152" t="e">
        <f t="shared" ca="1" si="57"/>
        <v>#VALUE!</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t="e">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#VALUE!</v>
      </c>
      <c r="R152" t="e">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#VALUE!</v>
      </c>
      <c r="S152" t="e">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#VALUE!</v>
      </c>
      <c r="T152" t="e">
        <f t="shared" ca="1" si="59"/>
        <v>#VALUE!</v>
      </c>
      <c r="U152" t="s">
        <v>82</v>
      </c>
      <c r="V152" t="s">
        <v>204</v>
      </c>
      <c r="W152">
        <v>1</v>
      </c>
      <c r="X152" t="s">
        <v>125</v>
      </c>
      <c r="Z152">
        <v>3400</v>
      </c>
      <c r="AA152" t="str">
        <f t="shared" ca="1" si="60"/>
        <v>fe</v>
      </c>
      <c r="AB152" t="s">
        <v>82</v>
      </c>
      <c r="AC152" t="s">
        <v>376</v>
      </c>
      <c r="AD152">
        <v>1</v>
      </c>
      <c r="AE152" t="s">
        <v>125</v>
      </c>
      <c r="AG152">
        <v>3400</v>
      </c>
      <c r="AH152" t="str">
        <f>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파수꾼의 숏보우</v>
      </c>
      <c r="AL152">
        <v>1</v>
      </c>
      <c r="AM152"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v>
      </c>
      <c r="AN152" t="str">
        <f t="shared" ca="1" si="64"/>
        <v>{"dy":16,"sl":0,"tp":"fe","vl":"Equip2202","cn":1,"pt":"GO","pr":3400}</v>
      </c>
    </row>
    <row r="153" spans="1:40">
      <c r="A153">
        <v>16</v>
      </c>
      <c r="B153">
        <v>1</v>
      </c>
      <c r="C153">
        <f t="shared" si="55"/>
        <v>0</v>
      </c>
      <c r="D153">
        <f t="shared" ca="1" si="67"/>
        <v>4.7763203806134857E-3</v>
      </c>
      <c r="E153">
        <f t="shared" ca="1" si="67"/>
        <v>0.74924540549629493</v>
      </c>
      <c r="F153">
        <f t="shared" ca="1" si="67"/>
        <v>0.26953675846964265</v>
      </c>
      <c r="G153">
        <f t="shared" ca="1" si="67"/>
        <v>8.2203002149227156E-2</v>
      </c>
      <c r="H153">
        <f t="shared" ca="1" si="67"/>
        <v>0.60191082618250169</v>
      </c>
      <c r="I153">
        <f t="shared" ca="1" si="67"/>
        <v>0.16210409850295104</v>
      </c>
      <c r="M153" t="str">
        <f t="shared" ca="1" si="56"/>
        <v>지정 장비</v>
      </c>
      <c r="N153" t="e">
        <f t="shared" ca="1" si="57"/>
        <v>#VALUE!</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DI</v>
      </c>
      <c r="Q153" t="e">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#VALUE!</v>
      </c>
      <c r="R153" t="e">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#VALUE!</v>
      </c>
      <c r="S153" t="e">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#VALUE!</v>
      </c>
      <c r="T153" t="e">
        <f t="shared" ca="1" si="59"/>
        <v>#VALUE!</v>
      </c>
      <c r="U153" t="s">
        <v>82</v>
      </c>
      <c r="V153" t="s">
        <v>178</v>
      </c>
      <c r="W153">
        <v>1</v>
      </c>
      <c r="X153" t="s">
        <v>125</v>
      </c>
      <c r="Z153">
        <v>1200</v>
      </c>
      <c r="AA153" t="str">
        <f t="shared" ca="1" si="60"/>
        <v>fe</v>
      </c>
      <c r="AB153" t="s">
        <v>82</v>
      </c>
      <c r="AC153" t="s">
        <v>178</v>
      </c>
      <c r="AD153">
        <v>1</v>
      </c>
      <c r="AE153" t="s">
        <v>125</v>
      </c>
      <c r="AG153">
        <v>1200</v>
      </c>
      <c r="AH153" t="str">
        <f>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v>
      </c>
      <c r="AN153" t="str">
        <f t="shared" ca="1" si="64"/>
        <v>{"dy":16,"sl":1,"tp":"fe","vl":"Equip3102","cn":1,"pt":"GO","pr":1200}</v>
      </c>
    </row>
    <row r="154" spans="1:40">
      <c r="A154">
        <v>16</v>
      </c>
      <c r="B154">
        <v>2</v>
      </c>
      <c r="C154">
        <f t="shared" si="55"/>
        <v>0</v>
      </c>
      <c r="D154">
        <f t="shared" ca="1" si="67"/>
        <v>0.7509672118208679</v>
      </c>
      <c r="E154">
        <f t="shared" ca="1" si="67"/>
        <v>0.51037184318068052</v>
      </c>
      <c r="F154">
        <f t="shared" ca="1" si="67"/>
        <v>0.78727657838201492</v>
      </c>
      <c r="G154">
        <f t="shared" ca="1" si="67"/>
        <v>0.57710163989453989</v>
      </c>
      <c r="H154">
        <f t="shared" ca="1" si="67"/>
        <v>0.18967383134962612</v>
      </c>
      <c r="I154">
        <f t="shared" ca="1" si="67"/>
        <v>0.61113070899835897</v>
      </c>
      <c r="M154" t="str">
        <f t="shared" ca="1" si="56"/>
        <v>안 지정 캐릭터 PP 영웅등급</v>
      </c>
      <c r="N154">
        <f t="shared" ca="1" si="57"/>
        <v>51037</v>
      </c>
      <c r="O154">
        <f t="shared" ca="1" si="58"/>
        <v>9</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2700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91</v>
      </c>
      <c r="V154">
        <v>11315</v>
      </c>
      <c r="W154">
        <v>9</v>
      </c>
      <c r="X154" t="s">
        <v>125</v>
      </c>
      <c r="Z154">
        <v>900</v>
      </c>
      <c r="AA154" t="str">
        <f t="shared" ca="1" si="60"/>
        <v>uph</v>
      </c>
      <c r="AB154" t="s">
        <v>91</v>
      </c>
      <c r="AC154">
        <v>11315</v>
      </c>
      <c r="AD154">
        <v>11</v>
      </c>
      <c r="AE154" t="s">
        <v>357</v>
      </c>
      <c r="AG154">
        <v>3</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v>
      </c>
      <c r="AN154" t="str">
        <f t="shared" ca="1" si="64"/>
        <v>{"dy":16,"sl":2,"tp":"uph","vl":"11315","cn":11,"pt":"DI","pr":3}</v>
      </c>
    </row>
    <row r="155" spans="1:40">
      <c r="A155">
        <v>16</v>
      </c>
      <c r="B155">
        <v>3</v>
      </c>
      <c r="C155">
        <f t="shared" si="55"/>
        <v>0</v>
      </c>
      <c r="D155">
        <f t="shared" ca="1" si="67"/>
        <v>3.6826426000714729E-2</v>
      </c>
      <c r="E155">
        <f t="shared" ca="1" si="67"/>
        <v>0.87552175840144986</v>
      </c>
      <c r="F155">
        <f t="shared" ca="1" si="67"/>
        <v>0.23922896107060199</v>
      </c>
      <c r="G155">
        <f t="shared" ca="1" si="67"/>
        <v>0.82446275826886151</v>
      </c>
      <c r="H155">
        <f t="shared" ca="1" si="67"/>
        <v>0.12834673592465373</v>
      </c>
      <c r="I155">
        <f t="shared" ca="1" si="67"/>
        <v>0.26184342963277152</v>
      </c>
      <c r="M155" t="str">
        <f t="shared" ca="1" si="56"/>
        <v>안 지정 캐릭터 PP 영웅등급</v>
      </c>
      <c r="N155">
        <f t="shared" ca="1" si="57"/>
        <v>87552</v>
      </c>
      <c r="O155">
        <f t="shared" ca="1" si="58"/>
        <v>13</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3900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91</v>
      </c>
      <c r="V155">
        <v>85863</v>
      </c>
      <c r="W155">
        <v>14</v>
      </c>
      <c r="X155" t="s">
        <v>125</v>
      </c>
      <c r="Z155">
        <v>1400</v>
      </c>
      <c r="AA155" t="str">
        <f t="shared" ca="1" si="60"/>
        <v>fe</v>
      </c>
      <c r="AB155" t="s">
        <v>82</v>
      </c>
      <c r="AC155" t="s">
        <v>433</v>
      </c>
      <c r="AD155">
        <v>1</v>
      </c>
      <c r="AE155" t="s">
        <v>125</v>
      </c>
      <c r="AG155">
        <v>1100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칼날 손잡이</v>
      </c>
      <c r="AL155">
        <v>1</v>
      </c>
      <c r="AM155"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v>
      </c>
      <c r="AN155" t="str">
        <f t="shared" ca="1" si="64"/>
        <v>{"dy":16,"sl":3,"tp":"fe","vl":"Equip1101","cn":1,"pt":"GO","pr":1100}</v>
      </c>
    </row>
    <row r="156" spans="1:40">
      <c r="A156">
        <v>16</v>
      </c>
      <c r="B156">
        <v>4</v>
      </c>
      <c r="C156">
        <f t="shared" si="55"/>
        <v>0</v>
      </c>
      <c r="D156">
        <f t="shared" ca="1" si="67"/>
        <v>0.97852808424704107</v>
      </c>
      <c r="E156">
        <f t="shared" ca="1" si="67"/>
        <v>0.67066268505479776</v>
      </c>
      <c r="F156">
        <f t="shared" ca="1" si="67"/>
        <v>0.48361011784899166</v>
      </c>
      <c r="G156">
        <f t="shared" ca="1" si="67"/>
        <v>0.13006718311967957</v>
      </c>
      <c r="H156">
        <f t="shared" ca="1" si="67"/>
        <v>0.28847643055614403</v>
      </c>
      <c r="I156">
        <f t="shared" ca="1" si="67"/>
        <v>0.59716354358519563</v>
      </c>
      <c r="M156" t="str">
        <f t="shared" ca="1" si="56"/>
        <v>안 지정 캐릭터 PP 일반등급</v>
      </c>
      <c r="N156">
        <f t="shared" ca="1" si="57"/>
        <v>67066</v>
      </c>
      <c r="O156">
        <f t="shared" ca="1" si="58"/>
        <v>11</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3300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92</v>
      </c>
      <c r="V156">
        <v>83631</v>
      </c>
      <c r="W156">
        <v>14</v>
      </c>
      <c r="X156" t="s">
        <v>125</v>
      </c>
      <c r="Z156">
        <v>1400</v>
      </c>
      <c r="AA156" t="str">
        <f t="shared" ca="1" si="60"/>
        <v>upn</v>
      </c>
      <c r="AB156" t="s">
        <v>92</v>
      </c>
      <c r="AC156">
        <v>83631</v>
      </c>
      <c r="AD156">
        <v>6</v>
      </c>
      <c r="AE156" t="s">
        <v>125</v>
      </c>
      <c r="AG156">
        <v>1800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v>
      </c>
      <c r="AN156" t="str">
        <f t="shared" ca="1" si="64"/>
        <v>{"dy":16,"sl":4,"tp":"upn","vl":"83631","cn":6,"pt":"GO","pr":1800}</v>
      </c>
    </row>
    <row r="157" spans="1:40">
      <c r="A157">
        <v>16</v>
      </c>
      <c r="B157">
        <v>5</v>
      </c>
      <c r="C157">
        <f t="shared" si="55"/>
        <v>0</v>
      </c>
      <c r="D157">
        <f t="shared" ca="1" si="67"/>
        <v>0.49142153565476487</v>
      </c>
      <c r="E157">
        <f t="shared" ca="1" si="67"/>
        <v>0.66468110631340194</v>
      </c>
      <c r="F157">
        <f t="shared" ca="1" si="67"/>
        <v>0.55044025971468946</v>
      </c>
      <c r="G157">
        <f t="shared" ca="1" si="67"/>
        <v>0.19130583941344714</v>
      </c>
      <c r="H157">
        <f t="shared" ca="1" si="67"/>
        <v>0.89739339629032377</v>
      </c>
      <c r="I157">
        <f t="shared" ca="1" si="67"/>
        <v>0.34805934971538866</v>
      </c>
      <c r="M157" t="str">
        <f t="shared" ca="1" si="56"/>
        <v>지정 장비</v>
      </c>
      <c r="N157" t="e">
        <f t="shared" ca="1" si="57"/>
        <v>#VALUE!</v>
      </c>
      <c r="O157">
        <f t="shared" ca="1" si="58"/>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DI</v>
      </c>
      <c r="Q157" t="e">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#VALUE!</v>
      </c>
      <c r="R157" t="e">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#VALUE!</v>
      </c>
      <c r="S157" t="e">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#VALUE!</v>
      </c>
      <c r="T157" t="e">
        <f t="shared" ca="1" si="59"/>
        <v>#VALUE!</v>
      </c>
      <c r="U157" t="s">
        <v>82</v>
      </c>
      <c r="V157" t="s">
        <v>187</v>
      </c>
      <c r="W157">
        <v>1</v>
      </c>
      <c r="X157" t="s">
        <v>125</v>
      </c>
      <c r="Z157">
        <v>7900</v>
      </c>
      <c r="AA157" t="str">
        <f t="shared" ca="1" si="60"/>
        <v>fe</v>
      </c>
      <c r="AB157" t="s">
        <v>82</v>
      </c>
      <c r="AC157" t="s">
        <v>434</v>
      </c>
      <c r="AD157">
        <v>1</v>
      </c>
      <c r="AE157" t="s">
        <v>125</v>
      </c>
      <c r="AG157">
        <v>2700</v>
      </c>
      <c r="AH157" t="str">
        <f>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성스러운 휘장</v>
      </c>
      <c r="AL157">
        <v>1</v>
      </c>
      <c r="AM157"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v>
      </c>
      <c r="AN157" t="str">
        <f t="shared" ca="1" si="64"/>
        <v>{"dy":16,"sl":5,"tp":"fe","vl":"Equip5201","cn":1,"pt":"GO","pr":2700}</v>
      </c>
    </row>
    <row r="158" spans="1:40">
      <c r="A158">
        <v>16</v>
      </c>
      <c r="B158">
        <v>6</v>
      </c>
      <c r="C158">
        <f t="shared" si="55"/>
        <v>0</v>
      </c>
      <c r="D158">
        <f t="shared" ca="1" si="67"/>
        <v>0.97669339652057174</v>
      </c>
      <c r="E158">
        <f t="shared" ca="1" si="67"/>
        <v>0.91483161161369286</v>
      </c>
      <c r="F158">
        <f t="shared" ca="1" si="67"/>
        <v>0.83214623659931264</v>
      </c>
      <c r="G158">
        <f t="shared" ca="1" si="67"/>
        <v>0.69876209503429543</v>
      </c>
      <c r="H158">
        <f t="shared" ca="1" si="67"/>
        <v>0.67321881084406976</v>
      </c>
      <c r="I158">
        <f t="shared" ca="1" si="67"/>
        <v>0.34083370023345994</v>
      </c>
      <c r="M158" t="str">
        <f t="shared" ca="1" si="56"/>
        <v>지정 장비</v>
      </c>
      <c r="N158" t="e">
        <f t="shared" ca="1" si="57"/>
        <v>#VALUE!</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t="e">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#VALUE!</v>
      </c>
      <c r="S158" t="e">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#VALUE!</v>
      </c>
      <c r="T158" t="e">
        <f t="shared" ca="1" si="59"/>
        <v>#VALUE!</v>
      </c>
      <c r="U158" t="s">
        <v>82</v>
      </c>
      <c r="V158" t="s">
        <v>191</v>
      </c>
      <c r="W158">
        <v>1</v>
      </c>
      <c r="X158" t="s">
        <v>125</v>
      </c>
      <c r="Z158">
        <v>2100</v>
      </c>
      <c r="AA158" t="str">
        <f t="shared" ca="1" si="60"/>
        <v>uph</v>
      </c>
      <c r="AB158" t="s">
        <v>91</v>
      </c>
      <c r="AC158">
        <v>85863</v>
      </c>
      <c r="AD158">
        <v>14</v>
      </c>
      <c r="AE158" t="s">
        <v>125</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v>
      </c>
      <c r="AN158" t="str">
        <f t="shared" ca="1" si="64"/>
        <v>{"dy":16,"sl":6,"tp":"uph","vl":"85863","cn":14,"pt":"GO","pr":4200}</v>
      </c>
    </row>
    <row r="159" spans="1:40">
      <c r="A159">
        <v>16</v>
      </c>
      <c r="B159">
        <v>7</v>
      </c>
      <c r="C159">
        <f t="shared" si="55"/>
        <v>0</v>
      </c>
      <c r="D159">
        <f t="shared" ca="1" si="67"/>
        <v>0.86359772648726885</v>
      </c>
      <c r="E159">
        <f t="shared" ca="1" si="67"/>
        <v>5.6497883104367208E-2</v>
      </c>
      <c r="F159">
        <f t="shared" ca="1" si="67"/>
        <v>0.24158903593244219</v>
      </c>
      <c r="G159">
        <f t="shared" ca="1" si="67"/>
        <v>0.87362561503388703</v>
      </c>
      <c r="H159">
        <f t="shared" ca="1" si="67"/>
        <v>9.9957302821896188E-2</v>
      </c>
      <c r="I159">
        <f t="shared" ca="1" si="67"/>
        <v>8.8973349443310923E-3</v>
      </c>
      <c r="M159" t="str">
        <f t="shared" ca="1" si="56"/>
        <v>지정 장비</v>
      </c>
      <c r="N159" t="e">
        <f t="shared" ca="1" si="57"/>
        <v>#VALUE!</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t="e">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#VALUE!</v>
      </c>
      <c r="S159" t="e">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#VALUE!</v>
      </c>
      <c r="T159" t="e">
        <f t="shared" ca="1" si="59"/>
        <v>#VALUE!</v>
      </c>
      <c r="U159" t="s">
        <v>82</v>
      </c>
      <c r="V159" t="s">
        <v>239</v>
      </c>
      <c r="W159">
        <v>1</v>
      </c>
      <c r="X159" t="s">
        <v>125</v>
      </c>
      <c r="Z159">
        <v>29300</v>
      </c>
      <c r="AA159" t="str">
        <f t="shared" ca="1" si="60"/>
        <v>fe</v>
      </c>
      <c r="AB159" t="s">
        <v>82</v>
      </c>
      <c r="AC159" t="s">
        <v>432</v>
      </c>
      <c r="AD159">
        <v>1</v>
      </c>
      <c r="AE159" t="s">
        <v>125</v>
      </c>
      <c r="AG159">
        <v>9600</v>
      </c>
      <c r="AH159" t="str">
        <f>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플럭스 리볼버</v>
      </c>
      <c r="AL159">
        <v>1</v>
      </c>
      <c r="AM159"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v>
      </c>
      <c r="AN159" t="str">
        <f t="shared" ca="1" si="64"/>
        <v>{"dy":16,"sl":7,"tp":"fe","vl":"Equip6202","cn":1,"pt":"GO","pr":9600}</v>
      </c>
    </row>
    <row r="160" spans="1:40">
      <c r="A160">
        <v>16</v>
      </c>
      <c r="B160">
        <v>8</v>
      </c>
      <c r="C160">
        <f t="shared" si="55"/>
        <v>0</v>
      </c>
      <c r="D160">
        <f t="shared" ca="1" si="67"/>
        <v>0.74572490402112401</v>
      </c>
      <c r="E160">
        <f t="shared" ca="1" si="67"/>
        <v>0.75630110945702544</v>
      </c>
      <c r="F160">
        <f t="shared" ca="1" si="67"/>
        <v>0.53485337075562145</v>
      </c>
      <c r="G160">
        <f t="shared" ca="1" si="67"/>
        <v>0.19975814213818266</v>
      </c>
      <c r="H160">
        <f t="shared" ca="1" si="67"/>
        <v>0.38065169041248559</v>
      </c>
      <c r="I160">
        <f t="shared" ca="1" si="67"/>
        <v>0.32795388251704993</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v>
      </c>
      <c r="AN160" t="str">
        <f t="shared" ca="1" si="64"/>
        <v>{"dy":16,"sl":8}</v>
      </c>
    </row>
    <row r="161" spans="1:40">
      <c r="A161">
        <v>16</v>
      </c>
      <c r="B161">
        <v>9</v>
      </c>
      <c r="C161">
        <f t="shared" si="55"/>
        <v>0</v>
      </c>
      <c r="D161">
        <f t="shared" ca="1" si="67"/>
        <v>0.46494547746089865</v>
      </c>
      <c r="E161">
        <f t="shared" ca="1" si="67"/>
        <v>0.90931423943668432</v>
      </c>
      <c r="F161">
        <f t="shared" ca="1" si="67"/>
        <v>0.47072047106918469</v>
      </c>
      <c r="G161">
        <f t="shared" ca="1" si="67"/>
        <v>0.54620031462339413</v>
      </c>
      <c r="H161">
        <f t="shared" ca="1" si="67"/>
        <v>0.6118203785943086</v>
      </c>
      <c r="I161">
        <f t="shared" ca="1" si="67"/>
        <v>0.47985062332338424</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v>
      </c>
      <c r="AN161" t="str">
        <f t="shared" ca="1" si="64"/>
        <v>{"dy":16,"sl":9}</v>
      </c>
    </row>
    <row r="162" spans="1:40">
      <c r="A162">
        <v>17</v>
      </c>
      <c r="B162">
        <v>0</v>
      </c>
      <c r="C162">
        <f t="shared" si="55"/>
        <v>0</v>
      </c>
      <c r="D162">
        <f t="shared" ref="D162:I171" ca="1" si="68">RAND()</f>
        <v>5.8407339567598582E-2</v>
      </c>
      <c r="E162">
        <f t="shared" ca="1" si="68"/>
        <v>0.8636901578444659</v>
      </c>
      <c r="F162">
        <f t="shared" ca="1" si="68"/>
        <v>0.85379055243228907</v>
      </c>
      <c r="G162">
        <f t="shared" ca="1" si="68"/>
        <v>0.27920322682378784</v>
      </c>
      <c r="H162">
        <f t="shared" ca="1" si="68"/>
        <v>0.37111306781680642</v>
      </c>
      <c r="I162">
        <f t="shared" ca="1" si="68"/>
        <v>0.28482578788439383</v>
      </c>
      <c r="M162" t="str">
        <f t="shared" ca="1" si="56"/>
        <v>지정 장비</v>
      </c>
      <c r="N162" t="e">
        <f t="shared" ca="1" si="57"/>
        <v>#VALUE!</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DI</v>
      </c>
      <c r="Q162" t="e">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#VALUE!</v>
      </c>
      <c r="R162" t="e">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#VALUE!</v>
      </c>
      <c r="S162" t="e">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#VALUE!</v>
      </c>
      <c r="T162" t="e">
        <f t="shared" ca="1" si="59"/>
        <v>#VALUE!</v>
      </c>
      <c r="U162" t="s">
        <v>82</v>
      </c>
      <c r="V162" t="s">
        <v>187</v>
      </c>
      <c r="W162">
        <v>1</v>
      </c>
      <c r="X162" t="s">
        <v>125</v>
      </c>
      <c r="Z162">
        <v>8300</v>
      </c>
      <c r="AA162" t="str">
        <f t="shared" ca="1" si="60"/>
        <v>fe</v>
      </c>
      <c r="AB162" t="s">
        <v>82</v>
      </c>
      <c r="AC162" t="s">
        <v>113</v>
      </c>
      <c r="AD162">
        <v>1</v>
      </c>
      <c r="AE162" t="s">
        <v>125</v>
      </c>
      <c r="AG162">
        <v>1000</v>
      </c>
      <c r="AH162" t="str">
        <f>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이국의 무기</v>
      </c>
      <c r="AL162">
        <v>1</v>
      </c>
      <c r="AM162"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v>
      </c>
      <c r="AN162" t="str">
        <f t="shared" ca="1" si="64"/>
        <v>{"dy":17,"sl":0,"tp":"fe","vl":"Equip0102","cn":1,"pt":"GO","pr":1000}</v>
      </c>
    </row>
    <row r="163" spans="1:40">
      <c r="A163">
        <v>17</v>
      </c>
      <c r="B163">
        <v>1</v>
      </c>
      <c r="C163">
        <f t="shared" si="55"/>
        <v>0</v>
      </c>
      <c r="D163">
        <f t="shared" ca="1" si="68"/>
        <v>0.61695028499577365</v>
      </c>
      <c r="E163">
        <f t="shared" ca="1" si="68"/>
        <v>0.15082252102488547</v>
      </c>
      <c r="F163">
        <f t="shared" ca="1" si="68"/>
        <v>0.10023581055603514</v>
      </c>
      <c r="G163">
        <f t="shared" ca="1" si="68"/>
        <v>4.2142732594937948E-2</v>
      </c>
      <c r="H163">
        <f t="shared" ca="1" si="68"/>
        <v>0.71532794339795203</v>
      </c>
      <c r="I163">
        <f t="shared" ca="1" si="68"/>
        <v>0.69223818953027372</v>
      </c>
      <c r="M163" t="str">
        <f t="shared" ca="1" si="56"/>
        <v>지정 장비</v>
      </c>
      <c r="N163" t="e">
        <f t="shared" ca="1" si="57"/>
        <v>#VALUE!</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DI</v>
      </c>
      <c r="Q163" t="e">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#VALUE!</v>
      </c>
      <c r="R163" t="e">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#VALUE!</v>
      </c>
      <c r="S163" t="e">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#VALUE!</v>
      </c>
      <c r="T163" t="e">
        <f t="shared" ca="1" si="59"/>
        <v>#VALUE!</v>
      </c>
      <c r="U163" t="s">
        <v>82</v>
      </c>
      <c r="V163" t="s">
        <v>182</v>
      </c>
      <c r="W163">
        <v>1</v>
      </c>
      <c r="X163" t="s">
        <v>129</v>
      </c>
      <c r="Z163">
        <v>4</v>
      </c>
      <c r="AA163" t="str">
        <f t="shared" ca="1" si="60"/>
        <v>upn</v>
      </c>
      <c r="AB163" t="s">
        <v>92</v>
      </c>
      <c r="AC163">
        <v>24840</v>
      </c>
      <c r="AD163">
        <v>7</v>
      </c>
      <c r="AE163" t="s">
        <v>125</v>
      </c>
      <c r="AG163">
        <v>2100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v>
      </c>
      <c r="AN163" t="str">
        <f t="shared" ca="1" si="64"/>
        <v>{"dy":17,"sl":1,"tp":"upn","vl":"24840","cn":7,"pt":"GO","pr":2100}</v>
      </c>
    </row>
    <row r="164" spans="1:40">
      <c r="A164">
        <v>17</v>
      </c>
      <c r="B164">
        <v>2</v>
      </c>
      <c r="C164">
        <f t="shared" si="55"/>
        <v>0</v>
      </c>
      <c r="D164">
        <f t="shared" ca="1" si="68"/>
        <v>0.93844866648495295</v>
      </c>
      <c r="E164">
        <f t="shared" ca="1" si="68"/>
        <v>0.42180658199219523</v>
      </c>
      <c r="F164">
        <f t="shared" ca="1" si="68"/>
        <v>0.16092384257929493</v>
      </c>
      <c r="G164">
        <f t="shared" ca="1" si="68"/>
        <v>0.90527334241703128</v>
      </c>
      <c r="H164">
        <f t="shared" ca="1" si="68"/>
        <v>0.97854865730676011</v>
      </c>
      <c r="I164">
        <f t="shared" ca="1" si="68"/>
        <v>0.83371253073011686</v>
      </c>
      <c r="M164" t="str">
        <f t="shared" ca="1" si="56"/>
        <v>안 지정 캐릭터 PP 영웅등급</v>
      </c>
      <c r="N164">
        <f t="shared" ca="1" si="57"/>
        <v>42180</v>
      </c>
      <c r="O164">
        <f t="shared" ca="1" si="58"/>
        <v>8</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2400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91</v>
      </c>
      <c r="V164">
        <v>86575</v>
      </c>
      <c r="W164">
        <v>14</v>
      </c>
      <c r="X164" t="s">
        <v>125</v>
      </c>
      <c r="Z164">
        <v>1400</v>
      </c>
      <c r="AA164" t="str">
        <f t="shared" ca="1" si="60"/>
        <v>fe</v>
      </c>
      <c r="AB164" t="s">
        <v>82</v>
      </c>
      <c r="AC164" t="s">
        <v>359</v>
      </c>
      <c r="AD164">
        <v>1</v>
      </c>
      <c r="AE164" t="s">
        <v>380</v>
      </c>
      <c r="AG164">
        <v>3300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아주르 스트라이프</v>
      </c>
      <c r="AL164">
        <v>1</v>
      </c>
      <c r="AM164"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v>
      </c>
      <c r="AN164" t="str">
        <f t="shared" ca="1" si="64"/>
        <v>{"dy":17,"sl":2,"tp":"fe","vl":"Equip1202","cn":1,"pt":"GO","pr":3300}</v>
      </c>
    </row>
    <row r="165" spans="1:40">
      <c r="A165">
        <v>17</v>
      </c>
      <c r="B165">
        <v>3</v>
      </c>
      <c r="C165">
        <f t="shared" si="55"/>
        <v>0</v>
      </c>
      <c r="D165">
        <f t="shared" ca="1" si="68"/>
        <v>0.71179478109276473</v>
      </c>
      <c r="E165">
        <f t="shared" ca="1" si="68"/>
        <v>0.13126221162724594</v>
      </c>
      <c r="F165">
        <f t="shared" ca="1" si="68"/>
        <v>0.95964565177261629</v>
      </c>
      <c r="G165">
        <f t="shared" ca="1" si="68"/>
        <v>0.12154315964266593</v>
      </c>
      <c r="H165">
        <f t="shared" ca="1" si="68"/>
        <v>0.10714779497722937</v>
      </c>
      <c r="I165">
        <f t="shared" ca="1" si="68"/>
        <v>0.86133227664971301</v>
      </c>
      <c r="M165" t="str">
        <f t="shared" ca="1" si="56"/>
        <v>안 지정 캐릭터 PP 일반등급</v>
      </c>
      <c r="N165">
        <f t="shared" ca="1" si="57"/>
        <v>13126</v>
      </c>
      <c r="O165">
        <f t="shared" ca="1" si="58"/>
        <v>4</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1200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92</v>
      </c>
      <c r="V165">
        <v>24840</v>
      </c>
      <c r="W165">
        <v>10</v>
      </c>
      <c r="X165" t="s">
        <v>125</v>
      </c>
      <c r="Z165">
        <v>1000</v>
      </c>
      <c r="AA165" t="str">
        <f t="shared" ca="1" si="60"/>
        <v>uph</v>
      </c>
      <c r="AB165" t="s">
        <v>91</v>
      </c>
      <c r="AC165">
        <v>86575</v>
      </c>
      <c r="AD165">
        <v>14</v>
      </c>
      <c r="AE165" t="s">
        <v>377</v>
      </c>
      <c r="AG165">
        <v>4</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v>
      </c>
      <c r="AN165" t="str">
        <f t="shared" ca="1" si="64"/>
        <v>{"dy":17,"sl":3,"tp":"uph","vl":"86575","cn":14,"pt":"DI","pr":4}</v>
      </c>
    </row>
    <row r="166" spans="1:40">
      <c r="A166">
        <v>17</v>
      </c>
      <c r="B166">
        <v>4</v>
      </c>
      <c r="C166">
        <f t="shared" si="55"/>
        <v>0</v>
      </c>
      <c r="D166">
        <f t="shared" ca="1" si="68"/>
        <v>0.91533083120078351</v>
      </c>
      <c r="E166">
        <f t="shared" ca="1" si="68"/>
        <v>7.6028098169053204E-2</v>
      </c>
      <c r="F166">
        <f t="shared" ca="1" si="68"/>
        <v>0.46930761704765533</v>
      </c>
      <c r="G166">
        <f t="shared" ca="1" si="68"/>
        <v>0.27562949694042505</v>
      </c>
      <c r="H166">
        <f t="shared" ca="1" si="68"/>
        <v>0.20693564380618346</v>
      </c>
      <c r="I166">
        <f t="shared" ca="1" si="68"/>
        <v>0.46437311007124538</v>
      </c>
      <c r="M166" t="str">
        <f t="shared" ca="1" si="56"/>
        <v>안 지정 캐릭터 PP 일반등급</v>
      </c>
      <c r="N166">
        <f t="shared" ca="1" si="57"/>
        <v>7602</v>
      </c>
      <c r="O166">
        <f t="shared" ca="1" si="58"/>
        <v>3</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900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92</v>
      </c>
      <c r="V166">
        <v>10498</v>
      </c>
      <c r="W166">
        <v>9</v>
      </c>
      <c r="X166" t="s">
        <v>125</v>
      </c>
      <c r="Z166">
        <v>900</v>
      </c>
      <c r="AA166" t="str">
        <f t="shared" ca="1" si="60"/>
        <v>fe</v>
      </c>
      <c r="AB166" t="s">
        <v>82</v>
      </c>
      <c r="AC166" t="s">
        <v>375</v>
      </c>
      <c r="AD166">
        <v>1</v>
      </c>
      <c r="AE166" t="s">
        <v>125</v>
      </c>
      <c r="AG166">
        <v>3100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빅 바디</v>
      </c>
      <c r="AL166">
        <v>1</v>
      </c>
      <c r="AM166"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v>
      </c>
      <c r="AN166" t="str">
        <f t="shared" ca="1" si="64"/>
        <v>{"dy":17,"sl":4,"tp":"fe","vl":"Equip6101","cn":1,"pt":"GO","pr":3100}</v>
      </c>
    </row>
    <row r="167" spans="1:40">
      <c r="A167">
        <v>17</v>
      </c>
      <c r="B167">
        <v>5</v>
      </c>
      <c r="C167">
        <f t="shared" si="55"/>
        <v>0</v>
      </c>
      <c r="D167">
        <f t="shared" ca="1" si="68"/>
        <v>0.10650480350379843</v>
      </c>
      <c r="E167">
        <f t="shared" ca="1" si="68"/>
        <v>0.53688552082928775</v>
      </c>
      <c r="F167">
        <f t="shared" ca="1" si="68"/>
        <v>0.85747547948395075</v>
      </c>
      <c r="G167">
        <f t="shared" ca="1" si="68"/>
        <v>0.59979614214341581</v>
      </c>
      <c r="H167">
        <f t="shared" ca="1" si="68"/>
        <v>0.53542431595288298</v>
      </c>
      <c r="I167">
        <f t="shared" ca="1" si="68"/>
        <v>0.53571665588555306</v>
      </c>
      <c r="M167" t="str">
        <f t="shared" ca="1" si="56"/>
        <v>지정 장비</v>
      </c>
      <c r="N167" t="e">
        <f t="shared" ca="1" si="57"/>
        <v>#VALUE!</v>
      </c>
      <c r="O167">
        <f t="shared" ca="1" si="58"/>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t="e">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#VALUE!</v>
      </c>
      <c r="S167" t="e">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#VALUE!</v>
      </c>
      <c r="T167" t="e">
        <f t="shared" ca="1" si="59"/>
        <v>#VALUE!</v>
      </c>
      <c r="U167" t="s">
        <v>82</v>
      </c>
      <c r="V167" t="s">
        <v>205</v>
      </c>
      <c r="W167">
        <v>1</v>
      </c>
      <c r="X167" t="s">
        <v>125</v>
      </c>
      <c r="Z167">
        <v>3100</v>
      </c>
      <c r="AA167" t="str">
        <f t="shared" ca="1" si="60"/>
        <v>upn</v>
      </c>
      <c r="AB167" t="s">
        <v>92</v>
      </c>
      <c r="AC167">
        <v>10498</v>
      </c>
      <c r="AD167">
        <v>9</v>
      </c>
      <c r="AE167" t="s">
        <v>125</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v>
      </c>
      <c r="AN167" t="str">
        <f t="shared" ca="1" si="64"/>
        <v>{"dy":17,"sl":5,"tp":"upn","vl":"10498","cn":9,"pt":"GO","pr":2700}</v>
      </c>
    </row>
    <row r="168" spans="1:40">
      <c r="A168">
        <v>17</v>
      </c>
      <c r="B168">
        <v>6</v>
      </c>
      <c r="C168">
        <f t="shared" si="55"/>
        <v>0</v>
      </c>
      <c r="D168">
        <f t="shared" ca="1" si="68"/>
        <v>0.84264754870684944</v>
      </c>
      <c r="E168">
        <f t="shared" ca="1" si="68"/>
        <v>6.3584539964304243E-3</v>
      </c>
      <c r="F168">
        <f t="shared" ca="1" si="68"/>
        <v>0.54951269776248846</v>
      </c>
      <c r="G168">
        <f t="shared" ca="1" si="68"/>
        <v>0.60840117593928134</v>
      </c>
      <c r="H168">
        <f t="shared" ca="1" si="68"/>
        <v>0.27001081311391817</v>
      </c>
      <c r="I168">
        <f t="shared" ca="1" si="68"/>
        <v>0.18536783403769264</v>
      </c>
      <c r="M168" t="str">
        <f t="shared" ca="1" si="56"/>
        <v>지정 장비</v>
      </c>
      <c r="N168" t="e">
        <f t="shared" ca="1" si="57"/>
        <v>#VALUE!</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t="e">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#VALUE!</v>
      </c>
      <c r="S168" t="e">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#VALUE!</v>
      </c>
      <c r="T168" t="e">
        <f t="shared" ca="1" si="59"/>
        <v>#VALUE!</v>
      </c>
      <c r="U168" t="s">
        <v>82</v>
      </c>
      <c r="V168" t="s">
        <v>181</v>
      </c>
      <c r="W168">
        <v>1</v>
      </c>
      <c r="X168" t="s">
        <v>129</v>
      </c>
      <c r="Z168">
        <v>14</v>
      </c>
      <c r="AA168" t="str">
        <f t="shared" ca="1" si="60"/>
        <v>fe</v>
      </c>
      <c r="AB168" t="s">
        <v>82</v>
      </c>
      <c r="AC168" t="s">
        <v>181</v>
      </c>
      <c r="AD168">
        <v>1</v>
      </c>
      <c r="AE168" t="s">
        <v>129</v>
      </c>
      <c r="AG168">
        <v>14</v>
      </c>
      <c r="AH168" t="str">
        <f>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v>
      </c>
      <c r="AN168" t="str">
        <f t="shared" ca="1" si="64"/>
        <v>{"dy":17,"sl":6,"tp":"fe","vl":"Equip7201","cn":1,"pt":"DI","pr":14}</v>
      </c>
    </row>
    <row r="169" spans="1:40">
      <c r="A169">
        <v>17</v>
      </c>
      <c r="B169">
        <v>7</v>
      </c>
      <c r="C169">
        <f t="shared" si="55"/>
        <v>0</v>
      </c>
      <c r="D169">
        <f t="shared" ca="1" si="68"/>
        <v>0.23607779347426683</v>
      </c>
      <c r="E169">
        <f t="shared" ca="1" si="68"/>
        <v>0.19574475148297299</v>
      </c>
      <c r="F169">
        <f t="shared" ca="1" si="68"/>
        <v>0.35954423814893954</v>
      </c>
      <c r="G169">
        <f t="shared" ca="1" si="68"/>
        <v>0.4412877266470564</v>
      </c>
      <c r="H169">
        <f t="shared" ca="1" si="68"/>
        <v>0.95237294329005895</v>
      </c>
      <c r="I169">
        <f t="shared" ca="1" si="68"/>
        <v>0.34797125161532338</v>
      </c>
      <c r="M169" t="str">
        <f t="shared" ca="1" si="56"/>
        <v>지정 장비</v>
      </c>
      <c r="N169" t="e">
        <f t="shared" ca="1" si="57"/>
        <v>#VALUE!</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t="e">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#VALUE!</v>
      </c>
      <c r="S169" t="e">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#VALUE!</v>
      </c>
      <c r="T169" t="e">
        <f t="shared" ca="1" si="59"/>
        <v>#VALUE!</v>
      </c>
      <c r="U169" t="s">
        <v>82</v>
      </c>
      <c r="V169" t="s">
        <v>113</v>
      </c>
      <c r="W169">
        <v>1</v>
      </c>
      <c r="X169" t="s">
        <v>125</v>
      </c>
      <c r="Z169">
        <v>1000</v>
      </c>
      <c r="AA169" t="str">
        <f t="shared" ca="1" si="60"/>
        <v>fe</v>
      </c>
      <c r="AB169" t="s">
        <v>82</v>
      </c>
      <c r="AC169" t="s">
        <v>187</v>
      </c>
      <c r="AD169">
        <v>1</v>
      </c>
      <c r="AE169" t="s">
        <v>125</v>
      </c>
      <c r="AG169">
        <v>8300</v>
      </c>
      <c r="AH169" t="str">
        <f>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스톤 버스터</v>
      </c>
      <c r="AL169">
        <v>1</v>
      </c>
      <c r="AM169"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v>
      </c>
      <c r="AN169" t="str">
        <f t="shared" ca="1" si="64"/>
        <v>{"dy":17,"sl":7,"tp":"fe","vl":"Equip8101","cn":1,"pt":"GO","pr":8300}</v>
      </c>
    </row>
    <row r="170" spans="1:40">
      <c r="A170">
        <v>17</v>
      </c>
      <c r="B170">
        <v>8</v>
      </c>
      <c r="C170">
        <f t="shared" si="55"/>
        <v>0</v>
      </c>
      <c r="D170">
        <f t="shared" ca="1" si="68"/>
        <v>0.45599210601693219</v>
      </c>
      <c r="E170">
        <f t="shared" ca="1" si="68"/>
        <v>0.31357650415630411</v>
      </c>
      <c r="F170">
        <f t="shared" ca="1" si="68"/>
        <v>0.47108585349503596</v>
      </c>
      <c r="G170">
        <f t="shared" ca="1" si="68"/>
        <v>0.9358040864170124</v>
      </c>
      <c r="H170">
        <f t="shared" ca="1" si="68"/>
        <v>0.30003821066242231</v>
      </c>
      <c r="I170">
        <f t="shared" ca="1" si="68"/>
        <v>0.91381091375186163</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fc</v>
      </c>
      <c r="AB170" t="s">
        <v>85</v>
      </c>
      <c r="AC170" t="s">
        <v>435</v>
      </c>
      <c r="AD170">
        <v>1</v>
      </c>
      <c r="AE170" t="s">
        <v>129</v>
      </c>
      <c r="AF170">
        <v>219</v>
      </c>
      <c r="AG170">
        <v>159</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닉스</v>
      </c>
      <c r="AL170">
        <v>1</v>
      </c>
      <c r="AM170"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v>
      </c>
      <c r="AN170" t="str">
        <f t="shared" ca="1" si="64"/>
        <v>{"dy":17,"sl":8,"tp":"fc","vl":"Actor1109","cn":1,"pt":"DI","pp":219,"pr":159}</v>
      </c>
    </row>
    <row r="171" spans="1:40">
      <c r="A171">
        <v>17</v>
      </c>
      <c r="B171">
        <v>9</v>
      </c>
      <c r="C171">
        <f t="shared" si="55"/>
        <v>0</v>
      </c>
      <c r="D171">
        <f t="shared" ca="1" si="68"/>
        <v>9.1579215271703207E-2</v>
      </c>
      <c r="E171">
        <f t="shared" ca="1" si="68"/>
        <v>0.21385134202614164</v>
      </c>
      <c r="F171">
        <f t="shared" ca="1" si="68"/>
        <v>0.35628801677146216</v>
      </c>
      <c r="G171">
        <f t="shared" ca="1" si="68"/>
        <v>0.30247565536926591</v>
      </c>
      <c r="H171">
        <f t="shared" ca="1" si="68"/>
        <v>0.87752112637249347</v>
      </c>
      <c r="I171">
        <f t="shared" ca="1" si="68"/>
        <v>0.55117636966483041</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fp</v>
      </c>
      <c r="AB171" t="s">
        <v>86</v>
      </c>
      <c r="AC171" t="s">
        <v>435</v>
      </c>
      <c r="AD171">
        <v>72</v>
      </c>
      <c r="AE171" t="s">
        <v>129</v>
      </c>
      <c r="AF171">
        <v>164</v>
      </c>
      <c r="AG171">
        <v>59</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닉스</v>
      </c>
      <c r="AL171">
        <v>1</v>
      </c>
      <c r="AM171"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v>
      </c>
      <c r="AN171" t="str">
        <f t="shared" ca="1" si="64"/>
        <v>{"dy":17,"sl":9,"tp":"fp","vl":"Actor1109","cn":72,"pt":"DI","pp":164,"pr":59}</v>
      </c>
    </row>
    <row r="172" spans="1:40">
      <c r="A172">
        <v>18</v>
      </c>
      <c r="B172">
        <v>0</v>
      </c>
      <c r="C172">
        <f t="shared" si="55"/>
        <v>0</v>
      </c>
      <c r="D172">
        <f t="shared" ref="D172:I181" ca="1" si="69">RAND()</f>
        <v>0.1500054147940536</v>
      </c>
      <c r="E172">
        <f t="shared" ca="1" si="69"/>
        <v>0.57668587070013955</v>
      </c>
      <c r="F172">
        <f t="shared" ca="1" si="69"/>
        <v>0.33313050927412735</v>
      </c>
      <c r="G172">
        <f t="shared" ca="1" si="69"/>
        <v>7.152452466272774E-2</v>
      </c>
      <c r="H172">
        <f t="shared" ca="1" si="69"/>
        <v>0.1049249121385849</v>
      </c>
      <c r="I172">
        <f t="shared" ca="1" si="69"/>
        <v>0.75286157677808652</v>
      </c>
      <c r="M172" t="str">
        <f t="shared" ca="1" si="56"/>
        <v>지정 장비</v>
      </c>
      <c r="N172" t="e">
        <f t="shared" ca="1" si="57"/>
        <v>#VALUE!</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e">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#VALUE!</v>
      </c>
      <c r="R172" t="e">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#VALUE!</v>
      </c>
      <c r="S172" t="e">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#VALUE!</v>
      </c>
      <c r="T172" t="e">
        <f t="shared" ca="1" si="59"/>
        <v>#VALUE!</v>
      </c>
      <c r="U172" t="s">
        <v>82</v>
      </c>
      <c r="V172" t="s">
        <v>184</v>
      </c>
      <c r="W172">
        <v>1</v>
      </c>
      <c r="X172" t="s">
        <v>125</v>
      </c>
      <c r="Z172">
        <v>7300</v>
      </c>
      <c r="AA172" t="str">
        <f t="shared" ca="1" si="60"/>
        <v>upn</v>
      </c>
      <c r="AB172" t="s">
        <v>92</v>
      </c>
      <c r="AC172">
        <v>3427</v>
      </c>
      <c r="AD172">
        <v>9</v>
      </c>
      <c r="AE172" t="s">
        <v>125</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v>
      </c>
      <c r="AN172" t="str">
        <f t="shared" ca="1" si="64"/>
        <v>{"dy":18,"sl":0,"tp":"upn","vl":"3427","cn":9,"pt":"GO","pr":2700}</v>
      </c>
    </row>
    <row r="173" spans="1:40">
      <c r="A173">
        <v>18</v>
      </c>
      <c r="B173">
        <v>1</v>
      </c>
      <c r="C173">
        <f t="shared" si="55"/>
        <v>0</v>
      </c>
      <c r="D173">
        <f t="shared" ca="1" si="69"/>
        <v>0.61405747914238951</v>
      </c>
      <c r="E173">
        <f t="shared" ca="1" si="69"/>
        <v>0.19911720134485211</v>
      </c>
      <c r="F173">
        <f t="shared" ca="1" si="69"/>
        <v>0.10069089616072657</v>
      </c>
      <c r="G173">
        <f t="shared" ca="1" si="69"/>
        <v>0.30842890405938417</v>
      </c>
      <c r="H173">
        <f t="shared" ca="1" si="69"/>
        <v>0.46478292250207631</v>
      </c>
      <c r="I173">
        <f t="shared" ca="1" si="69"/>
        <v>0.81583784976309337</v>
      </c>
      <c r="M173" t="str">
        <f t="shared" ca="1" si="56"/>
        <v>지정 장비</v>
      </c>
      <c r="N173" t="e">
        <f t="shared" ca="1" si="57"/>
        <v>#VALUE!</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DI</v>
      </c>
      <c r="Q173" t="e">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#VALUE!</v>
      </c>
      <c r="R173" t="e">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#VALUE!</v>
      </c>
      <c r="S173" t="e">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#VALUE!</v>
      </c>
      <c r="T173" t="e">
        <f t="shared" ca="1" si="59"/>
        <v>#VALUE!</v>
      </c>
      <c r="U173" t="s">
        <v>82</v>
      </c>
      <c r="V173" t="s">
        <v>255</v>
      </c>
      <c r="W173">
        <v>1</v>
      </c>
      <c r="X173" t="s">
        <v>125</v>
      </c>
      <c r="Z173">
        <v>2000</v>
      </c>
      <c r="AA173" t="str">
        <f t="shared" ca="1" si="60"/>
        <v>fe</v>
      </c>
      <c r="AB173" t="s">
        <v>82</v>
      </c>
      <c r="AC173" t="s">
        <v>439</v>
      </c>
      <c r="AD173">
        <v>1</v>
      </c>
      <c r="AE173" t="s">
        <v>125</v>
      </c>
      <c r="AG173">
        <v>7300</v>
      </c>
      <c r="AH173" t="str">
        <f>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뿔과 뼈</v>
      </c>
      <c r="AL173">
        <v>1</v>
      </c>
      <c r="AM173"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v>
      </c>
      <c r="AN173" t="str">
        <f t="shared" ca="1" si="64"/>
        <v>{"dy":18,"sl":1,"tp":"fe","vl":"Equip2301","cn":1,"pt":"GO","pr":7300}</v>
      </c>
    </row>
    <row r="174" spans="1:40">
      <c r="A174">
        <v>18</v>
      </c>
      <c r="B174">
        <v>2</v>
      </c>
      <c r="C174">
        <f t="shared" si="55"/>
        <v>0</v>
      </c>
      <c r="D174">
        <f t="shared" ca="1" si="69"/>
        <v>0.5040138468111518</v>
      </c>
      <c r="E174">
        <f t="shared" ca="1" si="69"/>
        <v>0.48905945222546565</v>
      </c>
      <c r="F174">
        <f t="shared" ca="1" si="69"/>
        <v>0.72374083714420367</v>
      </c>
      <c r="G174">
        <f t="shared" ca="1" si="69"/>
        <v>0.50173446883502359</v>
      </c>
      <c r="H174">
        <f t="shared" ca="1" si="69"/>
        <v>0.5602682182396419</v>
      </c>
      <c r="I174">
        <f t="shared" ca="1" si="69"/>
        <v>0.75797461780246378</v>
      </c>
      <c r="M174" t="str">
        <f t="shared" ca="1" si="56"/>
        <v>안 지정 캐릭터 PP 영웅등급</v>
      </c>
      <c r="N174">
        <f t="shared" ca="1" si="57"/>
        <v>48905</v>
      </c>
      <c r="O174">
        <f t="shared" ca="1" si="58"/>
        <v>8</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2400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91</v>
      </c>
      <c r="V174">
        <v>22126</v>
      </c>
      <c r="W174">
        <v>10</v>
      </c>
      <c r="X174" t="s">
        <v>125</v>
      </c>
      <c r="Z174">
        <v>1000</v>
      </c>
      <c r="AA174" t="str">
        <f t="shared" ca="1" si="60"/>
        <v>fe</v>
      </c>
      <c r="AB174" t="s">
        <v>82</v>
      </c>
      <c r="AC174" t="s">
        <v>436</v>
      </c>
      <c r="AD174">
        <v>1</v>
      </c>
      <c r="AE174" t="s">
        <v>125</v>
      </c>
      <c r="AG174">
        <v>1500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주홍 스킨</v>
      </c>
      <c r="AL174">
        <v>1</v>
      </c>
      <c r="AM174"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v>
      </c>
      <c r="AN174" t="str">
        <f t="shared" ca="1" si="64"/>
        <v>{"dy":18,"sl":2,"tp":"fe","vl":"Equip5102","cn":1,"pt":"GO","pr":1500}</v>
      </c>
    </row>
    <row r="175" spans="1:40">
      <c r="A175">
        <v>18</v>
      </c>
      <c r="B175">
        <v>3</v>
      </c>
      <c r="C175">
        <f t="shared" si="55"/>
        <v>0</v>
      </c>
      <c r="D175">
        <f t="shared" ca="1" si="69"/>
        <v>0.336335014980362</v>
      </c>
      <c r="E175">
        <f t="shared" ca="1" si="69"/>
        <v>6.4228590561923871E-2</v>
      </c>
      <c r="F175">
        <f t="shared" ca="1" si="69"/>
        <v>0.91076180545968899</v>
      </c>
      <c r="G175">
        <f t="shared" ca="1" si="69"/>
        <v>0.50774651844860585</v>
      </c>
      <c r="H175">
        <f t="shared" ca="1" si="69"/>
        <v>0.32594724683988729</v>
      </c>
      <c r="I175">
        <f t="shared" ca="1" si="69"/>
        <v>0.48051963658391239</v>
      </c>
      <c r="M175" t="str">
        <f t="shared" ca="1" si="56"/>
        <v>안 지정 캐릭터 PP 일반등급</v>
      </c>
      <c r="N175">
        <f t="shared" ca="1" si="57"/>
        <v>6422</v>
      </c>
      <c r="O175">
        <f t="shared" ca="1" si="58"/>
        <v>3</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900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92</v>
      </c>
      <c r="V175">
        <v>3427</v>
      </c>
      <c r="W175">
        <v>9</v>
      </c>
      <c r="X175" t="s">
        <v>125</v>
      </c>
      <c r="Z175">
        <v>900</v>
      </c>
      <c r="AA175" t="str">
        <f t="shared" ca="1" si="60"/>
        <v>upn</v>
      </c>
      <c r="AB175" t="s">
        <v>92</v>
      </c>
      <c r="AC175">
        <v>85725</v>
      </c>
      <c r="AD175">
        <v>6</v>
      </c>
      <c r="AE175" t="s">
        <v>125</v>
      </c>
      <c r="AG175">
        <v>1800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v>
      </c>
      <c r="AN175" t="str">
        <f t="shared" ca="1" si="64"/>
        <v>{"dy":18,"sl":3,"tp":"upn","vl":"85725","cn":6,"pt":"GO","pr":1800}</v>
      </c>
    </row>
    <row r="176" spans="1:40">
      <c r="A176">
        <v>18</v>
      </c>
      <c r="B176">
        <v>4</v>
      </c>
      <c r="C176">
        <f t="shared" si="55"/>
        <v>0</v>
      </c>
      <c r="D176">
        <f t="shared" ca="1" si="69"/>
        <v>0.86622486264463505</v>
      </c>
      <c r="E176">
        <f t="shared" ca="1" si="69"/>
        <v>0.86613384837545015</v>
      </c>
      <c r="F176">
        <f t="shared" ca="1" si="69"/>
        <v>0.70918424897770305</v>
      </c>
      <c r="G176">
        <f t="shared" ca="1" si="69"/>
        <v>0.80917265336645516</v>
      </c>
      <c r="H176">
        <f t="shared" ca="1" si="69"/>
        <v>0.67948353285643892</v>
      </c>
      <c r="I176">
        <f t="shared" ca="1" si="69"/>
        <v>0.99242348942120373</v>
      </c>
      <c r="M176" t="str">
        <f t="shared" ca="1" si="56"/>
        <v>안 지정 캐릭터 PP 일반등급</v>
      </c>
      <c r="N176">
        <f t="shared" ca="1" si="57"/>
        <v>86613</v>
      </c>
      <c r="O176">
        <f t="shared" ca="1" si="58"/>
        <v>13</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3900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92</v>
      </c>
      <c r="V176">
        <v>85725</v>
      </c>
      <c r="W176">
        <v>14</v>
      </c>
      <c r="X176" t="s">
        <v>125</v>
      </c>
      <c r="Z176">
        <v>1400</v>
      </c>
      <c r="AA176" t="str">
        <f t="shared" ca="1" si="60"/>
        <v>fe</v>
      </c>
      <c r="AB176" t="s">
        <v>82</v>
      </c>
      <c r="AC176" t="s">
        <v>438</v>
      </c>
      <c r="AD176">
        <v>1</v>
      </c>
      <c r="AE176" t="s">
        <v>129</v>
      </c>
      <c r="AF176">
        <v>199</v>
      </c>
      <c r="AG176">
        <v>99</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전설</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나선형 단검</v>
      </c>
      <c r="AL176">
        <v>1</v>
      </c>
      <c r="AM176"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v>
      </c>
      <c r="AN176" t="str">
        <f t="shared" ca="1" si="64"/>
        <v>{"dy":18,"sl":4,"tp":"fe","vl":"Equip1402","cn":1,"pt":"DI","pp":199,"pr":99}</v>
      </c>
    </row>
    <row r="177" spans="1:40">
      <c r="A177">
        <v>18</v>
      </c>
      <c r="B177">
        <v>5</v>
      </c>
      <c r="C177">
        <f t="shared" si="55"/>
        <v>0</v>
      </c>
      <c r="D177">
        <f t="shared" ca="1" si="69"/>
        <v>0.64631662011937141</v>
      </c>
      <c r="E177">
        <f t="shared" ca="1" si="69"/>
        <v>0.52525359714754782</v>
      </c>
      <c r="F177">
        <f t="shared" ca="1" si="69"/>
        <v>0.43960219634267128</v>
      </c>
      <c r="G177">
        <f t="shared" ca="1" si="69"/>
        <v>0.61092514918331808</v>
      </c>
      <c r="H177">
        <f t="shared" ca="1" si="69"/>
        <v>0.14434799520036923</v>
      </c>
      <c r="I177">
        <f t="shared" ca="1" si="69"/>
        <v>0.92735997302782658</v>
      </c>
      <c r="M177" t="str">
        <f t="shared" ca="1" si="56"/>
        <v>안 지정 캐릭터 PP 영웅등급</v>
      </c>
      <c r="N177">
        <f t="shared" ca="1" si="57"/>
        <v>52525</v>
      </c>
      <c r="O177">
        <f t="shared" ca="1" si="58"/>
        <v>9</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2700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82</v>
      </c>
      <c r="V177" t="s">
        <v>249</v>
      </c>
      <c r="W177">
        <v>1</v>
      </c>
      <c r="X177" t="s">
        <v>125</v>
      </c>
      <c r="Z177">
        <v>1500</v>
      </c>
      <c r="AA177" t="str">
        <f t="shared" ca="1" si="60"/>
        <v>fe</v>
      </c>
      <c r="AB177" t="s">
        <v>82</v>
      </c>
      <c r="AC177" t="s">
        <v>437</v>
      </c>
      <c r="AD177">
        <v>1</v>
      </c>
      <c r="AE177" t="s">
        <v>125</v>
      </c>
      <c r="AG177">
        <v>3600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용력의 방패</v>
      </c>
      <c r="AL177">
        <v>1</v>
      </c>
      <c r="AM177"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v>
      </c>
      <c r="AN177" t="str">
        <f t="shared" ca="1" si="64"/>
        <v>{"dy":18,"sl":5,"tp":"fe","vl":"Equip7101","cn":1,"pt":"GO","pr":3600}</v>
      </c>
    </row>
    <row r="178" spans="1:40">
      <c r="A178">
        <v>18</v>
      </c>
      <c r="B178">
        <v>6</v>
      </c>
      <c r="C178">
        <f t="shared" si="55"/>
        <v>0</v>
      </c>
      <c r="D178">
        <f t="shared" ca="1" si="69"/>
        <v>0.82831430484326862</v>
      </c>
      <c r="E178">
        <f t="shared" ca="1" si="69"/>
        <v>0.65002706487259587</v>
      </c>
      <c r="F178">
        <f t="shared" ca="1" si="69"/>
        <v>0.88566492472732017</v>
      </c>
      <c r="G178">
        <f t="shared" ca="1" si="69"/>
        <v>0.92483936552885415</v>
      </c>
      <c r="H178">
        <f t="shared" ca="1" si="69"/>
        <v>0.72906422407903182</v>
      </c>
      <c r="I178">
        <f t="shared" ca="1" si="69"/>
        <v>2.0388111489923033E-2</v>
      </c>
      <c r="M178" t="str">
        <f t="shared" ca="1" si="56"/>
        <v>지정 장비</v>
      </c>
      <c r="N178" t="e">
        <f t="shared" ca="1" si="57"/>
        <v>#VALUE!</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t="e">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#VALUE!</v>
      </c>
      <c r="S178" t="e">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#VALUE!</v>
      </c>
      <c r="T178" t="e">
        <f t="shared" ca="1" si="59"/>
        <v>#VALUE!</v>
      </c>
      <c r="U178" t="s">
        <v>82</v>
      </c>
      <c r="V178" t="s">
        <v>183</v>
      </c>
      <c r="W178">
        <v>1</v>
      </c>
      <c r="X178" t="s">
        <v>125</v>
      </c>
      <c r="Z178">
        <v>3600</v>
      </c>
      <c r="AA178" t="str">
        <f t="shared" ca="1" si="60"/>
        <v>uph</v>
      </c>
      <c r="AB178" t="s">
        <v>91</v>
      </c>
      <c r="AC178">
        <v>22126</v>
      </c>
      <c r="AD178">
        <v>10</v>
      </c>
      <c r="AE178" t="s">
        <v>125</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v>
      </c>
      <c r="AN178" t="str">
        <f t="shared" ca="1" si="64"/>
        <v>{"dy":18,"sl":6,"tp":"uph","vl":"22126","cn":10,"pt":"GO","pr":3000}</v>
      </c>
    </row>
    <row r="179" spans="1:40">
      <c r="A179">
        <v>18</v>
      </c>
      <c r="B179">
        <v>7</v>
      </c>
      <c r="C179">
        <f t="shared" si="55"/>
        <v>0</v>
      </c>
      <c r="D179">
        <f t="shared" ca="1" si="69"/>
        <v>0.58367165600481263</v>
      </c>
      <c r="E179">
        <f t="shared" ca="1" si="69"/>
        <v>0.52523803206345987</v>
      </c>
      <c r="F179">
        <f t="shared" ca="1" si="69"/>
        <v>0.47365434387746941</v>
      </c>
      <c r="G179">
        <f t="shared" ca="1" si="69"/>
        <v>0.20895221936361008</v>
      </c>
      <c r="H179">
        <f t="shared" ca="1" si="69"/>
        <v>0.11005823729415753</v>
      </c>
      <c r="I179">
        <f t="shared" ca="1" si="69"/>
        <v>0.62387869021938225</v>
      </c>
      <c r="M179" t="str">
        <f t="shared" ca="1" si="56"/>
        <v>지정 장비</v>
      </c>
      <c r="N179" t="e">
        <f t="shared" ca="1" si="57"/>
        <v>#VALUE!</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DI</v>
      </c>
      <c r="Q179" t="e">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#VALUE!</v>
      </c>
      <c r="R179" t="e">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#VALUE!</v>
      </c>
      <c r="S179" t="e">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#VALUE!</v>
      </c>
      <c r="T179" t="e">
        <f t="shared" ca="1" si="59"/>
        <v>#VALUE!</v>
      </c>
      <c r="U179" t="s">
        <v>82</v>
      </c>
      <c r="V179" t="s">
        <v>293</v>
      </c>
      <c r="W179">
        <v>1</v>
      </c>
      <c r="X179" t="s">
        <v>125</v>
      </c>
      <c r="Z179">
        <v>4500</v>
      </c>
      <c r="AA179" t="str">
        <f t="shared" ca="1" si="60"/>
        <v>fe</v>
      </c>
      <c r="AB179" t="s">
        <v>82</v>
      </c>
      <c r="AC179" t="s">
        <v>293</v>
      </c>
      <c r="AD179">
        <v>1</v>
      </c>
      <c r="AE179" t="s">
        <v>125</v>
      </c>
      <c r="AG179">
        <v>4500</v>
      </c>
      <c r="AH179" t="str">
        <f>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v>
      </c>
      <c r="AN179" t="str">
        <f t="shared" ca="1" si="64"/>
        <v>{"dy":18,"sl":7,"tp":"fe","vl":"Equip8001","cn":1,"pt":"GO","pr":4500}</v>
      </c>
    </row>
    <row r="180" spans="1:40">
      <c r="A180">
        <v>18</v>
      </c>
      <c r="B180">
        <v>8</v>
      </c>
      <c r="C180">
        <f t="shared" si="55"/>
        <v>0</v>
      </c>
      <c r="D180">
        <f t="shared" ca="1" si="69"/>
        <v>0.61710699547347025</v>
      </c>
      <c r="E180">
        <f t="shared" ca="1" si="69"/>
        <v>0.80069798507893053</v>
      </c>
      <c r="F180">
        <f t="shared" ca="1" si="69"/>
        <v>0.32655581349925211</v>
      </c>
      <c r="G180">
        <f t="shared" ca="1" si="69"/>
        <v>5.904330837158156E-2</v>
      </c>
      <c r="H180">
        <f t="shared" ca="1" si="69"/>
        <v>0.74686796974359726</v>
      </c>
      <c r="I180">
        <f t="shared" ca="1" si="69"/>
        <v>0.2551340801120362</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v>
      </c>
      <c r="AN180" t="str">
        <f t="shared" ca="1" si="64"/>
        <v>{"dy":18,"sl":8}</v>
      </c>
    </row>
    <row r="181" spans="1:40">
      <c r="A181">
        <v>18</v>
      </c>
      <c r="B181">
        <v>9</v>
      </c>
      <c r="C181">
        <f t="shared" si="55"/>
        <v>0</v>
      </c>
      <c r="D181">
        <f t="shared" ca="1" si="69"/>
        <v>0.9717502643557846</v>
      </c>
      <c r="E181">
        <f t="shared" ca="1" si="69"/>
        <v>0.99250902352178483</v>
      </c>
      <c r="F181">
        <f t="shared" ca="1" si="69"/>
        <v>0.95711908815794033</v>
      </c>
      <c r="G181">
        <f t="shared" ca="1" si="69"/>
        <v>0.49237250660476228</v>
      </c>
      <c r="H181">
        <f t="shared" ca="1" si="69"/>
        <v>0.47877741153531561</v>
      </c>
      <c r="I181">
        <f t="shared" ca="1" si="69"/>
        <v>0.57718662636946694</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v>
      </c>
      <c r="AN181" t="str">
        <f t="shared" ca="1" si="64"/>
        <v>{"dy":18,"sl":9}</v>
      </c>
    </row>
    <row r="182" spans="1:40">
      <c r="A182">
        <v>19</v>
      </c>
      <c r="B182">
        <v>0</v>
      </c>
      <c r="C182">
        <f t="shared" si="55"/>
        <v>0</v>
      </c>
      <c r="D182">
        <f t="shared" ref="D182:I191" ca="1" si="70">RAND()</f>
        <v>0.10752130918055658</v>
      </c>
      <c r="E182">
        <f t="shared" ca="1" si="70"/>
        <v>0.23097486920622168</v>
      </c>
      <c r="F182">
        <f t="shared" ca="1" si="70"/>
        <v>0.92396789289560122</v>
      </c>
      <c r="G182">
        <f t="shared" ca="1" si="70"/>
        <v>0.81268224451661042</v>
      </c>
      <c r="H182">
        <f t="shared" ca="1" si="70"/>
        <v>0.25004131459264878</v>
      </c>
      <c r="I182">
        <f t="shared" ca="1" si="70"/>
        <v>0.53510335924796892</v>
      </c>
      <c r="M182" t="str">
        <f t="shared" ca="1" si="56"/>
        <v>지정 장비</v>
      </c>
      <c r="N182" t="e">
        <f t="shared" ca="1" si="57"/>
        <v>#VALUE!</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t="e">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#VALUE!</v>
      </c>
      <c r="S182" t="e">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#VALUE!</v>
      </c>
      <c r="T182" t="e">
        <f t="shared" ca="1" si="59"/>
        <v>#VALUE!</v>
      </c>
      <c r="U182" t="s">
        <v>82</v>
      </c>
      <c r="V182" t="s">
        <v>292</v>
      </c>
      <c r="W182">
        <v>1</v>
      </c>
      <c r="X182" t="s">
        <v>125</v>
      </c>
      <c r="Z182">
        <v>1300</v>
      </c>
      <c r="AA182" t="str">
        <f t="shared" ca="1" si="60"/>
        <v>fe</v>
      </c>
      <c r="AB182" t="s">
        <v>82</v>
      </c>
      <c r="AC182" t="s">
        <v>292</v>
      </c>
      <c r="AD182">
        <v>1</v>
      </c>
      <c r="AE182" t="s">
        <v>125</v>
      </c>
      <c r="AG182">
        <v>1300</v>
      </c>
      <c r="AH182" t="str">
        <f>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v>
      </c>
      <c r="AN182" t="str">
        <f t="shared" ca="1" si="64"/>
        <v>{"dy":19,"sl":0,"tp":"fe","vl":"Equip2101","cn":1,"pt":"GO","pr":1300}</v>
      </c>
    </row>
    <row r="183" spans="1:40">
      <c r="A183">
        <v>19</v>
      </c>
      <c r="B183">
        <v>1</v>
      </c>
      <c r="C183">
        <f t="shared" si="55"/>
        <v>0</v>
      </c>
      <c r="D183">
        <f t="shared" ca="1" si="70"/>
        <v>0.50587132404267754</v>
      </c>
      <c r="E183">
        <f t="shared" ca="1" si="70"/>
        <v>5.0745188386412621E-2</v>
      </c>
      <c r="F183">
        <f t="shared" ca="1" si="70"/>
        <v>0.97560088996805838</v>
      </c>
      <c r="G183">
        <f t="shared" ca="1" si="70"/>
        <v>6.1338503531899513E-2</v>
      </c>
      <c r="H183">
        <f t="shared" ca="1" si="70"/>
        <v>0.87018750017829105</v>
      </c>
      <c r="I183">
        <f t="shared" ca="1" si="70"/>
        <v>0.93349379027304991</v>
      </c>
      <c r="M183" t="str">
        <f t="shared" ca="1" si="56"/>
        <v>지정 장비</v>
      </c>
      <c r="N183" t="e">
        <f t="shared" ca="1" si="57"/>
        <v>#VALUE!</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DI</v>
      </c>
      <c r="Q183" t="e">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#VALUE!</v>
      </c>
      <c r="R183" t="e">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#VALUE!</v>
      </c>
      <c r="S183" t="e">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#VALUE!</v>
      </c>
      <c r="T183" t="e">
        <f t="shared" ca="1" si="59"/>
        <v>#VALUE!</v>
      </c>
      <c r="U183" t="s">
        <v>82</v>
      </c>
      <c r="V183" t="s">
        <v>246</v>
      </c>
      <c r="W183">
        <v>1</v>
      </c>
      <c r="X183" t="s">
        <v>129</v>
      </c>
      <c r="Z183">
        <v>15</v>
      </c>
      <c r="AA183" t="str">
        <f t="shared" ca="1" si="60"/>
        <v>fe</v>
      </c>
      <c r="AB183" t="s">
        <v>82</v>
      </c>
      <c r="AC183" t="s">
        <v>246</v>
      </c>
      <c r="AD183">
        <v>1</v>
      </c>
      <c r="AE183" t="s">
        <v>129</v>
      </c>
      <c r="AG183">
        <v>15</v>
      </c>
      <c r="AH183" t="str">
        <f>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v>
      </c>
      <c r="AN183" t="str">
        <f t="shared" ca="1" si="64"/>
        <v>{"dy":19,"sl":1,"tp":"fe","vl":"Equip7202","cn":1,"pt":"DI","pr":15}</v>
      </c>
    </row>
    <row r="184" spans="1:40">
      <c r="A184">
        <v>19</v>
      </c>
      <c r="B184">
        <v>2</v>
      </c>
      <c r="C184">
        <f t="shared" si="55"/>
        <v>0</v>
      </c>
      <c r="D184">
        <f t="shared" ca="1" si="70"/>
        <v>0.93217454471861272</v>
      </c>
      <c r="E184">
        <f t="shared" ca="1" si="70"/>
        <v>0.80552118048522703</v>
      </c>
      <c r="F184">
        <f t="shared" ca="1" si="70"/>
        <v>0.15721246907702247</v>
      </c>
      <c r="G184">
        <f t="shared" ca="1" si="70"/>
        <v>0.82838606240238521</v>
      </c>
      <c r="H184">
        <f t="shared" ca="1" si="70"/>
        <v>2.678511505722625E-3</v>
      </c>
      <c r="I184">
        <f t="shared" ca="1" si="70"/>
        <v>0.33626241788149813</v>
      </c>
      <c r="M184" t="str">
        <f t="shared" ca="1" si="56"/>
        <v>안 지정 캐릭터 PP 영웅등급</v>
      </c>
      <c r="N184">
        <f t="shared" ca="1" si="57"/>
        <v>80552</v>
      </c>
      <c r="O184">
        <f t="shared" ca="1" si="58"/>
        <v>12</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3600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91</v>
      </c>
      <c r="V184">
        <v>57917</v>
      </c>
      <c r="W184">
        <v>12</v>
      </c>
      <c r="X184" t="s">
        <v>125</v>
      </c>
      <c r="Z184">
        <v>1200</v>
      </c>
      <c r="AA184" t="str">
        <f t="shared" ca="1" si="60"/>
        <v>fe</v>
      </c>
      <c r="AB184" t="s">
        <v>82</v>
      </c>
      <c r="AC184" t="s">
        <v>241</v>
      </c>
      <c r="AD184">
        <v>1</v>
      </c>
      <c r="AE184" t="s">
        <v>125</v>
      </c>
      <c r="AG184">
        <v>7100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v>
      </c>
      <c r="AN184" t="str">
        <f t="shared" ca="1" si="64"/>
        <v>{"dy":19,"sl":2,"tp":"fe","vl":"Equip1301","cn":1,"pt":"GO","pr":7100}</v>
      </c>
    </row>
    <row r="185" spans="1:40">
      <c r="A185">
        <v>19</v>
      </c>
      <c r="B185">
        <v>3</v>
      </c>
      <c r="C185">
        <f t="shared" si="55"/>
        <v>0</v>
      </c>
      <c r="D185">
        <f t="shared" ca="1" si="70"/>
        <v>0.35006989180272929</v>
      </c>
      <c r="E185">
        <f t="shared" ca="1" si="70"/>
        <v>0.74241170886582586</v>
      </c>
      <c r="F185">
        <f t="shared" ca="1" si="70"/>
        <v>0.97049002366765258</v>
      </c>
      <c r="G185">
        <f t="shared" ca="1" si="70"/>
        <v>0.16862560500315915</v>
      </c>
      <c r="H185">
        <f t="shared" ca="1" si="70"/>
        <v>0.48144393991310652</v>
      </c>
      <c r="I185">
        <f t="shared" ca="1" si="70"/>
        <v>0.40855279176107595</v>
      </c>
      <c r="M185" t="str">
        <f t="shared" ca="1" si="56"/>
        <v>안 지정 캐릭터 PP 일반등급</v>
      </c>
      <c r="N185">
        <f t="shared" ca="1" si="57"/>
        <v>74241</v>
      </c>
      <c r="O185">
        <f t="shared" ca="1" si="58"/>
        <v>11</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3300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13618</v>
      </c>
      <c r="W185">
        <v>9</v>
      </c>
      <c r="X185" t="s">
        <v>125</v>
      </c>
      <c r="Z185">
        <v>900</v>
      </c>
      <c r="AA185" t="str">
        <f t="shared" ca="1" si="60"/>
        <v>upn</v>
      </c>
      <c r="AB185" t="s">
        <v>92</v>
      </c>
      <c r="AC185">
        <v>13618</v>
      </c>
      <c r="AD185">
        <v>9</v>
      </c>
      <c r="AE185" t="s">
        <v>125</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v>
      </c>
      <c r="AN185" t="str">
        <f t="shared" ca="1" si="64"/>
        <v>{"dy":19,"sl":3,"tp":"upn","vl":"13618","cn":9,"pt":"GO","pr":2700}</v>
      </c>
    </row>
    <row r="186" spans="1:40">
      <c r="A186">
        <v>19</v>
      </c>
      <c r="B186">
        <v>4</v>
      </c>
      <c r="C186">
        <f t="shared" si="55"/>
        <v>0</v>
      </c>
      <c r="D186">
        <f t="shared" ca="1" si="70"/>
        <v>0.35049618444974273</v>
      </c>
      <c r="E186">
        <f t="shared" ca="1" si="70"/>
        <v>0.91426638140711158</v>
      </c>
      <c r="F186">
        <f t="shared" ca="1" si="70"/>
        <v>0.98225734589297697</v>
      </c>
      <c r="G186">
        <f t="shared" ca="1" si="70"/>
        <v>0.74609787994760113</v>
      </c>
      <c r="H186">
        <f t="shared" ca="1" si="70"/>
        <v>0.7340956523315767</v>
      </c>
      <c r="I186">
        <f t="shared" ca="1" si="70"/>
        <v>0.80043235854257211</v>
      </c>
      <c r="M186" t="str">
        <f t="shared" ca="1" si="56"/>
        <v>안 지정 캐릭터 PP 일반등급</v>
      </c>
      <c r="N186">
        <f t="shared" ca="1" si="57"/>
        <v>91426</v>
      </c>
      <c r="O186">
        <f t="shared" ca="1" si="58"/>
        <v>13</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3900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92</v>
      </c>
      <c r="V186">
        <v>52601</v>
      </c>
      <c r="W186">
        <v>12</v>
      </c>
      <c r="X186" t="s">
        <v>125</v>
      </c>
      <c r="Z186">
        <v>1200</v>
      </c>
      <c r="AA186" t="str">
        <f t="shared" ca="1" si="60"/>
        <v>fe</v>
      </c>
      <c r="AB186" t="s">
        <v>82</v>
      </c>
      <c r="AC186" t="s">
        <v>180</v>
      </c>
      <c r="AD186">
        <v>1</v>
      </c>
      <c r="AE186" t="s">
        <v>125</v>
      </c>
      <c r="AG186">
        <v>5200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으깨어 부수는 자</v>
      </c>
      <c r="AL186">
        <v>1</v>
      </c>
      <c r="AM186"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v>
      </c>
      <c r="AN186" t="str">
        <f t="shared" ca="1" si="64"/>
        <v>{"dy":19,"sl":4,"tp":"fe","vl":"Equip8002","cn":1,"pt":"GO","pr":5200}</v>
      </c>
    </row>
    <row r="187" spans="1:40">
      <c r="A187">
        <v>19</v>
      </c>
      <c r="B187">
        <v>5</v>
      </c>
      <c r="C187">
        <f t="shared" si="55"/>
        <v>0</v>
      </c>
      <c r="D187">
        <f t="shared" ca="1" si="70"/>
        <v>0.91910854910075235</v>
      </c>
      <c r="E187">
        <f t="shared" ca="1" si="70"/>
        <v>5.861636273089621E-2</v>
      </c>
      <c r="F187">
        <f t="shared" ca="1" si="70"/>
        <v>0.6459396413365166</v>
      </c>
      <c r="G187">
        <f t="shared" ca="1" si="70"/>
        <v>0.97257689513665446</v>
      </c>
      <c r="H187">
        <f t="shared" ca="1" si="70"/>
        <v>0.57727157861422196</v>
      </c>
      <c r="I187">
        <f t="shared" ca="1" si="70"/>
        <v>0.25418382161521913</v>
      </c>
      <c r="M187" t="str">
        <f t="shared" ca="1" si="56"/>
        <v>안 지정 캐릭터 PP 일반등급</v>
      </c>
      <c r="N187">
        <f t="shared" ca="1" si="57"/>
        <v>5861</v>
      </c>
      <c r="O187">
        <f t="shared" ca="1" si="58"/>
        <v>3</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900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82</v>
      </c>
      <c r="V187" t="s">
        <v>241</v>
      </c>
      <c r="W187">
        <v>1</v>
      </c>
      <c r="X187" t="s">
        <v>125</v>
      </c>
      <c r="Z187">
        <v>7100</v>
      </c>
      <c r="AA187" t="str">
        <f t="shared" ca="1" si="60"/>
        <v>uph</v>
      </c>
      <c r="AB187" t="s">
        <v>91</v>
      </c>
      <c r="AC187">
        <v>57917</v>
      </c>
      <c r="AD187">
        <v>12</v>
      </c>
      <c r="AE187" t="s">
        <v>125</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v>
      </c>
      <c r="AN187" t="str">
        <f t="shared" ca="1" si="64"/>
        <v>{"dy":19,"sl":5,"tp":"uph","vl":"57917","cn":12,"pt":"GO","pr":3600}</v>
      </c>
    </row>
    <row r="188" spans="1:40">
      <c r="A188">
        <v>19</v>
      </c>
      <c r="B188">
        <v>6</v>
      </c>
      <c r="C188">
        <f t="shared" si="55"/>
        <v>0</v>
      </c>
      <c r="D188">
        <f t="shared" ca="1" si="70"/>
        <v>0.94405304264870216</v>
      </c>
      <c r="E188">
        <f t="shared" ca="1" si="70"/>
        <v>0.92129667761938894</v>
      </c>
      <c r="F188">
        <f t="shared" ca="1" si="70"/>
        <v>0.2993301537280576</v>
      </c>
      <c r="G188">
        <f t="shared" ca="1" si="70"/>
        <v>0.57770985266780395</v>
      </c>
      <c r="H188">
        <f t="shared" ca="1" si="70"/>
        <v>0.2924791131251655</v>
      </c>
      <c r="I188">
        <f t="shared" ca="1" si="70"/>
        <v>0.34175334552871772</v>
      </c>
      <c r="M188" t="str">
        <f t="shared" ca="1" si="56"/>
        <v>지정 장비</v>
      </c>
      <c r="N188" t="e">
        <f t="shared" ca="1" si="57"/>
        <v>#VALUE!</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t="e">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#VALUE!</v>
      </c>
      <c r="S188" t="e">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#VALUE!</v>
      </c>
      <c r="T188" t="e">
        <f t="shared" ca="1" si="59"/>
        <v>#VALUE!</v>
      </c>
      <c r="U188" t="s">
        <v>82</v>
      </c>
      <c r="V188" t="s">
        <v>110</v>
      </c>
      <c r="W188">
        <v>1</v>
      </c>
      <c r="X188" t="s">
        <v>125</v>
      </c>
      <c r="Z188">
        <v>3300</v>
      </c>
      <c r="AA188" t="str">
        <f t="shared" ca="1" si="60"/>
        <v>fe</v>
      </c>
      <c r="AB188" t="s">
        <v>82</v>
      </c>
      <c r="AC188" t="s">
        <v>201</v>
      </c>
      <c r="AD188">
        <v>1</v>
      </c>
      <c r="AE188" t="s">
        <v>125</v>
      </c>
      <c r="AG188">
        <v>1800</v>
      </c>
      <c r="AH188" t="str">
        <f>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템플러 쉴드</v>
      </c>
      <c r="AL188">
        <v>1</v>
      </c>
      <c r="AM188"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v>
      </c>
      <c r="AN188" t="str">
        <f t="shared" ca="1" si="64"/>
        <v>{"dy":19,"sl":6,"tp":"fe","vl":"Equip7001","cn":1,"pt":"GO","pr":1800}</v>
      </c>
    </row>
    <row r="189" spans="1:40">
      <c r="A189">
        <v>19</v>
      </c>
      <c r="B189">
        <v>7</v>
      </c>
      <c r="C189">
        <f t="shared" si="55"/>
        <v>0</v>
      </c>
      <c r="D189">
        <f t="shared" ca="1" si="70"/>
        <v>0.24217121135478958</v>
      </c>
      <c r="E189">
        <f t="shared" ca="1" si="70"/>
        <v>0.27933813898906923</v>
      </c>
      <c r="F189">
        <f t="shared" ca="1" si="70"/>
        <v>0.29973936607472906</v>
      </c>
      <c r="G189">
        <f t="shared" ca="1" si="70"/>
        <v>0.33554794695793488</v>
      </c>
      <c r="H189">
        <f t="shared" ca="1" si="70"/>
        <v>0.45825305600675692</v>
      </c>
      <c r="I189">
        <f t="shared" ca="1" si="70"/>
        <v>0.19329832865552521</v>
      </c>
      <c r="M189" t="str">
        <f t="shared" ca="1" si="56"/>
        <v>지정 장비</v>
      </c>
      <c r="N189" t="e">
        <f t="shared" ca="1" si="57"/>
        <v>#VALUE!</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t="e">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#VALUE!</v>
      </c>
      <c r="S189" t="e">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#VALUE!</v>
      </c>
      <c r="T189" t="e">
        <f t="shared" ca="1" si="59"/>
        <v>#VALUE!</v>
      </c>
      <c r="U189" t="s">
        <v>82</v>
      </c>
      <c r="V189" t="s">
        <v>180</v>
      </c>
      <c r="W189">
        <v>1</v>
      </c>
      <c r="X189" t="s">
        <v>125</v>
      </c>
      <c r="Z189">
        <v>5200</v>
      </c>
      <c r="AA189" t="str">
        <f t="shared" ca="1" si="60"/>
        <v>upn</v>
      </c>
      <c r="AB189" t="s">
        <v>92</v>
      </c>
      <c r="AC189">
        <v>52601</v>
      </c>
      <c r="AD189">
        <v>11</v>
      </c>
      <c r="AE189" t="s">
        <v>125</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v>
      </c>
      <c r="AN189" t="str">
        <f t="shared" ca="1" si="64"/>
        <v>{"dy":19,"sl":7,"tp":"upn","vl":"52601","cn":11,"pt":"GO","pr":3300}</v>
      </c>
    </row>
    <row r="190" spans="1:40">
      <c r="A190">
        <v>19</v>
      </c>
      <c r="B190">
        <v>8</v>
      </c>
      <c r="C190">
        <f t="shared" si="55"/>
        <v>0</v>
      </c>
      <c r="D190">
        <f t="shared" ca="1" si="70"/>
        <v>0.61312755343011582</v>
      </c>
      <c r="E190">
        <f t="shared" ca="1" si="70"/>
        <v>0.68971334312816202</v>
      </c>
      <c r="F190">
        <f t="shared" ca="1" si="70"/>
        <v>0.74948056427416576</v>
      </c>
      <c r="G190">
        <f t="shared" ca="1" si="70"/>
        <v>0.88225974136501717</v>
      </c>
      <c r="H190">
        <f t="shared" ca="1" si="70"/>
        <v>0.92259200935831376</v>
      </c>
      <c r="I190">
        <f t="shared" ca="1" si="70"/>
        <v>0.52844758833228855</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fl1</v>
      </c>
      <c r="AB190" t="s">
        <v>87</v>
      </c>
      <c r="AC190" t="s">
        <v>378</v>
      </c>
      <c r="AD190">
        <v>1</v>
      </c>
      <c r="AE190" t="s">
        <v>129</v>
      </c>
      <c r="AF190">
        <v>64</v>
      </c>
      <c r="AG190">
        <v>49</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소하</v>
      </c>
      <c r="AL190">
        <v>1</v>
      </c>
      <c r="AM190"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v>
      </c>
      <c r="AN190" t="str">
        <f t="shared" ca="1" si="64"/>
        <v>{"dy":19,"sl":8,"tp":"fl1","vl":"Actor1002","cn":1,"pt":"DI","pp":64,"pr":49}</v>
      </c>
    </row>
    <row r="191" spans="1:40">
      <c r="A191">
        <v>19</v>
      </c>
      <c r="B191">
        <v>9</v>
      </c>
      <c r="C191">
        <f t="shared" si="55"/>
        <v>0</v>
      </c>
      <c r="D191">
        <f t="shared" ca="1" si="70"/>
        <v>0.18854944621365732</v>
      </c>
      <c r="E191">
        <f t="shared" ca="1" si="70"/>
        <v>0.7061866421736025</v>
      </c>
      <c r="F191">
        <f t="shared" ca="1" si="70"/>
        <v>0.87759614195675362</v>
      </c>
      <c r="G191">
        <f t="shared" ca="1" si="70"/>
        <v>0.4295442730002671</v>
      </c>
      <c r="H191">
        <f t="shared" ca="1" si="70"/>
        <v>0.1663302127389561</v>
      </c>
      <c r="I191">
        <f t="shared" ca="1" si="70"/>
        <v>0.69250641784542477</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v>
      </c>
      <c r="AN191" t="str">
        <f t="shared" ca="1" si="64"/>
        <v>{"dy":19,"sl":9}</v>
      </c>
    </row>
    <row r="192" spans="1:40">
      <c r="A192">
        <v>20</v>
      </c>
      <c r="B192">
        <v>0</v>
      </c>
      <c r="C192">
        <f t="shared" si="55"/>
        <v>0</v>
      </c>
      <c r="D192">
        <f t="shared" ref="D192:I201" ca="1" si="71">RAND()</f>
        <v>0.20122031293359699</v>
      </c>
      <c r="E192">
        <f t="shared" ca="1" si="71"/>
        <v>0.77086559364122409</v>
      </c>
      <c r="F192">
        <f t="shared" ca="1" si="71"/>
        <v>0.88788709810003463</v>
      </c>
      <c r="G192">
        <f t="shared" ca="1" si="71"/>
        <v>0.37753817105087095</v>
      </c>
      <c r="H192">
        <f t="shared" ca="1" si="71"/>
        <v>0.24992682567499935</v>
      </c>
      <c r="I192">
        <f t="shared" ca="1" si="71"/>
        <v>0.79175538943835821</v>
      </c>
      <c r="M192" t="str">
        <f t="shared" ca="1" si="56"/>
        <v>지정 장비</v>
      </c>
      <c r="N192" t="e">
        <f t="shared" ca="1" si="57"/>
        <v>#VALUE!</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DI</v>
      </c>
      <c r="Q192" t="e">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#VALUE!</v>
      </c>
      <c r="R192" t="e">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#VALUE!</v>
      </c>
      <c r="S192" t="e">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#VALUE!</v>
      </c>
      <c r="T192" t="e">
        <f t="shared" ca="1" si="59"/>
        <v>#VALUE!</v>
      </c>
      <c r="U192" t="s">
        <v>82</v>
      </c>
      <c r="V192" t="s">
        <v>190</v>
      </c>
      <c r="W192">
        <v>1</v>
      </c>
      <c r="X192" t="s">
        <v>125</v>
      </c>
      <c r="Z192">
        <v>1200</v>
      </c>
      <c r="AA192" t="str">
        <f t="shared" ca="1" si="60"/>
        <v>upn</v>
      </c>
      <c r="AB192" t="s">
        <v>92</v>
      </c>
      <c r="AC192">
        <v>69160</v>
      </c>
      <c r="AD192">
        <v>10</v>
      </c>
      <c r="AE192" t="s">
        <v>390</v>
      </c>
      <c r="AG192">
        <v>3000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v>
      </c>
      <c r="AN192" t="str">
        <f t="shared" ca="1" si="64"/>
        <v>{"dy":20,"sl":0,"tp":"upn","vl":"69160","cn":10,"pt":"GO","pr":3000}</v>
      </c>
    </row>
    <row r="193" spans="1:40">
      <c r="A193">
        <v>20</v>
      </c>
      <c r="B193">
        <v>1</v>
      </c>
      <c r="C193">
        <f t="shared" si="55"/>
        <v>0</v>
      </c>
      <c r="D193">
        <f t="shared" ca="1" si="71"/>
        <v>0.21768979733082883</v>
      </c>
      <c r="E193">
        <f t="shared" ca="1" si="71"/>
        <v>0.45604209497135195</v>
      </c>
      <c r="F193">
        <f t="shared" ca="1" si="71"/>
        <v>0.73939921710584078</v>
      </c>
      <c r="G193">
        <f t="shared" ca="1" si="71"/>
        <v>0.47746959936410538</v>
      </c>
      <c r="H193">
        <f t="shared" ca="1" si="71"/>
        <v>0.20661035565378527</v>
      </c>
      <c r="I193">
        <f t="shared" ca="1" si="71"/>
        <v>0.27257561593073243</v>
      </c>
      <c r="M193" t="str">
        <f t="shared" ca="1" si="56"/>
        <v>지정 장비</v>
      </c>
      <c r="N193" t="e">
        <f t="shared" ca="1" si="57"/>
        <v>#VALUE!</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DI</v>
      </c>
      <c r="Q193" t="e">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#VALUE!</v>
      </c>
      <c r="R193" t="e">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#VALUE!</v>
      </c>
      <c r="S193" t="e">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#VALUE!</v>
      </c>
      <c r="T193" t="e">
        <f t="shared" ca="1" si="59"/>
        <v>#VALUE!</v>
      </c>
      <c r="U193" t="s">
        <v>82</v>
      </c>
      <c r="V193" t="s">
        <v>277</v>
      </c>
      <c r="W193">
        <v>1</v>
      </c>
      <c r="X193" t="s">
        <v>129</v>
      </c>
      <c r="Z193">
        <v>5</v>
      </c>
      <c r="AA193" t="str">
        <f t="shared" ca="1" si="60"/>
        <v>fe</v>
      </c>
      <c r="AB193" t="s">
        <v>82</v>
      </c>
      <c r="AC193" t="s">
        <v>442</v>
      </c>
      <c r="AD193">
        <v>1</v>
      </c>
      <c r="AE193" t="s">
        <v>129</v>
      </c>
      <c r="AG193">
        <v>5</v>
      </c>
      <c r="AH193" t="str">
        <f>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은빛 유산</v>
      </c>
      <c r="AL193">
        <v>1</v>
      </c>
      <c r="AM193" t="str">
        <f t="shared" ca="1" si="6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v>
      </c>
      <c r="AN193" t="str">
        <f t="shared" ca="1" si="64"/>
        <v>{"dy":20,"sl":1,"tp":"fe","vl":"Equip0202","cn":1,"pt":"DI","pr":5}</v>
      </c>
    </row>
    <row r="194" spans="1:40">
      <c r="A194">
        <v>20</v>
      </c>
      <c r="B194">
        <v>2</v>
      </c>
      <c r="C194">
        <f t="shared" ref="C194:C257" si="72">IF(B194&lt;=9,0,
IF(B194=10,1,2))</f>
        <v>0</v>
      </c>
      <c r="D194">
        <f t="shared" ca="1" si="71"/>
        <v>0.94742806638961941</v>
      </c>
      <c r="E194">
        <f t="shared" ca="1" si="71"/>
        <v>0.911443378249021</v>
      </c>
      <c r="F194">
        <f t="shared" ca="1" si="71"/>
        <v>0.78151464000232462</v>
      </c>
      <c r="G194">
        <f t="shared" ca="1" si="71"/>
        <v>0.70124570675720543</v>
      </c>
      <c r="H194">
        <f t="shared" ca="1" si="71"/>
        <v>7.1571589611508113E-2</v>
      </c>
      <c r="I194">
        <f t="shared" ca="1" si="71"/>
        <v>0.5309503623064451</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91144</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13</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3900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91</v>
      </c>
      <c r="V194">
        <v>88102</v>
      </c>
      <c r="W194">
        <v>14</v>
      </c>
      <c r="X194" t="s">
        <v>125</v>
      </c>
      <c r="Z194">
        <v>1400</v>
      </c>
      <c r="AA194" t="str">
        <f t="shared" ref="AA194:AA257" ca="1" si="77">IF(ISBLANK(AB194),"",
VLOOKUP(AB194,OFFSET(INDIRECT("$A:$B"),0,MATCH(AB$1&amp;"_Verify",INDIRECT("$1:$1"),0)-1),2,0)
)</f>
        <v>upn</v>
      </c>
      <c r="AB194" t="s">
        <v>92</v>
      </c>
      <c r="AC194">
        <v>81403</v>
      </c>
      <c r="AD194">
        <v>6</v>
      </c>
      <c r="AE194" t="s">
        <v>68</v>
      </c>
      <c r="AG194">
        <v>1800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{"dy":20,"sl":2,"tp":"upn","vl":"81403","cn":6,"pt":"GO","pr":1800}</v>
      </c>
    </row>
    <row r="195" spans="1:40">
      <c r="A195">
        <v>20</v>
      </c>
      <c r="B195">
        <v>3</v>
      </c>
      <c r="C195">
        <f t="shared" si="72"/>
        <v>0</v>
      </c>
      <c r="D195">
        <f t="shared" ca="1" si="71"/>
        <v>0.42571435284772763</v>
      </c>
      <c r="E195">
        <f t="shared" ca="1" si="71"/>
        <v>0.87549564797706281</v>
      </c>
      <c r="F195">
        <f t="shared" ca="1" si="71"/>
        <v>0.65321611357744724</v>
      </c>
      <c r="G195">
        <f t="shared" ca="1" si="71"/>
        <v>0.86051693284961039</v>
      </c>
      <c r="H195">
        <f t="shared" ca="1" si="71"/>
        <v>0.93601149173414444</v>
      </c>
      <c r="I195">
        <f t="shared" ca="1" si="71"/>
        <v>0.20146290242186726</v>
      </c>
      <c r="M195" t="str">
        <f t="shared" ca="1" si="73"/>
        <v>안 지정 캐릭터 PP 일반등급</v>
      </c>
      <c r="N195">
        <f t="shared" ca="1" si="74"/>
        <v>87549</v>
      </c>
      <c r="O195">
        <f t="shared" ca="1" si="75"/>
        <v>13</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3900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92</v>
      </c>
      <c r="V195">
        <v>69160</v>
      </c>
      <c r="W195">
        <v>13</v>
      </c>
      <c r="X195" t="s">
        <v>125</v>
      </c>
      <c r="Z195">
        <v>1300</v>
      </c>
      <c r="AA195" t="str">
        <f t="shared" ca="1" si="77"/>
        <v>fe</v>
      </c>
      <c r="AB195" t="s">
        <v>82</v>
      </c>
      <c r="AC195" t="s">
        <v>443</v>
      </c>
      <c r="AD195">
        <v>1</v>
      </c>
      <c r="AE195" t="s">
        <v>125</v>
      </c>
      <c r="AG195">
        <v>1200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그림자 단검</v>
      </c>
      <c r="AL195">
        <v>1</v>
      </c>
      <c r="AM195"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v>
      </c>
      <c r="AN195" t="str">
        <f t="shared" ca="1" si="81"/>
        <v>{"dy":20,"sl":3,"tp":"fe","vl":"Equip1102","cn":1,"pt":"GO","pr":1200}</v>
      </c>
    </row>
    <row r="196" spans="1:40">
      <c r="A196">
        <v>20</v>
      </c>
      <c r="B196">
        <v>4</v>
      </c>
      <c r="C196">
        <f t="shared" si="72"/>
        <v>0</v>
      </c>
      <c r="D196">
        <f t="shared" ca="1" si="71"/>
        <v>0.10910426412407548</v>
      </c>
      <c r="E196">
        <f t="shared" ca="1" si="71"/>
        <v>0.9761739823997857</v>
      </c>
      <c r="F196">
        <f t="shared" ca="1" si="71"/>
        <v>0.8700311946696514</v>
      </c>
      <c r="G196">
        <f t="shared" ca="1" si="71"/>
        <v>0.99094586392567729</v>
      </c>
      <c r="H196">
        <f t="shared" ca="1" si="71"/>
        <v>0.81878933496597184</v>
      </c>
      <c r="I196">
        <f t="shared" ca="1" si="71"/>
        <v>0.24941169583921652</v>
      </c>
      <c r="M196" t="str">
        <f t="shared" ca="1" si="73"/>
        <v>안 지정 캐릭터 PP 일반등급</v>
      </c>
      <c r="N196">
        <f t="shared" ca="1" si="74"/>
        <v>97617</v>
      </c>
      <c r="O196">
        <f t="shared" ca="1" si="75"/>
        <v>14</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4200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92</v>
      </c>
      <c r="V196">
        <v>81403</v>
      </c>
      <c r="W196">
        <v>13</v>
      </c>
      <c r="X196" t="s">
        <v>125</v>
      </c>
      <c r="Z196">
        <v>1300</v>
      </c>
      <c r="AA196" t="str">
        <f t="shared" ca="1" si="77"/>
        <v>fe</v>
      </c>
      <c r="AB196" t="s">
        <v>82</v>
      </c>
      <c r="AC196" t="s">
        <v>444</v>
      </c>
      <c r="AD196">
        <v>1</v>
      </c>
      <c r="AE196" t="s">
        <v>125</v>
      </c>
      <c r="AG196">
        <v>800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푸른 보석 지팡이</v>
      </c>
      <c r="AL196">
        <v>1</v>
      </c>
      <c r="AM196"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v>
      </c>
      <c r="AN196" t="str">
        <f t="shared" ca="1" si="81"/>
        <v>{"dy":20,"sl":4,"tp":"fe","vl":"Equip3001","cn":1,"pt":"GO","pr":800}</v>
      </c>
    </row>
    <row r="197" spans="1:40">
      <c r="A197">
        <v>20</v>
      </c>
      <c r="B197">
        <v>5</v>
      </c>
      <c r="C197">
        <f t="shared" si="72"/>
        <v>0</v>
      </c>
      <c r="D197">
        <f t="shared" ca="1" si="71"/>
        <v>0.476934166550535</v>
      </c>
      <c r="E197">
        <f t="shared" ca="1" si="71"/>
        <v>0.98619260045944479</v>
      </c>
      <c r="F197">
        <f t="shared" ca="1" si="71"/>
        <v>0.60517908366987261</v>
      </c>
      <c r="G197">
        <f t="shared" ca="1" si="71"/>
        <v>0.85509769105628974</v>
      </c>
      <c r="H197">
        <f t="shared" ca="1" si="71"/>
        <v>0.52198550306656477</v>
      </c>
      <c r="I197">
        <f t="shared" ca="1" si="71"/>
        <v>0.92117150832036232</v>
      </c>
      <c r="M197" t="str">
        <f t="shared" ca="1" si="73"/>
        <v>지정 장비</v>
      </c>
      <c r="N197" t="e">
        <f t="shared" ca="1" si="74"/>
        <v>#VALUE!</v>
      </c>
      <c r="O197">
        <f t="shared" ca="1" si="75"/>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t="e">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#VALUE!</v>
      </c>
      <c r="S197" t="e">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#VALUE!</v>
      </c>
      <c r="T197" t="e">
        <f t="shared" ca="1" si="76"/>
        <v>#VALUE!</v>
      </c>
      <c r="U197" t="s">
        <v>82</v>
      </c>
      <c r="V197" t="s">
        <v>250</v>
      </c>
      <c r="W197">
        <v>1</v>
      </c>
      <c r="X197" t="s">
        <v>125</v>
      </c>
      <c r="Z197">
        <v>800</v>
      </c>
      <c r="AA197" t="str">
        <f t="shared" ca="1" si="77"/>
        <v>fe</v>
      </c>
      <c r="AB197" t="s">
        <v>82</v>
      </c>
      <c r="AC197" t="s">
        <v>445</v>
      </c>
      <c r="AD197">
        <v>1</v>
      </c>
      <c r="AE197" t="s">
        <v>125</v>
      </c>
      <c r="AG197">
        <v>3800</v>
      </c>
      <c r="AH197" t="str">
        <f>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빅 바디</v>
      </c>
      <c r="AL197">
        <v>1</v>
      </c>
      <c r="AM197"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v>
      </c>
      <c r="AN197" t="str">
        <f t="shared" ca="1" si="81"/>
        <v>{"dy":20,"sl":5,"tp":"fe","vl":"Equip6101","cn":1,"pt":"GO","pr":3800}</v>
      </c>
    </row>
    <row r="198" spans="1:40">
      <c r="A198">
        <v>20</v>
      </c>
      <c r="B198">
        <v>6</v>
      </c>
      <c r="C198">
        <f t="shared" si="72"/>
        <v>0</v>
      </c>
      <c r="D198">
        <f t="shared" ca="1" si="71"/>
        <v>0.83918518007531218</v>
      </c>
      <c r="E198">
        <f t="shared" ca="1" si="71"/>
        <v>0.81248071682034961</v>
      </c>
      <c r="F198">
        <f t="shared" ca="1" si="71"/>
        <v>8.1021216268708174E-2</v>
      </c>
      <c r="G198">
        <f t="shared" ca="1" si="71"/>
        <v>0.32176241354363377</v>
      </c>
      <c r="H198">
        <f t="shared" ca="1" si="71"/>
        <v>0.9793921359552259</v>
      </c>
      <c r="I198">
        <f t="shared" ca="1" si="71"/>
        <v>0.6696467344571494</v>
      </c>
      <c r="M198" t="str">
        <f t="shared" ca="1" si="73"/>
        <v>지정 장비</v>
      </c>
      <c r="N198" t="e">
        <f t="shared" ca="1" si="74"/>
        <v>#VALUE!</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t="e">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#VALUE!</v>
      </c>
      <c r="S198" t="e">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#VALUE!</v>
      </c>
      <c r="T198" t="e">
        <f t="shared" ca="1" si="76"/>
        <v>#VALUE!</v>
      </c>
      <c r="U198" t="s">
        <v>82</v>
      </c>
      <c r="V198" t="s">
        <v>205</v>
      </c>
      <c r="W198">
        <v>1</v>
      </c>
      <c r="X198" t="s">
        <v>125</v>
      </c>
      <c r="Z198">
        <v>3800</v>
      </c>
      <c r="AA198" t="str">
        <f t="shared" ca="1" si="77"/>
        <v>fe</v>
      </c>
      <c r="AB198" t="s">
        <v>82</v>
      </c>
      <c r="AC198" t="s">
        <v>446</v>
      </c>
      <c r="AD198">
        <v>1</v>
      </c>
      <c r="AE198" t="s">
        <v>125</v>
      </c>
      <c r="AG198">
        <v>4600</v>
      </c>
      <c r="AH198" t="str">
        <f>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v>
      </c>
      <c r="AN198" t="str">
        <f t="shared" ca="1" si="81"/>
        <v>{"dy":20,"sl":6,"tp":"fe","vl":"Equip8001","cn":1,"pt":"GO","pr":4600}</v>
      </c>
    </row>
    <row r="199" spans="1:40">
      <c r="A199">
        <v>20</v>
      </c>
      <c r="B199">
        <v>7</v>
      </c>
      <c r="C199">
        <f t="shared" si="72"/>
        <v>0</v>
      </c>
      <c r="D199">
        <f t="shared" ca="1" si="71"/>
        <v>0.27544518509193805</v>
      </c>
      <c r="E199">
        <f t="shared" ca="1" si="71"/>
        <v>0.34989643049743013</v>
      </c>
      <c r="F199">
        <f t="shared" ca="1" si="71"/>
        <v>5.543142183608829E-2</v>
      </c>
      <c r="G199">
        <f t="shared" ca="1" si="71"/>
        <v>0.17497947767481081</v>
      </c>
      <c r="H199">
        <f t="shared" ca="1" si="71"/>
        <v>0.35556574481963743</v>
      </c>
      <c r="I199">
        <f t="shared" ca="1" si="71"/>
        <v>2.9376526431583172E-2</v>
      </c>
      <c r="M199" t="str">
        <f t="shared" ca="1" si="73"/>
        <v>지정 장비</v>
      </c>
      <c r="N199" t="e">
        <f t="shared" ca="1" si="74"/>
        <v>#VALUE!</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DI</v>
      </c>
      <c r="Q199" t="e">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#VALUE!</v>
      </c>
      <c r="R199" t="e">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#VALUE!</v>
      </c>
      <c r="S199" t="e">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#VALUE!</v>
      </c>
      <c r="T199" t="e">
        <f t="shared" ca="1" si="76"/>
        <v>#VALUE!</v>
      </c>
      <c r="U199" t="s">
        <v>82</v>
      </c>
      <c r="V199" t="s">
        <v>293</v>
      </c>
      <c r="W199">
        <v>1</v>
      </c>
      <c r="X199" t="s">
        <v>125</v>
      </c>
      <c r="Z199">
        <v>4600</v>
      </c>
      <c r="AA199" t="str">
        <f t="shared" ca="1" si="77"/>
        <v>uph</v>
      </c>
      <c r="AB199" t="s">
        <v>91</v>
      </c>
      <c r="AC199">
        <v>88102</v>
      </c>
      <c r="AD199">
        <v>14</v>
      </c>
      <c r="AE199" t="s">
        <v>447</v>
      </c>
      <c r="AG199">
        <v>3</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v>
      </c>
      <c r="AN199" t="str">
        <f t="shared" ca="1" si="81"/>
        <v>{"dy":20,"sl":7,"tp":"uph","vl":"88102","cn":14,"pt":"DI","pr":3}</v>
      </c>
    </row>
    <row r="200" spans="1:40">
      <c r="A200">
        <v>20</v>
      </c>
      <c r="B200">
        <v>8</v>
      </c>
      <c r="C200">
        <f t="shared" si="72"/>
        <v>0</v>
      </c>
      <c r="D200">
        <f t="shared" ca="1" si="71"/>
        <v>0.26350950820342189</v>
      </c>
      <c r="E200">
        <f t="shared" ca="1" si="71"/>
        <v>0.41303826100930041</v>
      </c>
      <c r="F200">
        <f t="shared" ca="1" si="71"/>
        <v>0.49152362159577745</v>
      </c>
      <c r="G200">
        <f t="shared" ca="1" si="71"/>
        <v>0.86333795354622578</v>
      </c>
      <c r="H200">
        <f t="shared" ca="1" si="71"/>
        <v>8.0161336320519472E-2</v>
      </c>
      <c r="I200">
        <f t="shared" ca="1" si="71"/>
        <v>0.32690118482704489</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v>
      </c>
      <c r="AN200" t="str">
        <f t="shared" ca="1" si="81"/>
        <v>{"dy":20,"sl":8}</v>
      </c>
    </row>
    <row r="201" spans="1:40">
      <c r="A201">
        <v>20</v>
      </c>
      <c r="B201">
        <v>9</v>
      </c>
      <c r="C201">
        <f t="shared" si="72"/>
        <v>0</v>
      </c>
      <c r="D201">
        <f t="shared" ca="1" si="71"/>
        <v>0.29019677828454526</v>
      </c>
      <c r="E201">
        <f t="shared" ca="1" si="71"/>
        <v>0.65437548537434442</v>
      </c>
      <c r="F201">
        <f t="shared" ca="1" si="71"/>
        <v>0.63369760252595464</v>
      </c>
      <c r="G201">
        <f t="shared" ca="1" si="71"/>
        <v>0.14011517568564513</v>
      </c>
      <c r="H201">
        <f t="shared" ca="1" si="71"/>
        <v>0.456381889398492</v>
      </c>
      <c r="I201">
        <f t="shared" ca="1" si="71"/>
        <v>0.91399627176506049</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v>
      </c>
      <c r="AN201" t="str">
        <f t="shared" ca="1" si="81"/>
        <v>{"dy":20,"sl":9}</v>
      </c>
    </row>
    <row r="202" spans="1:40">
      <c r="A202">
        <v>21</v>
      </c>
      <c r="B202">
        <v>0</v>
      </c>
      <c r="C202">
        <f t="shared" si="72"/>
        <v>0</v>
      </c>
      <c r="D202">
        <f t="shared" ref="D202:I211" ca="1" si="82">RAND()</f>
        <v>0.36467512891185294</v>
      </c>
      <c r="E202">
        <f t="shared" ca="1" si="82"/>
        <v>0.1741100851568107</v>
      </c>
      <c r="F202">
        <f t="shared" ca="1" si="82"/>
        <v>2.8366488158877767E-2</v>
      </c>
      <c r="G202">
        <f t="shared" ca="1" si="82"/>
        <v>0.62811131840857759</v>
      </c>
      <c r="H202">
        <f t="shared" ca="1" si="82"/>
        <v>0.531755845443033</v>
      </c>
      <c r="I202">
        <f t="shared" ca="1" si="82"/>
        <v>0.97357112568162996</v>
      </c>
      <c r="M202" t="str">
        <f t="shared" ca="1" si="73"/>
        <v>지정 장비</v>
      </c>
      <c r="N202" t="e">
        <f t="shared" ca="1" si="74"/>
        <v>#VALUE!</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t="e">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#VALUE!</v>
      </c>
      <c r="S202" t="e">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#VALUE!</v>
      </c>
      <c r="T202" t="e">
        <f t="shared" ca="1" si="76"/>
        <v>#VALUE!</v>
      </c>
      <c r="U202" t="s">
        <v>82</v>
      </c>
      <c r="V202" t="s">
        <v>196</v>
      </c>
      <c r="W202">
        <v>1</v>
      </c>
      <c r="X202" t="s">
        <v>129</v>
      </c>
      <c r="Z202">
        <v>11</v>
      </c>
      <c r="AA202" t="str">
        <f t="shared" ca="1" si="77"/>
        <v>upn</v>
      </c>
      <c r="AB202" t="s">
        <v>385</v>
      </c>
      <c r="AC202">
        <v>6467</v>
      </c>
      <c r="AD202">
        <v>4</v>
      </c>
      <c r="AE202" t="s">
        <v>125</v>
      </c>
      <c r="AG202">
        <v>1200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v>
      </c>
      <c r="AN202" t="str">
        <f t="shared" ca="1" si="81"/>
        <v>{"dy":21,"sl":0,"tp":"upn","vl":"6467","cn":4,"pt":"GO","pr":1200}</v>
      </c>
    </row>
    <row r="203" spans="1:40">
      <c r="A203">
        <v>21</v>
      </c>
      <c r="B203">
        <v>1</v>
      </c>
      <c r="C203">
        <f t="shared" si="72"/>
        <v>0</v>
      </c>
      <c r="D203">
        <f t="shared" ca="1" si="82"/>
        <v>0.17259373695568136</v>
      </c>
      <c r="E203">
        <f t="shared" ca="1" si="82"/>
        <v>0.95039631854831441</v>
      </c>
      <c r="F203">
        <f t="shared" ca="1" si="82"/>
        <v>0.23399846885730324</v>
      </c>
      <c r="G203">
        <f t="shared" ca="1" si="82"/>
        <v>0.55848336328887382</v>
      </c>
      <c r="H203">
        <f t="shared" ca="1" si="82"/>
        <v>0.47289897539151038</v>
      </c>
      <c r="I203">
        <f t="shared" ca="1" si="82"/>
        <v>0.36706338620513668</v>
      </c>
      <c r="M203" t="str">
        <f t="shared" ca="1" si="73"/>
        <v>지정 장비</v>
      </c>
      <c r="N203" t="e">
        <f t="shared" ca="1" si="74"/>
        <v>#VALUE!</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t="e">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#VALUE!</v>
      </c>
      <c r="S203" t="e">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#VALUE!</v>
      </c>
      <c r="T203" t="e">
        <f t="shared" ca="1" si="76"/>
        <v>#VALUE!</v>
      </c>
      <c r="U203" t="s">
        <v>82</v>
      </c>
      <c r="V203" t="s">
        <v>258</v>
      </c>
      <c r="W203">
        <v>1</v>
      </c>
      <c r="X203" t="s">
        <v>125</v>
      </c>
      <c r="Z203">
        <v>1200</v>
      </c>
      <c r="AA203" t="str">
        <f t="shared" ca="1" si="77"/>
        <v>uph</v>
      </c>
      <c r="AB203" t="s">
        <v>384</v>
      </c>
      <c r="AC203">
        <v>94861</v>
      </c>
      <c r="AD203">
        <v>14</v>
      </c>
      <c r="AE203" t="s">
        <v>129</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v>
      </c>
      <c r="AN203" t="str">
        <f t="shared" ca="1" si="81"/>
        <v>{"dy":21,"sl":1,"tp":"uph","vl":"94861","cn":14,"pt":"DI","pr":4}</v>
      </c>
    </row>
    <row r="204" spans="1:40">
      <c r="A204">
        <v>21</v>
      </c>
      <c r="B204">
        <v>2</v>
      </c>
      <c r="C204">
        <f t="shared" si="72"/>
        <v>0</v>
      </c>
      <c r="D204">
        <f t="shared" ca="1" si="82"/>
        <v>0.18342466659308332</v>
      </c>
      <c r="E204">
        <f t="shared" ca="1" si="82"/>
        <v>0.65661760642506672</v>
      </c>
      <c r="F204">
        <f t="shared" ca="1" si="82"/>
        <v>0.18550330745480881</v>
      </c>
      <c r="G204">
        <f t="shared" ca="1" si="82"/>
        <v>0.34709384654755182</v>
      </c>
      <c r="H204">
        <f t="shared" ca="1" si="82"/>
        <v>0.10770297123919992</v>
      </c>
      <c r="I204">
        <f t="shared" ca="1" si="82"/>
        <v>6.1900042714986503E-2</v>
      </c>
      <c r="M204" t="str">
        <f t="shared" ca="1" si="73"/>
        <v>안 지정 캐릭터 PP 영웅등급</v>
      </c>
      <c r="N204">
        <f t="shared" ca="1" si="74"/>
        <v>65661</v>
      </c>
      <c r="O204">
        <f t="shared" ca="1" si="75"/>
        <v>10</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3000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91</v>
      </c>
      <c r="V204">
        <v>6467</v>
      </c>
      <c r="W204">
        <v>9</v>
      </c>
      <c r="X204" t="s">
        <v>125</v>
      </c>
      <c r="Z204">
        <v>900</v>
      </c>
      <c r="AA204" t="str">
        <f t="shared" ca="1" si="77"/>
        <v>fe</v>
      </c>
      <c r="AB204" t="s">
        <v>82</v>
      </c>
      <c r="AC204" t="s">
        <v>298</v>
      </c>
      <c r="AD204">
        <v>1</v>
      </c>
      <c r="AE204" t="s">
        <v>129</v>
      </c>
      <c r="AG204">
        <v>11</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오디세이 픽액스</v>
      </c>
      <c r="AL204">
        <v>1</v>
      </c>
      <c r="AM204"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v>
      </c>
      <c r="AN204" t="str">
        <f t="shared" ca="1" si="81"/>
        <v>{"dy":21,"sl":2,"tp":"fe","vl":"Equip0302","cn":1,"pt":"DI","pr":11}</v>
      </c>
    </row>
    <row r="205" spans="1:40">
      <c r="A205">
        <v>21</v>
      </c>
      <c r="B205">
        <v>3</v>
      </c>
      <c r="C205">
        <f t="shared" si="72"/>
        <v>0</v>
      </c>
      <c r="D205">
        <f t="shared" ca="1" si="82"/>
        <v>0.22849821835264383</v>
      </c>
      <c r="E205">
        <f t="shared" ca="1" si="82"/>
        <v>0.43403330136864915</v>
      </c>
      <c r="F205">
        <f t="shared" ca="1" si="82"/>
        <v>0.72413084890864376</v>
      </c>
      <c r="G205">
        <f t="shared" ca="1" si="82"/>
        <v>0.48462198011723256</v>
      </c>
      <c r="H205">
        <f t="shared" ca="1" si="82"/>
        <v>0.60727342583715027</v>
      </c>
      <c r="I205">
        <f t="shared" ca="1" si="82"/>
        <v>0.65737176666021735</v>
      </c>
      <c r="M205" t="str">
        <f t="shared" ca="1" si="73"/>
        <v>안 지정 캐릭터 PP 영웅등급</v>
      </c>
      <c r="N205">
        <f t="shared" ca="1" si="74"/>
        <v>43403</v>
      </c>
      <c r="O205">
        <f t="shared" ca="1" si="75"/>
        <v>8</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2400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43155</v>
      </c>
      <c r="W205">
        <v>11</v>
      </c>
      <c r="X205" t="s">
        <v>125</v>
      </c>
      <c r="Z205">
        <v>1100</v>
      </c>
      <c r="AA205" t="str">
        <f t="shared" ca="1" si="77"/>
        <v>fe</v>
      </c>
      <c r="AB205" t="s">
        <v>82</v>
      </c>
      <c r="AC205" t="s">
        <v>448</v>
      </c>
      <c r="AD205">
        <v>1</v>
      </c>
      <c r="AE205" t="s">
        <v>125</v>
      </c>
      <c r="AG205">
        <v>1200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결사대의 활</v>
      </c>
      <c r="AL205">
        <v>1</v>
      </c>
      <c r="AM205"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v>
      </c>
      <c r="AN205" t="str">
        <f t="shared" ca="1" si="81"/>
        <v>{"dy":21,"sl":3,"tp":"fe","vl":"Equip2101","cn":1,"pt":"GO","pr":1200}</v>
      </c>
    </row>
    <row r="206" spans="1:40">
      <c r="A206">
        <v>21</v>
      </c>
      <c r="B206">
        <v>4</v>
      </c>
      <c r="C206">
        <f t="shared" si="72"/>
        <v>0</v>
      </c>
      <c r="D206">
        <f t="shared" ca="1" si="82"/>
        <v>0.77576453609087226</v>
      </c>
      <c r="E206">
        <f t="shared" ca="1" si="82"/>
        <v>0.23602186335704267</v>
      </c>
      <c r="F206">
        <f t="shared" ca="1" si="82"/>
        <v>9.687465221177749E-2</v>
      </c>
      <c r="G206">
        <f t="shared" ca="1" si="82"/>
        <v>0.48308216963667316</v>
      </c>
      <c r="H206">
        <f t="shared" ca="1" si="82"/>
        <v>0.73287428978849878</v>
      </c>
      <c r="I206">
        <f t="shared" ca="1" si="82"/>
        <v>0.59994481945779798</v>
      </c>
      <c r="M206" t="str">
        <f t="shared" ca="1" si="73"/>
        <v>안 지정 캐릭터 PP 일반등급</v>
      </c>
      <c r="N206">
        <f t="shared" ca="1" si="74"/>
        <v>23602</v>
      </c>
      <c r="O206">
        <f t="shared" ca="1" si="75"/>
        <v>5</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1500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92</v>
      </c>
      <c r="V206">
        <v>94861</v>
      </c>
      <c r="W206">
        <v>14</v>
      </c>
      <c r="X206" t="s">
        <v>125</v>
      </c>
      <c r="Z206">
        <v>1400</v>
      </c>
      <c r="AA206" t="str">
        <f t="shared" ca="1" si="77"/>
        <v>fe</v>
      </c>
      <c r="AB206" t="s">
        <v>82</v>
      </c>
      <c r="AC206" t="s">
        <v>111</v>
      </c>
      <c r="AD206">
        <v>1</v>
      </c>
      <c r="AE206" t="s">
        <v>125</v>
      </c>
      <c r="AG206">
        <v>700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석공의 망치</v>
      </c>
      <c r="AL206">
        <v>1</v>
      </c>
      <c r="AM206"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v>
      </c>
      <c r="AN206" t="str">
        <f t="shared" ca="1" si="81"/>
        <v>{"dy":21,"sl":4,"tp":"fe","vl":"Equip4001","cn":1,"pt":"GO","pr":700}</v>
      </c>
    </row>
    <row r="207" spans="1:40">
      <c r="A207">
        <v>21</v>
      </c>
      <c r="B207">
        <v>5</v>
      </c>
      <c r="C207">
        <f t="shared" si="72"/>
        <v>0</v>
      </c>
      <c r="D207">
        <f t="shared" ca="1" si="82"/>
        <v>0.85275950321550931</v>
      </c>
      <c r="E207">
        <f t="shared" ca="1" si="82"/>
        <v>0.6337387328525721</v>
      </c>
      <c r="F207">
        <f t="shared" ca="1" si="82"/>
        <v>0.36665935415773576</v>
      </c>
      <c r="G207">
        <f t="shared" ca="1" si="82"/>
        <v>0.17140087101650825</v>
      </c>
      <c r="H207">
        <f t="shared" ca="1" si="82"/>
        <v>0.85431531343950096</v>
      </c>
      <c r="I207">
        <f t="shared" ca="1" si="82"/>
        <v>0.52637537776469101</v>
      </c>
      <c r="M207" t="str">
        <f t="shared" ca="1" si="73"/>
        <v>안 지정 캐릭터 PP 일반등급</v>
      </c>
      <c r="N207">
        <f t="shared" ca="1" si="74"/>
        <v>63373</v>
      </c>
      <c r="O207">
        <f t="shared" ca="1" si="75"/>
        <v>10</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3000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82</v>
      </c>
      <c r="V207" t="s">
        <v>111</v>
      </c>
      <c r="W207">
        <v>1</v>
      </c>
      <c r="X207" t="s">
        <v>125</v>
      </c>
      <c r="Z207">
        <v>700</v>
      </c>
      <c r="AA207" t="str">
        <f t="shared" ca="1" si="77"/>
        <v>upn</v>
      </c>
      <c r="AB207" t="s">
        <v>92</v>
      </c>
      <c r="AC207">
        <v>43155</v>
      </c>
      <c r="AD207">
        <v>11</v>
      </c>
      <c r="AE207" t="s">
        <v>125</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v>
      </c>
      <c r="AN207" t="str">
        <f t="shared" ca="1" si="81"/>
        <v>{"dy":21,"sl":5,"tp":"upn","vl":"43155","cn":11,"pt":"GO","pr":3300}</v>
      </c>
    </row>
    <row r="208" spans="1:40">
      <c r="A208">
        <v>21</v>
      </c>
      <c r="B208">
        <v>6</v>
      </c>
      <c r="C208">
        <f t="shared" si="72"/>
        <v>0</v>
      </c>
      <c r="D208">
        <f t="shared" ca="1" si="82"/>
        <v>4.2707795830517647E-2</v>
      </c>
      <c r="E208">
        <f t="shared" ca="1" si="82"/>
        <v>0.48444279491111308</v>
      </c>
      <c r="F208">
        <f t="shared" ca="1" si="82"/>
        <v>0.84865484512133371</v>
      </c>
      <c r="G208">
        <f t="shared" ca="1" si="82"/>
        <v>0.18568768879052311</v>
      </c>
      <c r="H208">
        <f t="shared" ca="1" si="82"/>
        <v>0.74242573601604822</v>
      </c>
      <c r="I208">
        <f t="shared" ca="1" si="82"/>
        <v>0.70471044477474054</v>
      </c>
      <c r="M208" t="str">
        <f t="shared" ca="1" si="73"/>
        <v>지정 장비</v>
      </c>
      <c r="N208" t="e">
        <f t="shared" ca="1" si="74"/>
        <v>#VALUE!</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DI</v>
      </c>
      <c r="Q208" t="e">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#VALUE!</v>
      </c>
      <c r="R208" t="e">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#VALUE!</v>
      </c>
      <c r="S208" t="e">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#VALUE!</v>
      </c>
      <c r="T208" t="e">
        <f t="shared" ca="1" si="76"/>
        <v>#VALUE!</v>
      </c>
      <c r="U208" t="s">
        <v>82</v>
      </c>
      <c r="V208" t="s">
        <v>186</v>
      </c>
      <c r="W208">
        <v>1</v>
      </c>
      <c r="X208" t="s">
        <v>125</v>
      </c>
      <c r="Z208">
        <v>900</v>
      </c>
      <c r="AA208" t="str">
        <f t="shared" ca="1" si="77"/>
        <v>fe</v>
      </c>
      <c r="AB208" t="s">
        <v>82</v>
      </c>
      <c r="AC208" t="s">
        <v>253</v>
      </c>
      <c r="AD208">
        <v>1</v>
      </c>
      <c r="AE208" t="s">
        <v>125</v>
      </c>
      <c r="AG208">
        <v>3900</v>
      </c>
      <c r="AH208" t="str">
        <f>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v>
      </c>
      <c r="AN208" t="str">
        <f t="shared" ca="1" si="81"/>
        <v>{"dy":21,"sl":6,"tp":"fe","vl":"Equip7101","cn":1,"pt":"GO","pr":3900}</v>
      </c>
    </row>
    <row r="209" spans="1:40">
      <c r="A209">
        <v>21</v>
      </c>
      <c r="B209">
        <v>7</v>
      </c>
      <c r="C209">
        <f t="shared" si="72"/>
        <v>0</v>
      </c>
      <c r="D209">
        <f t="shared" ca="1" si="82"/>
        <v>0.41412425999790825</v>
      </c>
      <c r="E209">
        <f t="shared" ca="1" si="82"/>
        <v>6.8431546078709049E-2</v>
      </c>
      <c r="F209">
        <f t="shared" ca="1" si="82"/>
        <v>0.36791637015750922</v>
      </c>
      <c r="G209">
        <f t="shared" ca="1" si="82"/>
        <v>0.47142858030106438</v>
      </c>
      <c r="H209">
        <f t="shared" ca="1" si="82"/>
        <v>0.68344856053638969</v>
      </c>
      <c r="I209">
        <f t="shared" ca="1" si="82"/>
        <v>0.82393513990757006</v>
      </c>
      <c r="M209" t="str">
        <f t="shared" ca="1" si="73"/>
        <v>지정 장비</v>
      </c>
      <c r="N209" t="e">
        <f t="shared" ca="1" si="74"/>
        <v>#VALUE!</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t="e">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#VALUE!</v>
      </c>
      <c r="S209" t="e">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#VALUE!</v>
      </c>
      <c r="T209" t="e">
        <f t="shared" ca="1" si="76"/>
        <v>#VALUE!</v>
      </c>
      <c r="U209" t="s">
        <v>82</v>
      </c>
      <c r="V209" t="s">
        <v>194</v>
      </c>
      <c r="W209">
        <v>1</v>
      </c>
      <c r="X209" t="s">
        <v>125</v>
      </c>
      <c r="Z209">
        <v>7800</v>
      </c>
      <c r="AA209" t="str">
        <f t="shared" ca="1" si="77"/>
        <v>fe</v>
      </c>
      <c r="AB209" t="s">
        <v>82</v>
      </c>
      <c r="AC209" t="s">
        <v>194</v>
      </c>
      <c r="AD209">
        <v>1</v>
      </c>
      <c r="AE209" t="s">
        <v>125</v>
      </c>
      <c r="AG209">
        <v>7800</v>
      </c>
      <c r="AH209" t="str">
        <f>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v>
      </c>
      <c r="AN209" t="str">
        <f t="shared" ca="1" si="81"/>
        <v>{"dy":21,"sl":7,"tp":"fe","vl":"Equip3301","cn":1,"pt":"GO","pr":7800}</v>
      </c>
    </row>
    <row r="210" spans="1:40">
      <c r="A210">
        <v>21</v>
      </c>
      <c r="B210">
        <v>8</v>
      </c>
      <c r="C210">
        <f t="shared" si="72"/>
        <v>0</v>
      </c>
      <c r="D210">
        <f t="shared" ca="1" si="82"/>
        <v>9.9730424084292002E-2</v>
      </c>
      <c r="E210">
        <f t="shared" ca="1" si="82"/>
        <v>0.83188957195697588</v>
      </c>
      <c r="F210">
        <f t="shared" ca="1" si="82"/>
        <v>0.2274948937470479</v>
      </c>
      <c r="G210">
        <f t="shared" ca="1" si="82"/>
        <v>0.97056249658682081</v>
      </c>
      <c r="H210">
        <f t="shared" ca="1" si="82"/>
        <v>0.91223417633364046</v>
      </c>
      <c r="I210">
        <f t="shared" ca="1" si="82"/>
        <v>0.42212737987517657</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v>
      </c>
      <c r="AN210" t="str">
        <f t="shared" ca="1" si="81"/>
        <v>{"dy":21,"sl":8}</v>
      </c>
    </row>
    <row r="211" spans="1:40">
      <c r="A211">
        <v>21</v>
      </c>
      <c r="B211">
        <v>9</v>
      </c>
      <c r="C211">
        <f t="shared" si="72"/>
        <v>0</v>
      </c>
      <c r="D211">
        <f t="shared" ca="1" si="82"/>
        <v>0.98150792624621708</v>
      </c>
      <c r="E211">
        <f t="shared" ca="1" si="82"/>
        <v>0.66330984841554153</v>
      </c>
      <c r="F211">
        <f t="shared" ca="1" si="82"/>
        <v>0.98819240795224395</v>
      </c>
      <c r="G211">
        <f t="shared" ca="1" si="82"/>
        <v>0.37502638118970943</v>
      </c>
      <c r="H211">
        <f t="shared" ca="1" si="82"/>
        <v>0.42340527693555396</v>
      </c>
      <c r="I211">
        <f t="shared" ca="1" si="82"/>
        <v>0.68083257869222746</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v>
      </c>
      <c r="AN211" t="str">
        <f t="shared" ca="1" si="81"/>
        <v>{"dy":21,"sl":9}</v>
      </c>
    </row>
    <row r="212" spans="1:40">
      <c r="A212">
        <v>22</v>
      </c>
      <c r="B212">
        <v>0</v>
      </c>
      <c r="C212">
        <f t="shared" si="72"/>
        <v>0</v>
      </c>
      <c r="D212">
        <f t="shared" ref="D212:I221" ca="1" si="83">RAND()</f>
        <v>0.29881393743510243</v>
      </c>
      <c r="E212">
        <f t="shared" ca="1" si="83"/>
        <v>0.58069946309126297</v>
      </c>
      <c r="F212">
        <f t="shared" ca="1" si="83"/>
        <v>0.6886670636849932</v>
      </c>
      <c r="G212">
        <f t="shared" ca="1" si="83"/>
        <v>0.26772375864693121</v>
      </c>
      <c r="H212">
        <f t="shared" ca="1" si="83"/>
        <v>0.8958397436028952</v>
      </c>
      <c r="I212">
        <f t="shared" ca="1" si="83"/>
        <v>0.18186975883782375</v>
      </c>
      <c r="M212" t="str">
        <f t="shared" ca="1" si="73"/>
        <v>지정 장비</v>
      </c>
      <c r="N212" t="e">
        <f t="shared" ca="1" si="74"/>
        <v>#VALUE!</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DI</v>
      </c>
      <c r="Q212" t="e">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#VALUE!</v>
      </c>
      <c r="R212" t="e">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#VALUE!</v>
      </c>
      <c r="S212" t="e">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#VALUE!</v>
      </c>
      <c r="T212" t="e">
        <f t="shared" ca="1" si="76"/>
        <v>#VALUE!</v>
      </c>
      <c r="U212" t="s">
        <v>82</v>
      </c>
      <c r="V212" t="s">
        <v>178</v>
      </c>
      <c r="W212">
        <v>1</v>
      </c>
      <c r="X212" t="s">
        <v>125</v>
      </c>
      <c r="Z212">
        <v>1400</v>
      </c>
      <c r="AA212" t="str">
        <f t="shared" ca="1" si="77"/>
        <v>upn</v>
      </c>
      <c r="AB212" t="s">
        <v>92</v>
      </c>
      <c r="AC212">
        <v>92746</v>
      </c>
      <c r="AD212">
        <v>12</v>
      </c>
      <c r="AE212" t="s">
        <v>125</v>
      </c>
      <c r="AG212">
        <v>3600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v>
      </c>
      <c r="AN212" t="str">
        <f t="shared" ca="1" si="81"/>
        <v>{"dy":22,"sl":0,"tp":"upn","vl":"92746","cn":12,"pt":"GO","pr":3600}</v>
      </c>
    </row>
    <row r="213" spans="1:40">
      <c r="A213">
        <v>22</v>
      </c>
      <c r="B213">
        <v>1</v>
      </c>
      <c r="C213">
        <f t="shared" si="72"/>
        <v>0</v>
      </c>
      <c r="D213">
        <f t="shared" ca="1" si="83"/>
        <v>0.62456325675253144</v>
      </c>
      <c r="E213">
        <f t="shared" ca="1" si="83"/>
        <v>0.13822284566574228</v>
      </c>
      <c r="F213">
        <f t="shared" ca="1" si="83"/>
        <v>0.39484889181535432</v>
      </c>
      <c r="G213">
        <f t="shared" ca="1" si="83"/>
        <v>0.88642034102073586</v>
      </c>
      <c r="H213">
        <f t="shared" ca="1" si="83"/>
        <v>0.75553853545097915</v>
      </c>
      <c r="I213">
        <f t="shared" ca="1" si="83"/>
        <v>0.74186866508868565</v>
      </c>
      <c r="M213" t="str">
        <f t="shared" ca="1" si="73"/>
        <v>지정 장비</v>
      </c>
      <c r="N213" t="e">
        <f t="shared" ca="1" si="74"/>
        <v>#VALUE!</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t="e">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#VALUE!</v>
      </c>
      <c r="S213" t="e">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#VALUE!</v>
      </c>
      <c r="T213" t="e">
        <f t="shared" ca="1" si="76"/>
        <v>#VALUE!</v>
      </c>
      <c r="U213" t="s">
        <v>82</v>
      </c>
      <c r="V213" t="s">
        <v>293</v>
      </c>
      <c r="W213">
        <v>1</v>
      </c>
      <c r="X213" t="s">
        <v>125</v>
      </c>
      <c r="Z213">
        <v>5000</v>
      </c>
      <c r="AA213" t="str">
        <f t="shared" ca="1" si="77"/>
        <v>fe</v>
      </c>
      <c r="AB213" t="s">
        <v>82</v>
      </c>
      <c r="AC213" t="s">
        <v>449</v>
      </c>
      <c r="AD213">
        <v>1</v>
      </c>
      <c r="AE213" t="s">
        <v>129</v>
      </c>
      <c r="AG213">
        <v>10</v>
      </c>
      <c r="AH213" t="str">
        <f>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흑진주 칼날</v>
      </c>
      <c r="AL213">
        <v>1</v>
      </c>
      <c r="AM213"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v>
      </c>
      <c r="AN213" t="str">
        <f t="shared" ca="1" si="81"/>
        <v>{"dy":22,"sl":1,"tp":"fe","vl":"Equip1302","cn":1,"pt":"DI","pr":10}</v>
      </c>
    </row>
    <row r="214" spans="1:40">
      <c r="A214">
        <v>22</v>
      </c>
      <c r="B214">
        <v>2</v>
      </c>
      <c r="C214">
        <f t="shared" si="72"/>
        <v>0</v>
      </c>
      <c r="D214">
        <f t="shared" ca="1" si="83"/>
        <v>0.62246761799726613</v>
      </c>
      <c r="E214">
        <f t="shared" ca="1" si="83"/>
        <v>0.28336799971677451</v>
      </c>
      <c r="F214">
        <f t="shared" ca="1" si="83"/>
        <v>0.39331838737986624</v>
      </c>
      <c r="G214">
        <f t="shared" ca="1" si="83"/>
        <v>0.8881363767860051</v>
      </c>
      <c r="H214">
        <f t="shared" ca="1" si="83"/>
        <v>8.4031151249026048E-2</v>
      </c>
      <c r="I214">
        <f t="shared" ca="1" si="83"/>
        <v>0.69646541460112399</v>
      </c>
      <c r="M214" t="str">
        <f t="shared" ca="1" si="73"/>
        <v>안 지정 캐릭터 PP 영웅등급</v>
      </c>
      <c r="N214">
        <f t="shared" ca="1" si="74"/>
        <v>28336</v>
      </c>
      <c r="O214">
        <f t="shared" ca="1" si="75"/>
        <v>6</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1800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91</v>
      </c>
      <c r="V214">
        <v>92746</v>
      </c>
      <c r="W214">
        <v>14</v>
      </c>
      <c r="X214" t="s">
        <v>125</v>
      </c>
      <c r="Z214">
        <v>1400</v>
      </c>
      <c r="AA214" t="str">
        <f t="shared" ca="1" si="77"/>
        <v>fe</v>
      </c>
      <c r="AB214" t="s">
        <v>82</v>
      </c>
      <c r="AC214" t="s">
        <v>450</v>
      </c>
      <c r="AD214">
        <v>1</v>
      </c>
      <c r="AE214" t="s">
        <v>125</v>
      </c>
      <c r="AG214">
        <v>800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블레이드 보우</v>
      </c>
      <c r="AL214">
        <v>1</v>
      </c>
      <c r="AM214"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v>
      </c>
      <c r="AN214" t="str">
        <f t="shared" ca="1" si="81"/>
        <v>{"dy":22,"sl":2,"tp":"fe","vl":"Equip2002","cn":1,"pt":"GO","pr":800}</v>
      </c>
    </row>
    <row r="215" spans="1:40">
      <c r="A215">
        <v>22</v>
      </c>
      <c r="B215">
        <v>3</v>
      </c>
      <c r="C215">
        <f t="shared" si="72"/>
        <v>0</v>
      </c>
      <c r="D215">
        <f t="shared" ca="1" si="83"/>
        <v>0.3894551543775977</v>
      </c>
      <c r="E215">
        <f t="shared" ca="1" si="83"/>
        <v>0.21254124819876175</v>
      </c>
      <c r="F215">
        <f t="shared" ca="1" si="83"/>
        <v>0.7061439827157272</v>
      </c>
      <c r="G215">
        <f t="shared" ca="1" si="83"/>
        <v>0.52407793598677976</v>
      </c>
      <c r="H215">
        <f t="shared" ca="1" si="83"/>
        <v>3.0690637527203246E-2</v>
      </c>
      <c r="I215">
        <f t="shared" ca="1" si="83"/>
        <v>0.37069986716381675</v>
      </c>
      <c r="M215" t="str">
        <f t="shared" ca="1" si="73"/>
        <v>안 지정 캐릭터 PP 일반등급</v>
      </c>
      <c r="N215">
        <f t="shared" ca="1" si="74"/>
        <v>21254</v>
      </c>
      <c r="O215">
        <f t="shared" ca="1" si="75"/>
        <v>5</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1500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91</v>
      </c>
      <c r="V215">
        <v>38584</v>
      </c>
      <c r="W215">
        <v>11</v>
      </c>
      <c r="X215" t="s">
        <v>125</v>
      </c>
      <c r="Z215">
        <v>1100</v>
      </c>
      <c r="AA215" t="str">
        <f t="shared" ca="1" si="77"/>
        <v>fe</v>
      </c>
      <c r="AB215" t="s">
        <v>82</v>
      </c>
      <c r="AC215" t="s">
        <v>389</v>
      </c>
      <c r="AD215">
        <v>1</v>
      </c>
      <c r="AE215" t="s">
        <v>383</v>
      </c>
      <c r="AF215">
        <v>179</v>
      </c>
      <c r="AG215">
        <v>99</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전설</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반중력 스태프</v>
      </c>
      <c r="AL215">
        <v>1</v>
      </c>
      <c r="AM215"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v>
      </c>
      <c r="AN215" t="str">
        <f t="shared" ca="1" si="81"/>
        <v>{"dy":22,"sl":3,"tp":"fe","vl":"Equip3401","cn":1,"pt":"DI","pp":179,"pr":99}</v>
      </c>
    </row>
    <row r="216" spans="1:40">
      <c r="A216">
        <v>22</v>
      </c>
      <c r="B216">
        <v>4</v>
      </c>
      <c r="C216">
        <f t="shared" si="72"/>
        <v>0</v>
      </c>
      <c r="D216">
        <f t="shared" ca="1" si="83"/>
        <v>0.70665880300222561</v>
      </c>
      <c r="E216">
        <f t="shared" ca="1" si="83"/>
        <v>0.90219076187372549</v>
      </c>
      <c r="F216">
        <f t="shared" ca="1" si="83"/>
        <v>0.4858196388365621</v>
      </c>
      <c r="G216">
        <f t="shared" ca="1" si="83"/>
        <v>0.9763304940810883</v>
      </c>
      <c r="H216">
        <f t="shared" ca="1" si="83"/>
        <v>0.89684244785306655</v>
      </c>
      <c r="I216">
        <f t="shared" ca="1" si="83"/>
        <v>0.433857574721768</v>
      </c>
      <c r="M216" t="str">
        <f t="shared" ca="1" si="73"/>
        <v>안 지정 캐릭터 PP 일반등급</v>
      </c>
      <c r="N216">
        <f t="shared" ca="1" si="74"/>
        <v>90219</v>
      </c>
      <c r="O216">
        <f t="shared" ca="1" si="75"/>
        <v>13</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3900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92</v>
      </c>
      <c r="V216">
        <v>45187</v>
      </c>
      <c r="W216">
        <v>11</v>
      </c>
      <c r="X216" t="s">
        <v>125</v>
      </c>
      <c r="Z216">
        <v>1100</v>
      </c>
      <c r="AA216" t="str">
        <f t="shared" ca="1" si="77"/>
        <v>upn</v>
      </c>
      <c r="AB216" t="s">
        <v>92</v>
      </c>
      <c r="AC216">
        <v>45187</v>
      </c>
      <c r="AD216">
        <v>5</v>
      </c>
      <c r="AE216" t="s">
        <v>125</v>
      </c>
      <c r="AG216">
        <v>1500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v>
      </c>
      <c r="AN216" t="str">
        <f t="shared" ca="1" si="81"/>
        <v>{"dy":22,"sl":4,"tp":"upn","vl":"45187","cn":5,"pt":"GO","pr":1500}</v>
      </c>
    </row>
    <row r="217" spans="1:40">
      <c r="A217">
        <v>22</v>
      </c>
      <c r="B217">
        <v>5</v>
      </c>
      <c r="C217">
        <f t="shared" si="72"/>
        <v>0</v>
      </c>
      <c r="D217">
        <f t="shared" ca="1" si="83"/>
        <v>0.48945137225829849</v>
      </c>
      <c r="E217">
        <f t="shared" ca="1" si="83"/>
        <v>0.34875741043932806</v>
      </c>
      <c r="F217">
        <f t="shared" ca="1" si="83"/>
        <v>0.90596564006532487</v>
      </c>
      <c r="G217">
        <f t="shared" ca="1" si="83"/>
        <v>0.25530951141288571</v>
      </c>
      <c r="H217">
        <f t="shared" ca="1" si="83"/>
        <v>0.62403877477736958</v>
      </c>
      <c r="I217">
        <f t="shared" ca="1" si="83"/>
        <v>0.21775668833824724</v>
      </c>
      <c r="M217" t="str">
        <f t="shared" ca="1" si="73"/>
        <v>지정 장비</v>
      </c>
      <c r="N217" t="e">
        <f t="shared" ca="1" si="74"/>
        <v>#VALUE!</v>
      </c>
      <c r="O217">
        <f t="shared" ca="1" si="75"/>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t="e">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#VALUE!</v>
      </c>
      <c r="S217" t="e">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#VALUE!</v>
      </c>
      <c r="T217" t="e">
        <f t="shared" ca="1" si="76"/>
        <v>#VALUE!</v>
      </c>
      <c r="U217" t="s">
        <v>82</v>
      </c>
      <c r="V217" t="s">
        <v>188</v>
      </c>
      <c r="W217">
        <v>1</v>
      </c>
      <c r="X217" t="s">
        <v>129</v>
      </c>
      <c r="Z217">
        <v>11</v>
      </c>
      <c r="AA217" t="str">
        <f t="shared" ca="1" si="77"/>
        <v>fe</v>
      </c>
      <c r="AB217" t="s">
        <v>82</v>
      </c>
      <c r="AC217" t="s">
        <v>451</v>
      </c>
      <c r="AD217">
        <v>1</v>
      </c>
      <c r="AE217" t="s">
        <v>125</v>
      </c>
      <c r="AG217">
        <v>900</v>
      </c>
      <c r="AH217" t="str">
        <f>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그린 아이즈</v>
      </c>
      <c r="AL217">
        <v>1</v>
      </c>
      <c r="AM217"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v>
      </c>
      <c r="AN217" t="str">
        <f t="shared" ca="1" si="81"/>
        <v>{"dy":22,"sl":5,"tp":"fe","vl":"Equip5002","cn":1,"pt":"GO","pr":900}</v>
      </c>
    </row>
    <row r="218" spans="1:40">
      <c r="A218">
        <v>22</v>
      </c>
      <c r="B218">
        <v>6</v>
      </c>
      <c r="C218">
        <f t="shared" si="72"/>
        <v>0</v>
      </c>
      <c r="D218">
        <f t="shared" ca="1" si="83"/>
        <v>0.77156991016647136</v>
      </c>
      <c r="E218">
        <f t="shared" ca="1" si="83"/>
        <v>0.53302219026819253</v>
      </c>
      <c r="F218">
        <f t="shared" ca="1" si="83"/>
        <v>7.7618030422111572E-2</v>
      </c>
      <c r="G218">
        <f t="shared" ca="1" si="83"/>
        <v>0.30557839461166802</v>
      </c>
      <c r="H218">
        <f t="shared" ca="1" si="83"/>
        <v>0.31948500832538307</v>
      </c>
      <c r="I218">
        <f t="shared" ca="1" si="83"/>
        <v>0.90010677897054792</v>
      </c>
      <c r="M218" t="str">
        <f t="shared" ca="1" si="73"/>
        <v>지정 장비</v>
      </c>
      <c r="N218" t="e">
        <f t="shared" ca="1" si="74"/>
        <v>#VALUE!</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t="e">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#VALUE!</v>
      </c>
      <c r="S218" t="e">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#VALUE!</v>
      </c>
      <c r="T218" t="e">
        <f t="shared" ca="1" si="76"/>
        <v>#VALUE!</v>
      </c>
      <c r="U218" t="s">
        <v>82</v>
      </c>
      <c r="V218" t="s">
        <v>253</v>
      </c>
      <c r="W218">
        <v>1</v>
      </c>
      <c r="X218" t="s">
        <v>125</v>
      </c>
      <c r="Z218">
        <v>3900</v>
      </c>
      <c r="AA218" t="str">
        <f t="shared" ca="1" si="77"/>
        <v>uph</v>
      </c>
      <c r="AB218" t="s">
        <v>91</v>
      </c>
      <c r="AC218">
        <v>38584</v>
      </c>
      <c r="AD218">
        <v>9</v>
      </c>
      <c r="AE218" t="s">
        <v>125</v>
      </c>
      <c r="AG218">
        <v>2700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v>
      </c>
      <c r="AN218" t="str">
        <f t="shared" ca="1" si="81"/>
        <v>{"dy":22,"sl":6,"tp":"uph","vl":"38584","cn":9,"pt":"GO","pr":2700}</v>
      </c>
    </row>
    <row r="219" spans="1:40">
      <c r="A219">
        <v>22</v>
      </c>
      <c r="B219">
        <v>7</v>
      </c>
      <c r="C219">
        <f t="shared" si="72"/>
        <v>0</v>
      </c>
      <c r="D219">
        <f t="shared" ca="1" si="83"/>
        <v>0.64225944717864292</v>
      </c>
      <c r="E219">
        <f t="shared" ca="1" si="83"/>
        <v>8.2878464561933152E-2</v>
      </c>
      <c r="F219">
        <f t="shared" ca="1" si="83"/>
        <v>0.47131187716669698</v>
      </c>
      <c r="G219">
        <f t="shared" ca="1" si="83"/>
        <v>0.37153269307609693</v>
      </c>
      <c r="H219">
        <f t="shared" ca="1" si="83"/>
        <v>0.94042871187313581</v>
      </c>
      <c r="I219">
        <f t="shared" ca="1" si="83"/>
        <v>0.9479417011251029</v>
      </c>
      <c r="M219" t="str">
        <f t="shared" ca="1" si="73"/>
        <v>지정 장비</v>
      </c>
      <c r="N219" t="e">
        <f t="shared" ca="1" si="74"/>
        <v>#VALUE!</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t="e">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#VALUE!</v>
      </c>
      <c r="S219" t="e">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#VALUE!</v>
      </c>
      <c r="T219" t="e">
        <f t="shared" ca="1" si="76"/>
        <v>#VALUE!</v>
      </c>
      <c r="U219" t="s">
        <v>82</v>
      </c>
      <c r="V219" t="s">
        <v>245</v>
      </c>
      <c r="W219">
        <v>1</v>
      </c>
      <c r="X219" t="s">
        <v>125</v>
      </c>
      <c r="Z219">
        <v>800</v>
      </c>
      <c r="AA219" t="str">
        <f t="shared" ca="1" si="77"/>
        <v>fe</v>
      </c>
      <c r="AB219" t="s">
        <v>82</v>
      </c>
      <c r="AC219" t="s">
        <v>452</v>
      </c>
      <c r="AD219">
        <v>1</v>
      </c>
      <c r="AE219" t="s">
        <v>125</v>
      </c>
      <c r="AG219">
        <v>8000</v>
      </c>
      <c r="AH219" t="str">
        <f>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L219">
        <v>1</v>
      </c>
      <c r="AM219"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v>
      </c>
      <c r="AN219" t="str">
        <f t="shared" ca="1" si="81"/>
        <v>{"dy":22,"sl":7,"tp":"fe","vl":"Equip8101","cn":1,"pt":"GO","pr":8000}</v>
      </c>
    </row>
    <row r="220" spans="1:40">
      <c r="A220">
        <v>22</v>
      </c>
      <c r="B220">
        <v>8</v>
      </c>
      <c r="C220">
        <f t="shared" si="72"/>
        <v>0</v>
      </c>
      <c r="D220">
        <f t="shared" ca="1" si="83"/>
        <v>0.69219246528659295</v>
      </c>
      <c r="E220">
        <f t="shared" ca="1" si="83"/>
        <v>0.41153280007613713</v>
      </c>
      <c r="F220">
        <f t="shared" ca="1" si="83"/>
        <v>0.95502951252096058</v>
      </c>
      <c r="G220">
        <f t="shared" ca="1" si="83"/>
        <v>0.38675205729581996</v>
      </c>
      <c r="H220">
        <f t="shared" ca="1" si="83"/>
        <v>0.67044627244911548</v>
      </c>
      <c r="I220">
        <f t="shared" ca="1" si="83"/>
        <v>0.70393614121933723</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fl5</v>
      </c>
      <c r="AB220" t="s">
        <v>460</v>
      </c>
      <c r="AC220" t="s">
        <v>462</v>
      </c>
      <c r="AD220">
        <v>1</v>
      </c>
      <c r="AE220" t="s">
        <v>129</v>
      </c>
      <c r="AF220">
        <v>90</v>
      </c>
      <c r="AG220">
        <v>59</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소하</v>
      </c>
      <c r="AL220">
        <v>1</v>
      </c>
      <c r="AM220"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v>
      </c>
      <c r="AN220" t="str">
        <f t="shared" ca="1" si="81"/>
        <v>{"dy":22,"sl":8,"tp":"fl5","vl":"Actor1002","cn":1,"pt":"DI","pp":90,"pr":59}</v>
      </c>
    </row>
    <row r="221" spans="1:40">
      <c r="A221">
        <v>22</v>
      </c>
      <c r="B221">
        <v>9</v>
      </c>
      <c r="C221">
        <f t="shared" si="72"/>
        <v>0</v>
      </c>
      <c r="D221">
        <f t="shared" ca="1" si="83"/>
        <v>0.68140613251112503</v>
      </c>
      <c r="E221">
        <f t="shared" ca="1" si="83"/>
        <v>0.50834983375679343</v>
      </c>
      <c r="F221">
        <f t="shared" ca="1" si="83"/>
        <v>0.83785457427131027</v>
      </c>
      <c r="G221">
        <f t="shared" ca="1" si="83"/>
        <v>0.20134952688693919</v>
      </c>
      <c r="H221">
        <f t="shared" ca="1" si="83"/>
        <v>0.51058380306315865</v>
      </c>
      <c r="I221">
        <f t="shared" ca="1" si="83"/>
        <v>0.69371801316820125</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fl6</v>
      </c>
      <c r="AB221" t="s">
        <v>461</v>
      </c>
      <c r="AC221" t="s">
        <v>462</v>
      </c>
      <c r="AD221">
        <v>1</v>
      </c>
      <c r="AE221" t="s">
        <v>129</v>
      </c>
      <c r="AF221">
        <v>90</v>
      </c>
      <c r="AG221">
        <v>59</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소하</v>
      </c>
      <c r="AL221">
        <v>1</v>
      </c>
      <c r="AM221"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v>
      </c>
      <c r="AN221" t="str">
        <f t="shared" ca="1" si="81"/>
        <v>{"dy":22,"sl":9,"tp":"fl6","vl":"Actor1002","cn":1,"pt":"DI","pp":90,"pr":59}</v>
      </c>
    </row>
    <row r="222" spans="1:40">
      <c r="A222">
        <v>23</v>
      </c>
      <c r="B222">
        <v>0</v>
      </c>
      <c r="C222">
        <f t="shared" si="72"/>
        <v>0</v>
      </c>
      <c r="D222">
        <f t="shared" ref="D222:I231" ca="1" si="84">RAND()</f>
        <v>0.64110913749396292</v>
      </c>
      <c r="E222">
        <f t="shared" ca="1" si="84"/>
        <v>0.18309033883025772</v>
      </c>
      <c r="F222">
        <f t="shared" ca="1" si="84"/>
        <v>0.3173954879505525</v>
      </c>
      <c r="G222">
        <f t="shared" ca="1" si="84"/>
        <v>0.31846097220796654</v>
      </c>
      <c r="H222">
        <f t="shared" ca="1" si="84"/>
        <v>0.37158818185054199</v>
      </c>
      <c r="I222">
        <f t="shared" ca="1" si="84"/>
        <v>0.21548829299352268</v>
      </c>
      <c r="M222" t="str">
        <f t="shared" ca="1" si="73"/>
        <v>지정 장비</v>
      </c>
      <c r="N222" t="e">
        <f t="shared" ca="1" si="74"/>
        <v>#VALUE!</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t="e">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#VALUE!</v>
      </c>
      <c r="R222" t="e">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#VALUE!</v>
      </c>
      <c r="S222" t="e">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#VALUE!</v>
      </c>
      <c r="T222" t="e">
        <f t="shared" ca="1" si="76"/>
        <v>#VALUE!</v>
      </c>
      <c r="U222" t="s">
        <v>82</v>
      </c>
      <c r="V222" t="s">
        <v>199</v>
      </c>
      <c r="W222">
        <v>1</v>
      </c>
      <c r="X222" t="s">
        <v>125</v>
      </c>
      <c r="Z222">
        <v>3400</v>
      </c>
      <c r="AA222" t="str">
        <f t="shared" ca="1" si="77"/>
        <v>upn</v>
      </c>
      <c r="AB222" t="s">
        <v>92</v>
      </c>
      <c r="AC222">
        <v>10153</v>
      </c>
      <c r="AD222">
        <v>11</v>
      </c>
      <c r="AE222" t="s">
        <v>125</v>
      </c>
      <c r="AG222">
        <v>3300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v>
      </c>
      <c r="AN222" t="str">
        <f t="shared" ca="1" si="81"/>
        <v>{"dy":23,"sl":0,"tp":"upn","vl":"10153","cn":11,"pt":"GO","pr":3300}</v>
      </c>
    </row>
    <row r="223" spans="1:40">
      <c r="A223">
        <v>23</v>
      </c>
      <c r="B223">
        <v>1</v>
      </c>
      <c r="C223">
        <f t="shared" si="72"/>
        <v>0</v>
      </c>
      <c r="D223">
        <f t="shared" ca="1" si="84"/>
        <v>1.6675683218719151E-2</v>
      </c>
      <c r="E223">
        <f t="shared" ca="1" si="84"/>
        <v>0.45661910091447344</v>
      </c>
      <c r="F223">
        <f t="shared" ca="1" si="84"/>
        <v>0.54436634775101345</v>
      </c>
      <c r="G223">
        <f t="shared" ca="1" si="84"/>
        <v>0.22665855967227766</v>
      </c>
      <c r="H223">
        <f t="shared" ca="1" si="84"/>
        <v>0.28090406040729843</v>
      </c>
      <c r="I223">
        <f t="shared" ca="1" si="84"/>
        <v>0.83393510393350445</v>
      </c>
      <c r="M223" t="str">
        <f t="shared" ca="1" si="73"/>
        <v>지정 장비</v>
      </c>
      <c r="N223" t="e">
        <f t="shared" ca="1" si="74"/>
        <v>#VALUE!</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DI</v>
      </c>
      <c r="Q223" t="e">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#VALUE!</v>
      </c>
      <c r="R223" t="e">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#VALUE!</v>
      </c>
      <c r="S223" t="e">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#VALUE!</v>
      </c>
      <c r="T223" t="e">
        <f t="shared" ca="1" si="76"/>
        <v>#VALUE!</v>
      </c>
      <c r="U223" t="s">
        <v>82</v>
      </c>
      <c r="V223" t="s">
        <v>242</v>
      </c>
      <c r="W223">
        <v>1</v>
      </c>
      <c r="X223" t="s">
        <v>125</v>
      </c>
      <c r="Z223">
        <v>7000</v>
      </c>
      <c r="AA223" t="str">
        <f t="shared" ca="1" si="77"/>
        <v>fe</v>
      </c>
      <c r="AB223" t="s">
        <v>82</v>
      </c>
      <c r="AC223" t="s">
        <v>453</v>
      </c>
      <c r="AD223">
        <v>1</v>
      </c>
      <c r="AE223" t="s">
        <v>125</v>
      </c>
      <c r="AG223">
        <v>7000</v>
      </c>
      <c r="AH223" t="str">
        <f>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금빛 집행자</v>
      </c>
      <c r="AL223">
        <v>1</v>
      </c>
      <c r="AM223"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v>
      </c>
      <c r="AN223" t="str">
        <f t="shared" ca="1" si="81"/>
        <v>{"dy":23,"sl":1,"tp":"fe","vl":"Equip5302","cn":1,"pt":"GO","pr":7000}</v>
      </c>
    </row>
    <row r="224" spans="1:40">
      <c r="A224">
        <v>23</v>
      </c>
      <c r="B224">
        <v>2</v>
      </c>
      <c r="C224">
        <f t="shared" si="72"/>
        <v>0</v>
      </c>
      <c r="D224">
        <f t="shared" ca="1" si="84"/>
        <v>0.6524468347455834</v>
      </c>
      <c r="E224">
        <f t="shared" ca="1" si="84"/>
        <v>0.66501696394298704</v>
      </c>
      <c r="F224">
        <f t="shared" ca="1" si="84"/>
        <v>0.11310537170676027</v>
      </c>
      <c r="G224">
        <f t="shared" ca="1" si="84"/>
        <v>0.12643051662500215</v>
      </c>
      <c r="H224">
        <f t="shared" ca="1" si="84"/>
        <v>4.6705403351055552E-2</v>
      </c>
      <c r="I224">
        <f t="shared" ca="1" si="84"/>
        <v>0.42102947679892355</v>
      </c>
      <c r="M224" t="str">
        <f t="shared" ca="1" si="73"/>
        <v>안 지정 캐릭터 PP 영웅등급</v>
      </c>
      <c r="N224">
        <f t="shared" ca="1" si="74"/>
        <v>66501</v>
      </c>
      <c r="O224">
        <f t="shared" ca="1" si="75"/>
        <v>10</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3000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91</v>
      </c>
      <c r="V224">
        <v>98118</v>
      </c>
      <c r="W224">
        <v>14</v>
      </c>
      <c r="X224" t="s">
        <v>125</v>
      </c>
      <c r="Z224">
        <v>1400</v>
      </c>
      <c r="AA224" t="str">
        <f t="shared" ca="1" si="77"/>
        <v>upn</v>
      </c>
      <c r="AB224" t="s">
        <v>92</v>
      </c>
      <c r="AC224">
        <v>98118</v>
      </c>
      <c r="AD224">
        <v>6</v>
      </c>
      <c r="AE224" t="s">
        <v>390</v>
      </c>
      <c r="AG224">
        <v>1800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v>
      </c>
      <c r="AN224" t="str">
        <f t="shared" ca="1" si="81"/>
        <v>{"dy":23,"sl":2,"tp":"upn","vl":"98118","cn":6,"pt":"GO","pr":1800}</v>
      </c>
    </row>
    <row r="225" spans="1:40">
      <c r="A225">
        <v>23</v>
      </c>
      <c r="B225">
        <v>3</v>
      </c>
      <c r="C225">
        <f t="shared" si="72"/>
        <v>0</v>
      </c>
      <c r="D225">
        <f t="shared" ca="1" si="84"/>
        <v>0.58856633970227845</v>
      </c>
      <c r="E225">
        <f t="shared" ca="1" si="84"/>
        <v>0.45627379521938782</v>
      </c>
      <c r="F225">
        <f t="shared" ca="1" si="84"/>
        <v>0.52217677223393844</v>
      </c>
      <c r="G225">
        <f t="shared" ca="1" si="84"/>
        <v>0.45384015768597086</v>
      </c>
      <c r="H225">
        <f t="shared" ca="1" si="84"/>
        <v>0.29715513526228554</v>
      </c>
      <c r="I225">
        <f t="shared" ca="1" si="84"/>
        <v>0.28085282328622152</v>
      </c>
      <c r="M225" t="str">
        <f t="shared" ca="1" si="73"/>
        <v>안 지정 캐릭터 PP 일반등급</v>
      </c>
      <c r="N225">
        <f t="shared" ca="1" si="74"/>
        <v>45627</v>
      </c>
      <c r="O225">
        <f t="shared" ca="1" si="75"/>
        <v>8</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2400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92</v>
      </c>
      <c r="V225">
        <v>10153</v>
      </c>
      <c r="W225">
        <v>9</v>
      </c>
      <c r="X225" t="s">
        <v>125</v>
      </c>
      <c r="Z225">
        <v>900</v>
      </c>
      <c r="AA225" t="str">
        <f t="shared" ca="1" si="77"/>
        <v>fe</v>
      </c>
      <c r="AB225" t="s">
        <v>82</v>
      </c>
      <c r="AC225" t="s">
        <v>454</v>
      </c>
      <c r="AD225">
        <v>1</v>
      </c>
      <c r="AE225" t="s">
        <v>125</v>
      </c>
      <c r="AG225">
        <v>3400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야만인의 분노</v>
      </c>
      <c r="AL225">
        <v>1</v>
      </c>
      <c r="AM225"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v>
      </c>
      <c r="AN225" t="str">
        <f t="shared" ca="1" si="81"/>
        <v>{"dy":23,"sl":3,"tp":"fe","vl":"Equip0201","cn":1,"pt":"GO","pr":3400}</v>
      </c>
    </row>
    <row r="226" spans="1:40">
      <c r="A226">
        <v>23</v>
      </c>
      <c r="B226">
        <v>4</v>
      </c>
      <c r="C226">
        <f t="shared" si="72"/>
        <v>0</v>
      </c>
      <c r="D226">
        <f t="shared" ca="1" si="84"/>
        <v>0.79274431243209165</v>
      </c>
      <c r="E226">
        <f t="shared" ca="1" si="84"/>
        <v>6.2029133836407957E-2</v>
      </c>
      <c r="F226">
        <f t="shared" ca="1" si="84"/>
        <v>4.0369287167102197E-2</v>
      </c>
      <c r="G226">
        <f t="shared" ca="1" si="84"/>
        <v>0.61670707679105186</v>
      </c>
      <c r="H226">
        <f t="shared" ca="1" si="84"/>
        <v>1.6538223981349187E-2</v>
      </c>
      <c r="I226">
        <f t="shared" ca="1" si="84"/>
        <v>0.11845555362309934</v>
      </c>
      <c r="M226" t="str">
        <f t="shared" ca="1" si="73"/>
        <v>안 지정 캐릭터 PP 일반등급</v>
      </c>
      <c r="N226">
        <f t="shared" ca="1" si="74"/>
        <v>6202</v>
      </c>
      <c r="O226">
        <f t="shared" ca="1" si="75"/>
        <v>3</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900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92</v>
      </c>
      <c r="V226">
        <v>98421</v>
      </c>
      <c r="W226">
        <v>14</v>
      </c>
      <c r="X226" t="s">
        <v>125</v>
      </c>
      <c r="Z226">
        <v>1400</v>
      </c>
      <c r="AA226" t="str">
        <f t="shared" ca="1" si="77"/>
        <v>fe</v>
      </c>
      <c r="AB226" t="s">
        <v>82</v>
      </c>
      <c r="AC226" t="s">
        <v>455</v>
      </c>
      <c r="AD226">
        <v>1</v>
      </c>
      <c r="AE226" t="s">
        <v>125</v>
      </c>
      <c r="AG226">
        <v>3500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빛의 트랩</v>
      </c>
      <c r="AL226">
        <v>1</v>
      </c>
      <c r="AM226"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v>
      </c>
      <c r="AN226" t="str">
        <f t="shared" ca="1" si="81"/>
        <v>{"dy":23,"sl":4,"tp":"fe","vl":"Equip3201","cn":1,"pt":"GO","pr":3500}</v>
      </c>
    </row>
    <row r="227" spans="1:40">
      <c r="A227">
        <v>23</v>
      </c>
      <c r="B227">
        <v>5</v>
      </c>
      <c r="C227">
        <f t="shared" si="72"/>
        <v>0</v>
      </c>
      <c r="D227">
        <f t="shared" ca="1" si="84"/>
        <v>0.69930729877727071</v>
      </c>
      <c r="E227">
        <f t="shared" ca="1" si="84"/>
        <v>0.54731666050186056</v>
      </c>
      <c r="F227">
        <f t="shared" ca="1" si="84"/>
        <v>0.57971073077852298</v>
      </c>
      <c r="G227">
        <f t="shared" ca="1" si="84"/>
        <v>0.60685621766609177</v>
      </c>
      <c r="H227">
        <f t="shared" ca="1" si="84"/>
        <v>0.45403159498290713</v>
      </c>
      <c r="I227">
        <f t="shared" ca="1" si="84"/>
        <v>0.20053743326666096</v>
      </c>
      <c r="M227" t="str">
        <f t="shared" ca="1" si="73"/>
        <v>안 지정 캐릭터 PP 영웅등급</v>
      </c>
      <c r="N227">
        <f t="shared" ca="1" si="74"/>
        <v>54731</v>
      </c>
      <c r="O227">
        <f t="shared" ca="1" si="75"/>
        <v>9</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2700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82</v>
      </c>
      <c r="V227" t="s">
        <v>201</v>
      </c>
      <c r="W227">
        <v>1</v>
      </c>
      <c r="X227" t="s">
        <v>125</v>
      </c>
      <c r="Z227">
        <v>1700</v>
      </c>
      <c r="AA227" t="str">
        <f t="shared" ca="1" si="77"/>
        <v>uph</v>
      </c>
      <c r="AB227" t="s">
        <v>91</v>
      </c>
      <c r="AC227">
        <v>98421</v>
      </c>
      <c r="AD227">
        <v>14</v>
      </c>
      <c r="AE227" t="s">
        <v>383</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v>
      </c>
      <c r="AN227" t="str">
        <f t="shared" ca="1" si="81"/>
        <v>{"dy":23,"sl":5,"tp":"uph","vl":"98421","cn":14,"pt":"DI","pr":3}</v>
      </c>
    </row>
    <row r="228" spans="1:40">
      <c r="A228">
        <v>23</v>
      </c>
      <c r="B228">
        <v>6</v>
      </c>
      <c r="C228">
        <f t="shared" si="72"/>
        <v>0</v>
      </c>
      <c r="D228">
        <f t="shared" ca="1" si="84"/>
        <v>0.78469592548909362</v>
      </c>
      <c r="E228">
        <f t="shared" ca="1" si="84"/>
        <v>0.18495871251837048</v>
      </c>
      <c r="F228">
        <f t="shared" ca="1" si="84"/>
        <v>0.31242231435885259</v>
      </c>
      <c r="G228">
        <f t="shared" ca="1" si="84"/>
        <v>0.84042195428804445</v>
      </c>
      <c r="H228">
        <f t="shared" ca="1" si="84"/>
        <v>0.66078585927822764</v>
      </c>
      <c r="I228">
        <f t="shared" ca="1" si="84"/>
        <v>0.20490392999568274</v>
      </c>
      <c r="M228" t="str">
        <f t="shared" ca="1" si="73"/>
        <v>지정 장비</v>
      </c>
      <c r="N228" t="e">
        <f t="shared" ca="1" si="74"/>
        <v>#VALUE!</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t="e">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#VALUE!</v>
      </c>
      <c r="S228" t="e">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#VALUE!</v>
      </c>
      <c r="T228" t="e">
        <f t="shared" ca="1" si="76"/>
        <v>#VALUE!</v>
      </c>
      <c r="U228" t="s">
        <v>82</v>
      </c>
      <c r="V228" t="s">
        <v>254</v>
      </c>
      <c r="W228">
        <v>1</v>
      </c>
      <c r="X228" t="s">
        <v>125</v>
      </c>
      <c r="Z228">
        <v>3500</v>
      </c>
      <c r="AA228" t="str">
        <f t="shared" ca="1" si="77"/>
        <v>fe</v>
      </c>
      <c r="AB228" t="s">
        <v>82</v>
      </c>
      <c r="AC228" t="s">
        <v>456</v>
      </c>
      <c r="AD228">
        <v>1</v>
      </c>
      <c r="AE228" t="s">
        <v>125</v>
      </c>
      <c r="AG228">
        <v>1700</v>
      </c>
      <c r="AH228" t="str">
        <f>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해골 벽</v>
      </c>
      <c r="AL228">
        <v>1</v>
      </c>
      <c r="AM228"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v>
      </c>
      <c r="AN228" t="str">
        <f t="shared" ca="1" si="81"/>
        <v>{"dy":23,"sl":6,"tp":"fe","vl":"Equip7002","cn":1,"pt":"GO","pr":1700}</v>
      </c>
    </row>
    <row r="229" spans="1:40">
      <c r="A229">
        <v>23</v>
      </c>
      <c r="B229">
        <v>7</v>
      </c>
      <c r="C229">
        <f t="shared" si="72"/>
        <v>0</v>
      </c>
      <c r="D229">
        <f t="shared" ca="1" si="84"/>
        <v>0.69486052365447482</v>
      </c>
      <c r="E229">
        <f t="shared" ca="1" si="84"/>
        <v>0.9941662435711297</v>
      </c>
      <c r="F229">
        <f t="shared" ca="1" si="84"/>
        <v>0.5379206958889996</v>
      </c>
      <c r="G229">
        <f t="shared" ca="1" si="84"/>
        <v>0.54246768962905756</v>
      </c>
      <c r="H229">
        <f t="shared" ca="1" si="84"/>
        <v>0.35118443602931704</v>
      </c>
      <c r="I229">
        <f t="shared" ca="1" si="84"/>
        <v>0.94965121208461556</v>
      </c>
      <c r="M229" t="str">
        <f t="shared" ca="1" si="73"/>
        <v>지정 장비</v>
      </c>
      <c r="N229" t="e">
        <f t="shared" ca="1" si="74"/>
        <v>#VALUE!</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t="e">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#VALUE!</v>
      </c>
      <c r="S229" t="e">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#VALUE!</v>
      </c>
      <c r="T229" t="e">
        <f t="shared" ca="1" si="76"/>
        <v>#VALUE!</v>
      </c>
      <c r="U229" t="s">
        <v>82</v>
      </c>
      <c r="V229" t="s">
        <v>198</v>
      </c>
      <c r="W229">
        <v>1</v>
      </c>
      <c r="X229" t="s">
        <v>125</v>
      </c>
      <c r="Z229">
        <v>74200</v>
      </c>
      <c r="AA229" t="str">
        <f t="shared" ca="1" si="77"/>
        <v>fe</v>
      </c>
      <c r="AB229" t="s">
        <v>82</v>
      </c>
      <c r="AC229" t="s">
        <v>457</v>
      </c>
      <c r="AD229">
        <v>1</v>
      </c>
      <c r="AE229" t="s">
        <v>125</v>
      </c>
      <c r="AG229">
        <v>74200</v>
      </c>
      <c r="AH229" t="str">
        <f>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우주의 조각</v>
      </c>
      <c r="AL229">
        <v>1</v>
      </c>
      <c r="AM229"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v>
      </c>
      <c r="AN229" t="str">
        <f t="shared" ca="1" si="81"/>
        <v>{"dy":23,"sl":7,"tp":"fe","vl":"Equip8301","cn":1,"pt":"GO","pr":74200}</v>
      </c>
    </row>
    <row r="230" spans="1:40">
      <c r="A230">
        <v>23</v>
      </c>
      <c r="B230">
        <v>8</v>
      </c>
      <c r="C230">
        <f t="shared" si="72"/>
        <v>0</v>
      </c>
      <c r="D230">
        <f t="shared" ca="1" si="84"/>
        <v>0.27181674278628398</v>
      </c>
      <c r="E230">
        <f t="shared" ca="1" si="84"/>
        <v>0.99571299468454477</v>
      </c>
      <c r="F230">
        <f t="shared" ca="1" si="84"/>
        <v>0.45469917686645334</v>
      </c>
      <c r="G230">
        <f t="shared" ca="1" si="84"/>
        <v>0.89236821412591061</v>
      </c>
      <c r="H230">
        <f t="shared" ca="1" si="84"/>
        <v>0.53963937317356048</v>
      </c>
      <c r="I230">
        <f t="shared" ca="1" si="84"/>
        <v>0.79216444042698997</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v>
      </c>
      <c r="AN230" t="str">
        <f t="shared" ca="1" si="81"/>
        <v>{"dy":23,"sl":8}</v>
      </c>
    </row>
    <row r="231" spans="1:40">
      <c r="A231">
        <v>23</v>
      </c>
      <c r="B231">
        <v>9</v>
      </c>
      <c r="C231">
        <f t="shared" si="72"/>
        <v>0</v>
      </c>
      <c r="D231">
        <f t="shared" ca="1" si="84"/>
        <v>2.8938414411706082E-2</v>
      </c>
      <c r="E231">
        <f t="shared" ca="1" si="84"/>
        <v>0.46719555480940023</v>
      </c>
      <c r="F231">
        <f t="shared" ca="1" si="84"/>
        <v>0.36339045346910492</v>
      </c>
      <c r="G231">
        <f t="shared" ca="1" si="84"/>
        <v>0.53995503805169853</v>
      </c>
      <c r="H231">
        <f t="shared" ca="1" si="84"/>
        <v>0.18311123986026867</v>
      </c>
      <c r="I231">
        <f t="shared" ca="1" si="84"/>
        <v>0.33924027382418609</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v>
      </c>
      <c r="AN231" t="str">
        <f t="shared" ca="1" si="81"/>
        <v>{"dy":23,"sl":9}</v>
      </c>
    </row>
    <row r="232" spans="1:40">
      <c r="A232">
        <v>24</v>
      </c>
      <c r="B232">
        <v>0</v>
      </c>
      <c r="C232">
        <f t="shared" si="72"/>
        <v>0</v>
      </c>
      <c r="D232">
        <f t="shared" ref="D232:I241" ca="1" si="85">RAND()</f>
        <v>0.82224780384211493</v>
      </c>
      <c r="E232">
        <f t="shared" ca="1" si="85"/>
        <v>0.99359041900066092</v>
      </c>
      <c r="F232">
        <f t="shared" ca="1" si="85"/>
        <v>0.93884637116873271</v>
      </c>
      <c r="G232">
        <f t="shared" ca="1" si="85"/>
        <v>0.16026774657881648</v>
      </c>
      <c r="H232">
        <f t="shared" ca="1" si="85"/>
        <v>0.3247332894849192</v>
      </c>
      <c r="I232">
        <f t="shared" ca="1" si="85"/>
        <v>0.38715762156236</v>
      </c>
      <c r="M232" t="str">
        <f t="shared" ca="1" si="73"/>
        <v>지정 장비</v>
      </c>
      <c r="N232" t="e">
        <f t="shared" ca="1" si="74"/>
        <v>#VALUE!</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t="e">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#VALUE!</v>
      </c>
      <c r="R232" t="e">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#VALUE!</v>
      </c>
      <c r="S232" t="e">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#VALUE!</v>
      </c>
      <c r="T232" t="e">
        <f t="shared" ca="1" si="76"/>
        <v>#VALUE!</v>
      </c>
      <c r="U232" t="s">
        <v>83</v>
      </c>
      <c r="W232">
        <v>1</v>
      </c>
      <c r="X232" t="s">
        <v>129</v>
      </c>
      <c r="Z232">
        <v>29</v>
      </c>
      <c r="AA232" t="str">
        <f t="shared" ca="1" si="77"/>
        <v>upn</v>
      </c>
      <c r="AB232" t="s">
        <v>92</v>
      </c>
      <c r="AC232">
        <v>11471</v>
      </c>
      <c r="AD232">
        <v>12</v>
      </c>
      <c r="AE232" t="s">
        <v>383</v>
      </c>
      <c r="AG232">
        <v>3</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v>
      </c>
      <c r="AN232" t="str">
        <f t="shared" ca="1" si="81"/>
        <v>{"dy":24,"sl":0,"tp":"upn","vl":"11471","cn":12,"pt":"DI","pr":3}</v>
      </c>
    </row>
    <row r="233" spans="1:40">
      <c r="A233">
        <v>24</v>
      </c>
      <c r="B233">
        <v>1</v>
      </c>
      <c r="C233">
        <f t="shared" si="72"/>
        <v>0</v>
      </c>
      <c r="D233">
        <f t="shared" ca="1" si="85"/>
        <v>0.14610987962918509</v>
      </c>
      <c r="E233">
        <f t="shared" ca="1" si="85"/>
        <v>1.4457466352569726E-2</v>
      </c>
      <c r="F233">
        <f t="shared" ca="1" si="85"/>
        <v>0.17623164223844312</v>
      </c>
      <c r="G233">
        <f t="shared" ca="1" si="85"/>
        <v>0.2683446585006849</v>
      </c>
      <c r="H233">
        <f t="shared" ca="1" si="85"/>
        <v>0.35892820498471922</v>
      </c>
      <c r="I233">
        <f t="shared" ca="1" si="85"/>
        <v>0.55624684041008887</v>
      </c>
      <c r="M233" t="str">
        <f t="shared" ca="1" si="73"/>
        <v>지정 장비</v>
      </c>
      <c r="N233" t="e">
        <f t="shared" ca="1" si="74"/>
        <v>#VALUE!</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DI</v>
      </c>
      <c r="Q233" t="e">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#VALUE!</v>
      </c>
      <c r="R233" t="e">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#VALUE!</v>
      </c>
      <c r="S233" t="e">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#VALUE!</v>
      </c>
      <c r="T233" t="e">
        <f t="shared" ca="1" si="76"/>
        <v>#VALUE!</v>
      </c>
      <c r="U233" t="s">
        <v>82</v>
      </c>
      <c r="V233" t="s">
        <v>247</v>
      </c>
      <c r="W233">
        <v>1</v>
      </c>
      <c r="X233" t="s">
        <v>125</v>
      </c>
      <c r="Z233">
        <v>1000</v>
      </c>
      <c r="AA233" t="str">
        <f t="shared" ca="1" si="77"/>
        <v>fe</v>
      </c>
      <c r="AB233" t="s">
        <v>82</v>
      </c>
      <c r="AC233" t="s">
        <v>382</v>
      </c>
      <c r="AD233">
        <v>1</v>
      </c>
      <c r="AE233" t="s">
        <v>125</v>
      </c>
      <c r="AG233">
        <v>1000</v>
      </c>
      <c r="AH233" t="str">
        <f>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v>
      </c>
      <c r="AN233" t="str">
        <f t="shared" ca="1" si="81"/>
        <v>{"dy":24,"sl":1,"tp":"fe","vl":"Equip0102","cn":1,"pt":"GO","pr":1000}</v>
      </c>
    </row>
    <row r="234" spans="1:40">
      <c r="A234">
        <v>24</v>
      </c>
      <c r="B234">
        <v>2</v>
      </c>
      <c r="C234">
        <f t="shared" si="72"/>
        <v>0</v>
      </c>
      <c r="D234">
        <f t="shared" ca="1" si="85"/>
        <v>0.6887352048039993</v>
      </c>
      <c r="E234">
        <f t="shared" ca="1" si="85"/>
        <v>0.30344675744990735</v>
      </c>
      <c r="F234">
        <f t="shared" ca="1" si="85"/>
        <v>0.15895223387166046</v>
      </c>
      <c r="G234">
        <f t="shared" ca="1" si="85"/>
        <v>0.436801563141333</v>
      </c>
      <c r="H234">
        <f t="shared" ca="1" si="85"/>
        <v>0.63064652445921754</v>
      </c>
      <c r="I234">
        <f t="shared" ca="1" si="85"/>
        <v>0.36749147191269171</v>
      </c>
      <c r="M234" t="str">
        <f t="shared" ca="1" si="73"/>
        <v>안 지정 캐릭터 PP 영웅등급</v>
      </c>
      <c r="N234">
        <f t="shared" ca="1" si="74"/>
        <v>30344</v>
      </c>
      <c r="O234">
        <f t="shared" ca="1" si="75"/>
        <v>6</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1800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91</v>
      </c>
      <c r="V234">
        <v>52405</v>
      </c>
      <c r="W234">
        <v>12</v>
      </c>
      <c r="X234" t="s">
        <v>125</v>
      </c>
      <c r="Z234">
        <v>1200</v>
      </c>
      <c r="AA234" t="str">
        <f t="shared" ca="1" si="77"/>
        <v>uph</v>
      </c>
      <c r="AB234" t="s">
        <v>91</v>
      </c>
      <c r="AC234">
        <v>52405</v>
      </c>
      <c r="AD234">
        <v>9</v>
      </c>
      <c r="AE234" t="s">
        <v>125</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v>
      </c>
      <c r="AN234" t="str">
        <f t="shared" ca="1" si="81"/>
        <v>{"dy":24,"sl":2,"tp":"uph","vl":"52405","cn":9,"pt":"GO","pr":2700}</v>
      </c>
    </row>
    <row r="235" spans="1:40">
      <c r="A235">
        <v>24</v>
      </c>
      <c r="B235">
        <v>3</v>
      </c>
      <c r="C235">
        <f t="shared" si="72"/>
        <v>0</v>
      </c>
      <c r="D235">
        <f t="shared" ca="1" si="85"/>
        <v>0.7240962149230894</v>
      </c>
      <c r="E235">
        <f t="shared" ca="1" si="85"/>
        <v>0.4347466874362661</v>
      </c>
      <c r="F235">
        <f t="shared" ca="1" si="85"/>
        <v>0.71444984335634987</v>
      </c>
      <c r="G235">
        <f t="shared" ca="1" si="85"/>
        <v>0.23631898074118118</v>
      </c>
      <c r="H235">
        <f t="shared" ca="1" si="85"/>
        <v>0.16940702339399694</v>
      </c>
      <c r="I235">
        <f t="shared" ca="1" si="85"/>
        <v>0.51410964536517967</v>
      </c>
      <c r="M235" t="str">
        <f t="shared" ca="1" si="73"/>
        <v>안 지정 캐릭터 PP 일반등급</v>
      </c>
      <c r="N235">
        <f t="shared" ca="1" si="74"/>
        <v>43474</v>
      </c>
      <c r="O235">
        <f t="shared" ca="1" si="75"/>
        <v>8</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2400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92</v>
      </c>
      <c r="V235">
        <v>11471</v>
      </c>
      <c r="W235">
        <v>9</v>
      </c>
      <c r="X235" t="s">
        <v>125</v>
      </c>
      <c r="Z235">
        <v>900</v>
      </c>
      <c r="AA235" t="str">
        <f t="shared" ca="1" si="77"/>
        <v>fe</v>
      </c>
      <c r="AB235" t="s">
        <v>82</v>
      </c>
      <c r="AC235" t="s">
        <v>388</v>
      </c>
      <c r="AD235">
        <v>1</v>
      </c>
      <c r="AE235" t="s">
        <v>98</v>
      </c>
      <c r="AF235">
        <v>169</v>
      </c>
      <c r="AG235">
        <v>89</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전설</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고대인의 의식</v>
      </c>
      <c r="AL235">
        <v>1</v>
      </c>
      <c r="AM235"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v>
      </c>
      <c r="AN235" t="str">
        <f t="shared" ca="1" si="81"/>
        <v>{"dy":24,"sl":3,"tp":"fe","vl":"Equip2401","cn":1,"pt":"DI","pp":169,"pr":89}</v>
      </c>
    </row>
    <row r="236" spans="1:40">
      <c r="A236">
        <v>24</v>
      </c>
      <c r="B236">
        <v>4</v>
      </c>
      <c r="C236">
        <f t="shared" si="72"/>
        <v>0</v>
      </c>
      <c r="D236">
        <f t="shared" ca="1" si="85"/>
        <v>0.31269420205230658</v>
      </c>
      <c r="E236">
        <f t="shared" ca="1" si="85"/>
        <v>0.4060292802887091</v>
      </c>
      <c r="F236">
        <f t="shared" ca="1" si="85"/>
        <v>0.85078054999653374</v>
      </c>
      <c r="G236">
        <f t="shared" ca="1" si="85"/>
        <v>0.73151636935443942</v>
      </c>
      <c r="H236">
        <f t="shared" ca="1" si="85"/>
        <v>0.70334329986283106</v>
      </c>
      <c r="I236">
        <f t="shared" ca="1" si="85"/>
        <v>0.45319561087008897</v>
      </c>
      <c r="M236" t="str">
        <f t="shared" ca="1" si="73"/>
        <v>안 지정 캐릭터 PP 일반등급</v>
      </c>
      <c r="N236">
        <f t="shared" ca="1" si="74"/>
        <v>40602</v>
      </c>
      <c r="O236">
        <f t="shared" ca="1" si="75"/>
        <v>7</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2100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92</v>
      </c>
      <c r="V236">
        <v>95704</v>
      </c>
      <c r="W236">
        <v>14</v>
      </c>
      <c r="X236" t="s">
        <v>125</v>
      </c>
      <c r="Z236">
        <v>1400</v>
      </c>
      <c r="AA236" t="str">
        <f t="shared" ca="1" si="77"/>
        <v>fe</v>
      </c>
      <c r="AB236" t="s">
        <v>82</v>
      </c>
      <c r="AC236" t="s">
        <v>416</v>
      </c>
      <c r="AD236">
        <v>1</v>
      </c>
      <c r="AE236" t="s">
        <v>125</v>
      </c>
      <c r="AG236">
        <v>700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떠오르는 태양</v>
      </c>
      <c r="AL236">
        <v>1</v>
      </c>
      <c r="AM236"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v>
      </c>
      <c r="AN236" t="str">
        <f t="shared" ca="1" si="81"/>
        <v>{"dy":24,"sl":4,"tp":"fe","vl":"Equip3002","cn":1,"pt":"GO","pr":700}</v>
      </c>
    </row>
    <row r="237" spans="1:40">
      <c r="A237">
        <v>24</v>
      </c>
      <c r="B237">
        <v>5</v>
      </c>
      <c r="C237">
        <f t="shared" si="72"/>
        <v>0</v>
      </c>
      <c r="D237">
        <f t="shared" ca="1" si="85"/>
        <v>0.65175292751271541</v>
      </c>
      <c r="E237">
        <f t="shared" ca="1" si="85"/>
        <v>0.8970388103279211</v>
      </c>
      <c r="F237">
        <f t="shared" ca="1" si="85"/>
        <v>0.86113636705487095</v>
      </c>
      <c r="G237">
        <f t="shared" ca="1" si="85"/>
        <v>0.91362066937937025</v>
      </c>
      <c r="H237">
        <f t="shared" ca="1" si="85"/>
        <v>0.39966476396882811</v>
      </c>
      <c r="I237">
        <f t="shared" ca="1" si="85"/>
        <v>0.57025748780428887</v>
      </c>
      <c r="M237" t="str">
        <f t="shared" ca="1" si="73"/>
        <v>안 지정 캐릭터 PP 영웅등급</v>
      </c>
      <c r="N237">
        <f t="shared" ca="1" si="74"/>
        <v>89703</v>
      </c>
      <c r="O237">
        <f t="shared" ca="1" si="75"/>
        <v>13</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3900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91</v>
      </c>
      <c r="V237">
        <v>15462</v>
      </c>
      <c r="W237">
        <v>9</v>
      </c>
      <c r="X237" t="s">
        <v>125</v>
      </c>
      <c r="Z237">
        <v>900</v>
      </c>
      <c r="AA237" t="str">
        <f t="shared" ca="1" si="77"/>
        <v>fe</v>
      </c>
      <c r="AB237" t="s">
        <v>82</v>
      </c>
      <c r="AC237" t="s">
        <v>419</v>
      </c>
      <c r="AD237">
        <v>1</v>
      </c>
      <c r="AE237" t="s">
        <v>125</v>
      </c>
      <c r="AG237">
        <v>1100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강철 마울</v>
      </c>
      <c r="AL237">
        <v>1</v>
      </c>
      <c r="AM237"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v>
      </c>
      <c r="AN237" t="str">
        <f t="shared" ca="1" si="81"/>
        <v>{"dy":24,"sl":5,"tp":"fe","vl":"Equip4102","cn":1,"pt":"GO","pr":1100}</v>
      </c>
    </row>
    <row r="238" spans="1:40">
      <c r="A238">
        <v>24</v>
      </c>
      <c r="B238">
        <v>6</v>
      </c>
      <c r="C238">
        <f t="shared" si="72"/>
        <v>0</v>
      </c>
      <c r="D238">
        <f t="shared" ca="1" si="85"/>
        <v>0.45300754821025957</v>
      </c>
      <c r="E238">
        <f t="shared" ca="1" si="85"/>
        <v>0.91008894976411148</v>
      </c>
      <c r="F238">
        <f t="shared" ca="1" si="85"/>
        <v>0.18623642181509736</v>
      </c>
      <c r="G238">
        <f t="shared" ca="1" si="85"/>
        <v>0.95002832095152512</v>
      </c>
      <c r="H238">
        <f t="shared" ca="1" si="85"/>
        <v>0.78144615028492126</v>
      </c>
      <c r="I238">
        <f t="shared" ca="1" si="85"/>
        <v>0.21829341251166356</v>
      </c>
      <c r="M238" t="str">
        <f t="shared" ca="1" si="73"/>
        <v>지정 장비</v>
      </c>
      <c r="N238" t="e">
        <f t="shared" ca="1" si="74"/>
        <v>#VALUE!</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t="e">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#VALUE!</v>
      </c>
      <c r="S238" t="e">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#VALUE!</v>
      </c>
      <c r="T238" t="e">
        <f t="shared" ca="1" si="76"/>
        <v>#VALUE!</v>
      </c>
      <c r="U238" t="s">
        <v>82</v>
      </c>
      <c r="V238" t="s">
        <v>185</v>
      </c>
      <c r="W238">
        <v>1</v>
      </c>
      <c r="X238" t="s">
        <v>125</v>
      </c>
      <c r="Z238">
        <v>74400</v>
      </c>
      <c r="AA238" t="str">
        <f t="shared" ca="1" si="77"/>
        <v>uph</v>
      </c>
      <c r="AB238" t="s">
        <v>91</v>
      </c>
      <c r="AC238">
        <v>15462</v>
      </c>
      <c r="AD238">
        <v>10</v>
      </c>
      <c r="AE238" t="s">
        <v>125</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v>
      </c>
      <c r="AN238" t="str">
        <f t="shared" ca="1" si="81"/>
        <v>{"dy":24,"sl":6,"tp":"uph","vl":"15462","cn":10,"pt":"GO","pr":3000}</v>
      </c>
    </row>
    <row r="239" spans="1:40">
      <c r="A239">
        <v>24</v>
      </c>
      <c r="B239">
        <v>7</v>
      </c>
      <c r="C239">
        <f t="shared" si="72"/>
        <v>0</v>
      </c>
      <c r="D239">
        <f t="shared" ca="1" si="85"/>
        <v>0.88980228986169263</v>
      </c>
      <c r="E239">
        <f t="shared" ca="1" si="85"/>
        <v>0.111753175222015</v>
      </c>
      <c r="F239">
        <f t="shared" ca="1" si="85"/>
        <v>0.66401464658283271</v>
      </c>
      <c r="G239">
        <f t="shared" ca="1" si="85"/>
        <v>7.3439082148834323E-2</v>
      </c>
      <c r="H239">
        <f t="shared" ca="1" si="85"/>
        <v>0.20594001365318881</v>
      </c>
      <c r="I239">
        <f t="shared" ca="1" si="85"/>
        <v>0.90900825878704572</v>
      </c>
      <c r="M239" t="str">
        <f t="shared" ca="1" si="73"/>
        <v>지정 장비</v>
      </c>
      <c r="N239" t="e">
        <f t="shared" ca="1" si="74"/>
        <v>#VALUE!</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DI</v>
      </c>
      <c r="Q239" t="e">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#VALUE!</v>
      </c>
      <c r="R239" t="e">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#VALUE!</v>
      </c>
      <c r="S239" t="e">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#VALUE!</v>
      </c>
      <c r="T239" t="e">
        <f t="shared" ca="1" si="76"/>
        <v>#VALUE!</v>
      </c>
      <c r="U239" t="s">
        <v>82</v>
      </c>
      <c r="V239" t="s">
        <v>250</v>
      </c>
      <c r="W239">
        <v>1</v>
      </c>
      <c r="X239" t="s">
        <v>125</v>
      </c>
      <c r="Z239">
        <v>700</v>
      </c>
      <c r="AA239" t="str">
        <f t="shared" ca="1" si="77"/>
        <v>fe</v>
      </c>
      <c r="AB239" t="s">
        <v>82</v>
      </c>
      <c r="AC239" t="s">
        <v>386</v>
      </c>
      <c r="AD239">
        <v>1</v>
      </c>
      <c r="AE239" t="s">
        <v>125</v>
      </c>
      <c r="AG239">
        <v>3100</v>
      </c>
      <c r="AH239" t="str">
        <f>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버블 블래스터</v>
      </c>
      <c r="AL239">
        <v>1</v>
      </c>
      <c r="AM239"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v>
      </c>
      <c r="AN239" t="str">
        <f t="shared" ca="1" si="81"/>
        <v>{"dy":24,"sl":7,"tp":"fe","vl":"Equip6102","cn":1,"pt":"GO","pr":3100}</v>
      </c>
    </row>
    <row r="240" spans="1:40">
      <c r="A240">
        <v>24</v>
      </c>
      <c r="B240">
        <v>8</v>
      </c>
      <c r="C240">
        <f t="shared" si="72"/>
        <v>0</v>
      </c>
      <c r="D240">
        <f t="shared" ca="1" si="85"/>
        <v>0.3766531308091432</v>
      </c>
      <c r="E240">
        <f t="shared" ca="1" si="85"/>
        <v>0.6719149061705193</v>
      </c>
      <c r="F240">
        <f t="shared" ca="1" si="85"/>
        <v>0.39363566709087805</v>
      </c>
      <c r="G240">
        <f t="shared" ca="1" si="85"/>
        <v>3.5361514027068108E-2</v>
      </c>
      <c r="H240">
        <f t="shared" ca="1" si="85"/>
        <v>0.59567167959459655</v>
      </c>
      <c r="I240">
        <f t="shared" ca="1" si="85"/>
        <v>3.0682243599206571E-2</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v>
      </c>
      <c r="AN240" t="str">
        <f t="shared" ca="1" si="81"/>
        <v>{"dy":24,"sl":8}</v>
      </c>
    </row>
    <row r="241" spans="1:40">
      <c r="A241">
        <v>24</v>
      </c>
      <c r="B241">
        <v>9</v>
      </c>
      <c r="C241">
        <f t="shared" si="72"/>
        <v>0</v>
      </c>
      <c r="D241">
        <f t="shared" ca="1" si="85"/>
        <v>0.8761207072231868</v>
      </c>
      <c r="E241">
        <f t="shared" ca="1" si="85"/>
        <v>0.66899249770268521</v>
      </c>
      <c r="F241">
        <f t="shared" ca="1" si="85"/>
        <v>0.49507044573700199</v>
      </c>
      <c r="G241">
        <f t="shared" ca="1" si="85"/>
        <v>0.33320341463168723</v>
      </c>
      <c r="H241">
        <f t="shared" ca="1" si="85"/>
        <v>0.20541427872747187</v>
      </c>
      <c r="I241">
        <f t="shared" ca="1" si="85"/>
        <v>0.49391340894420976</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v>
      </c>
      <c r="AN241" t="str">
        <f t="shared" ca="1" si="81"/>
        <v>{"dy":24,"sl":9}</v>
      </c>
    </row>
    <row r="242" spans="1:40">
      <c r="A242">
        <v>25</v>
      </c>
      <c r="B242">
        <v>0</v>
      </c>
      <c r="C242">
        <f t="shared" si="72"/>
        <v>0</v>
      </c>
      <c r="D242">
        <f t="shared" ref="D242:I251" ca="1" si="86">RAND()</f>
        <v>6.1461013960541488E-2</v>
      </c>
      <c r="E242">
        <f t="shared" ca="1" si="86"/>
        <v>0.20702464856908287</v>
      </c>
      <c r="F242">
        <f t="shared" ca="1" si="86"/>
        <v>0.90037358104528031</v>
      </c>
      <c r="G242">
        <f t="shared" ca="1" si="86"/>
        <v>0.44626687393161424</v>
      </c>
      <c r="H242">
        <f t="shared" ca="1" si="86"/>
        <v>0.32618525441710078</v>
      </c>
      <c r="I242">
        <f t="shared" ca="1" si="86"/>
        <v>0.3024092890349509</v>
      </c>
      <c r="M242" t="str">
        <f t="shared" ca="1" si="73"/>
        <v>지정 장비</v>
      </c>
      <c r="N242" t="e">
        <f t="shared" ca="1" si="74"/>
        <v>#VALUE!</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t="e">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#VALUE!</v>
      </c>
      <c r="R242" t="e">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#VALUE!</v>
      </c>
      <c r="S242" t="e">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#VALUE!</v>
      </c>
      <c r="T242" t="e">
        <f t="shared" ca="1" si="76"/>
        <v>#VALUE!</v>
      </c>
      <c r="U242" t="s">
        <v>82</v>
      </c>
      <c r="V242" t="s">
        <v>238</v>
      </c>
      <c r="W242">
        <v>1</v>
      </c>
      <c r="X242" t="s">
        <v>125</v>
      </c>
      <c r="Z242">
        <v>800</v>
      </c>
      <c r="AA242" t="str">
        <f t="shared" ca="1" si="77"/>
        <v>fe</v>
      </c>
      <c r="AB242" t="s">
        <v>82</v>
      </c>
      <c r="AC242" t="s">
        <v>458</v>
      </c>
      <c r="AD242">
        <v>1</v>
      </c>
      <c r="AE242" t="s">
        <v>125</v>
      </c>
      <c r="AG242">
        <v>800</v>
      </c>
      <c r="AH242" t="str">
        <f>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숨겨온 원한</v>
      </c>
      <c r="AL242">
        <v>1</v>
      </c>
      <c r="AM242"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v>
      </c>
      <c r="AN242" t="str">
        <f t="shared" ca="1" si="81"/>
        <v>{"dy":25,"sl":0,"tp":"fe","vl":"Equip1002","cn":1,"pt":"GO","pr":800}</v>
      </c>
    </row>
    <row r="243" spans="1:40">
      <c r="A243">
        <v>25</v>
      </c>
      <c r="B243">
        <v>1</v>
      </c>
      <c r="C243">
        <f t="shared" si="72"/>
        <v>0</v>
      </c>
      <c r="D243">
        <f t="shared" ca="1" si="86"/>
        <v>0.29539231476713368</v>
      </c>
      <c r="E243">
        <f t="shared" ca="1" si="86"/>
        <v>0.4051746874895974</v>
      </c>
      <c r="F243">
        <f t="shared" ca="1" si="86"/>
        <v>0.20035585102196862</v>
      </c>
      <c r="G243">
        <f t="shared" ca="1" si="86"/>
        <v>0.10753116065662094</v>
      </c>
      <c r="H243">
        <f t="shared" ca="1" si="86"/>
        <v>0.46545104595931563</v>
      </c>
      <c r="I243">
        <f t="shared" ca="1" si="86"/>
        <v>0.79122162562651888</v>
      </c>
      <c r="M243" t="str">
        <f t="shared" ca="1" si="73"/>
        <v>지정 장비</v>
      </c>
      <c r="N243" t="e">
        <f t="shared" ca="1" si="74"/>
        <v>#VALUE!</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DI</v>
      </c>
      <c r="Q243" t="e">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#VALUE!</v>
      </c>
      <c r="R243" t="e">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#VALUE!</v>
      </c>
      <c r="S243" t="e">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#VALUE!</v>
      </c>
      <c r="T243" t="e">
        <f t="shared" ca="1" si="76"/>
        <v>#VALUE!</v>
      </c>
      <c r="U243" t="s">
        <v>82</v>
      </c>
      <c r="V243" t="s">
        <v>292</v>
      </c>
      <c r="W243">
        <v>1</v>
      </c>
      <c r="X243" t="s">
        <v>125</v>
      </c>
      <c r="Z243">
        <v>1500</v>
      </c>
      <c r="AA243" t="str">
        <f t="shared" ca="1" si="77"/>
        <v>fe</v>
      </c>
      <c r="AB243" t="s">
        <v>82</v>
      </c>
      <c r="AC243" t="s">
        <v>459</v>
      </c>
      <c r="AD243">
        <v>1</v>
      </c>
      <c r="AE243" t="s">
        <v>125</v>
      </c>
      <c r="AG243">
        <v>1000</v>
      </c>
      <c r="AH243" t="str">
        <f>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
      </c>
      <c r="AJ243" t="str">
        <f t="shared" si="79"/>
        <v/>
      </c>
      <c r="AK243" t="str">
        <f>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결사대의 활</v>
      </c>
      <c r="AL243">
        <v>1</v>
      </c>
      <c r="AM243"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v>
      </c>
      <c r="AN243" t="str">
        <f t="shared" ca="1" si="81"/>
        <v>{"dy":25,"sl":1,"tp":"fe","vl":"Equip2101","cn":1,"pt":"GO","pr":1000}</v>
      </c>
    </row>
    <row r="244" spans="1:40">
      <c r="A244">
        <v>25</v>
      </c>
      <c r="B244">
        <v>2</v>
      </c>
      <c r="C244">
        <f t="shared" si="72"/>
        <v>0</v>
      </c>
      <c r="D244">
        <f t="shared" ca="1" si="86"/>
        <v>6.2848684983659697E-2</v>
      </c>
      <c r="E244">
        <f t="shared" ca="1" si="86"/>
        <v>0.76678575413552663</v>
      </c>
      <c r="F244">
        <f t="shared" ca="1" si="86"/>
        <v>0.85094617026650143</v>
      </c>
      <c r="G244">
        <f t="shared" ca="1" si="86"/>
        <v>0.62425644633630806</v>
      </c>
      <c r="H244">
        <f t="shared" ca="1" si="86"/>
        <v>0.14682264181543603</v>
      </c>
      <c r="I244">
        <f t="shared" ca="1" si="86"/>
        <v>0.77227599499701383</v>
      </c>
      <c r="M244" t="str">
        <f t="shared" ca="1" si="73"/>
        <v>안 지정 캐릭터 PP 영웅등급</v>
      </c>
      <c r="N244">
        <f t="shared" ca="1" si="74"/>
        <v>76678</v>
      </c>
      <c r="O244">
        <f t="shared" ca="1" si="75"/>
        <v>12</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3600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91</v>
      </c>
      <c r="V244">
        <v>84832</v>
      </c>
      <c r="W244">
        <v>14</v>
      </c>
      <c r="X244" t="s">
        <v>125</v>
      </c>
      <c r="Z244">
        <v>1400</v>
      </c>
      <c r="AA244" t="str">
        <f t="shared" ca="1" si="77"/>
        <v>fe</v>
      </c>
      <c r="AB244" t="s">
        <v>82</v>
      </c>
      <c r="AC244" t="s">
        <v>409</v>
      </c>
      <c r="AD244">
        <v>1</v>
      </c>
      <c r="AE244" t="s">
        <v>125</v>
      </c>
      <c r="AG244">
        <v>1200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노장의 친구</v>
      </c>
      <c r="AL244">
        <v>1</v>
      </c>
      <c r="AM244"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v>
      </c>
      <c r="AN244" t="str">
        <f t="shared" ca="1" si="81"/>
        <v>{"dy":25,"sl":2,"tp":"fe","vl":"Equip5101","cn":1,"pt":"GO","pr":1200}</v>
      </c>
    </row>
    <row r="245" spans="1:40">
      <c r="A245">
        <v>25</v>
      </c>
      <c r="B245">
        <v>3</v>
      </c>
      <c r="C245">
        <f t="shared" si="72"/>
        <v>0</v>
      </c>
      <c r="D245">
        <f t="shared" ca="1" si="86"/>
        <v>0.3766661498253433</v>
      </c>
      <c r="E245">
        <f t="shared" ca="1" si="86"/>
        <v>0.73425289004662198</v>
      </c>
      <c r="F245">
        <f t="shared" ca="1" si="86"/>
        <v>0.67361516458394222</v>
      </c>
      <c r="G245">
        <f t="shared" ca="1" si="86"/>
        <v>0.85808012975793357</v>
      </c>
      <c r="H245">
        <f t="shared" ca="1" si="86"/>
        <v>0.52892631206781893</v>
      </c>
      <c r="I245">
        <f t="shared" ca="1" si="86"/>
        <v>0.86058326702905308</v>
      </c>
      <c r="M245" t="str">
        <f t="shared" ca="1" si="73"/>
        <v>안 지정 캐릭터 PP 일반등급</v>
      </c>
      <c r="N245">
        <f t="shared" ca="1" si="74"/>
        <v>73425</v>
      </c>
      <c r="O245">
        <f t="shared" ca="1" si="75"/>
        <v>11</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3300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92</v>
      </c>
      <c r="V245">
        <v>94548</v>
      </c>
      <c r="W245">
        <v>14</v>
      </c>
      <c r="X245" t="s">
        <v>125</v>
      </c>
      <c r="Z245">
        <v>1400</v>
      </c>
      <c r="AA245" t="str">
        <f t="shared" ca="1" si="77"/>
        <v>uph</v>
      </c>
      <c r="AB245" t="s">
        <v>91</v>
      </c>
      <c r="AC245">
        <v>84832</v>
      </c>
      <c r="AD245">
        <v>7</v>
      </c>
      <c r="AE245" t="s">
        <v>125</v>
      </c>
      <c r="AG245">
        <v>2100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v>
      </c>
      <c r="AN245" t="str">
        <f t="shared" ca="1" si="81"/>
        <v>{"dy":25,"sl":3,"tp":"uph","vl":"84832","cn":7,"pt":"GO","pr":2100}</v>
      </c>
    </row>
    <row r="246" spans="1:40">
      <c r="A246">
        <v>25</v>
      </c>
      <c r="B246">
        <v>4</v>
      </c>
      <c r="C246">
        <f t="shared" si="72"/>
        <v>0</v>
      </c>
      <c r="D246">
        <f t="shared" ca="1" si="86"/>
        <v>0.51510817367149342</v>
      </c>
      <c r="E246">
        <f t="shared" ca="1" si="86"/>
        <v>0.27295732376542692</v>
      </c>
      <c r="F246">
        <f t="shared" ca="1" si="86"/>
        <v>0.35951526948800716</v>
      </c>
      <c r="G246">
        <f t="shared" ca="1" si="86"/>
        <v>9.2472049304684556E-2</v>
      </c>
      <c r="H246">
        <f t="shared" ca="1" si="86"/>
        <v>0.91862547559987684</v>
      </c>
      <c r="I246">
        <f t="shared" ca="1" si="86"/>
        <v>0.89384454171131389</v>
      </c>
      <c r="M246" t="str">
        <f t="shared" ca="1" si="73"/>
        <v>안 지정 캐릭터 PP 일반등급</v>
      </c>
      <c r="N246">
        <f t="shared" ca="1" si="74"/>
        <v>27295</v>
      </c>
      <c r="O246">
        <f t="shared" ca="1" si="75"/>
        <v>6</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1800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92</v>
      </c>
      <c r="V246">
        <v>14628</v>
      </c>
      <c r="W246">
        <v>9</v>
      </c>
      <c r="X246" t="s">
        <v>125</v>
      </c>
      <c r="Z246">
        <v>900</v>
      </c>
      <c r="AA246" t="str">
        <f t="shared" ca="1" si="77"/>
        <v>upn</v>
      </c>
      <c r="AB246" t="s">
        <v>92</v>
      </c>
      <c r="AC246">
        <v>94548</v>
      </c>
      <c r="AD246">
        <v>13</v>
      </c>
      <c r="AE246" t="s">
        <v>68</v>
      </c>
      <c r="AG246">
        <v>3900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v>
      </c>
      <c r="AN246" t="str">
        <f t="shared" ca="1" si="81"/>
        <v>{"dy":25,"sl":4,"tp":"upn","vl":"94548","cn":13,"pt":"GO","pr":3900}</v>
      </c>
    </row>
    <row r="247" spans="1:40">
      <c r="A247">
        <v>25</v>
      </c>
      <c r="B247">
        <v>5</v>
      </c>
      <c r="C247">
        <f t="shared" si="72"/>
        <v>0</v>
      </c>
      <c r="D247">
        <f t="shared" ca="1" si="86"/>
        <v>0.13476999420965041</v>
      </c>
      <c r="E247">
        <f t="shared" ca="1" si="86"/>
        <v>0.5595323984378282</v>
      </c>
      <c r="F247">
        <f t="shared" ca="1" si="86"/>
        <v>0.64026569656132715</v>
      </c>
      <c r="G247">
        <f t="shared" ca="1" si="86"/>
        <v>0.14152748996621844</v>
      </c>
      <c r="H247">
        <f t="shared" ca="1" si="86"/>
        <v>0.34294298415737456</v>
      </c>
      <c r="I247">
        <f t="shared" ca="1" si="86"/>
        <v>0.84196392775495921</v>
      </c>
      <c r="M247" t="str">
        <f t="shared" ca="1" si="73"/>
        <v>지정 장비</v>
      </c>
      <c r="N247" t="e">
        <f t="shared" ca="1" si="74"/>
        <v>#VALUE!</v>
      </c>
      <c r="O247">
        <f t="shared" ca="1" si="75"/>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DI</v>
      </c>
      <c r="Q247" t="e">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#VALUE!</v>
      </c>
      <c r="R247" t="e">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#VALUE!</v>
      </c>
      <c r="S247" t="e">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#VALUE!</v>
      </c>
      <c r="T247" t="e">
        <f t="shared" ca="1" si="76"/>
        <v>#VALUE!</v>
      </c>
      <c r="U247" t="s">
        <v>91</v>
      </c>
      <c r="V247">
        <v>31175</v>
      </c>
      <c r="W247">
        <v>10</v>
      </c>
      <c r="X247" t="s">
        <v>125</v>
      </c>
      <c r="Z247">
        <v>1000</v>
      </c>
      <c r="AA247" t="str">
        <f t="shared" ca="1" si="77"/>
        <v>fe</v>
      </c>
      <c r="AB247" t="s">
        <v>82</v>
      </c>
      <c r="AC247" t="s">
        <v>381</v>
      </c>
      <c r="AD247">
        <v>1</v>
      </c>
      <c r="AE247" t="s">
        <v>125</v>
      </c>
      <c r="AG247">
        <v>3600</v>
      </c>
      <c r="AH247" t="str">
        <f>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스켈레톤 쉴드</v>
      </c>
      <c r="AL247">
        <v>1</v>
      </c>
      <c r="AM247"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v>
      </c>
      <c r="AN247" t="str">
        <f t="shared" ca="1" si="81"/>
        <v>{"dy":25,"sl":5,"tp":"fe","vl":"Equip7102","cn":1,"pt":"GO","pr":3600}</v>
      </c>
    </row>
    <row r="248" spans="1:40">
      <c r="A248">
        <v>25</v>
      </c>
      <c r="B248">
        <v>6</v>
      </c>
      <c r="C248">
        <f t="shared" si="72"/>
        <v>0</v>
      </c>
      <c r="D248">
        <f t="shared" ca="1" si="86"/>
        <v>0.61861679899304955</v>
      </c>
      <c r="E248">
        <f t="shared" ca="1" si="86"/>
        <v>0.97354365151289757</v>
      </c>
      <c r="F248">
        <f t="shared" ca="1" si="86"/>
        <v>0.27831841823288561</v>
      </c>
      <c r="G248">
        <f t="shared" ca="1" si="86"/>
        <v>0.12637042177328084</v>
      </c>
      <c r="H248">
        <f t="shared" ca="1" si="86"/>
        <v>5.0285004117137766E-2</v>
      </c>
      <c r="I248">
        <f t="shared" ca="1" si="86"/>
        <v>0.10062471649093319</v>
      </c>
      <c r="M248" t="str">
        <f t="shared" ca="1" si="73"/>
        <v>지정 장비</v>
      </c>
      <c r="N248" t="e">
        <f t="shared" ca="1" si="74"/>
        <v>#VALUE!</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DI</v>
      </c>
      <c r="Q248" t="e">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#VALUE!</v>
      </c>
      <c r="R248" t="e">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#VALUE!</v>
      </c>
      <c r="S248" t="e">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#VALUE!</v>
      </c>
      <c r="T248" t="e">
        <f t="shared" ca="1" si="76"/>
        <v>#VALUE!</v>
      </c>
      <c r="U248" t="s">
        <v>82</v>
      </c>
      <c r="V248" t="s">
        <v>183</v>
      </c>
      <c r="W248">
        <v>1</v>
      </c>
      <c r="X248" t="s">
        <v>125</v>
      </c>
      <c r="Z248">
        <v>3600</v>
      </c>
      <c r="AA248" t="str">
        <f t="shared" ca="1" si="77"/>
        <v>upn</v>
      </c>
      <c r="AB248" t="s">
        <v>92</v>
      </c>
      <c r="AC248">
        <v>14628</v>
      </c>
      <c r="AD248">
        <v>6</v>
      </c>
      <c r="AE248" t="s">
        <v>125</v>
      </c>
      <c r="AG248">
        <v>1800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v>
      </c>
      <c r="AN248" t="str">
        <f t="shared" ca="1" si="81"/>
        <v>{"dy":25,"sl":6,"tp":"upn","vl":"14628","cn":6,"pt":"GO","pr":1800}</v>
      </c>
    </row>
    <row r="249" spans="1:40">
      <c r="A249">
        <v>25</v>
      </c>
      <c r="B249">
        <v>7</v>
      </c>
      <c r="C249">
        <f t="shared" si="72"/>
        <v>0</v>
      </c>
      <c r="D249">
        <f t="shared" ca="1" si="86"/>
        <v>0.96405484402908048</v>
      </c>
      <c r="E249">
        <f t="shared" ca="1" si="86"/>
        <v>0.36695182642279267</v>
      </c>
      <c r="F249">
        <f t="shared" ca="1" si="86"/>
        <v>0.52980911867463287</v>
      </c>
      <c r="G249">
        <f t="shared" ca="1" si="86"/>
        <v>0.41556802317027919</v>
      </c>
      <c r="H249">
        <f t="shared" ca="1" si="86"/>
        <v>0.81976856093603256</v>
      </c>
      <c r="I249">
        <f t="shared" ca="1" si="86"/>
        <v>0.66627798871927635</v>
      </c>
      <c r="M249" t="str">
        <f t="shared" ca="1" si="73"/>
        <v>지정 장비</v>
      </c>
      <c r="N249" t="e">
        <f t="shared" ca="1" si="74"/>
        <v>#VALUE!</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t="e">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#VALUE!</v>
      </c>
      <c r="S249" t="e">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#VALUE!</v>
      </c>
      <c r="T249" t="e">
        <f t="shared" ca="1" si="76"/>
        <v>#VALUE!</v>
      </c>
      <c r="U249" t="s">
        <v>82</v>
      </c>
      <c r="V249" t="s">
        <v>292</v>
      </c>
      <c r="W249">
        <v>1</v>
      </c>
      <c r="X249" t="s">
        <v>125</v>
      </c>
      <c r="Z249">
        <v>1200</v>
      </c>
      <c r="AA249" t="str">
        <f t="shared" ca="1" si="77"/>
        <v>uph</v>
      </c>
      <c r="AB249" t="s">
        <v>91</v>
      </c>
      <c r="AC249">
        <v>31175</v>
      </c>
      <c r="AD249">
        <v>11</v>
      </c>
      <c r="AE249" t="s">
        <v>68</v>
      </c>
      <c r="AG249">
        <v>3300</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v>
      </c>
      <c r="AN249" t="str">
        <f t="shared" ca="1" si="81"/>
        <v>{"dy":25,"sl":7,"tp":"uph","vl":"31175","cn":11,"pt":"GO","pr":3300}</v>
      </c>
    </row>
    <row r="250" spans="1:40">
      <c r="A250">
        <v>25</v>
      </c>
      <c r="B250">
        <v>8</v>
      </c>
      <c r="C250">
        <f t="shared" si="72"/>
        <v>0</v>
      </c>
      <c r="D250">
        <f t="shared" ca="1" si="86"/>
        <v>0.23587078175791165</v>
      </c>
      <c r="E250">
        <f t="shared" ca="1" si="86"/>
        <v>0.29451647131682113</v>
      </c>
      <c r="F250">
        <f t="shared" ca="1" si="86"/>
        <v>0.75897404007124702</v>
      </c>
      <c r="G250">
        <f t="shared" ca="1" si="86"/>
        <v>0.55072030577540854</v>
      </c>
      <c r="H250">
        <f t="shared" ca="1" si="86"/>
        <v>0.48230503920251577</v>
      </c>
      <c r="I250">
        <f t="shared" ca="1" si="86"/>
        <v>0.41564121673662191</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fl5</v>
      </c>
      <c r="AB250" t="s">
        <v>460</v>
      </c>
      <c r="AC250" t="s">
        <v>463</v>
      </c>
      <c r="AD250">
        <v>1</v>
      </c>
      <c r="AE250" t="s">
        <v>129</v>
      </c>
      <c r="AF250">
        <v>90</v>
      </c>
      <c r="AG250">
        <v>59</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헤르윈</v>
      </c>
      <c r="AL250">
        <v>1</v>
      </c>
      <c r="AM250"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v>
      </c>
      <c r="AN250" t="str">
        <f t="shared" ca="1" si="81"/>
        <v>{"dy":25,"sl":8,"tp":"fl5","vl":"Actor0007","cn":1,"pt":"DI","pp":90,"pr":59}</v>
      </c>
    </row>
    <row r="251" spans="1:40">
      <c r="A251">
        <v>25</v>
      </c>
      <c r="B251">
        <v>9</v>
      </c>
      <c r="C251">
        <f t="shared" si="72"/>
        <v>0</v>
      </c>
      <c r="D251">
        <f t="shared" ca="1" si="86"/>
        <v>0.13196745680577293</v>
      </c>
      <c r="E251">
        <f t="shared" ca="1" si="86"/>
        <v>0.48291589445015448</v>
      </c>
      <c r="F251">
        <f t="shared" ca="1" si="86"/>
        <v>0.58017651587517161</v>
      </c>
      <c r="G251">
        <f t="shared" ca="1" si="86"/>
        <v>0.87036331129612099</v>
      </c>
      <c r="H251">
        <f t="shared" ca="1" si="86"/>
        <v>0.51644915240083533</v>
      </c>
      <c r="I251">
        <f t="shared" ca="1" si="86"/>
        <v>0.6197230560614716</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fl6</v>
      </c>
      <c r="AB251" t="s">
        <v>461</v>
      </c>
      <c r="AC251" t="s">
        <v>463</v>
      </c>
      <c r="AD251">
        <v>1</v>
      </c>
      <c r="AE251" t="s">
        <v>129</v>
      </c>
      <c r="AF251">
        <v>90</v>
      </c>
      <c r="AG251">
        <v>59</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헤르윈</v>
      </c>
      <c r="AL251">
        <v>1</v>
      </c>
      <c r="AM251"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v>
      </c>
      <c r="AN251" t="str">
        <f t="shared" ca="1" si="81"/>
        <v>{"dy":25,"sl":9,"tp":"fl6","vl":"Actor0007","cn":1,"pt":"DI","pp":90,"pr":59}</v>
      </c>
    </row>
    <row r="252" spans="1:40">
      <c r="A252">
        <v>26</v>
      </c>
      <c r="B252">
        <v>0</v>
      </c>
      <c r="C252">
        <f t="shared" si="72"/>
        <v>0</v>
      </c>
      <c r="D252">
        <f t="shared" ref="D252:I261" ca="1" si="87">RAND()</f>
        <v>0.86425778352194815</v>
      </c>
      <c r="E252">
        <f t="shared" ca="1" si="87"/>
        <v>0.40404999230473648</v>
      </c>
      <c r="F252">
        <f t="shared" ca="1" si="87"/>
        <v>9.9472942198272074E-3</v>
      </c>
      <c r="G252">
        <f t="shared" ca="1" si="87"/>
        <v>0.60162478757831905</v>
      </c>
      <c r="H252">
        <f t="shared" ca="1" si="87"/>
        <v>0.93592832150375327</v>
      </c>
      <c r="I252">
        <f t="shared" ca="1" si="87"/>
        <v>0.50106119575542174</v>
      </c>
      <c r="M252" t="str">
        <f t="shared" ca="1" si="73"/>
        <v>지정 장비</v>
      </c>
      <c r="N252" t="e">
        <f t="shared" ca="1" si="74"/>
        <v>#VALUE!</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t="e">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#VALUE!</v>
      </c>
      <c r="S252" t="e">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#VALUE!</v>
      </c>
      <c r="T252" t="e">
        <f t="shared" ca="1" si="76"/>
        <v>#VALUE!</v>
      </c>
      <c r="U252" t="s">
        <v>82</v>
      </c>
      <c r="V252" t="s">
        <v>191</v>
      </c>
      <c r="W252">
        <v>1</v>
      </c>
      <c r="X252" t="s">
        <v>125</v>
      </c>
      <c r="Z252">
        <v>1900</v>
      </c>
      <c r="AA252" t="str">
        <f t="shared" ca="1" si="77"/>
        <v>fe</v>
      </c>
      <c r="AB252" t="s">
        <v>82</v>
      </c>
      <c r="AC252" t="s">
        <v>295</v>
      </c>
      <c r="AD252">
        <v>1</v>
      </c>
      <c r="AE252" t="s">
        <v>125</v>
      </c>
      <c r="AG252">
        <v>3100</v>
      </c>
      <c r="AH252" t="str">
        <f>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은빛 유산</v>
      </c>
      <c r="AL252">
        <v>1</v>
      </c>
      <c r="AM252"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v>
      </c>
      <c r="AN252" t="str">
        <f t="shared" ca="1" si="81"/>
        <v>{"dy":26,"sl":0,"tp":"fe","vl":"Equip0202","cn":1,"pt":"GO","pr":3100}</v>
      </c>
    </row>
    <row r="253" spans="1:40">
      <c r="A253">
        <v>26</v>
      </c>
      <c r="B253">
        <v>1</v>
      </c>
      <c r="C253">
        <f t="shared" si="72"/>
        <v>0</v>
      </c>
      <c r="D253">
        <f t="shared" ca="1" si="87"/>
        <v>0.37938699525192776</v>
      </c>
      <c r="E253">
        <f t="shared" ca="1" si="87"/>
        <v>2.9059015637831753E-2</v>
      </c>
      <c r="F253">
        <f t="shared" ca="1" si="87"/>
        <v>0.53176205875416138</v>
      </c>
      <c r="G253">
        <f t="shared" ca="1" si="87"/>
        <v>0.49584192646261505</v>
      </c>
      <c r="H253">
        <f t="shared" ca="1" si="87"/>
        <v>0.49416412952353261</v>
      </c>
      <c r="I253">
        <f t="shared" ca="1" si="87"/>
        <v>0.94038008295408881</v>
      </c>
      <c r="M253" t="str">
        <f t="shared" ca="1" si="73"/>
        <v>지정 장비</v>
      </c>
      <c r="N253" t="e">
        <f t="shared" ca="1" si="74"/>
        <v>#VALUE!</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DI</v>
      </c>
      <c r="Q253" t="e">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#VALUE!</v>
      </c>
      <c r="R253" t="e">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#VALUE!</v>
      </c>
      <c r="S253" t="e">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#VALUE!</v>
      </c>
      <c r="T253" t="e">
        <f t="shared" ca="1" si="76"/>
        <v>#VALUE!</v>
      </c>
      <c r="U253" t="s">
        <v>82</v>
      </c>
      <c r="V253" t="s">
        <v>183</v>
      </c>
      <c r="W253">
        <v>1</v>
      </c>
      <c r="X253" t="s">
        <v>125</v>
      </c>
      <c r="Z253">
        <v>3800</v>
      </c>
      <c r="AA253" t="str">
        <f t="shared" ca="1" si="77"/>
        <v>upn</v>
      </c>
      <c r="AB253" t="s">
        <v>92</v>
      </c>
      <c r="AC253">
        <v>5727</v>
      </c>
      <c r="AD253">
        <v>5</v>
      </c>
      <c r="AE253" t="s">
        <v>125</v>
      </c>
      <c r="AG253">
        <v>1500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v>
      </c>
      <c r="AN253" t="str">
        <f t="shared" ca="1" si="81"/>
        <v>{"dy":26,"sl":1,"tp":"upn","vl":"5727","cn":5,"pt":"GO","pr":1500}</v>
      </c>
    </row>
    <row r="254" spans="1:40">
      <c r="A254">
        <v>26</v>
      </c>
      <c r="B254">
        <v>2</v>
      </c>
      <c r="C254">
        <f t="shared" si="72"/>
        <v>0</v>
      </c>
      <c r="D254">
        <f t="shared" ca="1" si="87"/>
        <v>1.8969999042013352E-3</v>
      </c>
      <c r="E254">
        <f t="shared" ca="1" si="87"/>
        <v>0.61912473243663213</v>
      </c>
      <c r="F254">
        <f t="shared" ca="1" si="87"/>
        <v>0.61579565597545827</v>
      </c>
      <c r="G254">
        <f t="shared" ca="1" si="87"/>
        <v>0.68634893115654583</v>
      </c>
      <c r="H254">
        <f t="shared" ca="1" si="87"/>
        <v>0.37614800419447691</v>
      </c>
      <c r="I254">
        <f t="shared" ca="1" si="87"/>
        <v>0.22081778008810959</v>
      </c>
      <c r="M254" t="str">
        <f t="shared" ca="1" si="73"/>
        <v>안 지정 캐릭터 PP 영웅등급</v>
      </c>
      <c r="N254">
        <f t="shared" ca="1" si="74"/>
        <v>61912</v>
      </c>
      <c r="O254">
        <f t="shared" ca="1" si="75"/>
        <v>10</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3000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91</v>
      </c>
      <c r="V254">
        <v>56908</v>
      </c>
      <c r="W254">
        <v>12</v>
      </c>
      <c r="X254" t="s">
        <v>125</v>
      </c>
      <c r="Z254">
        <v>1200</v>
      </c>
      <c r="AA254" t="str">
        <f t="shared" ca="1" si="77"/>
        <v>upn</v>
      </c>
      <c r="AB254" t="s">
        <v>92</v>
      </c>
      <c r="AC254">
        <v>56908</v>
      </c>
      <c r="AD254">
        <v>10</v>
      </c>
      <c r="AE254" t="s">
        <v>125</v>
      </c>
      <c r="AG254">
        <v>3000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v>
      </c>
      <c r="AN254" t="str">
        <f t="shared" ca="1" si="81"/>
        <v>{"dy":26,"sl":2,"tp":"upn","vl":"56908","cn":10,"pt":"GO","pr":3000}</v>
      </c>
    </row>
    <row r="255" spans="1:40">
      <c r="A255">
        <v>26</v>
      </c>
      <c r="B255">
        <v>3</v>
      </c>
      <c r="C255">
        <f t="shared" si="72"/>
        <v>0</v>
      </c>
      <c r="D255">
        <f t="shared" ca="1" si="87"/>
        <v>0.65762273138301341</v>
      </c>
      <c r="E255">
        <f t="shared" ca="1" si="87"/>
        <v>0.95135979635335188</v>
      </c>
      <c r="F255">
        <f t="shared" ca="1" si="87"/>
        <v>0.89173066007683277</v>
      </c>
      <c r="G255">
        <f t="shared" ca="1" si="87"/>
        <v>0.76682163419483407</v>
      </c>
      <c r="H255">
        <f t="shared" ca="1" si="87"/>
        <v>7.5484636357733836E-2</v>
      </c>
      <c r="I255">
        <f t="shared" ca="1" si="87"/>
        <v>0.13141339423392484</v>
      </c>
      <c r="M255" t="str">
        <f t="shared" ca="1" si="73"/>
        <v>안 지정 캐릭터 PP 일반등급</v>
      </c>
      <c r="N255">
        <f t="shared" ca="1" si="74"/>
        <v>95135</v>
      </c>
      <c r="O255">
        <f t="shared" ca="1" si="75"/>
        <v>14</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4200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92</v>
      </c>
      <c r="V255">
        <v>5727</v>
      </c>
      <c r="W255">
        <v>9</v>
      </c>
      <c r="X255" t="s">
        <v>125</v>
      </c>
      <c r="Z255">
        <v>900</v>
      </c>
      <c r="AA255" t="str">
        <f t="shared" ca="1" si="77"/>
        <v>fe</v>
      </c>
      <c r="AB255" t="s">
        <v>82</v>
      </c>
      <c r="AC255" t="s">
        <v>470</v>
      </c>
      <c r="AD255">
        <v>1</v>
      </c>
      <c r="AE255" t="s">
        <v>125</v>
      </c>
      <c r="AG255">
        <v>1500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흑마법의 지팡이</v>
      </c>
      <c r="AL255">
        <v>1</v>
      </c>
      <c r="AM255"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v>
      </c>
      <c r="AN255" t="str">
        <f t="shared" ca="1" si="81"/>
        <v>{"dy":26,"sl":3,"tp":"fe","vl":"Equip3102","cn":1,"pt":"GO","pr":1500}</v>
      </c>
    </row>
    <row r="256" spans="1:40">
      <c r="A256">
        <v>26</v>
      </c>
      <c r="B256">
        <v>4</v>
      </c>
      <c r="C256">
        <f t="shared" si="72"/>
        <v>0</v>
      </c>
      <c r="D256">
        <f t="shared" ca="1" si="87"/>
        <v>0.54797205541579774</v>
      </c>
      <c r="E256">
        <f t="shared" ca="1" si="87"/>
        <v>0.52350104908306427</v>
      </c>
      <c r="F256">
        <f t="shared" ca="1" si="87"/>
        <v>0.50040322272314564</v>
      </c>
      <c r="G256">
        <f t="shared" ca="1" si="87"/>
        <v>0.75928258949434746</v>
      </c>
      <c r="H256">
        <f t="shared" ca="1" si="87"/>
        <v>0.66656632086463918</v>
      </c>
      <c r="I256">
        <f t="shared" ca="1" si="87"/>
        <v>0.66589157612090089</v>
      </c>
      <c r="M256" t="str">
        <f t="shared" ca="1" si="73"/>
        <v>안 지정 캐릭터 PP 일반등급</v>
      </c>
      <c r="N256">
        <f t="shared" ca="1" si="74"/>
        <v>52350</v>
      </c>
      <c r="O256">
        <f t="shared" ca="1" si="75"/>
        <v>9</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2700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92</v>
      </c>
      <c r="V256">
        <v>4971</v>
      </c>
      <c r="W256">
        <v>9</v>
      </c>
      <c r="X256" t="s">
        <v>125</v>
      </c>
      <c r="Z256">
        <v>900</v>
      </c>
      <c r="AA256" t="str">
        <f t="shared" ca="1" si="77"/>
        <v>fe</v>
      </c>
      <c r="AB256" t="s">
        <v>82</v>
      </c>
      <c r="AC256" t="s">
        <v>469</v>
      </c>
      <c r="AD256">
        <v>1</v>
      </c>
      <c r="AE256" t="s">
        <v>125</v>
      </c>
      <c r="AG256">
        <v>7300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위장용 세검</v>
      </c>
      <c r="AL256">
        <v>1</v>
      </c>
      <c r="AM256"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v>
      </c>
      <c r="AN256" t="str">
        <f t="shared" ca="1" si="81"/>
        <v>{"dy":26,"sl":4,"tp":"fe","vl":"Equip1301","cn":1,"pt":"GO","pr":7300}</v>
      </c>
    </row>
    <row r="257" spans="1:40">
      <c r="A257">
        <v>26</v>
      </c>
      <c r="B257">
        <v>5</v>
      </c>
      <c r="C257">
        <f t="shared" si="72"/>
        <v>0</v>
      </c>
      <c r="D257">
        <f t="shared" ca="1" si="87"/>
        <v>0.96200747252110352</v>
      </c>
      <c r="E257">
        <f t="shared" ca="1" si="87"/>
        <v>0.71827349594609979</v>
      </c>
      <c r="F257">
        <f t="shared" ca="1" si="87"/>
        <v>0.42827125246986386</v>
      </c>
      <c r="G257">
        <f t="shared" ca="1" si="87"/>
        <v>0.98754878453805062</v>
      </c>
      <c r="H257">
        <f t="shared" ca="1" si="87"/>
        <v>0.7832537332552465</v>
      </c>
      <c r="I257">
        <f t="shared" ca="1" si="87"/>
        <v>0.49433212375035851</v>
      </c>
      <c r="M257" t="str">
        <f t="shared" ca="1" si="73"/>
        <v>안 지정 캐릭터 PP 일반등급</v>
      </c>
      <c r="N257">
        <f t="shared" ca="1" si="74"/>
        <v>71827</v>
      </c>
      <c r="O257">
        <f t="shared" ca="1" si="75"/>
        <v>11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3300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t="shared" ca="1" si="76"/>
        <v/>
      </c>
      <c r="U257" t="s">
        <v>92</v>
      </c>
      <c r="V257">
        <v>79985</v>
      </c>
      <c r="W257">
        <v>13</v>
      </c>
      <c r="X257" t="s">
        <v>125</v>
      </c>
      <c r="Z257">
        <v>1300</v>
      </c>
      <c r="AA257" t="str">
        <f t="shared" ca="1" si="77"/>
        <v>fe</v>
      </c>
      <c r="AB257" t="s">
        <v>82</v>
      </c>
      <c r="AC257" t="s">
        <v>387</v>
      </c>
      <c r="AD257">
        <v>1</v>
      </c>
      <c r="AE257" t="s">
        <v>125</v>
      </c>
      <c r="AG257">
        <v>1900</v>
      </c>
      <c r="AH257" t="str">
        <f>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t="shared" ca="1" si="80"/>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v>
      </c>
      <c r="AN257" t="str">
        <f t="shared" ca="1" si="81"/>
        <v>{"dy":26,"sl":5,"tp":"fe","vl":"Equip7002","cn":1,"pt":"GO","pr":1900}</v>
      </c>
    </row>
    <row r="258" spans="1:40">
      <c r="A258">
        <v>26</v>
      </c>
      <c r="B258">
        <v>6</v>
      </c>
      <c r="C258">
        <f t="shared" ref="C258:C321" si="88">IF(B258&lt;=9,0,
IF(B258=10,1,2))</f>
        <v>0</v>
      </c>
      <c r="D258">
        <f t="shared" ca="1" si="87"/>
        <v>0.10860265563120031</v>
      </c>
      <c r="E258">
        <f t="shared" ca="1" si="87"/>
        <v>0.12477447369915717</v>
      </c>
      <c r="F258">
        <f t="shared" ca="1" si="87"/>
        <v>0.20064500037906652</v>
      </c>
      <c r="G258">
        <f t="shared" ca="1" si="87"/>
        <v>4.2815517195309627E-2</v>
      </c>
      <c r="H258">
        <f t="shared" ca="1" si="87"/>
        <v>0.68603844315207019</v>
      </c>
      <c r="I258">
        <f t="shared" ca="1" si="87"/>
        <v>0.15470474383287103</v>
      </c>
      <c r="M258" t="str">
        <f t="shared" ref="M258:M321" ca="1" si="89">IF(LEN(J258)&lt;&gt;0,J258,VLOOKUP(D258+$B258,$BJ:$BK,MATCH($BK$1,$BJ$1:$BK$1,0),1))</f>
        <v>지정 장비</v>
      </c>
      <c r="N258" t="e">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#VALUE!</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DI</v>
      </c>
      <c r="Q258" t="e">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#VALUE!</v>
      </c>
      <c r="R258" t="e">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#VALUE!</v>
      </c>
      <c r="S258" t="e">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#VALUE!</v>
      </c>
      <c r="T258" t="e">
        <f t="shared" ref="T258:T321" ca="1" si="92">IF(OR(ISNUMBER(N258),N258="삭제",ISBLANK(N258)),"",
IF(LEFT(N258,5)="Equip",IF(MID(N258,7,1)="4","전설",""),
IF(LEFT(N258,5)="Actor",IF(MID(N258,7,1)="2","전설",""),
"그외없음")))</f>
        <v>#VALUE!</v>
      </c>
      <c r="U258" t="s">
        <v>82</v>
      </c>
      <c r="V258" t="s">
        <v>257</v>
      </c>
      <c r="W258">
        <v>1</v>
      </c>
      <c r="X258" t="s">
        <v>125</v>
      </c>
      <c r="Z258">
        <v>3100</v>
      </c>
      <c r="AA258" t="str">
        <f t="shared" ref="AA258:AA321" ca="1" si="93">IF(ISBLANK(AB258),"",
VLOOKUP(AB258,OFFSET(INDIRECT("$A:$B"),0,MATCH(AB$1&amp;"_Verify",INDIRECT("$1:$1"),0)-1),2,0)
)</f>
        <v>uph</v>
      </c>
      <c r="AB258" t="s">
        <v>91</v>
      </c>
      <c r="AC258">
        <v>79985</v>
      </c>
      <c r="AD258">
        <v>12</v>
      </c>
      <c r="AE258" t="s">
        <v>125</v>
      </c>
      <c r="AG258">
        <v>3600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t="shared" ref="AM258:AM321" ca="1" si="96">IF(ROW()=2,AN258,OFFSET(AM258,-1,0)&amp;IF(LEN(AN258)=0,"",","&amp;AN258))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{"dy":26,"sl":6,"tp":"uph","vl":"79985","cn":12,"pt":"GO","pr":3600}</v>
      </c>
    </row>
    <row r="259" spans="1:40">
      <c r="A259">
        <v>26</v>
      </c>
      <c r="B259">
        <v>7</v>
      </c>
      <c r="C259">
        <f t="shared" si="88"/>
        <v>0</v>
      </c>
      <c r="D259">
        <f t="shared" ca="1" si="87"/>
        <v>0.97717880621348985</v>
      </c>
      <c r="E259">
        <f t="shared" ca="1" si="87"/>
        <v>0.61745344702059968</v>
      </c>
      <c r="F259">
        <f t="shared" ca="1" si="87"/>
        <v>0.30949831959927399</v>
      </c>
      <c r="G259">
        <f t="shared" ca="1" si="87"/>
        <v>0.55689584233040113</v>
      </c>
      <c r="H259">
        <f t="shared" ca="1" si="87"/>
        <v>0.86924690791664039</v>
      </c>
      <c r="I259">
        <f t="shared" ca="1" si="87"/>
        <v>0.71746971767273915</v>
      </c>
      <c r="M259" t="str">
        <f t="shared" ca="1" si="89"/>
        <v>지정 장비</v>
      </c>
      <c r="N259" t="e">
        <f t="shared" ca="1" si="90"/>
        <v>#VALUE!</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t="e">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#VALUE!</v>
      </c>
      <c r="S259" t="e">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#VALUE!</v>
      </c>
      <c r="T259" t="e">
        <f t="shared" ca="1" si="92"/>
        <v>#VALUE!</v>
      </c>
      <c r="U259" t="s">
        <v>82</v>
      </c>
      <c r="V259" t="s">
        <v>240</v>
      </c>
      <c r="W259">
        <v>1</v>
      </c>
      <c r="X259" t="s">
        <v>125</v>
      </c>
      <c r="Z259">
        <v>1500</v>
      </c>
      <c r="AA259" t="str">
        <f t="shared" ca="1" si="93"/>
        <v>fe</v>
      </c>
      <c r="AB259" t="s">
        <v>82</v>
      </c>
      <c r="AC259" t="s">
        <v>375</v>
      </c>
      <c r="AD259">
        <v>1</v>
      </c>
      <c r="AE259" t="s">
        <v>125</v>
      </c>
      <c r="AG259">
        <v>3800</v>
      </c>
      <c r="AH259" t="str">
        <f>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빅 바디</v>
      </c>
      <c r="AL259">
        <v>1</v>
      </c>
      <c r="AM259"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v>
      </c>
      <c r="AN259" t="str">
        <f t="shared" ca="1" si="97"/>
        <v>{"dy":26,"sl":7,"tp":"fe","vl":"Equip6101","cn":1,"pt":"GO","pr":3800}</v>
      </c>
    </row>
    <row r="260" spans="1:40">
      <c r="A260">
        <v>26</v>
      </c>
      <c r="B260">
        <v>8</v>
      </c>
      <c r="C260">
        <f t="shared" si="88"/>
        <v>0</v>
      </c>
      <c r="D260">
        <f t="shared" ca="1" si="87"/>
        <v>0.12449624082635002</v>
      </c>
      <c r="E260">
        <f t="shared" ca="1" si="87"/>
        <v>0.61036483686353682</v>
      </c>
      <c r="F260">
        <f t="shared" ca="1" si="87"/>
        <v>0.9523679108332328</v>
      </c>
      <c r="G260">
        <f t="shared" ca="1" si="87"/>
        <v>0.69733043730923594</v>
      </c>
      <c r="H260">
        <f t="shared" ca="1" si="87"/>
        <v>0.96052206579979815</v>
      </c>
      <c r="I260">
        <f t="shared" ca="1" si="87"/>
        <v>0.18873864897292203</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fl2</v>
      </c>
      <c r="AB260" t="s">
        <v>88</v>
      </c>
      <c r="AC260" t="s">
        <v>490</v>
      </c>
      <c r="AD260">
        <v>1</v>
      </c>
      <c r="AE260" t="s">
        <v>129</v>
      </c>
      <c r="AF260">
        <v>70</v>
      </c>
      <c r="AG260">
        <v>49</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무테이</v>
      </c>
      <c r="AL260">
        <v>1</v>
      </c>
      <c r="AM260"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v>
      </c>
      <c r="AN260" t="str">
        <f t="shared" ca="1" si="97"/>
        <v>{"dy":26,"sl":8,"tp":"fl2","vl":"Actor3021","cn":1,"pt":"DI","pp":70,"pr":49}</v>
      </c>
    </row>
    <row r="261" spans="1:40">
      <c r="A261">
        <v>26</v>
      </c>
      <c r="B261">
        <v>9</v>
      </c>
      <c r="C261">
        <f t="shared" si="88"/>
        <v>0</v>
      </c>
      <c r="D261">
        <f t="shared" ca="1" si="87"/>
        <v>0.46922088491888958</v>
      </c>
      <c r="E261">
        <f t="shared" ca="1" si="87"/>
        <v>0.7139675336365604</v>
      </c>
      <c r="F261">
        <f t="shared" ca="1" si="87"/>
        <v>0.12613402697809639</v>
      </c>
      <c r="G261">
        <f t="shared" ca="1" si="87"/>
        <v>0.16859574654716813</v>
      </c>
      <c r="H261">
        <f t="shared" ca="1" si="87"/>
        <v>0.36635166706438571</v>
      </c>
      <c r="I261">
        <f t="shared" ca="1" si="87"/>
        <v>0.3397598476108582</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fl3</v>
      </c>
      <c r="AB261" t="s">
        <v>89</v>
      </c>
      <c r="AC261" t="s">
        <v>490</v>
      </c>
      <c r="AD261">
        <v>1</v>
      </c>
      <c r="AE261" t="s">
        <v>129</v>
      </c>
      <c r="AF261">
        <v>70</v>
      </c>
      <c r="AG261">
        <v>49</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무테이</v>
      </c>
      <c r="AL261">
        <v>1</v>
      </c>
      <c r="AM261"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v>
      </c>
      <c r="AN261" t="str">
        <f t="shared" ca="1" si="97"/>
        <v>{"dy":26,"sl":9,"tp":"fl3","vl":"Actor3021","cn":1,"pt":"DI","pp":70,"pr":49}</v>
      </c>
    </row>
    <row r="262" spans="1:40">
      <c r="A262">
        <v>27</v>
      </c>
      <c r="B262">
        <v>0</v>
      </c>
      <c r="C262">
        <f t="shared" si="88"/>
        <v>0</v>
      </c>
      <c r="D262">
        <f t="shared" ref="D262:I271" ca="1" si="98">RAND()</f>
        <v>0.34927626602383766</v>
      </c>
      <c r="E262">
        <f t="shared" ca="1" si="98"/>
        <v>0.54044924578477371</v>
      </c>
      <c r="F262">
        <f t="shared" ca="1" si="98"/>
        <v>0.98626812006080877</v>
      </c>
      <c r="G262">
        <f t="shared" ca="1" si="98"/>
        <v>0.13884126807773611</v>
      </c>
      <c r="H262">
        <f t="shared" ca="1" si="98"/>
        <v>0.10720197485629723</v>
      </c>
      <c r="I262">
        <f t="shared" ca="1" si="98"/>
        <v>0.83627048045316077</v>
      </c>
      <c r="M262" t="str">
        <f t="shared" ca="1" si="89"/>
        <v>지정 장비</v>
      </c>
      <c r="N262" t="e">
        <f t="shared" ca="1" si="90"/>
        <v>#VALUE!</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DI</v>
      </c>
      <c r="Q262" t="e">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#VALUE!</v>
      </c>
      <c r="R262" t="e">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#VALUE!</v>
      </c>
      <c r="S262" t="e">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#VALUE!</v>
      </c>
      <c r="T262" t="e">
        <f t="shared" ca="1" si="92"/>
        <v>#VALUE!</v>
      </c>
      <c r="U262" t="s">
        <v>82</v>
      </c>
      <c r="V262" t="s">
        <v>178</v>
      </c>
      <c r="W262">
        <v>1</v>
      </c>
      <c r="X262" t="s">
        <v>125</v>
      </c>
      <c r="Z262">
        <v>1000</v>
      </c>
      <c r="AA262" t="str">
        <f t="shared" ca="1" si="93"/>
        <v>fe</v>
      </c>
      <c r="AB262" t="s">
        <v>82</v>
      </c>
      <c r="AC262" t="s">
        <v>474</v>
      </c>
      <c r="AD262">
        <v>1</v>
      </c>
      <c r="AE262" t="s">
        <v>125</v>
      </c>
      <c r="AG262">
        <v>1400</v>
      </c>
      <c r="AH262" t="str">
        <f>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강철 마울</v>
      </c>
      <c r="AL262">
        <v>1</v>
      </c>
      <c r="AM262"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v>
      </c>
      <c r="AN262" t="str">
        <f t="shared" ca="1" si="97"/>
        <v>{"dy":27,"sl":0,"tp":"fe","vl":"Equip4102","cn":1,"pt":"GO","pr":1400}</v>
      </c>
    </row>
    <row r="263" spans="1:40">
      <c r="A263">
        <v>27</v>
      </c>
      <c r="B263">
        <v>1</v>
      </c>
      <c r="C263">
        <f t="shared" si="88"/>
        <v>0</v>
      </c>
      <c r="D263">
        <f t="shared" ca="1" si="98"/>
        <v>0.4410967082876609</v>
      </c>
      <c r="E263">
        <f t="shared" ca="1" si="98"/>
        <v>0.34612313096472591</v>
      </c>
      <c r="F263">
        <f t="shared" ca="1" si="98"/>
        <v>0.42381907383694695</v>
      </c>
      <c r="G263">
        <f t="shared" ca="1" si="98"/>
        <v>0.78493542625903578</v>
      </c>
      <c r="H263">
        <f t="shared" ca="1" si="98"/>
        <v>0.66779564707532879</v>
      </c>
      <c r="I263">
        <f t="shared" ca="1" si="98"/>
        <v>9.5424842642159891E-2</v>
      </c>
      <c r="M263" t="str">
        <f t="shared" ca="1" si="89"/>
        <v>지정 장비</v>
      </c>
      <c r="N263" t="e">
        <f t="shared" ca="1" si="90"/>
        <v>#VALUE!</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t="e">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#VALUE!</v>
      </c>
      <c r="S263" t="e">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#VALUE!</v>
      </c>
      <c r="T263" t="e">
        <f t="shared" ca="1" si="92"/>
        <v>#VALUE!</v>
      </c>
      <c r="U263" t="s">
        <v>82</v>
      </c>
      <c r="V263" t="s">
        <v>276</v>
      </c>
      <c r="W263">
        <v>1</v>
      </c>
      <c r="X263" t="s">
        <v>125</v>
      </c>
      <c r="Z263">
        <v>1400</v>
      </c>
      <c r="AA263" t="str">
        <f t="shared" ca="1" si="93"/>
        <v>upn</v>
      </c>
      <c r="AB263" t="s">
        <v>92</v>
      </c>
      <c r="AC263">
        <v>46336</v>
      </c>
      <c r="AD263">
        <v>11</v>
      </c>
      <c r="AE263" t="s">
        <v>125</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v>
      </c>
      <c r="AN263" t="str">
        <f t="shared" ca="1" si="97"/>
        <v>{"dy":27,"sl":1,"tp":"upn","vl":"46336","cn":11,"pt":"GO","pr":3300}</v>
      </c>
    </row>
    <row r="264" spans="1:40">
      <c r="A264">
        <v>27</v>
      </c>
      <c r="B264">
        <v>2</v>
      </c>
      <c r="C264">
        <f t="shared" si="88"/>
        <v>0</v>
      </c>
      <c r="D264">
        <f t="shared" ca="1" si="98"/>
        <v>0.76924008181350856</v>
      </c>
      <c r="E264">
        <f t="shared" ca="1" si="98"/>
        <v>0.72557513658812967</v>
      </c>
      <c r="F264">
        <f t="shared" ca="1" si="98"/>
        <v>0.7096639492758835</v>
      </c>
      <c r="G264">
        <f t="shared" ca="1" si="98"/>
        <v>0.56917191520946586</v>
      </c>
      <c r="H264">
        <f t="shared" ca="1" si="98"/>
        <v>0.38543248720876977</v>
      </c>
      <c r="I264">
        <f t="shared" ca="1" si="98"/>
        <v>0.69656616827818918</v>
      </c>
      <c r="M264" t="str">
        <f t="shared" ca="1" si="89"/>
        <v>안 지정 캐릭터 PP 영웅등급</v>
      </c>
      <c r="N264">
        <f t="shared" ca="1" si="90"/>
        <v>72557</v>
      </c>
      <c r="O264">
        <f t="shared" ca="1" si="91"/>
        <v>11</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3300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91</v>
      </c>
      <c r="V264">
        <v>15562</v>
      </c>
      <c r="W264">
        <v>9</v>
      </c>
      <c r="X264" t="s">
        <v>125</v>
      </c>
      <c r="Z264">
        <v>900</v>
      </c>
      <c r="AA264" t="str">
        <f t="shared" ca="1" si="93"/>
        <v>fe</v>
      </c>
      <c r="AB264" t="s">
        <v>82</v>
      </c>
      <c r="AC264" t="s">
        <v>471</v>
      </c>
      <c r="AD264">
        <v>1</v>
      </c>
      <c r="AE264" t="s">
        <v>125</v>
      </c>
      <c r="AG264">
        <v>3200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스켈레톤 쉴드</v>
      </c>
      <c r="AL264">
        <v>1</v>
      </c>
      <c r="AM264"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v>
      </c>
      <c r="AN264" t="str">
        <f t="shared" ca="1" si="97"/>
        <v>{"dy":27,"sl":2,"tp":"fe","vl":"Equip7102","cn":1,"pt":"GO","pr":3200}</v>
      </c>
    </row>
    <row r="265" spans="1:40">
      <c r="A265">
        <v>27</v>
      </c>
      <c r="B265">
        <v>3</v>
      </c>
      <c r="C265">
        <f t="shared" si="88"/>
        <v>0</v>
      </c>
      <c r="D265">
        <f t="shared" ca="1" si="98"/>
        <v>0.7654057778582336</v>
      </c>
      <c r="E265">
        <f t="shared" ca="1" si="98"/>
        <v>0.64784911463763184</v>
      </c>
      <c r="F265">
        <f t="shared" ca="1" si="98"/>
        <v>3.4247967458683082E-2</v>
      </c>
      <c r="G265">
        <f t="shared" ca="1" si="98"/>
        <v>0.4134954439748183</v>
      </c>
      <c r="H265">
        <f t="shared" ca="1" si="98"/>
        <v>0.14530167013089745</v>
      </c>
      <c r="I265">
        <f t="shared" ca="1" si="98"/>
        <v>0.16211170359140004</v>
      </c>
      <c r="M265" t="str">
        <f t="shared" ca="1" si="89"/>
        <v>안 지정 캐릭터 PP 일반등급</v>
      </c>
      <c r="N265">
        <f t="shared" ca="1" si="90"/>
        <v>64784</v>
      </c>
      <c r="O265">
        <f t="shared" ca="1" si="91"/>
        <v>10</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3000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43028</v>
      </c>
      <c r="W265">
        <v>11</v>
      </c>
      <c r="X265" t="s">
        <v>125</v>
      </c>
      <c r="Z265">
        <v>1100</v>
      </c>
      <c r="AA265" t="str">
        <f t="shared" ca="1" si="93"/>
        <v>fe</v>
      </c>
      <c r="AB265" t="s">
        <v>82</v>
      </c>
      <c r="AC265" t="s">
        <v>491</v>
      </c>
      <c r="AD265">
        <v>1</v>
      </c>
      <c r="AE265" t="s">
        <v>129</v>
      </c>
      <c r="AF265">
        <v>139</v>
      </c>
      <c r="AG265">
        <v>49</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전설</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악인의 최후</v>
      </c>
      <c r="AL265">
        <v>1</v>
      </c>
      <c r="AM265"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v>
      </c>
      <c r="AN265" t="str">
        <f t="shared" ca="1" si="97"/>
        <v>{"dy":27,"sl":3,"tp":"fe","vl":"Equip0401","cn":1,"pt":"DI","pp":139,"pr":49}</v>
      </c>
    </row>
    <row r="266" spans="1:40">
      <c r="A266">
        <v>27</v>
      </c>
      <c r="B266">
        <v>4</v>
      </c>
      <c r="C266">
        <f t="shared" si="88"/>
        <v>0</v>
      </c>
      <c r="D266">
        <f t="shared" ca="1" si="98"/>
        <v>1.2818535141844944E-2</v>
      </c>
      <c r="E266">
        <f t="shared" ca="1" si="98"/>
        <v>0.88349714631228282</v>
      </c>
      <c r="F266">
        <f t="shared" ca="1" si="98"/>
        <v>0.98666221376105256</v>
      </c>
      <c r="G266">
        <f t="shared" ca="1" si="98"/>
        <v>0.84699343091417956</v>
      </c>
      <c r="H266">
        <f t="shared" ca="1" si="98"/>
        <v>0.49403539302342292</v>
      </c>
      <c r="I266">
        <f t="shared" ca="1" si="98"/>
        <v>8.7612188752390407E-2</v>
      </c>
      <c r="M266" t="str">
        <f t="shared" ca="1" si="89"/>
        <v>안 지정 캐릭터 PP 일반등급</v>
      </c>
      <c r="N266">
        <f t="shared" ca="1" si="90"/>
        <v>88349</v>
      </c>
      <c r="O266">
        <f t="shared" ca="1" si="91"/>
        <v>13</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3900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92</v>
      </c>
      <c r="V266">
        <v>19175</v>
      </c>
      <c r="W266">
        <v>10</v>
      </c>
      <c r="X266" t="s">
        <v>125</v>
      </c>
      <c r="Z266">
        <v>1000</v>
      </c>
      <c r="AA266" t="str">
        <f t="shared" ca="1" si="93"/>
        <v>upn</v>
      </c>
      <c r="AB266" t="s">
        <v>92</v>
      </c>
      <c r="AC266">
        <v>58093</v>
      </c>
      <c r="AD266">
        <v>12</v>
      </c>
      <c r="AE266" t="s">
        <v>125</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v>
      </c>
      <c r="AN266" t="str">
        <f t="shared" ca="1" si="97"/>
        <v>{"dy":27,"sl":4,"tp":"upn","vl":"58093","cn":12,"pt":"GO","pr":3600}</v>
      </c>
    </row>
    <row r="267" spans="1:40">
      <c r="A267">
        <v>27</v>
      </c>
      <c r="B267">
        <v>5</v>
      </c>
      <c r="C267">
        <f t="shared" si="88"/>
        <v>0</v>
      </c>
      <c r="D267">
        <f t="shared" ca="1" si="98"/>
        <v>0.81719776128898203</v>
      </c>
      <c r="E267">
        <f t="shared" ca="1" si="98"/>
        <v>0.15318323105615583</v>
      </c>
      <c r="F267">
        <f t="shared" ca="1" si="98"/>
        <v>0.35826594799213829</v>
      </c>
      <c r="G267">
        <f t="shared" ca="1" si="98"/>
        <v>0.12616687928359849</v>
      </c>
      <c r="H267">
        <f t="shared" ca="1" si="98"/>
        <v>0.74963384909057451</v>
      </c>
      <c r="I267">
        <f t="shared" ca="1" si="98"/>
        <v>0.46394757718418755</v>
      </c>
      <c r="M267" t="str">
        <f t="shared" ca="1" si="89"/>
        <v>안 지정 캐릭터 PP 일반등급</v>
      </c>
      <c r="N267">
        <f t="shared" ca="1" si="90"/>
        <v>15318</v>
      </c>
      <c r="O267">
        <f t="shared" ca="1" si="91"/>
        <v>4</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1200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91</v>
      </c>
      <c r="V267">
        <v>73986</v>
      </c>
      <c r="W267">
        <v>13</v>
      </c>
      <c r="X267" t="s">
        <v>125</v>
      </c>
      <c r="Z267">
        <v>1300</v>
      </c>
      <c r="AA267" t="str">
        <f t="shared" ca="1" si="93"/>
        <v>fe</v>
      </c>
      <c r="AB267" t="s">
        <v>82</v>
      </c>
      <c r="AC267" t="s">
        <v>472</v>
      </c>
      <c r="AD267">
        <v>1</v>
      </c>
      <c r="AE267" t="s">
        <v>125</v>
      </c>
      <c r="AG267">
        <v>2200</v>
      </c>
      <c r="AH267" t="str">
        <f>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SMG28</v>
      </c>
      <c r="AL267">
        <v>1</v>
      </c>
      <c r="AM267"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v>
      </c>
      <c r="AN267" t="str">
        <f t="shared" ca="1" si="97"/>
        <v>{"dy":27,"sl":5,"tp":"fe","vl":"Equip6002","cn":1,"pt":"GO","pr":2200}</v>
      </c>
    </row>
    <row r="268" spans="1:40">
      <c r="A268">
        <v>27</v>
      </c>
      <c r="B268">
        <v>6</v>
      </c>
      <c r="C268">
        <f t="shared" si="88"/>
        <v>0</v>
      </c>
      <c r="D268">
        <f t="shared" ca="1" si="98"/>
        <v>0.33100028314194796</v>
      </c>
      <c r="E268">
        <f t="shared" ca="1" si="98"/>
        <v>7.3627156090873891E-2</v>
      </c>
      <c r="F268">
        <f t="shared" ca="1" si="98"/>
        <v>0.23740573180726776</v>
      </c>
      <c r="G268">
        <f t="shared" ca="1" si="98"/>
        <v>0.78314232183966759</v>
      </c>
      <c r="H268">
        <f t="shared" ca="1" si="98"/>
        <v>0.45239289327349252</v>
      </c>
      <c r="I268">
        <f t="shared" ca="1" si="98"/>
        <v>0.21663861084776859</v>
      </c>
      <c r="M268" t="str">
        <f t="shared" ca="1" si="89"/>
        <v>지정 장비</v>
      </c>
      <c r="N268" t="e">
        <f t="shared" ca="1" si="90"/>
        <v>#VALUE!</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t="e">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#VALUE!</v>
      </c>
      <c r="S268" t="e">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#VALUE!</v>
      </c>
      <c r="T268" t="e">
        <f t="shared" ca="1" si="92"/>
        <v>#VALUE!</v>
      </c>
      <c r="U268" t="s">
        <v>82</v>
      </c>
      <c r="V268" t="s">
        <v>243</v>
      </c>
      <c r="W268">
        <v>1</v>
      </c>
      <c r="X268" t="s">
        <v>125</v>
      </c>
      <c r="Z268">
        <v>600</v>
      </c>
      <c r="AA268" t="str">
        <f t="shared" ca="1" si="93"/>
        <v>fe</v>
      </c>
      <c r="AB268" t="s">
        <v>82</v>
      </c>
      <c r="AC268" t="s">
        <v>475</v>
      </c>
      <c r="AD268">
        <v>1</v>
      </c>
      <c r="AE268" t="s">
        <v>125</v>
      </c>
      <c r="AG268">
        <v>29100</v>
      </c>
      <c r="AH268" t="str">
        <f>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M29 그레이트소드</v>
      </c>
      <c r="AL268">
        <v>1</v>
      </c>
      <c r="AM268"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v>
      </c>
      <c r="AN268" t="str">
        <f t="shared" ca="1" si="97"/>
        <v>{"dy":27,"sl":6,"tp":"fe","vl":"Equip8201","cn":1,"pt":"GO","pr":29100}</v>
      </c>
    </row>
    <row r="269" spans="1:40">
      <c r="A269">
        <v>27</v>
      </c>
      <c r="B269">
        <v>7</v>
      </c>
      <c r="C269">
        <f t="shared" si="88"/>
        <v>0</v>
      </c>
      <c r="D269">
        <f t="shared" ca="1" si="98"/>
        <v>0.27670383673254262</v>
      </c>
      <c r="E269">
        <f t="shared" ca="1" si="98"/>
        <v>0.89274849499927855</v>
      </c>
      <c r="F269">
        <f t="shared" ca="1" si="98"/>
        <v>0.36846712266861215</v>
      </c>
      <c r="G269">
        <f t="shared" ca="1" si="98"/>
        <v>0.74981566538875655</v>
      </c>
      <c r="H269">
        <f t="shared" ca="1" si="98"/>
        <v>0.49163033033754344</v>
      </c>
      <c r="I269">
        <f t="shared" ca="1" si="98"/>
        <v>0.69939540557545776</v>
      </c>
      <c r="M269" t="str">
        <f t="shared" ca="1" si="89"/>
        <v>지정 장비</v>
      </c>
      <c r="N269" t="e">
        <f t="shared" ca="1" si="90"/>
        <v>#VALUE!</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t="e">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#VALUE!</v>
      </c>
      <c r="S269" t="e">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#VALUE!</v>
      </c>
      <c r="T269" t="e">
        <f t="shared" ca="1" si="92"/>
        <v>#VALUE!</v>
      </c>
      <c r="U269" t="s">
        <v>82</v>
      </c>
      <c r="V269" t="s">
        <v>198</v>
      </c>
      <c r="W269">
        <v>1</v>
      </c>
      <c r="X269" t="s">
        <v>125</v>
      </c>
      <c r="Z269">
        <v>74600</v>
      </c>
      <c r="AA269" t="str">
        <f t="shared" ca="1" si="93"/>
        <v>uph</v>
      </c>
      <c r="AB269" t="s">
        <v>91</v>
      </c>
      <c r="AC269">
        <v>34952</v>
      </c>
      <c r="AD269">
        <v>11</v>
      </c>
      <c r="AE269" t="s">
        <v>464</v>
      </c>
      <c r="AG269">
        <v>3</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v>
      </c>
      <c r="AN269" t="str">
        <f t="shared" ca="1" si="97"/>
        <v>{"dy":27,"sl":7,"tp":"uph","vl":"34952","cn":11,"pt":"DI","pr":3}</v>
      </c>
    </row>
    <row r="270" spans="1:40">
      <c r="A270">
        <v>27</v>
      </c>
      <c r="B270">
        <v>8</v>
      </c>
      <c r="C270">
        <f t="shared" si="88"/>
        <v>0</v>
      </c>
      <c r="D270">
        <f t="shared" ca="1" si="98"/>
        <v>0.2669724639671387</v>
      </c>
      <c r="E270">
        <f t="shared" ca="1" si="98"/>
        <v>0.82462772908655979</v>
      </c>
      <c r="F270">
        <f t="shared" ca="1" si="98"/>
        <v>0.97486461302830818</v>
      </c>
      <c r="G270">
        <f t="shared" ca="1" si="98"/>
        <v>0.4372012342564503</v>
      </c>
      <c r="H270">
        <f t="shared" ca="1" si="98"/>
        <v>0.76123789336620407</v>
      </c>
      <c r="I270">
        <f t="shared" ca="1" si="98"/>
        <v>0.63484879834392116</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v>
      </c>
      <c r="AN270" t="str">
        <f t="shared" ca="1" si="97"/>
        <v>{"dy":27,"sl":8}</v>
      </c>
    </row>
    <row r="271" spans="1:40">
      <c r="A271">
        <v>27</v>
      </c>
      <c r="B271">
        <v>9</v>
      </c>
      <c r="C271">
        <f t="shared" si="88"/>
        <v>0</v>
      </c>
      <c r="D271">
        <f t="shared" ca="1" si="98"/>
        <v>4.9064365779035723E-2</v>
      </c>
      <c r="E271">
        <f t="shared" ca="1" si="98"/>
        <v>0.55237828648365117</v>
      </c>
      <c r="F271">
        <f t="shared" ca="1" si="98"/>
        <v>0.83541472236372394</v>
      </c>
      <c r="G271">
        <f t="shared" ca="1" si="98"/>
        <v>0.27560861161400263</v>
      </c>
      <c r="H271">
        <f t="shared" ca="1" si="98"/>
        <v>0.25684285074925772</v>
      </c>
      <c r="I271">
        <f t="shared" ca="1" si="98"/>
        <v>0.44595394733768323</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v>
      </c>
      <c r="AN271" t="str">
        <f t="shared" ca="1" si="97"/>
        <v>{"dy":27,"sl":9}</v>
      </c>
    </row>
    <row r="272" spans="1:40">
      <c r="A272">
        <v>28</v>
      </c>
      <c r="B272">
        <v>0</v>
      </c>
      <c r="C272">
        <f t="shared" si="88"/>
        <v>0</v>
      </c>
      <c r="D272">
        <f t="shared" ref="D272:I281" ca="1" si="99">RAND()</f>
        <v>0.9174367125859757</v>
      </c>
      <c r="E272">
        <f t="shared" ca="1" si="99"/>
        <v>0.92453101466840149</v>
      </c>
      <c r="F272">
        <f t="shared" ca="1" si="99"/>
        <v>0.42347241743228037</v>
      </c>
      <c r="G272">
        <f t="shared" ca="1" si="99"/>
        <v>8.5342677625246388E-2</v>
      </c>
      <c r="H272">
        <f t="shared" ca="1" si="99"/>
        <v>0.69472665457106164</v>
      </c>
      <c r="I272">
        <f t="shared" ca="1" si="99"/>
        <v>0.8161474412948253</v>
      </c>
      <c r="M272" t="str">
        <f t="shared" ca="1" si="89"/>
        <v>캐릭터 상자 일반등급</v>
      </c>
      <c r="N272" t="str">
        <f t="shared" ca="1" si="90"/>
        <v>삭제</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DI</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29</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t="shared" ca="1" si="92"/>
        <v/>
      </c>
      <c r="U272" t="s">
        <v>82</v>
      </c>
      <c r="V272" t="s">
        <v>204</v>
      </c>
      <c r="W272">
        <v>1</v>
      </c>
      <c r="X272" t="s">
        <v>125</v>
      </c>
      <c r="Z272">
        <v>3200</v>
      </c>
      <c r="AA272" t="str">
        <f t="shared" ca="1" si="93"/>
        <v>fe</v>
      </c>
      <c r="AB272" t="s">
        <v>82</v>
      </c>
      <c r="AC272" t="s">
        <v>393</v>
      </c>
      <c r="AD272">
        <v>1</v>
      </c>
      <c r="AE272" t="s">
        <v>125</v>
      </c>
      <c r="AG272">
        <v>1100</v>
      </c>
      <c r="AH272" t="str">
        <f>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그림자 단검</v>
      </c>
      <c r="AL272">
        <v>1</v>
      </c>
      <c r="AM272"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v>
      </c>
      <c r="AN272" t="str">
        <f t="shared" ca="1" si="97"/>
        <v>{"dy":28,"sl":0,"tp":"fe","vl":"Equip1102","cn":1,"pt":"GO","pr":1100}</v>
      </c>
    </row>
    <row r="273" spans="1:40">
      <c r="A273">
        <v>28</v>
      </c>
      <c r="B273">
        <v>1</v>
      </c>
      <c r="C273">
        <f t="shared" si="88"/>
        <v>0</v>
      </c>
      <c r="D273">
        <f t="shared" ca="1" si="99"/>
        <v>0.40981223168071168</v>
      </c>
      <c r="E273">
        <f t="shared" ca="1" si="99"/>
        <v>0.88196968324090053</v>
      </c>
      <c r="F273">
        <f t="shared" ca="1" si="99"/>
        <v>0.48625287075176915</v>
      </c>
      <c r="G273">
        <f t="shared" ca="1" si="99"/>
        <v>0.90559028394514818</v>
      </c>
      <c r="H273">
        <f t="shared" ca="1" si="99"/>
        <v>0.60032708554814762</v>
      </c>
      <c r="I273">
        <f t="shared" ca="1" si="99"/>
        <v>0.84088025926742771</v>
      </c>
      <c r="M273" t="str">
        <f t="shared" ca="1" si="89"/>
        <v>지정 장비</v>
      </c>
      <c r="N273" t="e">
        <f t="shared" ca="1" si="90"/>
        <v>#VALUE!</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t="e">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#VALUE!</v>
      </c>
      <c r="S273" t="e">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#VALUE!</v>
      </c>
      <c r="T273" t="e">
        <f t="shared" ca="1" si="92"/>
        <v>#VALUE!</v>
      </c>
      <c r="U273" t="s">
        <v>82</v>
      </c>
      <c r="V273" t="s">
        <v>245</v>
      </c>
      <c r="W273">
        <v>1</v>
      </c>
      <c r="X273" t="s">
        <v>125</v>
      </c>
      <c r="Z273">
        <v>900</v>
      </c>
      <c r="AA273" t="str">
        <f t="shared" ca="1" si="93"/>
        <v>fe</v>
      </c>
      <c r="AB273" t="s">
        <v>82</v>
      </c>
      <c r="AC273" t="s">
        <v>476</v>
      </c>
      <c r="AD273">
        <v>1</v>
      </c>
      <c r="AE273" t="s">
        <v>129</v>
      </c>
      <c r="AG273">
        <v>4</v>
      </c>
      <c r="AH273" t="str">
        <f>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작은 별 완드</v>
      </c>
      <c r="AL273">
        <v>1</v>
      </c>
      <c r="AM273"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v>
      </c>
      <c r="AN273" t="str">
        <f t="shared" ca="1" si="97"/>
        <v>{"dy":28,"sl":1,"tp":"fe","vl":"Equip3202","cn":1,"pt":"DI","pr":4}</v>
      </c>
    </row>
    <row r="274" spans="1:40">
      <c r="A274">
        <v>28</v>
      </c>
      <c r="B274">
        <v>2</v>
      </c>
      <c r="C274">
        <f t="shared" si="88"/>
        <v>0</v>
      </c>
      <c r="D274">
        <f t="shared" ca="1" si="99"/>
        <v>0.56217265258647187</v>
      </c>
      <c r="E274">
        <f t="shared" ca="1" si="99"/>
        <v>0.70339053912313032</v>
      </c>
      <c r="F274">
        <f t="shared" ca="1" si="99"/>
        <v>0.66577909816548697</v>
      </c>
      <c r="G274">
        <f t="shared" ca="1" si="99"/>
        <v>0.14878624579607613</v>
      </c>
      <c r="H274">
        <f t="shared" ca="1" si="99"/>
        <v>0.91840965896150817</v>
      </c>
      <c r="I274">
        <f t="shared" ca="1" si="99"/>
        <v>0.82739853944569053</v>
      </c>
      <c r="M274" t="str">
        <f t="shared" ca="1" si="89"/>
        <v>안 지정 캐릭터 PP 영웅등급</v>
      </c>
      <c r="N274">
        <f t="shared" ca="1" si="90"/>
        <v>70339</v>
      </c>
      <c r="O274">
        <f t="shared" ca="1" si="91"/>
        <v>11</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3300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91</v>
      </c>
      <c r="V274">
        <v>28045</v>
      </c>
      <c r="W274">
        <v>10</v>
      </c>
      <c r="X274" t="s">
        <v>125</v>
      </c>
      <c r="Z274">
        <v>1000</v>
      </c>
      <c r="AA274" t="str">
        <f t="shared" ca="1" si="93"/>
        <v>fe</v>
      </c>
      <c r="AB274" t="s">
        <v>82</v>
      </c>
      <c r="AC274" t="s">
        <v>477</v>
      </c>
      <c r="AD274">
        <v>1</v>
      </c>
      <c r="AE274" t="s">
        <v>125</v>
      </c>
      <c r="AG274">
        <v>7400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잿더미 스톤해머</v>
      </c>
      <c r="AL274">
        <v>1</v>
      </c>
      <c r="AM274"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v>
      </c>
      <c r="AN274" t="str">
        <f t="shared" ca="1" si="97"/>
        <v>{"dy":28,"sl":2,"tp":"fe","vl":"Equip4302","cn":1,"pt":"GO","pr":7400}</v>
      </c>
    </row>
    <row r="275" spans="1:40">
      <c r="A275">
        <v>28</v>
      </c>
      <c r="B275">
        <v>3</v>
      </c>
      <c r="C275">
        <f t="shared" si="88"/>
        <v>0</v>
      </c>
      <c r="D275">
        <f t="shared" ca="1" si="99"/>
        <v>0.80772723435899085</v>
      </c>
      <c r="E275">
        <f t="shared" ca="1" si="99"/>
        <v>0.21833126782872503</v>
      </c>
      <c r="F275">
        <f t="shared" ca="1" si="99"/>
        <v>0.76121688197806903</v>
      </c>
      <c r="G275">
        <f t="shared" ca="1" si="99"/>
        <v>0.68632284936809329</v>
      </c>
      <c r="H275">
        <f t="shared" ca="1" si="99"/>
        <v>0.53540082627457941</v>
      </c>
      <c r="I275">
        <f t="shared" ca="1" si="99"/>
        <v>0.81497173642750764</v>
      </c>
      <c r="M275" t="str">
        <f t="shared" ca="1" si="89"/>
        <v>안 지정 캐릭터 PP 일반등급</v>
      </c>
      <c r="N275">
        <f t="shared" ca="1" si="90"/>
        <v>21833</v>
      </c>
      <c r="O275">
        <f t="shared" ca="1" si="91"/>
        <v>5</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1500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45750</v>
      </c>
      <c r="W275">
        <v>11</v>
      </c>
      <c r="X275" t="s">
        <v>125</v>
      </c>
      <c r="Z275">
        <v>1100</v>
      </c>
      <c r="AA275" t="str">
        <f t="shared" ca="1" si="93"/>
        <v>fe</v>
      </c>
      <c r="AB275" t="s">
        <v>82</v>
      </c>
      <c r="AC275" t="s">
        <v>478</v>
      </c>
      <c r="AD275">
        <v>1</v>
      </c>
      <c r="AE275" t="s">
        <v>125</v>
      </c>
      <c r="AG275">
        <v>1200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불안정한 절단기</v>
      </c>
      <c r="AL275">
        <v>1</v>
      </c>
      <c r="AM275"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v>
      </c>
      <c r="AN275" t="str">
        <f t="shared" ca="1" si="97"/>
        <v>{"dy":28,"sl":3,"tp":"fe","vl":"Equip0101","cn":1,"pt":"GO","pr":1200}</v>
      </c>
    </row>
    <row r="276" spans="1:40">
      <c r="A276">
        <v>28</v>
      </c>
      <c r="B276">
        <v>4</v>
      </c>
      <c r="C276">
        <f t="shared" si="88"/>
        <v>0</v>
      </c>
      <c r="D276">
        <f t="shared" ca="1" si="99"/>
        <v>0.53077867593023953</v>
      </c>
      <c r="E276">
        <f t="shared" ca="1" si="99"/>
        <v>0.95324110097292658</v>
      </c>
      <c r="F276">
        <f t="shared" ca="1" si="99"/>
        <v>0.26930776765518416</v>
      </c>
      <c r="G276">
        <f t="shared" ca="1" si="99"/>
        <v>4.8865776753547863E-2</v>
      </c>
      <c r="H276">
        <f t="shared" ca="1" si="99"/>
        <v>0.90288604983328913</v>
      </c>
      <c r="I276">
        <f t="shared" ca="1" si="99"/>
        <v>9.2553929173920801E-2</v>
      </c>
      <c r="M276" t="str">
        <f t="shared" ca="1" si="89"/>
        <v>안 지정 캐릭터 PP 일반등급</v>
      </c>
      <c r="N276">
        <f t="shared" ca="1" si="90"/>
        <v>95324</v>
      </c>
      <c r="O276">
        <f t="shared" ca="1" si="91"/>
        <v>14</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4200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92</v>
      </c>
      <c r="V276">
        <v>71086</v>
      </c>
      <c r="W276">
        <v>13</v>
      </c>
      <c r="X276" t="s">
        <v>125</v>
      </c>
      <c r="Z276">
        <v>1300</v>
      </c>
      <c r="AA276" t="str">
        <f t="shared" ca="1" si="93"/>
        <v>fe</v>
      </c>
      <c r="AB276" t="s">
        <v>82</v>
      </c>
      <c r="AC276" t="s">
        <v>479</v>
      </c>
      <c r="AD276">
        <v>1</v>
      </c>
      <c r="AE276" t="s">
        <v>125</v>
      </c>
      <c r="AG276">
        <v>9600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귀족의 하사품</v>
      </c>
      <c r="AL276">
        <v>1</v>
      </c>
      <c r="AM276"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v>
      </c>
      <c r="AN276" t="str">
        <f t="shared" ca="1" si="97"/>
        <v>{"dy":28,"sl":4,"tp":"fe","vl":"Equip7201","cn":1,"pt":"GO","pr":9600}</v>
      </c>
    </row>
    <row r="277" spans="1:40">
      <c r="A277">
        <v>28</v>
      </c>
      <c r="B277">
        <v>5</v>
      </c>
      <c r="C277">
        <f t="shared" si="88"/>
        <v>0</v>
      </c>
      <c r="D277">
        <f t="shared" ca="1" si="99"/>
        <v>0.99525037326934152</v>
      </c>
      <c r="E277">
        <f t="shared" ca="1" si="99"/>
        <v>0.64282199888651637</v>
      </c>
      <c r="F277">
        <f t="shared" ca="1" si="99"/>
        <v>0.29525453625096232</v>
      </c>
      <c r="G277">
        <f t="shared" ca="1" si="99"/>
        <v>2.340378677911259E-2</v>
      </c>
      <c r="H277">
        <f t="shared" ca="1" si="99"/>
        <v>0.22402243149018108</v>
      </c>
      <c r="I277">
        <f t="shared" ca="1" si="99"/>
        <v>0.50176080610820428</v>
      </c>
      <c r="M277" t="str">
        <f t="shared" ca="1" si="89"/>
        <v>안 지정 캐릭터 PP 일반등급</v>
      </c>
      <c r="N277">
        <f t="shared" ca="1" si="90"/>
        <v>64282</v>
      </c>
      <c r="O277">
        <f t="shared" ca="1" si="91"/>
        <v>10</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3000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91</v>
      </c>
      <c r="V277">
        <v>12431</v>
      </c>
      <c r="W277">
        <v>9</v>
      </c>
      <c r="X277" t="s">
        <v>125</v>
      </c>
      <c r="Z277">
        <v>900</v>
      </c>
      <c r="AA277" t="str">
        <f t="shared" ca="1" si="93"/>
        <v>uph</v>
      </c>
      <c r="AB277" t="s">
        <v>91</v>
      </c>
      <c r="AC277">
        <v>35730</v>
      </c>
      <c r="AD277">
        <v>7</v>
      </c>
      <c r="AE277" t="s">
        <v>125</v>
      </c>
      <c r="AG277">
        <v>2100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v>
      </c>
      <c r="AN277" t="str">
        <f t="shared" ca="1" si="97"/>
        <v>{"dy":28,"sl":5,"tp":"uph","vl":"35730","cn":7,"pt":"GO","pr":2100}</v>
      </c>
    </row>
    <row r="278" spans="1:40">
      <c r="A278">
        <v>28</v>
      </c>
      <c r="B278">
        <v>6</v>
      </c>
      <c r="C278">
        <f t="shared" si="88"/>
        <v>0</v>
      </c>
      <c r="D278">
        <f t="shared" ca="1" si="99"/>
        <v>0.93589180554237617</v>
      </c>
      <c r="E278">
        <f t="shared" ca="1" si="99"/>
        <v>0.71353037735001323</v>
      </c>
      <c r="F278">
        <f t="shared" ca="1" si="99"/>
        <v>0.13248923225733411</v>
      </c>
      <c r="G278">
        <f t="shared" ca="1" si="99"/>
        <v>0.97964547241342559</v>
      </c>
      <c r="H278">
        <f t="shared" ca="1" si="99"/>
        <v>0.49759095780178131</v>
      </c>
      <c r="I278">
        <f t="shared" ca="1" si="99"/>
        <v>0.11165738991652685</v>
      </c>
      <c r="M278" t="str">
        <f t="shared" ca="1" si="89"/>
        <v>지정 장비</v>
      </c>
      <c r="N278" t="e">
        <f t="shared" ca="1" si="90"/>
        <v>#VALUE!</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t="e">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#VALUE!</v>
      </c>
      <c r="S278" t="e">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#VALUE!</v>
      </c>
      <c r="T278" t="e">
        <f t="shared" ca="1" si="92"/>
        <v>#VALUE!</v>
      </c>
      <c r="U278" t="s">
        <v>82</v>
      </c>
      <c r="V278" t="s">
        <v>259</v>
      </c>
      <c r="W278">
        <v>1</v>
      </c>
      <c r="X278" t="s">
        <v>125</v>
      </c>
      <c r="Z278">
        <v>8000</v>
      </c>
      <c r="AA278" t="str">
        <f t="shared" ca="1" si="93"/>
        <v>upn</v>
      </c>
      <c r="AB278" t="s">
        <v>92</v>
      </c>
      <c r="AC278">
        <v>13144</v>
      </c>
      <c r="AD278">
        <v>14</v>
      </c>
      <c r="AE278" t="s">
        <v>125</v>
      </c>
      <c r="AG278">
        <v>4200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v>
      </c>
      <c r="AN278" t="str">
        <f t="shared" ca="1" si="97"/>
        <v>{"dy":28,"sl":6,"tp":"upn","vl":"13144","cn":14,"pt":"GO","pr":4200}</v>
      </c>
    </row>
    <row r="279" spans="1:40">
      <c r="A279">
        <v>28</v>
      </c>
      <c r="B279">
        <v>7</v>
      </c>
      <c r="C279">
        <f t="shared" si="88"/>
        <v>0</v>
      </c>
      <c r="D279">
        <f t="shared" ca="1" si="99"/>
        <v>0.77979901750932357</v>
      </c>
      <c r="E279">
        <f t="shared" ca="1" si="99"/>
        <v>0.53989811868368986</v>
      </c>
      <c r="F279">
        <f t="shared" ca="1" si="99"/>
        <v>2.1378583878081336E-2</v>
      </c>
      <c r="G279">
        <f t="shared" ca="1" si="99"/>
        <v>0.5554965238639199</v>
      </c>
      <c r="H279">
        <f t="shared" ca="1" si="99"/>
        <v>0.54869966270685488</v>
      </c>
      <c r="I279">
        <f t="shared" ca="1" si="99"/>
        <v>0.31368647057304222</v>
      </c>
      <c r="M279" t="str">
        <f t="shared" ca="1" si="89"/>
        <v>지정 장비</v>
      </c>
      <c r="N279" t="e">
        <f t="shared" ca="1" si="90"/>
        <v>#VALUE!</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t="e">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#VALUE!</v>
      </c>
      <c r="S279" t="e">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#VALUE!</v>
      </c>
      <c r="T279" t="e">
        <f t="shared" ca="1" si="92"/>
        <v>#VALUE!</v>
      </c>
      <c r="U279" t="s">
        <v>82</v>
      </c>
      <c r="V279" t="s">
        <v>255</v>
      </c>
      <c r="W279">
        <v>1</v>
      </c>
      <c r="X279" t="s">
        <v>125</v>
      </c>
      <c r="Z279">
        <v>2000</v>
      </c>
      <c r="AA279" t="str">
        <f t="shared" ca="1" si="93"/>
        <v>upn</v>
      </c>
      <c r="AB279" t="s">
        <v>92</v>
      </c>
      <c r="AC279">
        <v>41165</v>
      </c>
      <c r="AD279">
        <v>11</v>
      </c>
      <c r="AE279" t="s">
        <v>125</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v>
      </c>
      <c r="AN279" t="str">
        <f t="shared" ca="1" si="97"/>
        <v>{"dy":28,"sl":7,"tp":"upn","vl":"41165","cn":11,"pt":"GO","pr":3300}</v>
      </c>
    </row>
    <row r="280" spans="1:40">
      <c r="A280">
        <v>28</v>
      </c>
      <c r="B280">
        <v>8</v>
      </c>
      <c r="C280">
        <f t="shared" si="88"/>
        <v>0</v>
      </c>
      <c r="D280">
        <f t="shared" ca="1" si="99"/>
        <v>0.50343782797052117</v>
      </c>
      <c r="E280">
        <f t="shared" ca="1" si="99"/>
        <v>0.44946740084315118</v>
      </c>
      <c r="F280">
        <f t="shared" ca="1" si="99"/>
        <v>0.68669797310346425</v>
      </c>
      <c r="G280">
        <f t="shared" ca="1" si="99"/>
        <v>0.68677355090412906</v>
      </c>
      <c r="H280">
        <f t="shared" ca="1" si="99"/>
        <v>0.20485740131418906</v>
      </c>
      <c r="I280">
        <f t="shared" ca="1" si="99"/>
        <v>0.68835816114151238</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fl2</v>
      </c>
      <c r="AB280" t="s">
        <v>88</v>
      </c>
      <c r="AC280" t="s">
        <v>492</v>
      </c>
      <c r="AD280">
        <v>1</v>
      </c>
      <c r="AE280" t="s">
        <v>129</v>
      </c>
      <c r="AF280">
        <v>70</v>
      </c>
      <c r="AG280">
        <v>39</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러센트</v>
      </c>
      <c r="AL280">
        <v>1</v>
      </c>
      <c r="AM280"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v>
      </c>
      <c r="AN280" t="str">
        <f t="shared" ca="1" si="97"/>
        <v>{"dy":28,"sl":8,"tp":"fl2","vl":"Actor0024","cn":1,"pt":"DI","pp":70,"pr":39}</v>
      </c>
    </row>
    <row r="281" spans="1:40">
      <c r="A281">
        <v>28</v>
      </c>
      <c r="B281">
        <v>9</v>
      </c>
      <c r="C281">
        <f t="shared" si="88"/>
        <v>0</v>
      </c>
      <c r="D281">
        <f t="shared" ca="1" si="99"/>
        <v>0.63411336987872102</v>
      </c>
      <c r="E281">
        <f t="shared" ca="1" si="99"/>
        <v>0.21260655886046864</v>
      </c>
      <c r="F281">
        <f t="shared" ca="1" si="99"/>
        <v>0.28076841339692071</v>
      </c>
      <c r="G281">
        <f t="shared" ca="1" si="99"/>
        <v>0.21719095802126809</v>
      </c>
      <c r="H281">
        <f t="shared" ca="1" si="99"/>
        <v>0.51001009705850453</v>
      </c>
      <c r="I281">
        <f t="shared" ca="1" si="99"/>
        <v>0.71515259485738181</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fl3</v>
      </c>
      <c r="AB281" t="s">
        <v>89</v>
      </c>
      <c r="AC281" t="s">
        <v>492</v>
      </c>
      <c r="AD281">
        <v>1</v>
      </c>
      <c r="AE281" t="s">
        <v>129</v>
      </c>
      <c r="AF281">
        <v>70</v>
      </c>
      <c r="AG281">
        <v>39</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러센트</v>
      </c>
      <c r="AL281">
        <v>1</v>
      </c>
      <c r="AM281"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v>
      </c>
      <c r="AN281" t="str">
        <f t="shared" ca="1" si="97"/>
        <v>{"dy":28,"sl":9,"tp":"fl3","vl":"Actor0024","cn":1,"pt":"DI","pp":70,"pr":39}</v>
      </c>
    </row>
    <row r="282" spans="1:40">
      <c r="A282">
        <v>29</v>
      </c>
      <c r="B282">
        <v>0</v>
      </c>
      <c r="C282">
        <f t="shared" si="88"/>
        <v>0</v>
      </c>
      <c r="D282">
        <f t="shared" ref="D282:I291" ca="1" si="100">RAND()</f>
        <v>0.71384629000302879</v>
      </c>
      <c r="E282">
        <f t="shared" ca="1" si="100"/>
        <v>0.39280562678053155</v>
      </c>
      <c r="F282">
        <f t="shared" ca="1" si="100"/>
        <v>0.18337303107651393</v>
      </c>
      <c r="G282">
        <f t="shared" ca="1" si="100"/>
        <v>5.9851595360719378E-2</v>
      </c>
      <c r="H282">
        <f t="shared" ca="1" si="100"/>
        <v>0.89539999692486016</v>
      </c>
      <c r="I282">
        <f t="shared" ca="1" si="100"/>
        <v>0.80320387773199031</v>
      </c>
      <c r="M282" t="str">
        <f t="shared" ca="1" si="89"/>
        <v>지정 장비</v>
      </c>
      <c r="N282" t="e">
        <f t="shared" ca="1" si="90"/>
        <v>#VALUE!</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e">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#VALUE!</v>
      </c>
      <c r="R282" t="e">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#VALUE!</v>
      </c>
      <c r="S282" t="e">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#VALUE!</v>
      </c>
      <c r="T282" t="e">
        <f t="shared" ca="1" si="92"/>
        <v>#VALUE!</v>
      </c>
      <c r="U282" t="s">
        <v>83</v>
      </c>
      <c r="W282">
        <v>1</v>
      </c>
      <c r="X282" t="s">
        <v>129</v>
      </c>
      <c r="Z282">
        <v>29</v>
      </c>
      <c r="AA282" t="str">
        <f t="shared" ca="1" si="93"/>
        <v>upn</v>
      </c>
      <c r="AB282" t="s">
        <v>92</v>
      </c>
      <c r="AC282">
        <v>4898</v>
      </c>
      <c r="AD282">
        <v>9</v>
      </c>
      <c r="AE282" t="s">
        <v>125</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v>
      </c>
      <c r="AN282" t="str">
        <f t="shared" ca="1" si="97"/>
        <v>{"dy":29,"sl":0,"tp":"upn","vl":"4898","cn":9,"pt":"GO","pr":2700}</v>
      </c>
    </row>
    <row r="283" spans="1:40">
      <c r="A283">
        <v>29</v>
      </c>
      <c r="B283">
        <v>1</v>
      </c>
      <c r="C283">
        <f t="shared" si="88"/>
        <v>0</v>
      </c>
      <c r="D283">
        <f t="shared" ca="1" si="100"/>
        <v>0.93202587170861462</v>
      </c>
      <c r="E283">
        <f t="shared" ca="1" si="100"/>
        <v>0.82104296405316102</v>
      </c>
      <c r="F283">
        <f t="shared" ca="1" si="100"/>
        <v>0.5790423237411968</v>
      </c>
      <c r="G283">
        <f t="shared" ca="1" si="100"/>
        <v>3.5930525255662205E-2</v>
      </c>
      <c r="H283">
        <f t="shared" ca="1" si="100"/>
        <v>0.13177383681089916</v>
      </c>
      <c r="I283">
        <f t="shared" ca="1" si="100"/>
        <v>0.81596691661164034</v>
      </c>
      <c r="M283" t="str">
        <f t="shared" ca="1" si="89"/>
        <v>지정 장비</v>
      </c>
      <c r="N283" t="e">
        <f t="shared" ca="1" si="90"/>
        <v>#VALUE!</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DI</v>
      </c>
      <c r="Q283" t="e">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#VALUE!</v>
      </c>
      <c r="R283" t="e">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#VALUE!</v>
      </c>
      <c r="S283" t="e">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#VALUE!</v>
      </c>
      <c r="T283" t="e">
        <f t="shared" ca="1" si="92"/>
        <v>#VALUE!</v>
      </c>
      <c r="U283" t="s">
        <v>82</v>
      </c>
      <c r="V283" t="s">
        <v>199</v>
      </c>
      <c r="W283">
        <v>1</v>
      </c>
      <c r="X283" t="s">
        <v>125</v>
      </c>
      <c r="Z283">
        <v>3200</v>
      </c>
      <c r="AA283" t="str">
        <f t="shared" ca="1" si="93"/>
        <v>fe</v>
      </c>
      <c r="AB283" t="s">
        <v>82</v>
      </c>
      <c r="AC283" t="s">
        <v>480</v>
      </c>
      <c r="AD283">
        <v>1</v>
      </c>
      <c r="AE283" t="s">
        <v>125</v>
      </c>
      <c r="AG283">
        <v>600</v>
      </c>
      <c r="AH283" t="str">
        <f>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유목민의 가보</v>
      </c>
      <c r="AL283">
        <v>1</v>
      </c>
      <c r="AM283"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v>
      </c>
      <c r="AN283" t="str">
        <f t="shared" ca="1" si="97"/>
        <v>{"dy":29,"sl":1,"tp":"fe","vl":"Equip2001","cn":1,"pt":"GO","pr":600}</v>
      </c>
    </row>
    <row r="284" spans="1:40">
      <c r="A284">
        <v>29</v>
      </c>
      <c r="B284">
        <v>2</v>
      </c>
      <c r="C284">
        <f t="shared" si="88"/>
        <v>0</v>
      </c>
      <c r="D284">
        <f t="shared" ca="1" si="100"/>
        <v>0.44264034383889683</v>
      </c>
      <c r="E284">
        <f t="shared" ca="1" si="100"/>
        <v>0.25251276425411517</v>
      </c>
      <c r="F284">
        <f t="shared" ca="1" si="100"/>
        <v>0.56196580788604633</v>
      </c>
      <c r="G284">
        <f t="shared" ca="1" si="100"/>
        <v>1.0647511759562467E-2</v>
      </c>
      <c r="H284">
        <f t="shared" ca="1" si="100"/>
        <v>0.33386112777061894</v>
      </c>
      <c r="I284">
        <f t="shared" ca="1" si="100"/>
        <v>0.84817441190069043</v>
      </c>
      <c r="M284" t="str">
        <f t="shared" ca="1" si="89"/>
        <v>안 지정 캐릭터 PP 영웅등급</v>
      </c>
      <c r="N284">
        <f t="shared" ca="1" si="90"/>
        <v>25251</v>
      </c>
      <c r="O284">
        <f t="shared" ca="1" si="91"/>
        <v>6</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1800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91</v>
      </c>
      <c r="V284">
        <v>63388</v>
      </c>
      <c r="W284">
        <v>12</v>
      </c>
      <c r="X284" t="s">
        <v>125</v>
      </c>
      <c r="Z284">
        <v>1200</v>
      </c>
      <c r="AA284" t="str">
        <f t="shared" ca="1" si="93"/>
        <v>uph</v>
      </c>
      <c r="AB284" t="s">
        <v>91</v>
      </c>
      <c r="AC284">
        <v>91067</v>
      </c>
      <c r="AD284">
        <v>12</v>
      </c>
      <c r="AE284" t="s">
        <v>125</v>
      </c>
      <c r="AG284">
        <v>3600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v>
      </c>
      <c r="AN284" t="str">
        <f t="shared" ca="1" si="97"/>
        <v>{"dy":29,"sl":2,"tp":"uph","vl":"91067","cn":12,"pt":"GO","pr":3600}</v>
      </c>
    </row>
    <row r="285" spans="1:40">
      <c r="A285">
        <v>29</v>
      </c>
      <c r="B285">
        <v>3</v>
      </c>
      <c r="C285">
        <f t="shared" si="88"/>
        <v>0</v>
      </c>
      <c r="D285">
        <f t="shared" ca="1" si="100"/>
        <v>0.37216155696219344</v>
      </c>
      <c r="E285">
        <f t="shared" ca="1" si="100"/>
        <v>0.59146757706567665</v>
      </c>
      <c r="F285">
        <f t="shared" ca="1" si="100"/>
        <v>0.16458712938559061</v>
      </c>
      <c r="G285">
        <f t="shared" ca="1" si="100"/>
        <v>0.622373694251947</v>
      </c>
      <c r="H285">
        <f t="shared" ca="1" si="100"/>
        <v>0.74568427297122108</v>
      </c>
      <c r="I285">
        <f t="shared" ca="1" si="100"/>
        <v>0.64421654433355946</v>
      </c>
      <c r="M285" t="str">
        <f t="shared" ca="1" si="89"/>
        <v>안 지정 캐릭터 PP 일반등급</v>
      </c>
      <c r="N285">
        <f t="shared" ca="1" si="90"/>
        <v>59146</v>
      </c>
      <c r="O285">
        <f t="shared" ca="1" si="91"/>
        <v>10</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3000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92</v>
      </c>
      <c r="V285">
        <v>36673</v>
      </c>
      <c r="W285">
        <v>11</v>
      </c>
      <c r="X285" t="s">
        <v>125</v>
      </c>
      <c r="Z285">
        <v>1100</v>
      </c>
      <c r="AA285" t="str">
        <f t="shared" ca="1" si="93"/>
        <v>fe</v>
      </c>
      <c r="AB285" t="s">
        <v>82</v>
      </c>
      <c r="AC285" t="s">
        <v>495</v>
      </c>
      <c r="AD285">
        <v>1</v>
      </c>
      <c r="AE285" t="s">
        <v>129</v>
      </c>
      <c r="AF285">
        <v>189</v>
      </c>
      <c r="AG285">
        <v>119</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전설</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단단한 칼날 메이스</v>
      </c>
      <c r="AL285">
        <v>1</v>
      </c>
      <c r="AM285"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v>
      </c>
      <c r="AN285" t="str">
        <f t="shared" ca="1" si="97"/>
        <v>{"dy":29,"sl":3,"tp":"fe","vl":"Equip4401","cn":1,"pt":"DI","pp":189,"pr":119}</v>
      </c>
    </row>
    <row r="286" spans="1:40">
      <c r="A286">
        <v>29</v>
      </c>
      <c r="B286">
        <v>4</v>
      </c>
      <c r="C286">
        <f t="shared" si="88"/>
        <v>0</v>
      </c>
      <c r="D286">
        <f t="shared" ca="1" si="100"/>
        <v>0.72018942313264855</v>
      </c>
      <c r="E286">
        <f t="shared" ca="1" si="100"/>
        <v>0.15863319518458774</v>
      </c>
      <c r="F286">
        <f t="shared" ca="1" si="100"/>
        <v>0.67579820023991222</v>
      </c>
      <c r="G286">
        <f t="shared" ca="1" si="100"/>
        <v>0.58466493183064983</v>
      </c>
      <c r="H286">
        <f t="shared" ca="1" si="100"/>
        <v>0.45365272851844418</v>
      </c>
      <c r="I286">
        <f t="shared" ca="1" si="100"/>
        <v>0.50560664719952986</v>
      </c>
      <c r="M286" t="str">
        <f t="shared" ca="1" si="89"/>
        <v>안 지정 캐릭터 PP 일반등급</v>
      </c>
      <c r="N286">
        <f t="shared" ca="1" si="90"/>
        <v>15863</v>
      </c>
      <c r="O286">
        <f t="shared" ca="1" si="91"/>
        <v>4</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1200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92</v>
      </c>
      <c r="V286">
        <v>99135</v>
      </c>
      <c r="W286">
        <v>14</v>
      </c>
      <c r="X286" t="s">
        <v>125</v>
      </c>
      <c r="Z286">
        <v>1400</v>
      </c>
      <c r="AA286" t="str">
        <f t="shared" ca="1" si="93"/>
        <v>upn</v>
      </c>
      <c r="AB286" t="s">
        <v>92</v>
      </c>
      <c r="AC286">
        <v>14370</v>
      </c>
      <c r="AD286">
        <v>4</v>
      </c>
      <c r="AE286" t="s">
        <v>125</v>
      </c>
      <c r="AG286">
        <v>1200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v>
      </c>
      <c r="AN286" t="str">
        <f t="shared" ca="1" si="97"/>
        <v>{"dy":29,"sl":4,"tp":"upn","vl":"14370","cn":4,"pt":"GO","pr":1200}</v>
      </c>
    </row>
    <row r="287" spans="1:40">
      <c r="A287">
        <v>29</v>
      </c>
      <c r="B287">
        <v>5</v>
      </c>
      <c r="C287">
        <f t="shared" si="88"/>
        <v>0</v>
      </c>
      <c r="D287">
        <f t="shared" ca="1" si="100"/>
        <v>0.6476430417860064</v>
      </c>
      <c r="E287">
        <f t="shared" ca="1" si="100"/>
        <v>0.18525014097122983</v>
      </c>
      <c r="F287">
        <f t="shared" ca="1" si="100"/>
        <v>0.45003771136721549</v>
      </c>
      <c r="G287">
        <f t="shared" ca="1" si="100"/>
        <v>0.54293030903562778</v>
      </c>
      <c r="H287">
        <f t="shared" ca="1" si="100"/>
        <v>3.4093511398737619E-2</v>
      </c>
      <c r="I287">
        <f t="shared" ca="1" si="100"/>
        <v>0.69854231731410232</v>
      </c>
      <c r="M287" t="str">
        <f t="shared" ca="1" si="89"/>
        <v>안 지정 캐릭터 PP 영웅등급</v>
      </c>
      <c r="N287">
        <f t="shared" ca="1" si="90"/>
        <v>18525</v>
      </c>
      <c r="O287">
        <f t="shared" ca="1" si="91"/>
        <v>5</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1500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82</v>
      </c>
      <c r="V287" t="s">
        <v>241</v>
      </c>
      <c r="W287">
        <v>1</v>
      </c>
      <c r="X287" t="s">
        <v>129</v>
      </c>
      <c r="Z287">
        <v>10</v>
      </c>
      <c r="AA287" t="str">
        <f t="shared" ca="1" si="93"/>
        <v>fe</v>
      </c>
      <c r="AB287" t="s">
        <v>82</v>
      </c>
      <c r="AC287" t="s">
        <v>481</v>
      </c>
      <c r="AD287">
        <v>1</v>
      </c>
      <c r="AE287" t="s">
        <v>125</v>
      </c>
      <c r="AG287">
        <v>700</v>
      </c>
      <c r="AH287" t="str">
        <f>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그린 아이즈</v>
      </c>
      <c r="AL287">
        <v>1</v>
      </c>
      <c r="AM287"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v>
      </c>
      <c r="AN287" t="str">
        <f t="shared" ca="1" si="97"/>
        <v>{"dy":29,"sl":5,"tp":"fe","vl":"Equip5002","cn":1,"pt":"GO","pr":700}</v>
      </c>
    </row>
    <row r="288" spans="1:40">
      <c r="A288">
        <v>29</v>
      </c>
      <c r="B288">
        <v>6</v>
      </c>
      <c r="C288">
        <f t="shared" si="88"/>
        <v>0</v>
      </c>
      <c r="D288">
        <f t="shared" ca="1" si="100"/>
        <v>0.97632903807222715</v>
      </c>
      <c r="E288">
        <f t="shared" ca="1" si="100"/>
        <v>0.96419905583773702</v>
      </c>
      <c r="F288">
        <f t="shared" ca="1" si="100"/>
        <v>0.77196453769547879</v>
      </c>
      <c r="G288">
        <f t="shared" ca="1" si="100"/>
        <v>0.23823369232058134</v>
      </c>
      <c r="H288">
        <f t="shared" ca="1" si="100"/>
        <v>0.31156025194986392</v>
      </c>
      <c r="I288">
        <f t="shared" ca="1" si="100"/>
        <v>0.87399089740497415</v>
      </c>
      <c r="M288" t="str">
        <f t="shared" ca="1" si="89"/>
        <v>지정 장비</v>
      </c>
      <c r="N288" t="e">
        <f t="shared" ca="1" si="90"/>
        <v>#VALUE!</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DI</v>
      </c>
      <c r="Q288" t="e">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#VALUE!</v>
      </c>
      <c r="R288" t="e">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#VALUE!</v>
      </c>
      <c r="S288" t="e">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#VALUE!</v>
      </c>
      <c r="T288" t="e">
        <f t="shared" ca="1" si="92"/>
        <v>#VALUE!</v>
      </c>
      <c r="U288" t="s">
        <v>82</v>
      </c>
      <c r="V288" t="s">
        <v>113</v>
      </c>
      <c r="W288">
        <v>1</v>
      </c>
      <c r="X288" t="s">
        <v>125</v>
      </c>
      <c r="Z288">
        <v>1500</v>
      </c>
      <c r="AA288" t="str">
        <f t="shared" ca="1" si="93"/>
        <v>fe</v>
      </c>
      <c r="AB288" t="s">
        <v>82</v>
      </c>
      <c r="AC288" t="s">
        <v>482</v>
      </c>
      <c r="AD288">
        <v>1</v>
      </c>
      <c r="AE288" t="s">
        <v>125</v>
      </c>
      <c r="AG288">
        <v>9500</v>
      </c>
      <c r="AH288" t="str">
        <f>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플럭스 리볼버</v>
      </c>
      <c r="AL288">
        <v>1</v>
      </c>
      <c r="AM288"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v>
      </c>
      <c r="AN288" t="str">
        <f t="shared" ca="1" si="97"/>
        <v>{"dy":29,"sl":6,"tp":"fe","vl":"Equip6202","cn":1,"pt":"GO","pr":9500}</v>
      </c>
    </row>
    <row r="289" spans="1:40">
      <c r="A289">
        <v>29</v>
      </c>
      <c r="B289">
        <v>7</v>
      </c>
      <c r="C289">
        <f t="shared" si="88"/>
        <v>0</v>
      </c>
      <c r="D289">
        <f t="shared" ca="1" si="100"/>
        <v>0.33766929575104143</v>
      </c>
      <c r="E289">
        <f t="shared" ca="1" si="100"/>
        <v>0.62092498850506495</v>
      </c>
      <c r="F289">
        <f t="shared" ca="1" si="100"/>
        <v>0.70666834725937711</v>
      </c>
      <c r="G289">
        <f t="shared" ca="1" si="100"/>
        <v>0.79842566168395324</v>
      </c>
      <c r="H289">
        <f t="shared" ca="1" si="100"/>
        <v>0.99012106477635586</v>
      </c>
      <c r="I289">
        <f t="shared" ca="1" si="100"/>
        <v>0.64822537841338301</v>
      </c>
      <c r="M289" t="str">
        <f t="shared" ca="1" si="89"/>
        <v>지정 장비</v>
      </c>
      <c r="N289" t="e">
        <f t="shared" ca="1" si="90"/>
        <v>#VALUE!</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t="e">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#VALUE!</v>
      </c>
      <c r="S289" t="e">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#VALUE!</v>
      </c>
      <c r="T289" t="e">
        <f t="shared" ca="1" si="92"/>
        <v>#VALUE!</v>
      </c>
      <c r="U289" t="s">
        <v>82</v>
      </c>
      <c r="V289" t="s">
        <v>182</v>
      </c>
      <c r="W289">
        <v>1</v>
      </c>
      <c r="X289" t="s">
        <v>125</v>
      </c>
      <c r="Z289">
        <v>2900</v>
      </c>
      <c r="AA289" t="str">
        <f t="shared" ca="1" si="93"/>
        <v>fe</v>
      </c>
      <c r="AB289" t="s">
        <v>82</v>
      </c>
      <c r="AC289" t="s">
        <v>483</v>
      </c>
      <c r="AD289">
        <v>1</v>
      </c>
      <c r="AE289" t="s">
        <v>125</v>
      </c>
      <c r="AG289">
        <v>8500</v>
      </c>
      <c r="AH289" t="str">
        <f>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왕조의 블레이드</v>
      </c>
      <c r="AL289">
        <v>1</v>
      </c>
      <c r="AM289"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v>
      </c>
      <c r="AN289" t="str">
        <f t="shared" ca="1" si="97"/>
        <v>{"dy":29,"sl":7,"tp":"fe","vl":"Equip8102","cn":1,"pt":"GO","pr":8500}</v>
      </c>
    </row>
    <row r="290" spans="1:40">
      <c r="A290">
        <v>29</v>
      </c>
      <c r="B290">
        <v>8</v>
      </c>
      <c r="C290">
        <f t="shared" si="88"/>
        <v>0</v>
      </c>
      <c r="D290">
        <f t="shared" ca="1" si="100"/>
        <v>0.22946839114033035</v>
      </c>
      <c r="E290">
        <f t="shared" ca="1" si="100"/>
        <v>0.90496857660239849</v>
      </c>
      <c r="F290">
        <f t="shared" ca="1" si="100"/>
        <v>0.24257846210040468</v>
      </c>
      <c r="G290">
        <f t="shared" ca="1" si="100"/>
        <v>0.59446341931367452</v>
      </c>
      <c r="H290">
        <f t="shared" ca="1" si="100"/>
        <v>0.66148291016734306</v>
      </c>
      <c r="I290">
        <f t="shared" ca="1" si="100"/>
        <v>7.1197217136073077E-2</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fl2</v>
      </c>
      <c r="AB290" t="s">
        <v>88</v>
      </c>
      <c r="AC290" t="s">
        <v>379</v>
      </c>
      <c r="AD290">
        <v>1</v>
      </c>
      <c r="AE290" t="s">
        <v>129</v>
      </c>
      <c r="AF290">
        <v>70</v>
      </c>
      <c r="AG290">
        <v>49</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그루퍼스</v>
      </c>
      <c r="AL290">
        <v>1</v>
      </c>
      <c r="AM290"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v>
      </c>
      <c r="AN290" t="str">
        <f t="shared" ca="1" si="97"/>
        <v>{"dy":29,"sl":8,"tp":"fl2","vl":"Actor2010","cn":1,"pt":"DI","pp":70,"pr":49}</v>
      </c>
    </row>
    <row r="291" spans="1:40">
      <c r="A291">
        <v>29</v>
      </c>
      <c r="B291">
        <v>9</v>
      </c>
      <c r="C291">
        <f t="shared" si="88"/>
        <v>0</v>
      </c>
      <c r="D291">
        <f t="shared" ca="1" si="100"/>
        <v>0.89890966710163633</v>
      </c>
      <c r="E291">
        <f t="shared" ca="1" si="100"/>
        <v>0.7086766936247092</v>
      </c>
      <c r="F291">
        <f t="shared" ca="1" si="100"/>
        <v>0.17106075527108255</v>
      </c>
      <c r="G291">
        <f t="shared" ca="1" si="100"/>
        <v>3.8069954661894667E-2</v>
      </c>
      <c r="H291">
        <f t="shared" ca="1" si="100"/>
        <v>0.20906018657949854</v>
      </c>
      <c r="I291">
        <f t="shared" ca="1" si="100"/>
        <v>0.19316845552624529</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fl3</v>
      </c>
      <c r="AB291" t="s">
        <v>89</v>
      </c>
      <c r="AC291" t="s">
        <v>379</v>
      </c>
      <c r="AD291">
        <v>1</v>
      </c>
      <c r="AE291" t="s">
        <v>129</v>
      </c>
      <c r="AF291">
        <v>70</v>
      </c>
      <c r="AG291">
        <v>49</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그루퍼스</v>
      </c>
      <c r="AL291">
        <v>1</v>
      </c>
      <c r="AM291"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v>
      </c>
      <c r="AN291" t="str">
        <f t="shared" ca="1" si="97"/>
        <v>{"dy":29,"sl":9,"tp":"fl3","vl":"Actor2010","cn":1,"pt":"DI","pp":70,"pr":49}</v>
      </c>
    </row>
    <row r="292" spans="1:40">
      <c r="A292">
        <v>30</v>
      </c>
      <c r="B292">
        <v>0</v>
      </c>
      <c r="C292">
        <f t="shared" si="88"/>
        <v>0</v>
      </c>
      <c r="D292">
        <f t="shared" ref="D292:I301" ca="1" si="101">RAND()</f>
        <v>0.87307067342927835</v>
      </c>
      <c r="E292">
        <f t="shared" ca="1" si="101"/>
        <v>0.56999900608975484</v>
      </c>
      <c r="F292">
        <f t="shared" ca="1" si="101"/>
        <v>4.5978814049973948E-4</v>
      </c>
      <c r="G292">
        <f t="shared" ca="1" si="101"/>
        <v>0.97417977050647775</v>
      </c>
      <c r="H292">
        <f t="shared" ca="1" si="101"/>
        <v>0.25272936358078624</v>
      </c>
      <c r="I292">
        <f t="shared" ca="1" si="101"/>
        <v>0.62866367926611966</v>
      </c>
      <c r="M292" t="str">
        <f t="shared" ca="1" si="89"/>
        <v>지정 장비</v>
      </c>
      <c r="N292" t="e">
        <f t="shared" ca="1" si="90"/>
        <v>#VALUE!</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t="e">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#VALUE!</v>
      </c>
      <c r="S292" t="e">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#VALUE!</v>
      </c>
      <c r="T292" t="e">
        <f t="shared" ca="1" si="92"/>
        <v>#VALUE!</v>
      </c>
      <c r="U292" t="s">
        <v>82</v>
      </c>
      <c r="V292" t="s">
        <v>245</v>
      </c>
      <c r="W292">
        <v>1</v>
      </c>
      <c r="X292" t="s">
        <v>125</v>
      </c>
      <c r="Z292">
        <v>600</v>
      </c>
      <c r="AA292" t="str">
        <f t="shared" ca="1" si="93"/>
        <v>fe</v>
      </c>
      <c r="AB292" t="s">
        <v>82</v>
      </c>
      <c r="AC292" t="s">
        <v>484</v>
      </c>
      <c r="AD292">
        <v>1</v>
      </c>
      <c r="AE292" t="s">
        <v>125</v>
      </c>
      <c r="AG292">
        <v>600</v>
      </c>
      <c r="AH292" t="str">
        <f>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피의 착즙기</v>
      </c>
      <c r="AL292">
        <v>1</v>
      </c>
      <c r="AM292"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v>
      </c>
      <c r="AN292" t="str">
        <f t="shared" ca="1" si="97"/>
        <v>{"dy":30,"sl":0,"tp":"fe","vl":"Equip4002","cn":1,"pt":"GO","pr":600}</v>
      </c>
    </row>
    <row r="293" spans="1:40">
      <c r="A293">
        <v>30</v>
      </c>
      <c r="B293">
        <v>1</v>
      </c>
      <c r="C293">
        <f t="shared" si="88"/>
        <v>0</v>
      </c>
      <c r="D293">
        <f t="shared" ca="1" si="101"/>
        <v>0.53572494584490438</v>
      </c>
      <c r="E293">
        <f t="shared" ca="1" si="101"/>
        <v>0.81191023478487911</v>
      </c>
      <c r="F293">
        <f t="shared" ca="1" si="101"/>
        <v>0.65194652882958748</v>
      </c>
      <c r="G293">
        <f t="shared" ca="1" si="101"/>
        <v>0.42243129423236814</v>
      </c>
      <c r="H293">
        <f t="shared" ca="1" si="101"/>
        <v>0.26511860884254246</v>
      </c>
      <c r="I293">
        <f t="shared" ca="1" si="101"/>
        <v>0.88566437479076576</v>
      </c>
      <c r="M293" t="str">
        <f t="shared" ca="1" si="89"/>
        <v>지정 장비</v>
      </c>
      <c r="N293" t="e">
        <f t="shared" ca="1" si="90"/>
        <v>#VALUE!</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DI</v>
      </c>
      <c r="Q293" t="e">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#VALUE!</v>
      </c>
      <c r="R293" t="e">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#VALUE!</v>
      </c>
      <c r="S293" t="e">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#VALUE!</v>
      </c>
      <c r="T293" t="e">
        <f t="shared" ca="1" si="92"/>
        <v>#VALUE!</v>
      </c>
      <c r="U293" t="s">
        <v>82</v>
      </c>
      <c r="V293" t="s">
        <v>240</v>
      </c>
      <c r="W293">
        <v>1</v>
      </c>
      <c r="X293" t="s">
        <v>125</v>
      </c>
      <c r="Z293">
        <v>1300</v>
      </c>
      <c r="AA293" t="str">
        <f t="shared" ca="1" si="93"/>
        <v>fe</v>
      </c>
      <c r="AB293" t="s">
        <v>82</v>
      </c>
      <c r="AC293" t="s">
        <v>485</v>
      </c>
      <c r="AD293">
        <v>1</v>
      </c>
      <c r="AE293" t="s">
        <v>125</v>
      </c>
      <c r="AG293">
        <v>1000</v>
      </c>
      <c r="AH293" t="str">
        <f>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원시 부족 지팡이</v>
      </c>
      <c r="AL293">
        <v>1</v>
      </c>
      <c r="AM293"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v>
      </c>
      <c r="AN293" t="str">
        <f t="shared" ca="1" si="97"/>
        <v>{"dy":30,"sl":1,"tp":"fe","vl":"Equip3101","cn":1,"pt":"GO","pr":1000}</v>
      </c>
    </row>
    <row r="294" spans="1:40">
      <c r="A294">
        <v>30</v>
      </c>
      <c r="B294">
        <v>2</v>
      </c>
      <c r="C294">
        <f t="shared" si="88"/>
        <v>0</v>
      </c>
      <c r="D294">
        <f t="shared" ca="1" si="101"/>
        <v>0.23984265523303216</v>
      </c>
      <c r="E294">
        <f t="shared" ca="1" si="101"/>
        <v>5.5172057104594496E-2</v>
      </c>
      <c r="F294">
        <f t="shared" ca="1" si="101"/>
        <v>0.54586592723011651</v>
      </c>
      <c r="G294">
        <f t="shared" ca="1" si="101"/>
        <v>0.74420514469007326</v>
      </c>
      <c r="H294">
        <f t="shared" ca="1" si="101"/>
        <v>0.1716924506876597</v>
      </c>
      <c r="I294">
        <f t="shared" ca="1" si="101"/>
        <v>0.80196887264933581</v>
      </c>
      <c r="M294" t="str">
        <f t="shared" ca="1" si="89"/>
        <v>안 지정 캐릭터 PP 영웅등급</v>
      </c>
      <c r="N294">
        <f t="shared" ca="1" si="90"/>
        <v>5517</v>
      </c>
      <c r="O294">
        <f t="shared" ca="1" si="91"/>
        <v>3</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900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91</v>
      </c>
      <c r="V294">
        <v>63660</v>
      </c>
      <c r="W294">
        <v>12</v>
      </c>
      <c r="X294" t="s">
        <v>125</v>
      </c>
      <c r="Z294">
        <v>1200</v>
      </c>
      <c r="AA294" t="str">
        <f t="shared" ca="1" si="93"/>
        <v>fe</v>
      </c>
      <c r="AB294" t="s">
        <v>82</v>
      </c>
      <c r="AC294" t="s">
        <v>486</v>
      </c>
      <c r="AD294">
        <v>1</v>
      </c>
      <c r="AE294" t="s">
        <v>125</v>
      </c>
      <c r="AG294">
        <v>3300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야만인의 분노</v>
      </c>
      <c r="AL294">
        <v>1</v>
      </c>
      <c r="AM294"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v>
      </c>
      <c r="AN294" t="str">
        <f t="shared" ca="1" si="97"/>
        <v>{"dy":30,"sl":2,"tp":"fe","vl":"Equip0201","cn":1,"pt":"GO","pr":3300}</v>
      </c>
    </row>
    <row r="295" spans="1:40">
      <c r="A295">
        <v>30</v>
      </c>
      <c r="B295">
        <v>3</v>
      </c>
      <c r="C295">
        <f t="shared" si="88"/>
        <v>0</v>
      </c>
      <c r="D295">
        <f t="shared" ca="1" si="101"/>
        <v>0.67309178285450544</v>
      </c>
      <c r="E295">
        <f t="shared" ca="1" si="101"/>
        <v>0.46684182686614184</v>
      </c>
      <c r="F295">
        <f t="shared" ca="1" si="101"/>
        <v>0.99926248674060447</v>
      </c>
      <c r="G295">
        <f t="shared" ca="1" si="101"/>
        <v>0.76334150905572484</v>
      </c>
      <c r="H295">
        <f t="shared" ca="1" si="101"/>
        <v>7.1077398996909458E-2</v>
      </c>
      <c r="I295">
        <f t="shared" ca="1" si="101"/>
        <v>0.79588688580755351</v>
      </c>
      <c r="M295" t="str">
        <f t="shared" ca="1" si="89"/>
        <v>안 지정 캐릭터 PP 일반등급</v>
      </c>
      <c r="N295">
        <f t="shared" ca="1" si="90"/>
        <v>46684</v>
      </c>
      <c r="O295">
        <f t="shared" ca="1" si="91"/>
        <v>8</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2400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92</v>
      </c>
      <c r="V295">
        <v>98140</v>
      </c>
      <c r="W295">
        <v>14</v>
      </c>
      <c r="X295" t="s">
        <v>125</v>
      </c>
      <c r="Z295">
        <v>1400</v>
      </c>
      <c r="AA295" t="str">
        <f t="shared" ca="1" si="93"/>
        <v>upn</v>
      </c>
      <c r="AB295" t="s">
        <v>92</v>
      </c>
      <c r="AC295">
        <v>41845</v>
      </c>
      <c r="AD295">
        <v>3</v>
      </c>
      <c r="AE295" t="s">
        <v>125</v>
      </c>
      <c r="AG295">
        <v>900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v>
      </c>
      <c r="AN295" t="str">
        <f t="shared" ca="1" si="97"/>
        <v>{"dy":30,"sl":3,"tp":"upn","vl":"41845","cn":3,"pt":"GO","pr":900}</v>
      </c>
    </row>
    <row r="296" spans="1:40">
      <c r="A296">
        <v>30</v>
      </c>
      <c r="B296">
        <v>4</v>
      </c>
      <c r="C296">
        <f t="shared" si="88"/>
        <v>0</v>
      </c>
      <c r="D296">
        <f t="shared" ca="1" si="101"/>
        <v>0.82802705147710298</v>
      </c>
      <c r="E296">
        <f t="shared" ca="1" si="101"/>
        <v>0.96794015858686988</v>
      </c>
      <c r="F296">
        <f t="shared" ca="1" si="101"/>
        <v>0.8852824438971737</v>
      </c>
      <c r="G296">
        <f t="shared" ca="1" si="101"/>
        <v>0.70443598934827911</v>
      </c>
      <c r="H296">
        <f t="shared" ca="1" si="101"/>
        <v>0.77889093279858601</v>
      </c>
      <c r="I296">
        <f t="shared" ca="1" si="101"/>
        <v>0.70211098782462666</v>
      </c>
      <c r="M296" t="str">
        <f t="shared" ca="1" si="89"/>
        <v>안 지정 캐릭터 PP 일반등급</v>
      </c>
      <c r="N296">
        <f t="shared" ca="1" si="90"/>
        <v>96794</v>
      </c>
      <c r="O296">
        <f t="shared" ca="1" si="91"/>
        <v>14</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4200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92</v>
      </c>
      <c r="V296">
        <v>98567</v>
      </c>
      <c r="W296">
        <v>14</v>
      </c>
      <c r="X296" t="s">
        <v>125</v>
      </c>
      <c r="Z296">
        <v>1400</v>
      </c>
      <c r="AA296" t="str">
        <f t="shared" ca="1" si="93"/>
        <v>fe</v>
      </c>
      <c r="AB296" t="s">
        <v>82</v>
      </c>
      <c r="AC296" t="s">
        <v>487</v>
      </c>
      <c r="AD296">
        <v>1</v>
      </c>
      <c r="AE296" t="s">
        <v>125</v>
      </c>
      <c r="AG296">
        <v>1800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까마귀 리볼버</v>
      </c>
      <c r="AL296">
        <v>1</v>
      </c>
      <c r="AM296"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v>
      </c>
      <c r="AN296" t="str">
        <f t="shared" ca="1" si="97"/>
        <v>{"dy":30,"sl":4,"tp":"fe","vl":"Equip6001","cn":1,"pt":"GO","pr":1800}</v>
      </c>
    </row>
    <row r="297" spans="1:40">
      <c r="A297">
        <v>30</v>
      </c>
      <c r="B297">
        <v>5</v>
      </c>
      <c r="C297">
        <f t="shared" si="88"/>
        <v>0</v>
      </c>
      <c r="D297">
        <f t="shared" ca="1" si="101"/>
        <v>0.76500130143635536</v>
      </c>
      <c r="E297">
        <f t="shared" ca="1" si="101"/>
        <v>0.50544740587632964</v>
      </c>
      <c r="F297">
        <f t="shared" ca="1" si="101"/>
        <v>0.12233348137144295</v>
      </c>
      <c r="G297">
        <f t="shared" ca="1" si="101"/>
        <v>0.9104608954986444</v>
      </c>
      <c r="H297">
        <f t="shared" ca="1" si="101"/>
        <v>0.94685242198934105</v>
      </c>
      <c r="I297">
        <f t="shared" ca="1" si="101"/>
        <v>5.4759854319706536E-2</v>
      </c>
      <c r="M297" t="str">
        <f t="shared" ca="1" si="89"/>
        <v>안 지정 캐릭터 PP 일반등급</v>
      </c>
      <c r="N297">
        <f t="shared" ca="1" si="90"/>
        <v>50544</v>
      </c>
      <c r="O297">
        <f t="shared" ca="1" si="91"/>
        <v>9</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2700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92</v>
      </c>
      <c r="V297">
        <v>33903</v>
      </c>
      <c r="W297">
        <v>11</v>
      </c>
      <c r="X297" t="s">
        <v>125</v>
      </c>
      <c r="Z297">
        <v>1100</v>
      </c>
      <c r="AA297" t="str">
        <f t="shared" ca="1" si="93"/>
        <v>uph</v>
      </c>
      <c r="AB297" t="s">
        <v>91</v>
      </c>
      <c r="AC297">
        <v>75139</v>
      </c>
      <c r="AD297">
        <v>10</v>
      </c>
      <c r="AE297" t="s">
        <v>125</v>
      </c>
      <c r="AG297">
        <v>3000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v>
      </c>
      <c r="AN297" t="str">
        <f t="shared" ca="1" si="97"/>
        <v>{"dy":30,"sl":5,"tp":"uph","vl":"75139","cn":10,"pt":"GO","pr":3000}</v>
      </c>
    </row>
    <row r="298" spans="1:40">
      <c r="A298">
        <v>30</v>
      </c>
      <c r="B298">
        <v>6</v>
      </c>
      <c r="C298">
        <f t="shared" si="88"/>
        <v>0</v>
      </c>
      <c r="D298">
        <f t="shared" ca="1" si="101"/>
        <v>0.23690670985809381</v>
      </c>
      <c r="E298">
        <f t="shared" ca="1" si="101"/>
        <v>8.4889940522528962E-3</v>
      </c>
      <c r="F298">
        <f t="shared" ca="1" si="101"/>
        <v>0.87169896501869459</v>
      </c>
      <c r="G298">
        <f t="shared" ca="1" si="101"/>
        <v>0.825136846639974</v>
      </c>
      <c r="H298">
        <f t="shared" ca="1" si="101"/>
        <v>0.51968717172237833</v>
      </c>
      <c r="I298">
        <f t="shared" ca="1" si="101"/>
        <v>0.39750989290397165</v>
      </c>
      <c r="M298" t="str">
        <f t="shared" ca="1" si="89"/>
        <v>지정 장비</v>
      </c>
      <c r="N298" t="e">
        <f t="shared" ca="1" si="90"/>
        <v>#VALUE!</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t="e">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#VALUE!</v>
      </c>
      <c r="S298" t="e">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#VALUE!</v>
      </c>
      <c r="T298" t="e">
        <f t="shared" ca="1" si="92"/>
        <v>#VALUE!</v>
      </c>
      <c r="U298" t="s">
        <v>82</v>
      </c>
      <c r="V298" t="s">
        <v>111</v>
      </c>
      <c r="W298">
        <v>1</v>
      </c>
      <c r="X298" t="s">
        <v>125</v>
      </c>
      <c r="Z298">
        <v>700</v>
      </c>
      <c r="AA298" t="str">
        <f t="shared" ca="1" si="93"/>
        <v>fe</v>
      </c>
      <c r="AB298" t="s">
        <v>82</v>
      </c>
      <c r="AC298" t="s">
        <v>452</v>
      </c>
      <c r="AD298">
        <v>1</v>
      </c>
      <c r="AE298" t="s">
        <v>125</v>
      </c>
      <c r="AG298">
        <v>8100</v>
      </c>
      <c r="AH298" t="str">
        <f>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스톤 버스터</v>
      </c>
      <c r="AL298">
        <v>1</v>
      </c>
      <c r="AM298"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v>
      </c>
      <c r="AN298" t="str">
        <f t="shared" ca="1" si="97"/>
        <v>{"dy":30,"sl":6,"tp":"fe","vl":"Equip8101","cn":1,"pt":"GO","pr":8100}</v>
      </c>
    </row>
    <row r="299" spans="1:40">
      <c r="A299">
        <v>30</v>
      </c>
      <c r="B299">
        <v>7</v>
      </c>
      <c r="C299">
        <f t="shared" si="88"/>
        <v>0</v>
      </c>
      <c r="D299">
        <f t="shared" ca="1" si="101"/>
        <v>0.69337468390337753</v>
      </c>
      <c r="E299">
        <f t="shared" ca="1" si="101"/>
        <v>0.17952548626905529</v>
      </c>
      <c r="F299">
        <f t="shared" ca="1" si="101"/>
        <v>0.7390347377258516</v>
      </c>
      <c r="G299">
        <f t="shared" ca="1" si="101"/>
        <v>0.27172436925599819</v>
      </c>
      <c r="H299">
        <f t="shared" ca="1" si="101"/>
        <v>0.83795204600311057</v>
      </c>
      <c r="I299">
        <f t="shared" ca="1" si="101"/>
        <v>1.2039371809874577E-2</v>
      </c>
      <c r="M299" t="str">
        <f t="shared" ca="1" si="89"/>
        <v>지정 장비</v>
      </c>
      <c r="N299" t="e">
        <f t="shared" ca="1" si="90"/>
        <v>#VALUE!</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t="e">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#VALUE!</v>
      </c>
      <c r="S299" t="e">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#VALUE!</v>
      </c>
      <c r="T299" t="e">
        <f t="shared" ca="1" si="92"/>
        <v>#VALUE!</v>
      </c>
      <c r="U299" t="s">
        <v>82</v>
      </c>
      <c r="V299" t="s">
        <v>277</v>
      </c>
      <c r="W299">
        <v>1</v>
      </c>
      <c r="X299" t="s">
        <v>125</v>
      </c>
      <c r="Z299">
        <v>3300</v>
      </c>
      <c r="AA299" t="str">
        <f t="shared" ca="1" si="93"/>
        <v>upn</v>
      </c>
      <c r="AB299" t="s">
        <v>92</v>
      </c>
      <c r="AC299">
        <v>5133</v>
      </c>
      <c r="AD299">
        <v>13</v>
      </c>
      <c r="AE299" t="s">
        <v>125</v>
      </c>
      <c r="AG299">
        <v>3900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v>
      </c>
      <c r="AN299" t="str">
        <f t="shared" ca="1" si="97"/>
        <v>{"dy":30,"sl":7,"tp":"upn","vl":"5133","cn":13,"pt":"GO","pr":3900}</v>
      </c>
    </row>
    <row r="300" spans="1:40">
      <c r="A300">
        <v>30</v>
      </c>
      <c r="B300">
        <v>8</v>
      </c>
      <c r="C300">
        <f t="shared" si="88"/>
        <v>0</v>
      </c>
      <c r="D300">
        <f t="shared" ca="1" si="101"/>
        <v>0.20997390928554249</v>
      </c>
      <c r="E300">
        <f t="shared" ca="1" si="101"/>
        <v>0.79389525168719788</v>
      </c>
      <c r="F300">
        <f t="shared" ca="1" si="101"/>
        <v>0.70876454752636797</v>
      </c>
      <c r="G300">
        <f t="shared" ca="1" si="101"/>
        <v>0.60233199633174062</v>
      </c>
      <c r="H300">
        <f t="shared" ca="1" si="101"/>
        <v>0.70187673396579453</v>
      </c>
      <c r="I300">
        <f t="shared" ca="1" si="101"/>
        <v>0.36543829418635254</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v>
      </c>
      <c r="AN300" t="str">
        <f t="shared" ca="1" si="97"/>
        <v>{"dy":30,"sl":8}</v>
      </c>
    </row>
    <row r="301" spans="1:40">
      <c r="A301">
        <v>30</v>
      </c>
      <c r="B301">
        <v>9</v>
      </c>
      <c r="C301">
        <f t="shared" si="88"/>
        <v>0</v>
      </c>
      <c r="D301">
        <f t="shared" ca="1" si="101"/>
        <v>0.19414581684884435</v>
      </c>
      <c r="E301">
        <f t="shared" ca="1" si="101"/>
        <v>0.93181774735338629</v>
      </c>
      <c r="F301">
        <f t="shared" ca="1" si="101"/>
        <v>0.11219539316645122</v>
      </c>
      <c r="G301">
        <f t="shared" ca="1" si="101"/>
        <v>0.92274779633192749</v>
      </c>
      <c r="H301">
        <f t="shared" ca="1" si="101"/>
        <v>0.4971701028949651</v>
      </c>
      <c r="I301">
        <f t="shared" ca="1" si="101"/>
        <v>0.15046229321492621</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v>
      </c>
      <c r="AN301" t="str">
        <f t="shared" ca="1" si="97"/>
        <v>{"dy":30,"sl":9}</v>
      </c>
    </row>
    <row r="302" spans="1:40">
      <c r="A302">
        <v>31</v>
      </c>
      <c r="B302">
        <v>0</v>
      </c>
      <c r="C302">
        <f t="shared" si="88"/>
        <v>0</v>
      </c>
      <c r="D302">
        <f t="shared" ref="D302:I311" ca="1" si="102">RAND()</f>
        <v>0.86000523524949501</v>
      </c>
      <c r="E302">
        <f t="shared" ca="1" si="102"/>
        <v>0.14425494307559206</v>
      </c>
      <c r="F302">
        <f t="shared" ca="1" si="102"/>
        <v>0.78980113874051494</v>
      </c>
      <c r="G302">
        <f t="shared" ca="1" si="102"/>
        <v>0.74736086082394004</v>
      </c>
      <c r="H302">
        <f t="shared" ca="1" si="102"/>
        <v>0.43216547980462439</v>
      </c>
      <c r="I302">
        <f t="shared" ca="1" si="102"/>
        <v>0.43721273760365931</v>
      </c>
      <c r="M302" t="str">
        <f t="shared" ca="1" si="89"/>
        <v>지정 장비</v>
      </c>
      <c r="N302" t="e">
        <f t="shared" ca="1" si="90"/>
        <v>#VALUE!</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t="e">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#VALUE!</v>
      </c>
      <c r="S302" t="e">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#VALUE!</v>
      </c>
      <c r="T302" t="e">
        <f t="shared" ca="1" si="92"/>
        <v>#VALUE!</v>
      </c>
      <c r="U302" t="s">
        <v>82</v>
      </c>
      <c r="V302" t="s">
        <v>245</v>
      </c>
      <c r="W302">
        <v>1</v>
      </c>
      <c r="X302" t="s">
        <v>125</v>
      </c>
      <c r="Z302">
        <v>900</v>
      </c>
      <c r="AA302" t="str">
        <f t="shared" ca="1" si="93"/>
        <v>fe</v>
      </c>
      <c r="AB302" t="s">
        <v>82</v>
      </c>
      <c r="AC302" t="s">
        <v>488</v>
      </c>
      <c r="AD302">
        <v>1</v>
      </c>
      <c r="AE302" t="s">
        <v>125</v>
      </c>
      <c r="AG302">
        <v>1300</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칼날 손잡이</v>
      </c>
      <c r="AL302">
        <v>1</v>
      </c>
      <c r="AM302"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v>
      </c>
      <c r="AN302" t="str">
        <f t="shared" ca="1" si="97"/>
        <v>{"dy":31,"sl":0,"tp":"fe","vl":"Equip1101","cn":1,"pt":"GO","pr":1300}</v>
      </c>
    </row>
    <row r="303" spans="1:40">
      <c r="A303">
        <v>31</v>
      </c>
      <c r="B303">
        <v>1</v>
      </c>
      <c r="C303">
        <f t="shared" si="88"/>
        <v>0</v>
      </c>
      <c r="D303">
        <f t="shared" ca="1" si="102"/>
        <v>0.96789123966475366</v>
      </c>
      <c r="E303">
        <f t="shared" ca="1" si="102"/>
        <v>0.81716557245971677</v>
      </c>
      <c r="F303">
        <f t="shared" ca="1" si="102"/>
        <v>0.83302731850296219</v>
      </c>
      <c r="G303">
        <f t="shared" ca="1" si="102"/>
        <v>0.18088327257933434</v>
      </c>
      <c r="H303">
        <f t="shared" ca="1" si="102"/>
        <v>0.52274136523719261</v>
      </c>
      <c r="I303">
        <f t="shared" ca="1" si="102"/>
        <v>0.59394868412843016</v>
      </c>
      <c r="M303" t="str">
        <f t="shared" ca="1" si="89"/>
        <v>지정 장비</v>
      </c>
      <c r="N303" t="e">
        <f t="shared" ca="1" si="90"/>
        <v>#VALUE!</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DI</v>
      </c>
      <c r="Q303" t="e">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#VALUE!</v>
      </c>
      <c r="R303" t="e">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#VALUE!</v>
      </c>
      <c r="S303" t="e">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#VALUE!</v>
      </c>
      <c r="T303" t="e">
        <f t="shared" ca="1" si="92"/>
        <v>#VALUE!</v>
      </c>
      <c r="U303" t="s">
        <v>82</v>
      </c>
      <c r="V303" t="s">
        <v>253</v>
      </c>
      <c r="W303">
        <v>1</v>
      </c>
      <c r="X303" t="s">
        <v>125</v>
      </c>
      <c r="Z303">
        <v>3800</v>
      </c>
      <c r="AA303" t="str">
        <f t="shared" ca="1" si="93"/>
        <v>upn</v>
      </c>
      <c r="AB303" t="s">
        <v>92</v>
      </c>
      <c r="AC303">
        <v>38931</v>
      </c>
      <c r="AD303">
        <v>7</v>
      </c>
      <c r="AE303" t="s">
        <v>125</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v>
      </c>
      <c r="AN303" t="str">
        <f t="shared" ca="1" si="97"/>
        <v>{"dy":31,"sl":1,"tp":"upn","vl":"38931","cn":7,"pt":"GO","pr":2100}</v>
      </c>
    </row>
    <row r="304" spans="1:40">
      <c r="A304">
        <v>31</v>
      </c>
      <c r="B304">
        <v>2</v>
      </c>
      <c r="C304">
        <f t="shared" si="88"/>
        <v>0</v>
      </c>
      <c r="D304">
        <f t="shared" ca="1" si="102"/>
        <v>0.22130736808630402</v>
      </c>
      <c r="E304">
        <f t="shared" ca="1" si="102"/>
        <v>0.34152541070306763</v>
      </c>
      <c r="F304">
        <f t="shared" ca="1" si="102"/>
        <v>0.14060905249344458</v>
      </c>
      <c r="G304">
        <f t="shared" ca="1" si="102"/>
        <v>0.53361723902960578</v>
      </c>
      <c r="H304">
        <f t="shared" ca="1" si="102"/>
        <v>0.43391254206078667</v>
      </c>
      <c r="I304">
        <f t="shared" ca="1" si="102"/>
        <v>0.95105876341164319</v>
      </c>
      <c r="M304" t="str">
        <f t="shared" ca="1" si="89"/>
        <v>안 지정 캐릭터 PP 영웅등급</v>
      </c>
      <c r="N304">
        <f t="shared" ca="1" si="90"/>
        <v>34152</v>
      </c>
      <c r="O304">
        <f t="shared" ca="1" si="91"/>
        <v>7</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2100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91</v>
      </c>
      <c r="V304">
        <v>34373</v>
      </c>
      <c r="W304">
        <v>11</v>
      </c>
      <c r="X304" t="s">
        <v>125</v>
      </c>
      <c r="Z304">
        <v>1100</v>
      </c>
      <c r="AA304" t="str">
        <f t="shared" ca="1" si="93"/>
        <v>fe</v>
      </c>
      <c r="AB304" t="s">
        <v>82</v>
      </c>
      <c r="AC304" t="s">
        <v>489</v>
      </c>
      <c r="AD304">
        <v>1</v>
      </c>
      <c r="AE304" t="s">
        <v>125</v>
      </c>
      <c r="AG304">
        <v>600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블레이드 보우</v>
      </c>
      <c r="AL304">
        <v>1</v>
      </c>
      <c r="AM304"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v>
      </c>
      <c r="AN304" t="str">
        <f t="shared" ca="1" si="97"/>
        <v>{"dy":31,"sl":2,"tp":"fe","vl":"Equip2002","cn":1,"pt":"GO","pr":600}</v>
      </c>
    </row>
    <row r="305" spans="1:40">
      <c r="A305">
        <v>31</v>
      </c>
      <c r="B305">
        <v>3</v>
      </c>
      <c r="C305">
        <f t="shared" si="88"/>
        <v>0</v>
      </c>
      <c r="D305">
        <f t="shared" ca="1" si="102"/>
        <v>0.13175795007173374</v>
      </c>
      <c r="E305">
        <f t="shared" ca="1" si="102"/>
        <v>0.71415687429456753</v>
      </c>
      <c r="F305">
        <f t="shared" ca="1" si="102"/>
        <v>5.8166070191045804E-3</v>
      </c>
      <c r="G305">
        <f t="shared" ca="1" si="102"/>
        <v>6.6857764672504261E-2</v>
      </c>
      <c r="H305">
        <f t="shared" ca="1" si="102"/>
        <v>0.49496619355134364</v>
      </c>
      <c r="I305">
        <f t="shared" ca="1" si="102"/>
        <v>0.65256000567087813</v>
      </c>
      <c r="M305" t="str">
        <f t="shared" ca="1" si="89"/>
        <v>안 지정 캐릭터 PP 영웅등급</v>
      </c>
      <c r="N305">
        <f t="shared" ca="1" si="90"/>
        <v>71415</v>
      </c>
      <c r="O305">
        <f t="shared" ca="1" si="91"/>
        <v>11</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3300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92</v>
      </c>
      <c r="V305">
        <v>55082</v>
      </c>
      <c r="W305">
        <v>12</v>
      </c>
      <c r="X305" t="s">
        <v>125</v>
      </c>
      <c r="Z305">
        <v>1200</v>
      </c>
      <c r="AA305" t="str">
        <f t="shared" ca="1" si="93"/>
        <v>fe</v>
      </c>
      <c r="AB305" t="s">
        <v>82</v>
      </c>
      <c r="AC305" t="s">
        <v>476</v>
      </c>
      <c r="AD305">
        <v>1</v>
      </c>
      <c r="AE305" t="s">
        <v>125</v>
      </c>
      <c r="AG305">
        <v>2500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작은 별 완드</v>
      </c>
      <c r="AL305">
        <v>1</v>
      </c>
      <c r="AM305"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v>
      </c>
      <c r="AN305" t="str">
        <f t="shared" ca="1" si="97"/>
        <v>{"dy":31,"sl":3,"tp":"fe","vl":"Equip3202","cn":1,"pt":"GO","pr":2500}</v>
      </c>
    </row>
    <row r="306" spans="1:40">
      <c r="A306">
        <v>31</v>
      </c>
      <c r="B306">
        <v>4</v>
      </c>
      <c r="C306">
        <f t="shared" si="88"/>
        <v>0</v>
      </c>
      <c r="D306">
        <f t="shared" ca="1" si="102"/>
        <v>0.71584075319788965</v>
      </c>
      <c r="E306">
        <f t="shared" ca="1" si="102"/>
        <v>0.72293663335921066</v>
      </c>
      <c r="F306">
        <f t="shared" ca="1" si="102"/>
        <v>0.99493762736377256</v>
      </c>
      <c r="G306">
        <f t="shared" ca="1" si="102"/>
        <v>2.4538408735640171E-2</v>
      </c>
      <c r="H306">
        <f t="shared" ca="1" si="102"/>
        <v>0.62480677988601041</v>
      </c>
      <c r="I306">
        <f t="shared" ca="1" si="102"/>
        <v>0.76229461248756814</v>
      </c>
      <c r="M306" t="str">
        <f t="shared" ca="1" si="89"/>
        <v>안 지정 캐릭터 PP 일반등급</v>
      </c>
      <c r="N306">
        <f t="shared" ca="1" si="90"/>
        <v>72293</v>
      </c>
      <c r="O306">
        <f t="shared" ca="1" si="91"/>
        <v>11</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3300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92</v>
      </c>
      <c r="V306">
        <v>23904</v>
      </c>
      <c r="W306">
        <v>10</v>
      </c>
      <c r="X306" t="s">
        <v>125</v>
      </c>
      <c r="Z306">
        <v>1000</v>
      </c>
      <c r="AA306" t="str">
        <f t="shared" ca="1" si="93"/>
        <v>fe</v>
      </c>
      <c r="AB306" t="s">
        <v>82</v>
      </c>
      <c r="AC306" t="s">
        <v>481</v>
      </c>
      <c r="AD306">
        <v>1</v>
      </c>
      <c r="AE306" t="s">
        <v>125</v>
      </c>
      <c r="AG306">
        <v>700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그린 아이즈</v>
      </c>
      <c r="AL306">
        <v>1</v>
      </c>
      <c r="AM306"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v>
      </c>
      <c r="AN306" t="str">
        <f t="shared" ca="1" si="97"/>
        <v>{"dy":31,"sl":4,"tp":"fe","vl":"Equip5002","cn":1,"pt":"GO","pr":700}</v>
      </c>
    </row>
    <row r="307" spans="1:40">
      <c r="A307">
        <v>31</v>
      </c>
      <c r="B307">
        <v>5</v>
      </c>
      <c r="C307">
        <f t="shared" si="88"/>
        <v>0</v>
      </c>
      <c r="D307">
        <f t="shared" ca="1" si="102"/>
        <v>0.25885715870342219</v>
      </c>
      <c r="E307">
        <f t="shared" ca="1" si="102"/>
        <v>0.22938952608125829</v>
      </c>
      <c r="F307">
        <f t="shared" ca="1" si="102"/>
        <v>0.93566671271715685</v>
      </c>
      <c r="G307">
        <f t="shared" ca="1" si="102"/>
        <v>0.65556302849606296</v>
      </c>
      <c r="H307">
        <f t="shared" ca="1" si="102"/>
        <v>0.97811843412082311</v>
      </c>
      <c r="I307">
        <f t="shared" ca="1" si="102"/>
        <v>0.13230525151321815</v>
      </c>
      <c r="M307" t="str">
        <f t="shared" ca="1" si="89"/>
        <v>지정 장비</v>
      </c>
      <c r="N307" t="e">
        <f t="shared" ca="1" si="90"/>
        <v>#VALUE!</v>
      </c>
      <c r="O307">
        <f t="shared" ca="1" si="91"/>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t="e">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#VALUE!</v>
      </c>
      <c r="S307" t="e">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#VALUE!</v>
      </c>
      <c r="T307" t="e">
        <f t="shared" ca="1" si="92"/>
        <v>#VALUE!</v>
      </c>
      <c r="U307" t="s">
        <v>82</v>
      </c>
      <c r="V307" t="s">
        <v>256</v>
      </c>
      <c r="W307">
        <v>1</v>
      </c>
      <c r="X307" t="s">
        <v>125</v>
      </c>
      <c r="Z307">
        <v>1000</v>
      </c>
      <c r="AA307" t="str">
        <f t="shared" ca="1" si="93"/>
        <v>uph</v>
      </c>
      <c r="AB307" t="s">
        <v>91</v>
      </c>
      <c r="AC307">
        <v>13217</v>
      </c>
      <c r="AD307">
        <v>4</v>
      </c>
      <c r="AE307" t="s">
        <v>125</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v>
      </c>
      <c r="AN307" t="str">
        <f t="shared" ca="1" si="97"/>
        <v>{"dy":31,"sl":5,"tp":"uph","vl":"13217","cn":4,"pt":"GO","pr":1200}</v>
      </c>
    </row>
    <row r="308" spans="1:40">
      <c r="A308">
        <v>31</v>
      </c>
      <c r="B308">
        <v>6</v>
      </c>
      <c r="C308">
        <f t="shared" si="88"/>
        <v>0</v>
      </c>
      <c r="D308">
        <f t="shared" ca="1" si="102"/>
        <v>4.3566039488804997E-2</v>
      </c>
      <c r="E308">
        <f t="shared" ca="1" si="102"/>
        <v>0.30028003466530351</v>
      </c>
      <c r="F308">
        <f t="shared" ca="1" si="102"/>
        <v>0.19419611514808843</v>
      </c>
      <c r="G308">
        <f t="shared" ca="1" si="102"/>
        <v>0.86421549264414199</v>
      </c>
      <c r="H308">
        <f t="shared" ca="1" si="102"/>
        <v>0.313412041099421</v>
      </c>
      <c r="I308">
        <f t="shared" ca="1" si="102"/>
        <v>0.18760214810327858</v>
      </c>
      <c r="M308" t="str">
        <f t="shared" ca="1" si="89"/>
        <v>지정 장비</v>
      </c>
      <c r="N308" t="e">
        <f t="shared" ca="1" si="90"/>
        <v>#VALUE!</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t="e">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#VALUE!</v>
      </c>
      <c r="S308" t="e">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#VALUE!</v>
      </c>
      <c r="T308" t="e">
        <f t="shared" ca="1" si="92"/>
        <v>#VALUE!</v>
      </c>
      <c r="U308" t="s">
        <v>82</v>
      </c>
      <c r="V308" t="s">
        <v>254</v>
      </c>
      <c r="W308">
        <v>1</v>
      </c>
      <c r="X308" t="s">
        <v>125</v>
      </c>
      <c r="Z308">
        <v>3300</v>
      </c>
      <c r="AA308" t="str">
        <f t="shared" ca="1" si="93"/>
        <v>fe</v>
      </c>
      <c r="AB308" t="s">
        <v>82</v>
      </c>
      <c r="AC308" t="s">
        <v>392</v>
      </c>
      <c r="AD308">
        <v>1</v>
      </c>
      <c r="AE308" t="s">
        <v>125</v>
      </c>
      <c r="AG308">
        <v>9200</v>
      </c>
      <c r="AH308" t="str">
        <f>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귀족의 하사품</v>
      </c>
      <c r="AL308">
        <v>1</v>
      </c>
      <c r="AM308"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v>
      </c>
      <c r="AN308" t="str">
        <f t="shared" ca="1" si="97"/>
        <v>{"dy":31,"sl":6,"tp":"fe","vl":"Equip7201","cn":1,"pt":"GO","pr":9200}</v>
      </c>
    </row>
    <row r="309" spans="1:40">
      <c r="A309">
        <v>31</v>
      </c>
      <c r="B309">
        <v>7</v>
      </c>
      <c r="C309">
        <f t="shared" si="88"/>
        <v>0</v>
      </c>
      <c r="D309">
        <f t="shared" ca="1" si="102"/>
        <v>0.7540386278347343</v>
      </c>
      <c r="E309">
        <f t="shared" ca="1" si="102"/>
        <v>0.90464992432833291</v>
      </c>
      <c r="F309">
        <f t="shared" ca="1" si="102"/>
        <v>0.86694973024206723</v>
      </c>
      <c r="G309">
        <f t="shared" ca="1" si="102"/>
        <v>0.27009875423612772</v>
      </c>
      <c r="H309">
        <f t="shared" ca="1" si="102"/>
        <v>0.69887154849869004</v>
      </c>
      <c r="I309">
        <f t="shared" ca="1" si="102"/>
        <v>0.5249903459881603</v>
      </c>
      <c r="M309" t="str">
        <f t="shared" ca="1" si="89"/>
        <v>지정 장비</v>
      </c>
      <c r="N309" t="e">
        <f t="shared" ca="1" si="90"/>
        <v>#VALUE!</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t="e">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#VALUE!</v>
      </c>
      <c r="S309" t="e">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#VALUE!</v>
      </c>
      <c r="T309" t="e">
        <f t="shared" ca="1" si="92"/>
        <v>#VALUE!</v>
      </c>
      <c r="U309" t="s">
        <v>82</v>
      </c>
      <c r="V309" t="s">
        <v>248</v>
      </c>
      <c r="W309">
        <v>1</v>
      </c>
      <c r="X309" t="s">
        <v>125</v>
      </c>
      <c r="Z309">
        <v>3200</v>
      </c>
      <c r="AA309" t="str">
        <f t="shared" ca="1" si="93"/>
        <v>upn</v>
      </c>
      <c r="AB309" t="s">
        <v>92</v>
      </c>
      <c r="AC309">
        <v>82505</v>
      </c>
      <c r="AD309">
        <v>12</v>
      </c>
      <c r="AE309" t="s">
        <v>125</v>
      </c>
      <c r="AG309">
        <v>3600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
      </c>
      <c r="AL309">
        <v>1</v>
      </c>
      <c r="AM309"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v>
      </c>
      <c r="AN309" t="str">
        <f t="shared" ca="1" si="97"/>
        <v>{"dy":31,"sl":7,"tp":"upn","vl":"82505","cn":12,"pt":"GO","pr":3600}</v>
      </c>
    </row>
    <row r="310" spans="1:40">
      <c r="A310">
        <v>31</v>
      </c>
      <c r="B310">
        <v>8</v>
      </c>
      <c r="C310">
        <f t="shared" si="88"/>
        <v>0</v>
      </c>
      <c r="D310">
        <f t="shared" ca="1" si="102"/>
        <v>0.9958759523369326</v>
      </c>
      <c r="E310">
        <f t="shared" ca="1" si="102"/>
        <v>0.88139265198689565</v>
      </c>
      <c r="F310">
        <f t="shared" ca="1" si="102"/>
        <v>0.50079312784376151</v>
      </c>
      <c r="G310">
        <f t="shared" ca="1" si="102"/>
        <v>0.275519502899785</v>
      </c>
      <c r="H310">
        <f t="shared" ca="1" si="102"/>
        <v>0.84488610334817726</v>
      </c>
      <c r="I310">
        <f t="shared" ca="1" si="102"/>
        <v>0.45431366254987782</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v>
      </c>
      <c r="AN310" t="str">
        <f t="shared" ca="1" si="97"/>
        <v>{"dy":31,"sl":8}</v>
      </c>
    </row>
    <row r="311" spans="1:40">
      <c r="A311">
        <v>31</v>
      </c>
      <c r="B311">
        <v>9</v>
      </c>
      <c r="C311">
        <f t="shared" si="88"/>
        <v>0</v>
      </c>
      <c r="D311">
        <f t="shared" ca="1" si="102"/>
        <v>0.79185804979826513</v>
      </c>
      <c r="E311">
        <f t="shared" ca="1" si="102"/>
        <v>0.92186977740447795</v>
      </c>
      <c r="F311">
        <f t="shared" ca="1" si="102"/>
        <v>0.77534765493619939</v>
      </c>
      <c r="G311">
        <f t="shared" ca="1" si="102"/>
        <v>0.53498389187825712</v>
      </c>
      <c r="H311">
        <f t="shared" ca="1" si="102"/>
        <v>0.96947072515384192</v>
      </c>
      <c r="I311">
        <f t="shared" ca="1" si="102"/>
        <v>0.81309774402437784</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v>
      </c>
      <c r="AN311" t="str">
        <f t="shared" ca="1" si="97"/>
        <v>{"dy":31,"sl":9}</v>
      </c>
    </row>
    <row r="312" spans="1:40">
      <c r="A312">
        <v>1</v>
      </c>
      <c r="B312">
        <v>10</v>
      </c>
      <c r="C312">
        <f t="shared" si="88"/>
        <v>1</v>
      </c>
      <c r="D312">
        <f t="shared" ref="D312:I321" ca="1" si="103">RAND()</f>
        <v>0.19030874928438923</v>
      </c>
      <c r="E312">
        <f t="shared" ca="1" si="103"/>
        <v>8.4992940480345003E-2</v>
      </c>
      <c r="F312">
        <f t="shared" ca="1" si="103"/>
        <v>0.78064813948647549</v>
      </c>
      <c r="G312">
        <f t="shared" ca="1" si="103"/>
        <v>0.67780952119179971</v>
      </c>
      <c r="H312">
        <f t="shared" ca="1" si="103"/>
        <v>1.0486392597909289E-2</v>
      </c>
      <c r="I312">
        <f t="shared" ca="1" si="103"/>
        <v>0.33663626698190163</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v>
      </c>
      <c r="AN312" t="str">
        <f t="shared" ca="1" si="97"/>
        <v>{"dy":1,"sl":10}</v>
      </c>
    </row>
    <row r="313" spans="1:40">
      <c r="A313">
        <v>2</v>
      </c>
      <c r="B313">
        <v>10</v>
      </c>
      <c r="C313">
        <f t="shared" si="88"/>
        <v>1</v>
      </c>
      <c r="D313">
        <f t="shared" ca="1" si="103"/>
        <v>0.96353972471605254</v>
      </c>
      <c r="E313">
        <f t="shared" ca="1" si="103"/>
        <v>0.75084185931263858</v>
      </c>
      <c r="F313">
        <f t="shared" ca="1" si="103"/>
        <v>5.7319870604780832E-2</v>
      </c>
      <c r="G313">
        <f t="shared" ca="1" si="103"/>
        <v>4.6187462517172984E-2</v>
      </c>
      <c r="H313">
        <f t="shared" ca="1" si="103"/>
        <v>0.89371132105733109</v>
      </c>
      <c r="I313">
        <f t="shared" ca="1" si="103"/>
        <v>0.41035748269596584</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v>
      </c>
      <c r="AN313" t="str">
        <f t="shared" ca="1" si="97"/>
        <v>{"dy":2,"sl":10}</v>
      </c>
    </row>
    <row r="314" spans="1:40">
      <c r="A314">
        <v>3</v>
      </c>
      <c r="B314">
        <v>10</v>
      </c>
      <c r="C314">
        <f t="shared" si="88"/>
        <v>1</v>
      </c>
      <c r="D314">
        <f t="shared" ca="1" si="103"/>
        <v>0.15238677938501766</v>
      </c>
      <c r="E314">
        <f t="shared" ca="1" si="103"/>
        <v>0.2440160456743492</v>
      </c>
      <c r="F314">
        <f t="shared" ca="1" si="103"/>
        <v>0.39700658825375423</v>
      </c>
      <c r="G314">
        <f t="shared" ca="1" si="103"/>
        <v>0.31520386769031639</v>
      </c>
      <c r="H314">
        <f t="shared" ca="1" si="103"/>
        <v>0.1926822194530331</v>
      </c>
      <c r="I314">
        <f t="shared" ca="1" si="103"/>
        <v>0.96184360948098047</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v>
      </c>
      <c r="AN314" t="str">
        <f t="shared" ca="1" si="97"/>
        <v>{"dy":3,"sl":10}</v>
      </c>
    </row>
    <row r="315" spans="1:40">
      <c r="A315">
        <v>4</v>
      </c>
      <c r="B315">
        <v>10</v>
      </c>
      <c r="C315">
        <f t="shared" si="88"/>
        <v>1</v>
      </c>
      <c r="D315">
        <f t="shared" ca="1" si="103"/>
        <v>0.74722045642142843</v>
      </c>
      <c r="E315">
        <f t="shared" ca="1" si="103"/>
        <v>0.99868835607016548</v>
      </c>
      <c r="F315">
        <f t="shared" ca="1" si="103"/>
        <v>0.14205952044869108</v>
      </c>
      <c r="G315">
        <f t="shared" ca="1" si="103"/>
        <v>0.18849734580632627</v>
      </c>
      <c r="H315">
        <f t="shared" ca="1" si="103"/>
        <v>0.6135365044907628</v>
      </c>
      <c r="I315">
        <f t="shared" ca="1" si="103"/>
        <v>0.47144122180744108</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v>
      </c>
      <c r="AN315" t="str">
        <f t="shared" ca="1" si="97"/>
        <v>{"dy":4,"sl":10}</v>
      </c>
    </row>
    <row r="316" spans="1:40">
      <c r="A316">
        <v>5</v>
      </c>
      <c r="B316">
        <v>10</v>
      </c>
      <c r="C316">
        <f t="shared" si="88"/>
        <v>1</v>
      </c>
      <c r="D316">
        <f t="shared" ca="1" si="103"/>
        <v>0.60396157232894809</v>
      </c>
      <c r="E316">
        <f t="shared" ca="1" si="103"/>
        <v>0.96620967113737333</v>
      </c>
      <c r="F316">
        <f t="shared" ca="1" si="103"/>
        <v>0.29118304142576201</v>
      </c>
      <c r="G316">
        <f t="shared" ca="1" si="103"/>
        <v>0.85785085728319621</v>
      </c>
      <c r="H316">
        <f t="shared" ca="1" si="103"/>
        <v>0.7322108648583382</v>
      </c>
      <c r="I316">
        <f t="shared" ca="1" si="103"/>
        <v>0.10673137799765786</v>
      </c>
      <c r="L316">
        <v>70</v>
      </c>
      <c r="M316" t="str">
        <f t="shared" ca="1" si="89"/>
        <v>삭제</v>
      </c>
      <c r="N316" t="str">
        <f t="shared" ca="1" si="90"/>
        <v>삭제</v>
      </c>
      <c r="O316" t="str">
        <f t="shared" ca="1" si="91"/>
        <v>세 칸 모두 입력</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fc</v>
      </c>
      <c r="AB316" t="s">
        <v>85</v>
      </c>
      <c r="AC316" t="s">
        <v>501</v>
      </c>
      <c r="AD316">
        <v>1</v>
      </c>
      <c r="AE316" t="s">
        <v>129</v>
      </c>
      <c r="AF316">
        <v>249</v>
      </c>
      <c r="AG316">
        <v>159</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미네락</v>
      </c>
      <c r="AL316">
        <v>1</v>
      </c>
      <c r="AM316"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v>
      </c>
      <c r="AN316" t="str">
        <f t="shared" ca="1" si="97"/>
        <v>{"dy":5,"sl":10,"tp":"fc","vl":"Actor2120","cn":1,"pt":"DI","pp":249,"pr":159}</v>
      </c>
    </row>
    <row r="317" spans="1:40">
      <c r="A317">
        <v>6</v>
      </c>
      <c r="B317">
        <v>10</v>
      </c>
      <c r="C317">
        <f t="shared" si="88"/>
        <v>1</v>
      </c>
      <c r="D317">
        <f t="shared" ca="1" si="103"/>
        <v>0.88112727194807106</v>
      </c>
      <c r="E317">
        <f t="shared" ca="1" si="103"/>
        <v>3.365835879383916E-2</v>
      </c>
      <c r="F317">
        <f t="shared" ca="1" si="103"/>
        <v>0.24246688731374044</v>
      </c>
      <c r="G317">
        <f t="shared" ca="1" si="103"/>
        <v>0.1040254376403853</v>
      </c>
      <c r="H317">
        <f t="shared" ca="1" si="103"/>
        <v>0.20663096826320193</v>
      </c>
      <c r="I317">
        <f t="shared" ca="1" si="103"/>
        <v>0.54645664445481534</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fc</v>
      </c>
      <c r="AB317" t="s">
        <v>85</v>
      </c>
      <c r="AC317" t="s">
        <v>501</v>
      </c>
      <c r="AD317">
        <v>1</v>
      </c>
      <c r="AE317" t="s">
        <v>129</v>
      </c>
      <c r="AF317">
        <v>249</v>
      </c>
      <c r="AG317">
        <v>159</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미네락</v>
      </c>
      <c r="AL317">
        <v>1</v>
      </c>
      <c r="AM317"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v>
      </c>
      <c r="AN317" t="str">
        <f t="shared" ca="1" si="97"/>
        <v>{"dy":6,"sl":10,"tp":"fc","vl":"Actor2120","cn":1,"pt":"DI","pp":249,"pr":159}</v>
      </c>
    </row>
    <row r="318" spans="1:40">
      <c r="A318">
        <v>7</v>
      </c>
      <c r="B318">
        <v>10</v>
      </c>
      <c r="C318">
        <f t="shared" si="88"/>
        <v>1</v>
      </c>
      <c r="D318">
        <f t="shared" ca="1" si="103"/>
        <v>0.97882739037384259</v>
      </c>
      <c r="E318">
        <f t="shared" ca="1" si="103"/>
        <v>0.50253175458373156</v>
      </c>
      <c r="F318">
        <f t="shared" ca="1" si="103"/>
        <v>0.47042134152416504</v>
      </c>
      <c r="G318">
        <f t="shared" ca="1" si="103"/>
        <v>0.43821118466440812</v>
      </c>
      <c r="H318">
        <f t="shared" ca="1" si="103"/>
        <v>0.88685261631920387</v>
      </c>
      <c r="I318">
        <f t="shared" ca="1" si="103"/>
        <v>0.97465094128926721</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v>
      </c>
      <c r="AN318" t="str">
        <f t="shared" ca="1" si="97"/>
        <v>{"dy":7,"sl":10}</v>
      </c>
    </row>
    <row r="319" spans="1:40">
      <c r="A319">
        <v>8</v>
      </c>
      <c r="B319">
        <v>10</v>
      </c>
      <c r="C319">
        <f t="shared" si="88"/>
        <v>1</v>
      </c>
      <c r="D319">
        <f t="shared" ca="1" si="103"/>
        <v>0.42561476185926939</v>
      </c>
      <c r="E319">
        <f t="shared" ca="1" si="103"/>
        <v>0.95238588157184156</v>
      </c>
      <c r="F319">
        <f t="shared" ca="1" si="103"/>
        <v>0.77040156067700516</v>
      </c>
      <c r="G319">
        <f t="shared" ca="1" si="103"/>
        <v>0.65050903888304734</v>
      </c>
      <c r="H319">
        <f t="shared" ca="1" si="103"/>
        <v>0.22271138645841926</v>
      </c>
      <c r="I319">
        <f t="shared" ca="1" si="103"/>
        <v>0.25229447020942297</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v>
      </c>
      <c r="AN319" t="str">
        <f t="shared" ca="1" si="97"/>
        <v>{"dy":8,"sl":10}</v>
      </c>
    </row>
    <row r="320" spans="1:40">
      <c r="A320">
        <v>9</v>
      </c>
      <c r="B320">
        <v>10</v>
      </c>
      <c r="C320">
        <f t="shared" si="88"/>
        <v>1</v>
      </c>
      <c r="D320">
        <f t="shared" ca="1" si="103"/>
        <v>0.74922583648412322</v>
      </c>
      <c r="E320">
        <f t="shared" ca="1" si="103"/>
        <v>0.829808710688831</v>
      </c>
      <c r="F320">
        <f t="shared" ca="1" si="103"/>
        <v>0.28926263660768115</v>
      </c>
      <c r="G320">
        <f t="shared" ca="1" si="103"/>
        <v>0.2843111424700967</v>
      </c>
      <c r="H320">
        <f t="shared" ca="1" si="103"/>
        <v>0.47606082939785554</v>
      </c>
      <c r="I320">
        <f t="shared" ca="1" si="103"/>
        <v>0.19435289059982441</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v>
      </c>
      <c r="AN320" t="str">
        <f t="shared" ca="1" si="97"/>
        <v>{"dy":9,"sl":10}</v>
      </c>
    </row>
    <row r="321" spans="1:40">
      <c r="A321">
        <v>10</v>
      </c>
      <c r="B321">
        <v>10</v>
      </c>
      <c r="C321">
        <f t="shared" si="88"/>
        <v>1</v>
      </c>
      <c r="D321">
        <f t="shared" ca="1" si="103"/>
        <v>0.86724681758435862</v>
      </c>
      <c r="E321">
        <f t="shared" ca="1" si="103"/>
        <v>0.55726369988857904</v>
      </c>
      <c r="F321">
        <f t="shared" ca="1" si="103"/>
        <v>0.14531730317962666</v>
      </c>
      <c r="G321">
        <f t="shared" ca="1" si="103"/>
        <v>0.11105916252753789</v>
      </c>
      <c r="H321">
        <f t="shared" ca="1" si="103"/>
        <v>0.41918687546880629</v>
      </c>
      <c r="I321">
        <f t="shared" ca="1" si="103"/>
        <v>0.51116976668543279</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fc</v>
      </c>
      <c r="AB321" t="s">
        <v>85</v>
      </c>
      <c r="AC321" t="s">
        <v>502</v>
      </c>
      <c r="AD321">
        <v>1</v>
      </c>
      <c r="AE321" t="s">
        <v>129</v>
      </c>
      <c r="AF321">
        <v>249</v>
      </c>
      <c r="AG321">
        <v>159</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오비우스</v>
      </c>
      <c r="AL321">
        <v>1</v>
      </c>
      <c r="AM321" t="str">
        <f t="shared" ca="1" si="96"/>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v>
      </c>
      <c r="AN321" t="str">
        <f t="shared" ca="1" si="97"/>
        <v>{"dy":10,"sl":10,"tp":"fc","vl":"Actor1141","cn":1,"pt":"DI","pp":249,"pr":159}</v>
      </c>
    </row>
    <row r="322" spans="1:40">
      <c r="A322">
        <v>11</v>
      </c>
      <c r="B322">
        <v>10</v>
      </c>
      <c r="C322">
        <f t="shared" ref="C322:C373" si="104">IF(B322&lt;=9,0,
IF(B322=10,1,2))</f>
        <v>1</v>
      </c>
      <c r="D322">
        <f t="shared" ref="D322:I331" ca="1" si="105">RAND()</f>
        <v>0.15127565760071549</v>
      </c>
      <c r="E322">
        <f t="shared" ca="1" si="105"/>
        <v>0.43613714034650652</v>
      </c>
      <c r="F322">
        <f t="shared" ca="1" si="105"/>
        <v>0.96997700354047234</v>
      </c>
      <c r="G322">
        <f t="shared" ca="1" si="105"/>
        <v>0.76500577166927508</v>
      </c>
      <c r="H322">
        <f t="shared" ca="1" si="105"/>
        <v>0.86483556221620494</v>
      </c>
      <c r="I322">
        <f t="shared" ca="1" si="105"/>
        <v>0.5184038038951515</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73" ca="1" si="110">IF(ISBLANK(AB322),"",
VLOOKUP(AB322,OFFSET(INDIRECT("$A:$B"),0,MATCH(AB$1&amp;"_Verify",INDIRECT("$1:$1"),0)-1),2,0)
)</f>
        <v>fc</v>
      </c>
      <c r="AB322" t="s">
        <v>85</v>
      </c>
      <c r="AC322" t="s">
        <v>502</v>
      </c>
      <c r="AD322">
        <v>1</v>
      </c>
      <c r="AE322" t="s">
        <v>129</v>
      </c>
      <c r="AF322">
        <v>249</v>
      </c>
      <c r="AG322">
        <v>159</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오비우스</v>
      </c>
      <c r="AL322">
        <v>1</v>
      </c>
      <c r="AM322" t="str">
        <f t="shared" ref="AM322:AM373" ca="1" si="113">IF(ROW()=2,AN322,OFFSET(AM322,-1,0)&amp;IF(LEN(AN322)=0,"",","&amp;AN322))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{"dy":11,"sl":10,"tp":"fc","vl":"Actor1141","cn":1,"pt":"DI","pp":249,"pr":159}</v>
      </c>
    </row>
    <row r="323" spans="1:40">
      <c r="A323">
        <v>12</v>
      </c>
      <c r="B323">
        <v>10</v>
      </c>
      <c r="C323">
        <f t="shared" si="104"/>
        <v>1</v>
      </c>
      <c r="D323">
        <f t="shared" ca="1" si="105"/>
        <v>5.9285121048624823E-2</v>
      </c>
      <c r="E323">
        <f t="shared" ca="1" si="105"/>
        <v>0.3636084938805566</v>
      </c>
      <c r="F323">
        <f t="shared" ca="1" si="105"/>
        <v>0.6131166866001031</v>
      </c>
      <c r="G323">
        <f t="shared" ca="1" si="105"/>
        <v>0.38622856756486557</v>
      </c>
      <c r="H323">
        <f t="shared" ca="1" si="105"/>
        <v>2.0262332015466011E-3</v>
      </c>
      <c r="I323">
        <f t="shared" ca="1" si="105"/>
        <v>0.89698468600130743</v>
      </c>
      <c r="M323" t="str">
        <f t="shared" ca="1" si="106"/>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fc</v>
      </c>
      <c r="AB323" t="s">
        <v>85</v>
      </c>
      <c r="AC323" t="s">
        <v>502</v>
      </c>
      <c r="AD323">
        <v>1</v>
      </c>
      <c r="AE323" t="s">
        <v>129</v>
      </c>
      <c r="AF323">
        <v>249</v>
      </c>
      <c r="AG323">
        <v>159</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오비우스</v>
      </c>
      <c r="AL323">
        <v>1</v>
      </c>
      <c r="AM323"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v>
      </c>
      <c r="AN323" t="str">
        <f t="shared" ca="1" si="114"/>
        <v>{"dy":12,"sl":10,"tp":"fc","vl":"Actor1141","cn":1,"pt":"DI","pp":249,"pr":159}</v>
      </c>
    </row>
    <row r="324" spans="1:40">
      <c r="A324">
        <v>13</v>
      </c>
      <c r="B324">
        <v>10</v>
      </c>
      <c r="C324">
        <f t="shared" si="104"/>
        <v>1</v>
      </c>
      <c r="D324">
        <f t="shared" ca="1" si="105"/>
        <v>0.14695670979164666</v>
      </c>
      <c r="E324">
        <f t="shared" ca="1" si="105"/>
        <v>5.6630126944941184E-2</v>
      </c>
      <c r="F324">
        <f t="shared" ca="1" si="105"/>
        <v>0.91508559980194504</v>
      </c>
      <c r="G324">
        <f t="shared" ca="1" si="105"/>
        <v>0.48341292294857741</v>
      </c>
      <c r="H324">
        <f t="shared" ca="1" si="105"/>
        <v>0.47814918344597424</v>
      </c>
      <c r="I324">
        <f t="shared" ca="1" si="105"/>
        <v>0.73149196012735052</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v>
      </c>
      <c r="AN324" t="str">
        <f t="shared" ca="1" si="114"/>
        <v>{"dy":13,"sl":10}</v>
      </c>
    </row>
    <row r="325" spans="1:40">
      <c r="A325">
        <v>14</v>
      </c>
      <c r="B325">
        <v>10</v>
      </c>
      <c r="C325">
        <f t="shared" si="104"/>
        <v>1</v>
      </c>
      <c r="D325">
        <f t="shared" ca="1" si="105"/>
        <v>7.9444166565984076E-2</v>
      </c>
      <c r="E325">
        <f t="shared" ca="1" si="105"/>
        <v>0.13753610034177055</v>
      </c>
      <c r="F325">
        <f t="shared" ca="1" si="105"/>
        <v>0.35460215932862449</v>
      </c>
      <c r="G325">
        <f t="shared" ca="1" si="105"/>
        <v>0.73949712513082211</v>
      </c>
      <c r="H325">
        <f t="shared" ca="1" si="105"/>
        <v>5.0717395677713384E-2</v>
      </c>
      <c r="I325">
        <f t="shared" ca="1" si="105"/>
        <v>0.96065863788547934</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v>
      </c>
      <c r="AN325" t="str">
        <f t="shared" ca="1" si="114"/>
        <v>{"dy":14,"sl":10}</v>
      </c>
    </row>
    <row r="326" spans="1:40">
      <c r="A326">
        <v>15</v>
      </c>
      <c r="B326">
        <v>10</v>
      </c>
      <c r="C326">
        <f t="shared" si="104"/>
        <v>1</v>
      </c>
      <c r="D326">
        <f t="shared" ca="1" si="105"/>
        <v>0.47155259682385753</v>
      </c>
      <c r="E326">
        <f t="shared" ca="1" si="105"/>
        <v>0.71006374731780952</v>
      </c>
      <c r="F326">
        <f t="shared" ca="1" si="105"/>
        <v>0.23162547806505118</v>
      </c>
      <c r="G326">
        <f t="shared" ca="1" si="105"/>
        <v>0.32754119923985159</v>
      </c>
      <c r="H326">
        <f t="shared" ca="1" si="105"/>
        <v>0.79287625138720852</v>
      </c>
      <c r="I326">
        <f t="shared" ca="1" si="105"/>
        <v>0.2695204149445023</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v>
      </c>
      <c r="AN326" t="str">
        <f t="shared" ca="1" si="114"/>
        <v>{"dy":15,"sl":10}</v>
      </c>
    </row>
    <row r="327" spans="1:40">
      <c r="A327">
        <v>16</v>
      </c>
      <c r="B327">
        <v>10</v>
      </c>
      <c r="C327">
        <f t="shared" si="104"/>
        <v>1</v>
      </c>
      <c r="D327">
        <f t="shared" ca="1" si="105"/>
        <v>0.4654231671612129</v>
      </c>
      <c r="E327">
        <f t="shared" ca="1" si="105"/>
        <v>0.16360734160740842</v>
      </c>
      <c r="F327">
        <f t="shared" ca="1" si="105"/>
        <v>5.4826975555275492E-3</v>
      </c>
      <c r="G327">
        <f t="shared" ca="1" si="105"/>
        <v>0.49644262608700962</v>
      </c>
      <c r="H327">
        <f t="shared" ca="1" si="105"/>
        <v>0.78338077891698321</v>
      </c>
      <c r="I327">
        <f t="shared" ca="1" si="105"/>
        <v>0.26245455406822682</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v>
      </c>
      <c r="AN327" t="str">
        <f t="shared" ca="1" si="114"/>
        <v>{"dy":16,"sl":10}</v>
      </c>
    </row>
    <row r="328" spans="1:40">
      <c r="A328">
        <v>17</v>
      </c>
      <c r="B328">
        <v>10</v>
      </c>
      <c r="C328">
        <f t="shared" si="104"/>
        <v>1</v>
      </c>
      <c r="D328">
        <f t="shared" ca="1" si="105"/>
        <v>0.13761461849325884</v>
      </c>
      <c r="E328">
        <f t="shared" ca="1" si="105"/>
        <v>0.33301554417463797</v>
      </c>
      <c r="F328">
        <f t="shared" ca="1" si="105"/>
        <v>0.71877900282053464</v>
      </c>
      <c r="G328">
        <f t="shared" ca="1" si="105"/>
        <v>0.49933101181560902</v>
      </c>
      <c r="H328">
        <f t="shared" ca="1" si="105"/>
        <v>0.15761174246778242</v>
      </c>
      <c r="I328">
        <f t="shared" ca="1" si="105"/>
        <v>0.57717421817890524</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v>
      </c>
      <c r="AN328" t="str">
        <f t="shared" ca="1" si="114"/>
        <v>{"dy":17,"sl":10}</v>
      </c>
    </row>
    <row r="329" spans="1:40">
      <c r="A329">
        <v>18</v>
      </c>
      <c r="B329">
        <v>10</v>
      </c>
      <c r="C329">
        <f t="shared" si="104"/>
        <v>1</v>
      </c>
      <c r="D329">
        <f t="shared" ca="1" si="105"/>
        <v>0.15072920562807368</v>
      </c>
      <c r="E329">
        <f t="shared" ca="1" si="105"/>
        <v>0.67222977904264658</v>
      </c>
      <c r="F329">
        <f t="shared" ca="1" si="105"/>
        <v>0.35001596314253003</v>
      </c>
      <c r="G329">
        <f t="shared" ca="1" si="105"/>
        <v>0.65601730227166577</v>
      </c>
      <c r="H329">
        <f t="shared" ca="1" si="105"/>
        <v>0.174732223020582</v>
      </c>
      <c r="I329">
        <f t="shared" ca="1" si="105"/>
        <v>0.57816740243616416</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v>
      </c>
      <c r="AN329" t="str">
        <f t="shared" ca="1" si="114"/>
        <v>{"dy":18,"sl":10}</v>
      </c>
    </row>
    <row r="330" spans="1:40">
      <c r="A330">
        <v>19</v>
      </c>
      <c r="B330">
        <v>10</v>
      </c>
      <c r="C330">
        <f t="shared" si="104"/>
        <v>1</v>
      </c>
      <c r="D330">
        <f t="shared" ca="1" si="105"/>
        <v>0.44249087432510814</v>
      </c>
      <c r="E330">
        <f t="shared" ca="1" si="105"/>
        <v>3.624707843194841E-2</v>
      </c>
      <c r="F330">
        <f t="shared" ca="1" si="105"/>
        <v>0.29667689847709056</v>
      </c>
      <c r="G330">
        <f t="shared" ca="1" si="105"/>
        <v>0.60367130282073056</v>
      </c>
      <c r="H330">
        <f t="shared" ca="1" si="105"/>
        <v>0.68905332539146069</v>
      </c>
      <c r="I330">
        <f t="shared" ca="1" si="105"/>
        <v>0.43208773673857881</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v>
      </c>
      <c r="AN330" t="str">
        <f t="shared" ca="1" si="114"/>
        <v>{"dy":19,"sl":10}</v>
      </c>
    </row>
    <row r="331" spans="1:40">
      <c r="A331">
        <v>20</v>
      </c>
      <c r="B331">
        <v>10</v>
      </c>
      <c r="C331">
        <f t="shared" si="104"/>
        <v>1</v>
      </c>
      <c r="D331">
        <f t="shared" ca="1" si="105"/>
        <v>0.38036930368764477</v>
      </c>
      <c r="E331">
        <f t="shared" ca="1" si="105"/>
        <v>0.10796739910235453</v>
      </c>
      <c r="F331">
        <f t="shared" ca="1" si="105"/>
        <v>0.76989424128834028</v>
      </c>
      <c r="G331">
        <f t="shared" ca="1" si="105"/>
        <v>0.79207021272680789</v>
      </c>
      <c r="H331">
        <f t="shared" ca="1" si="105"/>
        <v>0.16204814192278993</v>
      </c>
      <c r="I331">
        <f t="shared" ca="1" si="105"/>
        <v>0.20507179363175831</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v>
      </c>
      <c r="AN331" t="str">
        <f t="shared" ca="1" si="114"/>
        <v>{"dy":20,"sl":10}</v>
      </c>
    </row>
    <row r="332" spans="1:40">
      <c r="A332">
        <v>21</v>
      </c>
      <c r="B332">
        <v>10</v>
      </c>
      <c r="C332">
        <f t="shared" si="104"/>
        <v>1</v>
      </c>
      <c r="D332">
        <f t="shared" ref="D332:I341" ca="1" si="115">RAND()</f>
        <v>0.41005707760064225</v>
      </c>
      <c r="E332">
        <f t="shared" ca="1" si="115"/>
        <v>0.52741730722050373</v>
      </c>
      <c r="F332">
        <f t="shared" ca="1" si="115"/>
        <v>0.14104624018806988</v>
      </c>
      <c r="G332">
        <f t="shared" ca="1" si="115"/>
        <v>0.13241880391184047</v>
      </c>
      <c r="H332">
        <f t="shared" ca="1" si="115"/>
        <v>0.34668524612435891</v>
      </c>
      <c r="I332">
        <f t="shared" ca="1" si="115"/>
        <v>0.34233949344875114</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v>
      </c>
      <c r="AN332" t="str">
        <f t="shared" ca="1" si="114"/>
        <v>{"dy":21,"sl":10}</v>
      </c>
    </row>
    <row r="333" spans="1:40">
      <c r="A333">
        <v>22</v>
      </c>
      <c r="B333">
        <v>10</v>
      </c>
      <c r="C333">
        <f t="shared" si="104"/>
        <v>1</v>
      </c>
      <c r="D333">
        <f t="shared" ca="1" si="115"/>
        <v>0.58013864429626782</v>
      </c>
      <c r="E333">
        <f t="shared" ca="1" si="115"/>
        <v>0.19393815022331196</v>
      </c>
      <c r="F333">
        <f t="shared" ca="1" si="115"/>
        <v>0.70943384063385462</v>
      </c>
      <c r="G333">
        <f t="shared" ca="1" si="115"/>
        <v>0.90826637785821407</v>
      </c>
      <c r="H333">
        <f t="shared" ca="1" si="115"/>
        <v>8.5682918576635569E-2</v>
      </c>
      <c r="I333">
        <f t="shared" ca="1" si="115"/>
        <v>0.47739376264203859</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v>
      </c>
      <c r="AN333" t="str">
        <f t="shared" ca="1" si="114"/>
        <v>{"dy":22,"sl":10}</v>
      </c>
    </row>
    <row r="334" spans="1:40">
      <c r="A334">
        <v>23</v>
      </c>
      <c r="B334">
        <v>10</v>
      </c>
      <c r="C334">
        <f t="shared" si="104"/>
        <v>1</v>
      </c>
      <c r="D334">
        <f t="shared" ca="1" si="115"/>
        <v>0.66549774609886014</v>
      </c>
      <c r="E334">
        <f t="shared" ca="1" si="115"/>
        <v>0.68543942083983045</v>
      </c>
      <c r="F334">
        <f t="shared" ca="1" si="115"/>
        <v>0.87522275077501488</v>
      </c>
      <c r="G334">
        <f t="shared" ca="1" si="115"/>
        <v>0.54591541450586922</v>
      </c>
      <c r="H334">
        <f t="shared" ca="1" si="115"/>
        <v>8.486861704406512E-2</v>
      </c>
      <c r="I334">
        <f t="shared" ca="1" si="115"/>
        <v>0.46460978574953704</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v>
      </c>
      <c r="AN334" t="str">
        <f t="shared" ca="1" si="114"/>
        <v>{"dy":23,"sl":10}</v>
      </c>
    </row>
    <row r="335" spans="1:40">
      <c r="A335">
        <v>24</v>
      </c>
      <c r="B335">
        <v>10</v>
      </c>
      <c r="C335">
        <f t="shared" si="104"/>
        <v>1</v>
      </c>
      <c r="D335">
        <f t="shared" ca="1" si="115"/>
        <v>0.45973239570406632</v>
      </c>
      <c r="E335">
        <f t="shared" ca="1" si="115"/>
        <v>0.49664533585773363</v>
      </c>
      <c r="F335">
        <f t="shared" ca="1" si="115"/>
        <v>0.33733520712533038</v>
      </c>
      <c r="G335">
        <f t="shared" ca="1" si="115"/>
        <v>0.70113842534100734</v>
      </c>
      <c r="H335">
        <f t="shared" ca="1" si="115"/>
        <v>0.75926119336093534</v>
      </c>
      <c r="I335">
        <f t="shared" ca="1" si="115"/>
        <v>0.66535325496644537</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v>
      </c>
      <c r="AN335" t="str">
        <f t="shared" ca="1" si="114"/>
        <v>{"dy":24,"sl":10}</v>
      </c>
    </row>
    <row r="336" spans="1:40">
      <c r="A336">
        <v>25</v>
      </c>
      <c r="B336">
        <v>10</v>
      </c>
      <c r="C336">
        <f t="shared" si="104"/>
        <v>1</v>
      </c>
      <c r="D336">
        <f t="shared" ca="1" si="115"/>
        <v>0.2434097992638562</v>
      </c>
      <c r="E336">
        <f t="shared" ca="1" si="115"/>
        <v>0.83317547657152935</v>
      </c>
      <c r="F336">
        <f t="shared" ca="1" si="115"/>
        <v>0.21888021619004805</v>
      </c>
      <c r="G336">
        <f t="shared" ca="1" si="115"/>
        <v>0.81819345763926588</v>
      </c>
      <c r="H336">
        <f t="shared" ca="1" si="115"/>
        <v>0.21402790779511438</v>
      </c>
      <c r="I336">
        <f t="shared" ca="1" si="115"/>
        <v>1.0660987388321774E-2</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v>
      </c>
      <c r="AN336" t="str">
        <f t="shared" ca="1" si="114"/>
        <v>{"dy":25,"sl":10}</v>
      </c>
    </row>
    <row r="337" spans="1:40">
      <c r="A337">
        <v>26</v>
      </c>
      <c r="B337">
        <v>10</v>
      </c>
      <c r="C337">
        <f t="shared" si="104"/>
        <v>1</v>
      </c>
      <c r="D337">
        <f t="shared" ca="1" si="115"/>
        <v>0.64857698313019152</v>
      </c>
      <c r="E337">
        <f t="shared" ca="1" si="115"/>
        <v>0.23980071447736384</v>
      </c>
      <c r="F337">
        <f t="shared" ca="1" si="115"/>
        <v>0.41983160780468032</v>
      </c>
      <c r="G337">
        <f t="shared" ca="1" si="115"/>
        <v>0.15026547035432569</v>
      </c>
      <c r="H337">
        <f t="shared" ca="1" si="115"/>
        <v>0.16513453161825431</v>
      </c>
      <c r="I337">
        <f t="shared" ca="1" si="115"/>
        <v>0.82458675938623882</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v>
      </c>
      <c r="AN337" t="str">
        <f t="shared" ca="1" si="114"/>
        <v>{"dy":26,"sl":10}</v>
      </c>
    </row>
    <row r="338" spans="1:40">
      <c r="A338">
        <v>27</v>
      </c>
      <c r="B338">
        <v>10</v>
      </c>
      <c r="C338">
        <f t="shared" si="104"/>
        <v>1</v>
      </c>
      <c r="D338">
        <f t="shared" ca="1" si="115"/>
        <v>0.42172650356756491</v>
      </c>
      <c r="E338">
        <f t="shared" ca="1" si="115"/>
        <v>0.31482608513733867</v>
      </c>
      <c r="F338">
        <f t="shared" ca="1" si="115"/>
        <v>0.74350582135790555</v>
      </c>
      <c r="G338">
        <f t="shared" ca="1" si="115"/>
        <v>0.83623387677030125</v>
      </c>
      <c r="H338">
        <f t="shared" ca="1" si="115"/>
        <v>0.31857468659430488</v>
      </c>
      <c r="I338">
        <f t="shared" ca="1" si="115"/>
        <v>0.18597947125517511</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v>
      </c>
      <c r="AN338" t="str">
        <f t="shared" ca="1" si="114"/>
        <v>{"dy":27,"sl":10}</v>
      </c>
    </row>
    <row r="339" spans="1:40">
      <c r="A339">
        <v>28</v>
      </c>
      <c r="B339">
        <v>10</v>
      </c>
      <c r="C339">
        <f t="shared" si="104"/>
        <v>1</v>
      </c>
      <c r="D339">
        <f t="shared" ca="1" si="115"/>
        <v>0.66372751521039353</v>
      </c>
      <c r="E339">
        <f t="shared" ca="1" si="115"/>
        <v>0.77134260111236941</v>
      </c>
      <c r="F339">
        <f t="shared" ca="1" si="115"/>
        <v>0.12770611232463058</v>
      </c>
      <c r="G339">
        <f t="shared" ca="1" si="115"/>
        <v>1.2707651771687312E-3</v>
      </c>
      <c r="H339">
        <f t="shared" ca="1" si="115"/>
        <v>0.49636928921624768</v>
      </c>
      <c r="I339">
        <f t="shared" ca="1" si="115"/>
        <v>0.4445307894785745</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v>
      </c>
      <c r="AN339" t="str">
        <f t="shared" ca="1" si="114"/>
        <v>{"dy":28,"sl":10}</v>
      </c>
    </row>
    <row r="340" spans="1:40">
      <c r="A340">
        <v>29</v>
      </c>
      <c r="B340">
        <v>10</v>
      </c>
      <c r="C340">
        <f t="shared" si="104"/>
        <v>1</v>
      </c>
      <c r="D340">
        <f t="shared" ca="1" si="115"/>
        <v>0.96636604026170336</v>
      </c>
      <c r="E340">
        <f t="shared" ca="1" si="115"/>
        <v>0.9212172785149062</v>
      </c>
      <c r="F340">
        <f t="shared" ca="1" si="115"/>
        <v>0.11262881210225573</v>
      </c>
      <c r="G340">
        <f t="shared" ca="1" si="115"/>
        <v>0.31472206144282844</v>
      </c>
      <c r="H340">
        <f t="shared" ca="1" si="115"/>
        <v>0.84277890786937304</v>
      </c>
      <c r="I340">
        <f t="shared" ca="1" si="115"/>
        <v>0.26547104350220163</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v>
      </c>
      <c r="AN340" t="str">
        <f t="shared" ca="1" si="114"/>
        <v>{"dy":29,"sl":10}</v>
      </c>
    </row>
    <row r="341" spans="1:40">
      <c r="A341">
        <v>30</v>
      </c>
      <c r="B341">
        <v>10</v>
      </c>
      <c r="C341">
        <f t="shared" si="104"/>
        <v>1</v>
      </c>
      <c r="D341">
        <f t="shared" ca="1" si="115"/>
        <v>0.71867379680774868</v>
      </c>
      <c r="E341">
        <f t="shared" ca="1" si="115"/>
        <v>0.44553918233004886</v>
      </c>
      <c r="F341">
        <f t="shared" ca="1" si="115"/>
        <v>0.70531623236630125</v>
      </c>
      <c r="G341">
        <f t="shared" ca="1" si="115"/>
        <v>0.74759943194542622</v>
      </c>
      <c r="H341">
        <f t="shared" ca="1" si="115"/>
        <v>3.51032670735546E-2</v>
      </c>
      <c r="I341">
        <f t="shared" ca="1" si="115"/>
        <v>0.27877918267346924</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v>
      </c>
      <c r="AN341" t="str">
        <f t="shared" ca="1" si="114"/>
        <v>{"dy":30,"sl":10}</v>
      </c>
    </row>
    <row r="342" spans="1:40">
      <c r="A342">
        <v>31</v>
      </c>
      <c r="B342">
        <v>10</v>
      </c>
      <c r="C342">
        <f t="shared" si="104"/>
        <v>1</v>
      </c>
      <c r="D342">
        <f t="shared" ref="D342:I351" ca="1" si="116">RAND()</f>
        <v>0.42381102856250685</v>
      </c>
      <c r="E342">
        <f t="shared" ca="1" si="116"/>
        <v>0.22013052607440586</v>
      </c>
      <c r="F342">
        <f t="shared" ca="1" si="116"/>
        <v>0.18597425667382872</v>
      </c>
      <c r="G342">
        <f t="shared" ca="1" si="116"/>
        <v>0.8907852464423669</v>
      </c>
      <c r="H342">
        <f t="shared" ca="1" si="116"/>
        <v>0.85355386124316635</v>
      </c>
      <c r="I342">
        <f t="shared" ca="1" si="116"/>
        <v>0.48687343751022771</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v>
      </c>
      <c r="AN342" t="str">
        <f t="shared" ca="1" si="114"/>
        <v>{"dy":31,"sl":10}</v>
      </c>
    </row>
    <row r="343" spans="1:40">
      <c r="A343">
        <v>1</v>
      </c>
      <c r="B343">
        <v>11</v>
      </c>
      <c r="C343">
        <f t="shared" si="104"/>
        <v>2</v>
      </c>
      <c r="D343">
        <f t="shared" ca="1" si="116"/>
        <v>0.26323838260283239</v>
      </c>
      <c r="E343">
        <f t="shared" ca="1" si="116"/>
        <v>2.6016221433499243E-2</v>
      </c>
      <c r="F343">
        <f t="shared" ca="1" si="116"/>
        <v>0.65026754074250936</v>
      </c>
      <c r="G343">
        <f t="shared" ca="1" si="116"/>
        <v>0.98397929467345469</v>
      </c>
      <c r="H343">
        <f t="shared" ca="1" si="116"/>
        <v>0.38224319695726738</v>
      </c>
      <c r="I343">
        <f t="shared" ca="1" si="116"/>
        <v>0.89598014357878841</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v>
      </c>
      <c r="AN343" t="str">
        <f t="shared" ca="1" si="114"/>
        <v>{"dy":1,"sl":11}</v>
      </c>
    </row>
    <row r="344" spans="1:40">
      <c r="A344">
        <v>2</v>
      </c>
      <c r="B344">
        <v>11</v>
      </c>
      <c r="C344">
        <f t="shared" si="104"/>
        <v>2</v>
      </c>
      <c r="D344">
        <f t="shared" ca="1" si="116"/>
        <v>0.45767411126818713</v>
      </c>
      <c r="E344">
        <f t="shared" ca="1" si="116"/>
        <v>0.88360045526898923</v>
      </c>
      <c r="F344">
        <f t="shared" ca="1" si="116"/>
        <v>0.6453338428772053</v>
      </c>
      <c r="G344">
        <f t="shared" ca="1" si="116"/>
        <v>2.5866550698550039E-2</v>
      </c>
      <c r="H344">
        <f t="shared" ca="1" si="116"/>
        <v>2.7815569822553732E-2</v>
      </c>
      <c r="I344">
        <f t="shared" ca="1" si="116"/>
        <v>0.8019477342555269</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v>
      </c>
      <c r="AN344" t="str">
        <f t="shared" ca="1" si="114"/>
        <v>{"dy":2,"sl":11}</v>
      </c>
    </row>
    <row r="345" spans="1:40">
      <c r="A345">
        <v>3</v>
      </c>
      <c r="B345">
        <v>11</v>
      </c>
      <c r="C345">
        <f t="shared" si="104"/>
        <v>2</v>
      </c>
      <c r="D345">
        <f t="shared" ca="1" si="116"/>
        <v>1.6673232792516646E-2</v>
      </c>
      <c r="E345">
        <f t="shared" ca="1" si="116"/>
        <v>0.12684362341887145</v>
      </c>
      <c r="F345">
        <f t="shared" ca="1" si="116"/>
        <v>0.33503205962763416</v>
      </c>
      <c r="G345">
        <f t="shared" ca="1" si="116"/>
        <v>0.79187631215539123</v>
      </c>
      <c r="H345">
        <f t="shared" ca="1" si="116"/>
        <v>0.30102525353129828</v>
      </c>
      <c r="I345">
        <f t="shared" ca="1" si="116"/>
        <v>4.7237491755547367E-4</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v>
      </c>
      <c r="AN345" t="str">
        <f t="shared" ca="1" si="114"/>
        <v>{"dy":3,"sl":11}</v>
      </c>
    </row>
    <row r="346" spans="1:40">
      <c r="A346">
        <v>4</v>
      </c>
      <c r="B346">
        <v>11</v>
      </c>
      <c r="C346">
        <f t="shared" si="104"/>
        <v>2</v>
      </c>
      <c r="D346">
        <f t="shared" ca="1" si="116"/>
        <v>0.24709930012969361</v>
      </c>
      <c r="E346">
        <f t="shared" ca="1" si="116"/>
        <v>0.86982031966519191</v>
      </c>
      <c r="F346">
        <f t="shared" ca="1" si="116"/>
        <v>3.0854812776539231E-2</v>
      </c>
      <c r="G346">
        <f t="shared" ca="1" si="116"/>
        <v>0.25305639759092913</v>
      </c>
      <c r="H346">
        <f t="shared" ca="1" si="116"/>
        <v>0.2559009308739072</v>
      </c>
      <c r="I346">
        <f t="shared" ca="1" si="116"/>
        <v>0.48464000560756304</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v>
      </c>
      <c r="AN346" t="str">
        <f t="shared" ca="1" si="114"/>
        <v>{"dy":4,"sl":11}</v>
      </c>
    </row>
    <row r="347" spans="1:40">
      <c r="A347">
        <v>5</v>
      </c>
      <c r="B347">
        <v>11</v>
      </c>
      <c r="C347">
        <f t="shared" si="104"/>
        <v>2</v>
      </c>
      <c r="D347">
        <f t="shared" ca="1" si="116"/>
        <v>0.40836164828002719</v>
      </c>
      <c r="E347">
        <f t="shared" ca="1" si="116"/>
        <v>0.57113305499527045</v>
      </c>
      <c r="F347">
        <f t="shared" ca="1" si="116"/>
        <v>0.62574739347342423</v>
      </c>
      <c r="G347">
        <f t="shared" ca="1" si="116"/>
        <v>0.57671691284342963</v>
      </c>
      <c r="H347">
        <f t="shared" ca="1" si="116"/>
        <v>0.6649369637589575</v>
      </c>
      <c r="I347">
        <f t="shared" ca="1" si="116"/>
        <v>0.34390048346775526</v>
      </c>
      <c r="L347">
        <v>70</v>
      </c>
      <c r="M347" t="str">
        <f t="shared" ca="1" si="106"/>
        <v>삭제</v>
      </c>
      <c r="N347" t="str">
        <f t="shared" ca="1" si="107"/>
        <v>삭제</v>
      </c>
      <c r="O347" t="str">
        <f t="shared" ca="1" si="108"/>
        <v>세 칸 모두 입력</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fp</v>
      </c>
      <c r="AB347" t="s">
        <v>86</v>
      </c>
      <c r="AC347" t="s">
        <v>500</v>
      </c>
      <c r="AD347">
        <v>70</v>
      </c>
      <c r="AE347" t="s">
        <v>129</v>
      </c>
      <c r="AF347">
        <v>158</v>
      </c>
      <c r="AG347">
        <v>79</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미네락</v>
      </c>
      <c r="AL347">
        <v>1</v>
      </c>
      <c r="AM347"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v>
      </c>
      <c r="AN347" t="str">
        <f t="shared" ca="1" si="114"/>
        <v>{"dy":5,"sl":11,"tp":"fp","vl":"Actor2120","cn":70,"pt":"DI","pp":158,"pr":79}</v>
      </c>
    </row>
    <row r="348" spans="1:40">
      <c r="A348">
        <v>6</v>
      </c>
      <c r="B348">
        <v>11</v>
      </c>
      <c r="C348">
        <f t="shared" si="104"/>
        <v>2</v>
      </c>
      <c r="D348">
        <f t="shared" ca="1" si="116"/>
        <v>0.22428932699700599</v>
      </c>
      <c r="E348">
        <f t="shared" ca="1" si="116"/>
        <v>0.78422246199608314</v>
      </c>
      <c r="F348">
        <f t="shared" ca="1" si="116"/>
        <v>0.42993101103215114</v>
      </c>
      <c r="G348">
        <f t="shared" ca="1" si="116"/>
        <v>0.54678232878561717</v>
      </c>
      <c r="H348">
        <f t="shared" ca="1" si="116"/>
        <v>0.76557150054998602</v>
      </c>
      <c r="I348">
        <f t="shared" ca="1" si="116"/>
        <v>0.91348245163089681</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fp</v>
      </c>
      <c r="AB348" t="s">
        <v>86</v>
      </c>
      <c r="AC348" t="s">
        <v>500</v>
      </c>
      <c r="AD348">
        <v>70</v>
      </c>
      <c r="AE348" t="s">
        <v>129</v>
      </c>
      <c r="AF348">
        <v>158</v>
      </c>
      <c r="AG348">
        <v>79</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미네락</v>
      </c>
      <c r="AL348">
        <v>1</v>
      </c>
      <c r="AM348"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v>
      </c>
      <c r="AN348" t="str">
        <f t="shared" ca="1" si="114"/>
        <v>{"dy":6,"sl":11,"tp":"fp","vl":"Actor2120","cn":70,"pt":"DI","pp":158,"pr":79}</v>
      </c>
    </row>
    <row r="349" spans="1:40">
      <c r="A349">
        <v>7</v>
      </c>
      <c r="B349">
        <v>11</v>
      </c>
      <c r="C349">
        <f t="shared" si="104"/>
        <v>2</v>
      </c>
      <c r="D349">
        <f t="shared" ca="1" si="116"/>
        <v>0.46498014586961711</v>
      </c>
      <c r="E349">
        <f t="shared" ca="1" si="116"/>
        <v>7.7162862321848213E-2</v>
      </c>
      <c r="F349">
        <f t="shared" ca="1" si="116"/>
        <v>0.71137928925120042</v>
      </c>
      <c r="G349">
        <f t="shared" ca="1" si="116"/>
        <v>0.85082982623770875</v>
      </c>
      <c r="H349">
        <f t="shared" ca="1" si="116"/>
        <v>0.58577302366835982</v>
      </c>
      <c r="I349">
        <f t="shared" ca="1" si="116"/>
        <v>0.19173171852017856</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v>
      </c>
      <c r="AN349" t="str">
        <f t="shared" ca="1" si="114"/>
        <v>{"dy":7,"sl":11}</v>
      </c>
    </row>
    <row r="350" spans="1:40">
      <c r="A350">
        <v>8</v>
      </c>
      <c r="B350">
        <v>11</v>
      </c>
      <c r="C350">
        <f t="shared" si="104"/>
        <v>2</v>
      </c>
      <c r="D350">
        <f t="shared" ca="1" si="116"/>
        <v>0.98836492520967401</v>
      </c>
      <c r="E350">
        <f t="shared" ca="1" si="116"/>
        <v>0.42651373756917832</v>
      </c>
      <c r="F350">
        <f t="shared" ca="1" si="116"/>
        <v>0.22844488834803955</v>
      </c>
      <c r="G350">
        <f t="shared" ca="1" si="116"/>
        <v>0.48010173648793963</v>
      </c>
      <c r="H350">
        <f t="shared" ca="1" si="116"/>
        <v>0.14058688360559779</v>
      </c>
      <c r="I350">
        <f t="shared" ca="1" si="116"/>
        <v>0.71346687402678233</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v>
      </c>
      <c r="AN350" t="str">
        <f t="shared" ca="1" si="114"/>
        <v>{"dy":8,"sl":11}</v>
      </c>
    </row>
    <row r="351" spans="1:40">
      <c r="A351">
        <v>9</v>
      </c>
      <c r="B351">
        <v>11</v>
      </c>
      <c r="C351">
        <f t="shared" si="104"/>
        <v>2</v>
      </c>
      <c r="D351">
        <f t="shared" ca="1" si="116"/>
        <v>0.19356645761126534</v>
      </c>
      <c r="E351">
        <f t="shared" ca="1" si="116"/>
        <v>0.78904365933070209</v>
      </c>
      <c r="F351">
        <f t="shared" ca="1" si="116"/>
        <v>0.31614808970717445</v>
      </c>
      <c r="G351">
        <f t="shared" ca="1" si="116"/>
        <v>0.58539820555735111</v>
      </c>
      <c r="H351">
        <f t="shared" ca="1" si="116"/>
        <v>0.36905083465183142</v>
      </c>
      <c r="I351">
        <f t="shared" ca="1" si="116"/>
        <v>0.15629984415977627</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v>
      </c>
      <c r="AN351" t="str">
        <f t="shared" ca="1" si="114"/>
        <v>{"dy":9,"sl":11}</v>
      </c>
    </row>
    <row r="352" spans="1:40">
      <c r="A352">
        <v>10</v>
      </c>
      <c r="B352">
        <v>11</v>
      </c>
      <c r="C352">
        <f t="shared" si="104"/>
        <v>2</v>
      </c>
      <c r="D352">
        <f t="shared" ref="D352:I361" ca="1" si="117">RAND()</f>
        <v>0.94446237440221725</v>
      </c>
      <c r="E352">
        <f t="shared" ca="1" si="117"/>
        <v>0.59576233247086929</v>
      </c>
      <c r="F352">
        <f t="shared" ca="1" si="117"/>
        <v>0.75972368791135148</v>
      </c>
      <c r="G352">
        <f t="shared" ca="1" si="117"/>
        <v>0.22214838564254902</v>
      </c>
      <c r="H352">
        <f t="shared" ca="1" si="117"/>
        <v>4.9951836470078614E-2</v>
      </c>
      <c r="I352">
        <f t="shared" ca="1" si="117"/>
        <v>0.50849218976162036</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fp</v>
      </c>
      <c r="AB352" t="s">
        <v>86</v>
      </c>
      <c r="AC352" t="s">
        <v>502</v>
      </c>
      <c r="AD352">
        <v>70</v>
      </c>
      <c r="AE352" t="s">
        <v>129</v>
      </c>
      <c r="AF352">
        <v>158</v>
      </c>
      <c r="AG352">
        <v>79</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오비우스</v>
      </c>
      <c r="AL352">
        <v>1</v>
      </c>
      <c r="AM352"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v>
      </c>
      <c r="AN352" t="str">
        <f t="shared" ca="1" si="114"/>
        <v>{"dy":10,"sl":11,"tp":"fp","vl":"Actor1141","cn":70,"pt":"DI","pp":158,"pr":79}</v>
      </c>
    </row>
    <row r="353" spans="1:40">
      <c r="A353">
        <v>11</v>
      </c>
      <c r="B353">
        <v>11</v>
      </c>
      <c r="C353">
        <f t="shared" si="104"/>
        <v>2</v>
      </c>
      <c r="D353">
        <f t="shared" ca="1" si="117"/>
        <v>0.95389916278654774</v>
      </c>
      <c r="E353">
        <f t="shared" ca="1" si="117"/>
        <v>0.89925119323762293</v>
      </c>
      <c r="F353">
        <f t="shared" ca="1" si="117"/>
        <v>6.0792487078001889E-2</v>
      </c>
      <c r="G353">
        <f t="shared" ca="1" si="117"/>
        <v>0.92514371214331625</v>
      </c>
      <c r="H353">
        <f t="shared" ca="1" si="117"/>
        <v>0.8137869303492451</v>
      </c>
      <c r="I353">
        <f t="shared" ca="1" si="117"/>
        <v>9.6681569778968135E-2</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fp</v>
      </c>
      <c r="AB353" t="s">
        <v>86</v>
      </c>
      <c r="AC353" t="s">
        <v>502</v>
      </c>
      <c r="AD353">
        <v>70</v>
      </c>
      <c r="AE353" t="s">
        <v>129</v>
      </c>
      <c r="AF353">
        <v>158</v>
      </c>
      <c r="AG353">
        <v>79</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오비우스</v>
      </c>
      <c r="AL353">
        <v>1</v>
      </c>
      <c r="AM353"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v>
      </c>
      <c r="AN353" t="str">
        <f t="shared" ca="1" si="114"/>
        <v>{"dy":11,"sl":11,"tp":"fp","vl":"Actor1141","cn":70,"pt":"DI","pp":158,"pr":79}</v>
      </c>
    </row>
    <row r="354" spans="1:40">
      <c r="A354">
        <v>12</v>
      </c>
      <c r="B354">
        <v>11</v>
      </c>
      <c r="C354">
        <f t="shared" si="104"/>
        <v>2</v>
      </c>
      <c r="D354">
        <f t="shared" ca="1" si="117"/>
        <v>0.14228365278910815</v>
      </c>
      <c r="E354">
        <f t="shared" ca="1" si="117"/>
        <v>0.2755945066068094</v>
      </c>
      <c r="F354">
        <f t="shared" ca="1" si="117"/>
        <v>0.51794684436535254</v>
      </c>
      <c r="G354">
        <f t="shared" ca="1" si="117"/>
        <v>0.31258735931096171</v>
      </c>
      <c r="H354">
        <f t="shared" ca="1" si="117"/>
        <v>9.6900668077866681E-2</v>
      </c>
      <c r="I354">
        <f t="shared" ca="1" si="117"/>
        <v>0.90821886079672087</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fp</v>
      </c>
      <c r="AB354" t="s">
        <v>86</v>
      </c>
      <c r="AC354" t="s">
        <v>502</v>
      </c>
      <c r="AD354">
        <v>70</v>
      </c>
      <c r="AE354" t="s">
        <v>129</v>
      </c>
      <c r="AF354">
        <v>158</v>
      </c>
      <c r="AG354">
        <v>79</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오비우스</v>
      </c>
      <c r="AL354">
        <v>1</v>
      </c>
      <c r="AM354"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v>
      </c>
      <c r="AN354" t="str">
        <f t="shared" ca="1" si="114"/>
        <v>{"dy":12,"sl":11,"tp":"fp","vl":"Actor1141","cn":70,"pt":"DI","pp":158,"pr":79}</v>
      </c>
    </row>
    <row r="355" spans="1:40">
      <c r="A355">
        <v>13</v>
      </c>
      <c r="B355">
        <v>11</v>
      </c>
      <c r="C355">
        <f t="shared" si="104"/>
        <v>2</v>
      </c>
      <c r="D355">
        <f t="shared" ca="1" si="117"/>
        <v>0.68140001232098346</v>
      </c>
      <c r="E355">
        <f t="shared" ca="1" si="117"/>
        <v>0.63082777697668169</v>
      </c>
      <c r="F355">
        <f t="shared" ca="1" si="117"/>
        <v>0.87648830271430267</v>
      </c>
      <c r="G355">
        <f t="shared" ca="1" si="117"/>
        <v>1.8845200496328984E-2</v>
      </c>
      <c r="H355">
        <f t="shared" ca="1" si="117"/>
        <v>0.33364910827929339</v>
      </c>
      <c r="I355">
        <f t="shared" ca="1" si="117"/>
        <v>0.48515463012278559</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v>
      </c>
      <c r="AN355" t="str">
        <f t="shared" ca="1" si="114"/>
        <v>{"dy":13,"sl":11}</v>
      </c>
    </row>
    <row r="356" spans="1:40">
      <c r="A356">
        <v>14</v>
      </c>
      <c r="B356">
        <v>11</v>
      </c>
      <c r="C356">
        <f t="shared" si="104"/>
        <v>2</v>
      </c>
      <c r="D356">
        <f t="shared" ca="1" si="117"/>
        <v>0.62670364774533482</v>
      </c>
      <c r="E356">
        <f t="shared" ca="1" si="117"/>
        <v>0.11416300129366108</v>
      </c>
      <c r="F356">
        <f t="shared" ca="1" si="117"/>
        <v>4.5480085933945702E-2</v>
      </c>
      <c r="G356">
        <f t="shared" ca="1" si="117"/>
        <v>0.79587333736097832</v>
      </c>
      <c r="H356">
        <f t="shared" ca="1" si="117"/>
        <v>0.2512302896956139</v>
      </c>
      <c r="I356">
        <f t="shared" ca="1" si="117"/>
        <v>0.13805138598460753</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v>
      </c>
      <c r="AN356" t="str">
        <f t="shared" ca="1" si="114"/>
        <v>{"dy":14,"sl":11}</v>
      </c>
    </row>
    <row r="357" spans="1:40">
      <c r="A357">
        <v>15</v>
      </c>
      <c r="B357">
        <v>11</v>
      </c>
      <c r="C357">
        <f t="shared" si="104"/>
        <v>2</v>
      </c>
      <c r="D357">
        <f t="shared" ca="1" si="117"/>
        <v>0.63628097219089419</v>
      </c>
      <c r="E357">
        <f t="shared" ca="1" si="117"/>
        <v>0.90239253660909913</v>
      </c>
      <c r="F357">
        <f t="shared" ca="1" si="117"/>
        <v>0.24932283307220104</v>
      </c>
      <c r="G357">
        <f t="shared" ca="1" si="117"/>
        <v>0.19954999316435151</v>
      </c>
      <c r="H357">
        <f t="shared" ca="1" si="117"/>
        <v>0.9341206804715152</v>
      </c>
      <c r="I357">
        <f t="shared" ca="1" si="117"/>
        <v>8.6011982954156685E-2</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v>
      </c>
      <c r="AN357" t="str">
        <f t="shared" ca="1" si="114"/>
        <v>{"dy":15,"sl":11}</v>
      </c>
    </row>
    <row r="358" spans="1:40">
      <c r="A358">
        <v>16</v>
      </c>
      <c r="B358">
        <v>11</v>
      </c>
      <c r="C358">
        <f t="shared" si="104"/>
        <v>2</v>
      </c>
      <c r="D358">
        <f t="shared" ca="1" si="117"/>
        <v>0.9522132988903842</v>
      </c>
      <c r="E358">
        <f t="shared" ca="1" si="117"/>
        <v>3.5322607439983611E-2</v>
      </c>
      <c r="F358">
        <f t="shared" ca="1" si="117"/>
        <v>0.88827944450935215</v>
      </c>
      <c r="G358">
        <f t="shared" ca="1" si="117"/>
        <v>4.2453581813726604E-2</v>
      </c>
      <c r="H358">
        <f t="shared" ca="1" si="117"/>
        <v>6.0259562291434032E-2</v>
      </c>
      <c r="I358">
        <f t="shared" ca="1" si="117"/>
        <v>0.11492384939412681</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v>
      </c>
      <c r="AN358" t="str">
        <f t="shared" ca="1" si="114"/>
        <v>{"dy":16,"sl":11}</v>
      </c>
    </row>
    <row r="359" spans="1:40">
      <c r="A359">
        <v>17</v>
      </c>
      <c r="B359">
        <v>11</v>
      </c>
      <c r="C359">
        <f t="shared" si="104"/>
        <v>2</v>
      </c>
      <c r="D359">
        <f t="shared" ca="1" si="117"/>
        <v>0.31037765392347216</v>
      </c>
      <c r="E359">
        <f t="shared" ca="1" si="117"/>
        <v>0.53855078555942071</v>
      </c>
      <c r="F359">
        <f t="shared" ca="1" si="117"/>
        <v>0.66679761019396244</v>
      </c>
      <c r="G359">
        <f t="shared" ca="1" si="117"/>
        <v>0.64068886097168198</v>
      </c>
      <c r="H359">
        <f t="shared" ca="1" si="117"/>
        <v>8.9598902233703148E-2</v>
      </c>
      <c r="I359">
        <f t="shared" ca="1" si="117"/>
        <v>3.5483772812890169E-2</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v>
      </c>
      <c r="AN359" t="str">
        <f t="shared" ca="1" si="114"/>
        <v>{"dy":17,"sl":11}</v>
      </c>
    </row>
    <row r="360" spans="1:40">
      <c r="A360">
        <v>18</v>
      </c>
      <c r="B360">
        <v>11</v>
      </c>
      <c r="C360">
        <f t="shared" si="104"/>
        <v>2</v>
      </c>
      <c r="D360">
        <f t="shared" ca="1" si="117"/>
        <v>0.78371219846809692</v>
      </c>
      <c r="E360">
        <f t="shared" ca="1" si="117"/>
        <v>0.43437887156377808</v>
      </c>
      <c r="F360">
        <f t="shared" ca="1" si="117"/>
        <v>0.76973923687739876</v>
      </c>
      <c r="G360">
        <f t="shared" ca="1" si="117"/>
        <v>1.7983693136020995E-2</v>
      </c>
      <c r="H360">
        <f t="shared" ca="1" si="117"/>
        <v>0.27515743116684233</v>
      </c>
      <c r="I360">
        <f t="shared" ca="1" si="117"/>
        <v>0.94542823989228186</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v>
      </c>
      <c r="AN360" t="str">
        <f t="shared" ca="1" si="114"/>
        <v>{"dy":18,"sl":11}</v>
      </c>
    </row>
    <row r="361" spans="1:40">
      <c r="A361">
        <v>19</v>
      </c>
      <c r="B361">
        <v>11</v>
      </c>
      <c r="C361">
        <f t="shared" si="104"/>
        <v>2</v>
      </c>
      <c r="D361">
        <f t="shared" ca="1" si="117"/>
        <v>8.5516653174224189E-2</v>
      </c>
      <c r="E361">
        <f t="shared" ca="1" si="117"/>
        <v>0.2859244637098689</v>
      </c>
      <c r="F361">
        <f t="shared" ca="1" si="117"/>
        <v>0.7809129343180915</v>
      </c>
      <c r="G361">
        <f t="shared" ca="1" si="117"/>
        <v>0.8998385588568254</v>
      </c>
      <c r="H361">
        <f t="shared" ca="1" si="117"/>
        <v>4.5269118634354566E-3</v>
      </c>
      <c r="I361">
        <f t="shared" ca="1" si="117"/>
        <v>0.98640190616770296</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v>
      </c>
      <c r="AN361" t="str">
        <f t="shared" ca="1" si="114"/>
        <v>{"dy":19,"sl":11}</v>
      </c>
    </row>
    <row r="362" spans="1:40">
      <c r="A362">
        <v>20</v>
      </c>
      <c r="B362">
        <v>11</v>
      </c>
      <c r="C362">
        <f t="shared" si="104"/>
        <v>2</v>
      </c>
      <c r="D362">
        <f t="shared" ref="D362:I373" ca="1" si="118">RAND()</f>
        <v>0.17276919141793434</v>
      </c>
      <c r="E362">
        <f t="shared" ca="1" si="118"/>
        <v>0.36791754975698865</v>
      </c>
      <c r="F362">
        <f t="shared" ca="1" si="118"/>
        <v>4.4294259486178489E-2</v>
      </c>
      <c r="G362">
        <f t="shared" ca="1" si="118"/>
        <v>0.58225560921590946</v>
      </c>
      <c r="H362">
        <f t="shared" ca="1" si="118"/>
        <v>0.92387834045573669</v>
      </c>
      <c r="I362">
        <f t="shared" ca="1" si="118"/>
        <v>0.9870649762545185</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v>
      </c>
      <c r="AN362" t="str">
        <f t="shared" ca="1" si="114"/>
        <v>{"dy":20,"sl":11}</v>
      </c>
    </row>
    <row r="363" spans="1:40">
      <c r="A363">
        <v>21</v>
      </c>
      <c r="B363">
        <v>11</v>
      </c>
      <c r="C363">
        <f t="shared" si="104"/>
        <v>2</v>
      </c>
      <c r="D363">
        <f t="shared" ca="1" si="118"/>
        <v>0.27425821489724556</v>
      </c>
      <c r="E363">
        <f t="shared" ca="1" si="118"/>
        <v>0.58507274438998225</v>
      </c>
      <c r="F363">
        <f t="shared" ca="1" si="118"/>
        <v>0.59877848967652425</v>
      </c>
      <c r="G363">
        <f t="shared" ca="1" si="118"/>
        <v>0.93786129373431504</v>
      </c>
      <c r="H363">
        <f t="shared" ca="1" si="118"/>
        <v>2.7276668503797175E-2</v>
      </c>
      <c r="I363">
        <f t="shared" ca="1" si="118"/>
        <v>0.72008278525091596</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v>
      </c>
      <c r="AN363" t="str">
        <f t="shared" ca="1" si="114"/>
        <v>{"dy":21,"sl":11}</v>
      </c>
    </row>
    <row r="364" spans="1:40">
      <c r="A364">
        <v>22</v>
      </c>
      <c r="B364">
        <v>11</v>
      </c>
      <c r="C364">
        <f t="shared" si="104"/>
        <v>2</v>
      </c>
      <c r="D364">
        <f t="shared" ca="1" si="118"/>
        <v>0.37775849279777851</v>
      </c>
      <c r="E364">
        <f t="shared" ca="1" si="118"/>
        <v>0.12512653218341996</v>
      </c>
      <c r="F364">
        <f t="shared" ca="1" si="118"/>
        <v>0.12985805298452291</v>
      </c>
      <c r="G364">
        <f t="shared" ca="1" si="118"/>
        <v>0.10132262568484485</v>
      </c>
      <c r="H364">
        <f t="shared" ca="1" si="118"/>
        <v>0.40213670700941817</v>
      </c>
      <c r="I364">
        <f t="shared" ca="1" si="118"/>
        <v>0.30834820535061958</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v>
      </c>
      <c r="AN364" t="str">
        <f t="shared" ca="1" si="114"/>
        <v>{"dy":22,"sl":11}</v>
      </c>
    </row>
    <row r="365" spans="1:40">
      <c r="A365">
        <v>23</v>
      </c>
      <c r="B365">
        <v>11</v>
      </c>
      <c r="C365">
        <f t="shared" si="104"/>
        <v>2</v>
      </c>
      <c r="D365">
        <f t="shared" ca="1" si="118"/>
        <v>0.31521512185319345</v>
      </c>
      <c r="E365">
        <f t="shared" ca="1" si="118"/>
        <v>1.0141803633263557E-2</v>
      </c>
      <c r="F365">
        <f t="shared" ca="1" si="118"/>
        <v>0.55105996471291618</v>
      </c>
      <c r="G365">
        <f t="shared" ca="1" si="118"/>
        <v>9.3437724546622025E-2</v>
      </c>
      <c r="H365">
        <f t="shared" ca="1" si="118"/>
        <v>0.65574177029063141</v>
      </c>
      <c r="I365">
        <f t="shared" ca="1" si="118"/>
        <v>0.38645242968240634</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v>
      </c>
      <c r="AN365" t="str">
        <f t="shared" ca="1" si="114"/>
        <v>{"dy":23,"sl":11}</v>
      </c>
    </row>
    <row r="366" spans="1:40">
      <c r="A366">
        <v>24</v>
      </c>
      <c r="B366">
        <v>11</v>
      </c>
      <c r="C366">
        <f t="shared" si="104"/>
        <v>2</v>
      </c>
      <c r="D366">
        <f t="shared" ca="1" si="118"/>
        <v>0.69437838307046762</v>
      </c>
      <c r="E366">
        <f t="shared" ca="1" si="118"/>
        <v>0.97063517032281765</v>
      </c>
      <c r="F366">
        <f t="shared" ca="1" si="118"/>
        <v>0.58502114990332432</v>
      </c>
      <c r="G366">
        <f t="shared" ca="1" si="118"/>
        <v>0.57362181928192846</v>
      </c>
      <c r="H366">
        <f t="shared" ca="1" si="118"/>
        <v>0.68388753242376688</v>
      </c>
      <c r="I366">
        <f t="shared" ca="1" si="118"/>
        <v>0.75071096895667888</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v>
      </c>
      <c r="AN366" t="str">
        <f t="shared" ca="1" si="114"/>
        <v>{"dy":24,"sl":11}</v>
      </c>
    </row>
    <row r="367" spans="1:40">
      <c r="A367">
        <v>25</v>
      </c>
      <c r="B367">
        <v>11</v>
      </c>
      <c r="C367">
        <f t="shared" si="104"/>
        <v>2</v>
      </c>
      <c r="D367">
        <f t="shared" ca="1" si="118"/>
        <v>0.45653494226674107</v>
      </c>
      <c r="E367">
        <f t="shared" ca="1" si="118"/>
        <v>0.40306864138254139</v>
      </c>
      <c r="F367">
        <f t="shared" ca="1" si="118"/>
        <v>5.8095262313995311E-2</v>
      </c>
      <c r="G367">
        <f t="shared" ca="1" si="118"/>
        <v>0.43006931599268727</v>
      </c>
      <c r="H367">
        <f t="shared" ca="1" si="118"/>
        <v>0.33185536499023649</v>
      </c>
      <c r="I367">
        <f t="shared" ca="1" si="118"/>
        <v>0.31671599410155904</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v>
      </c>
      <c r="AN367" t="str">
        <f t="shared" ca="1" si="114"/>
        <v>{"dy":25,"sl":11}</v>
      </c>
    </row>
    <row r="368" spans="1:40">
      <c r="A368">
        <v>26</v>
      </c>
      <c r="B368">
        <v>11</v>
      </c>
      <c r="C368">
        <f t="shared" si="104"/>
        <v>2</v>
      </c>
      <c r="D368">
        <f t="shared" ca="1" si="118"/>
        <v>0.91066811555152805</v>
      </c>
      <c r="E368">
        <f t="shared" ca="1" si="118"/>
        <v>0.28955720454260936</v>
      </c>
      <c r="F368">
        <f t="shared" ca="1" si="118"/>
        <v>0.33828558336661341</v>
      </c>
      <c r="G368">
        <f t="shared" ca="1" si="118"/>
        <v>0.8251886877381911</v>
      </c>
      <c r="H368">
        <f t="shared" ca="1" si="118"/>
        <v>0.24000820540448775</v>
      </c>
      <c r="I368">
        <f t="shared" ca="1" si="118"/>
        <v>0.73411077982385331</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v>
      </c>
      <c r="AN368" t="str">
        <f t="shared" ca="1" si="114"/>
        <v>{"dy":26,"sl":11}</v>
      </c>
    </row>
    <row r="369" spans="1:40">
      <c r="A369">
        <v>27</v>
      </c>
      <c r="B369">
        <v>11</v>
      </c>
      <c r="C369">
        <f t="shared" si="104"/>
        <v>2</v>
      </c>
      <c r="D369">
        <f t="shared" ca="1" si="118"/>
        <v>0.4428567937575042</v>
      </c>
      <c r="E369">
        <f t="shared" ca="1" si="118"/>
        <v>0.59691041358704255</v>
      </c>
      <c r="F369">
        <f t="shared" ca="1" si="118"/>
        <v>7.9601797867453472E-2</v>
      </c>
      <c r="G369">
        <f t="shared" ca="1" si="118"/>
        <v>0.53625617694858418</v>
      </c>
      <c r="H369">
        <f t="shared" ca="1" si="118"/>
        <v>0.12434095519710753</v>
      </c>
      <c r="I369">
        <f t="shared" ca="1" si="118"/>
        <v>0.37475205531120537</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dy":27,"sl":11}</v>
      </c>
      <c r="AN369" t="str">
        <f t="shared" ca="1" si="114"/>
        <v>{"dy":27,"sl":11}</v>
      </c>
    </row>
    <row r="370" spans="1:40">
      <c r="A370">
        <v>28</v>
      </c>
      <c r="B370">
        <v>11</v>
      </c>
      <c r="C370">
        <f t="shared" si="104"/>
        <v>2</v>
      </c>
      <c r="D370">
        <f t="shared" ca="1" si="118"/>
        <v>2.962434827528293E-2</v>
      </c>
      <c r="E370">
        <f t="shared" ca="1" si="118"/>
        <v>0.81780260020730011</v>
      </c>
      <c r="F370">
        <f t="shared" ca="1" si="118"/>
        <v>0.89670532946264492</v>
      </c>
      <c r="G370">
        <f t="shared" ca="1" si="118"/>
        <v>0.82338552654115471</v>
      </c>
      <c r="H370">
        <f t="shared" ca="1" si="118"/>
        <v>0.39686435026489675</v>
      </c>
      <c r="I370">
        <f t="shared" ca="1" si="118"/>
        <v>0.97293130633356695</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dy":27,"sl":11},{"dy":28,"sl":11}</v>
      </c>
      <c r="AN370" t="str">
        <f t="shared" ca="1" si="114"/>
        <v>{"dy":28,"sl":11}</v>
      </c>
    </row>
    <row r="371" spans="1:40">
      <c r="A371">
        <v>29</v>
      </c>
      <c r="B371">
        <v>11</v>
      </c>
      <c r="C371">
        <f t="shared" si="104"/>
        <v>2</v>
      </c>
      <c r="D371">
        <f t="shared" ca="1" si="118"/>
        <v>0.55414433704132338</v>
      </c>
      <c r="E371">
        <f t="shared" ca="1" si="118"/>
        <v>0.98723703589328093</v>
      </c>
      <c r="F371">
        <f t="shared" ca="1" si="118"/>
        <v>0.50381434764492783</v>
      </c>
      <c r="G371">
        <f t="shared" ca="1" si="118"/>
        <v>0.82504910081140737</v>
      </c>
      <c r="H371">
        <f t="shared" ca="1" si="118"/>
        <v>0.53016862786566377</v>
      </c>
      <c r="I371">
        <f t="shared" ca="1" si="118"/>
        <v>0.4988588349499905</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dy":27,"sl":11},{"dy":28,"sl":11},{"dy":29,"sl":11}</v>
      </c>
      <c r="AN371" t="str">
        <f t="shared" ca="1" si="114"/>
        <v>{"dy":29,"sl":11}</v>
      </c>
    </row>
    <row r="372" spans="1:40">
      <c r="A372">
        <v>30</v>
      </c>
      <c r="B372">
        <v>11</v>
      </c>
      <c r="C372">
        <f t="shared" si="104"/>
        <v>2</v>
      </c>
      <c r="D372">
        <f t="shared" ca="1" si="118"/>
        <v>0.47267221984949459</v>
      </c>
      <c r="E372">
        <f t="shared" ca="1" si="118"/>
        <v>0.61708843380883582</v>
      </c>
      <c r="F372">
        <f t="shared" ca="1" si="118"/>
        <v>0.87809165728263172</v>
      </c>
      <c r="G372">
        <f t="shared" ca="1" si="118"/>
        <v>0.99566046067097336</v>
      </c>
      <c r="H372">
        <f t="shared" ca="1" si="118"/>
        <v>0.41758019252179057</v>
      </c>
      <c r="I372">
        <f t="shared" ca="1" si="118"/>
        <v>0.70748514479815516</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dy":27,"sl":11},{"dy":28,"sl":11},{"dy":29,"sl":11},{"dy":30,"sl":11}</v>
      </c>
      <c r="AN372" t="str">
        <f t="shared" ca="1" si="114"/>
        <v>{"dy":30,"sl":11}</v>
      </c>
    </row>
    <row r="373" spans="1:40">
      <c r="A373">
        <v>31</v>
      </c>
      <c r="B373">
        <v>11</v>
      </c>
      <c r="C373">
        <f t="shared" si="104"/>
        <v>2</v>
      </c>
      <c r="D373">
        <f t="shared" ca="1" si="118"/>
        <v>0.58735300283483505</v>
      </c>
      <c r="E373">
        <f t="shared" ca="1" si="118"/>
        <v>0.79601329869382598</v>
      </c>
      <c r="F373">
        <f t="shared" ca="1" si="118"/>
        <v>0.19631965630864745</v>
      </c>
      <c r="G373">
        <f t="shared" ca="1" si="118"/>
        <v>0.81825007469264432</v>
      </c>
      <c r="H373">
        <f t="shared" ca="1" si="118"/>
        <v>0.63029238848451286</v>
      </c>
      <c r="I373">
        <f t="shared" ca="1" si="118"/>
        <v>0.95862424466696938</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1201","cn":1,"pt":"GO","pr":3300},{"dy":2,"sl":1,"tp":"upn","vl":"19736","cn":5,"pt":"GO","pr":1500},{"dy":2,"sl":2,"tp":"fe","vl":"Equip4002","cn":1,"pt":"GO","pr":600},{"dy":2,"sl":3,"tp":"uph","vl":"84285","cn":8,"pt":"GO","pr":2400},{"dy":2,"sl":4,"tp":"fe","vl":"Equip3302","cn":1,"pt":"GO","pr":7600},{"dy":2,"sl":5,"tp":"upn","vl":"70223","cn":12,"pt":"GO","pr":3600},{"dy":2,"sl":6,"tp":"fe","vl":"Equip6202","cn":1,"pt":"GO","pr":9900},{"dy":2,"sl":7,"tp":"fe","vl":"Equip7102","cn":1,"pt":"GO","pr":3700},{"dy":2,"sl":8,"tp":"fl2","vl":"Actor3019","cn":1,"pt":"DI","pp":70,"pr":39},{"dy":2,"sl":9,"tp":"fl3","vl":"Actor3019","cn":1,"pt":"DI","pp":70,"pr":39},{"dy":3,"sl":0,"tp":"upn","vl":"63751","cn":9,"pt":"GO","pr":2700},{"dy":3,"sl":1,"tp":"fe","vl":"Equip0101","cn":1,"pt":"GO","pr":1400},{"dy":3,"sl":2,"tp":"fe","vl":"Equip5302","cn":1,"pt":"DI","pr":10},{"dy":3,"sl":3,"tp":"fe","vl":"Equip3002","cn":1,"pt":"GO","pr":800},{"dy":3,"sl":4,"tp":"upn","vl":"84568","cn":14,"pt":"DI","pr":3},{"dy":3,"sl":5,"tp":"fe","vl":"Equip7002","cn":1,"pt":"GO","pr":2000},{"dy":3,"sl":6,"tp":"uph","vl":"30136","cn":4,"pt":"GO","pr":1200},{"dy":3,"sl":7,"tp":"fe","vl":"Equip6102","cn":1,"pt":"GO","pr":3500},{"dy":3,"sl":8},{"dy":3,"sl":9},{"dy":4,"sl":0,"tp":"fe","vl":"Equip0002","cn":1,"pt":"GO","pr":700},{"dy":4,"sl":1,"tp":"upn","vl":"17107","cn":7,"pt":"GO","pr":2100},{"dy":4,"sl":2,"tp":"fe","vl":"Equip2301","cn":1,"pt":"GO","pr":7600},{"dy":4,"sl":3,"tp":"upn","vl":"43231","cn":6,"pt":"GO","pr":1800},{"dy":4,"sl":4,"tp":"fe","vl":"Equip5202","cn":1,"pt":"GO","pr":2900},{"dy":4,"sl":5,"tp":"uph","vl":"26542","cn":10,"pt":"GO","pr":3000},{"dy":4,"sl":6,"tp":"fe","vl":"Equip7101","cn":1,"pt":"GO","pr":3200},{"dy":4,"sl":7,"tp":"fe","vl":"Equip6001","cn":1,"pt":"GO","pr":1900},{"dy":4,"sl":8,"tp":"fl2","vl":"Actor1029","cn":1,"pt":"DI","pp":70,"pr":39},{"dy":4,"sl":9,"tp":"fl3","vl":"Actor1029","cn":1,"pt":"DI","pp":70,"pr":39},{"dy":5,"sl":0,"tp":"fe","vl":"Equip3002","cn":1,"pt":"GO","pr":700},{"dy":5,"sl":1,"tp":"fe","vl":"Equip4202","cn":1,"pt":"GO","pr":3100},{"dy":5,"sl":2,"tp":"upn","vl":"47314","cn":8,"pt":"GO","pr":2400},{"dy":5,"sl":3,"tp":"fe","vl":"Equip2402","cn":1,"pt":"DI","pp":209,"pr":149},{"dy":5,"sl":4,"tp":"fe","vl":"Equip0301","cn":1,"pt":"GO","pr":800},{"dy":5,"sl":5,"tp":"uph","vl":"78860","cn":5,"pt":"GO","pr":1500},{"dy":5,"sl":6,"tp":"uph","vl":"68754","cn":13,"pt":"DI","pr":3},{"dy":5,"sl":7,"tp":"fe","vl":"Equip6102","cn":1,"pt":"GO","pr":3800},{"dy":5,"sl":8},{"dy":5,"sl":9},{"dy":6,"sl":0,"tp":"upn","vl":"24549","cn":6,"pt":"GO","pr":1800},{"dy":6,"sl":1,"tp":"fe","vl":"Equip2201","cn":1,"pt":"DI","pr":4},{"dy":6,"sl":2,"tp":"fe","vl":"Equip1201","cn":1,"pt":"GO","pr":2500},{"dy":6,"sl":3,"tp":"upn","vl":"16437","cn":14,"pt":"DI","pr":2},{"dy":6,"sl":4,"tp":"fe","vl":"Equip5102","cn":1,"pt":"GO","pr":1300},{"dy":6,"sl":5,"tp":"fe","vl":"Equip3302","cn":1,"pt":"GO","pr":7200},{"dy":6,"sl":6,"tp":"uph","vl":"78038","cn":7,"pt":"GO","pr":2100},{"dy":6,"sl":7,"tp":"fe","vl":"Equip8101","cn":1,"pt":"GO","pr":7700},{"dy":6,"sl":8},{"dy":6,"sl":9},{"dy":7,"sl":0,"tp":"fe","vl":"Equip3202","cn":1,"pt":"DI","pr":5},{"dy":7,"sl":1,"tp":"upn","vl":"41576","cn":6,"pt":"GO","pr":1800},{"dy":7,"sl":2,"tp":"upn","vl":"84367","cn":13,"pt":"GO","pr":3900},{"dy":7,"sl":3,"tp":"fe","vl":"Equip2001","cn":1,"pt":"GO","pr":800},{"dy":7,"sl":4,"tp":"fe","vl":"Equip4202","cn":1,"pt":"GO","pr":2900},{"dy":7,"sl":5,"tp":"fe","vl":"Equip0002","cn":1,"pt":"GO","pr":700},{"dy":7,"sl":6,"tp":"fe","vl":"Equip6202","cn":1,"pt":"DI","pr":15},{"dy":7,"sl":7,"tp":"uph","vl":"30128","cn":10,"pt":"GO","pr":3000},{"dy":7,"sl":8,"tp":"fl2","vl":"Actor0030","cn":1,"pt":"DI","pp":70,"pr":49},{"dy":7,"sl":9,"tp":"fl3","vl":"Actor0030","cn":1,"pt":"DI","pp":70,"pr":49},{"dy":8,"sl":0,"tp":"upn","vl":"48090","cn":7,"pt":"GO","pr":2100},{"dy":8,"sl":1,"tp":"fe","vl":"Equip4301","cn":1,"pt":"GO","pr":7000},{"dy":8,"sl":2,"tp":"fe","vl":"Equip2002","cn":1,"pt":"GO","pr":600},{"dy":8,"sl":3,"tp":"fe","vl":"Equip1401","cn":1,"pt":"DI","pp":139,"pr":69},{"dy":8,"sl":4,"tp":"uph","vl":"56233","cn":11,"pt":"DI","pr":3},{"dy":8,"sl":5,"tp":"fe","vl":"Equip2301","cn":1,"pt":"GO","pr":7300},{"dy":8,"sl":6,"tp":"uph","vl":"19503","cn":9,"pt":"GO","pr":2700},{"dy":8,"sl":7,"tp":"fe","vl":"Equip8201","cn":1,"pt":"GO","pr":29300},{"dy":8,"sl":8},{"dy":8,"sl":9},{"dy":9,"sl":0,"tp":"fe","vl":"Equip6001","cn":1,"pt":"GO","pr":1900},{"dy":9,"sl":1,"tp":"upn","vl":"36063","cn":11,"pt":"GO","pr":3300},{"dy":9,"sl":2,"tp":"fe","vl":"Equip5202","cn":1,"pt":"GO","pr":3400},{"dy":9,"sl":3,"tp":"fe","vl":"Equip0301","cn":1,"pt":"GO","pr":7900},{"dy":9,"sl":4,"tp":"fe","vl":"Equip1302","cn":1,"pt":"DI","pr":11},{"dy":9,"sl":5,"tp":"upn","vl":"64661","cn":6,"pt":"GO","pr":1800},{"dy":9,"sl":6,"tp":"fe","vl":"Equip8202","cn":1,"pt":"GO","pr":29300},{"dy":9,"sl":7,"tp":"uph","vl":"80489","cn":14,"pt":"GO","pr":4200},{"dy":9,"sl":8,"tp":"fl2","vl":"Actor1039","cn":1,"pt":"DI","pp":70,"pr":39},{"dy":9,"sl":9,"tp":"fl3","vl":"Actor1039","cn":1,"pt":"DI","pp":70,"pr":39},{"dy":10,"sl":0,"tp":"fe","vl":"Equip2001","cn":1,"pt":"GO","pr":900},{"dy":10,"sl":1,"tp":"fe","vl":"Equip4102","cn":1,"pt":"GO","pr":1200},{"dy":10,"sl":2,"tp":"upn","vl":"25208","cn":10,"pt":"GO","pr":3000},{"dy":10,"sl":3,"tp":"fe","vl":"Equip5101","cn":1,"pt":"GO","pr":1300},{"dy":10,"sl":4,"tp":"upn","vl":"56571","cn":4,"pt":"GO","pr":1200},{"dy":10,"sl":5,"tp":"fe","vl":"Equip3201","cn":1,"pt":"GO","pr":3300},{"dy":10,"sl":6,"tp":"uph","vl":"36875","cn":9,"pt":"GO","pr":2700},{"dy":10,"sl":7,"tp":"fe","vl":"Equip6301","cn":1,"pt":"GO","pr":22300},{"dy":10,"sl":8},{"dy":10,"sl":9},{"dy":11,"sl":0,"tp":"fe","vl":"Equip0102","cn":1,"pt":"GO","pr":1500},{"dy":11,"sl":1,"tp":"uph","vl":"28914","cn":11,"pt":"DI","pr":3},{"dy":11,"sl":2,"tp":"fe","vl":"Equip1002","cn":1,"pt":"GO","pr":700},{"dy":11,"sl":3,"tp":"fe","vl":"Equip2401","cn":1,"pt":"DI","pp":169,"pr":109},{"dy":11,"sl":4,"tp":"upn","vl":"71752","cn":6,"pt":"GO","pr":1800},{"dy":11,"sl":5,"tp":"fe","vl":"Equip6001","cn":1,"pt":"GO","pr":2300},{"dy":11,"sl":6,"tp":"fe","vl":"Equip7102","cn":1,"pt":"GO","pr":3200},{"dy":11,"sl":7,"tp":"uph","vl":"50496","cn":9,"pt":"GO","pr":2700},{"dy":11,"sl":8},{"dy":11,"sl":9},{"dy":12,"sl":0,"tp":"upn","vl":"42969","cn":5,"pt":"GO","pr":1500},{"dy":12,"sl":1,"tp":"fe","vl":"Equip3101","cn":1,"pt":"GO","pr":1200},{"dy":12,"sl":2,"tp":"upn","vl":"29697","cn":8,"pt":"GO","pr":2400},{"dy":12,"sl":3,"tp":"fe","vl":"Equip4401","cn":1,"pt":"DI","pp":189,"pr":119},{"dy":12,"sl":4,"tp":"uph","vl":"59726","cn":13,"pt":"DI","pr":3},{"dy":12,"sl":5,"tp":"fe","vl":"Equip6101","cn":1,"pt":"GO","pr":3100},{"dy":12,"sl":6,"tp":"fe","vl":"Equip7201","cn":1,"pt":"GO","pr":9600},{"dy":12,"sl":7,"tp":"fe","vl":"Equip8001","cn":1,"pt":"GO","pr":5300},{"dy":12,"sl":8},{"dy":12,"sl":9},{"dy":13,"sl":0,"tp":"fe","vl":"Equip3001","cn":1,"pt":"GO","pr":800},{"dy":13,"sl":1,"tp":"fe","vl":"Equip5101","cn":1,"pt":"GO","pr":1100},{"dy":13,"sl":2,"tp":"fe","vl":"Equip0301","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2302","cn":1,"pt":"GO","pr":7600},{"dy":14,"sl":4,"tp":"fe","vl":"Equip0101","cn":1,"pt":"GO","pr":1200},{"dy":14,"sl":5,"tp":"fe","vl":"Equip4202","cn":1,"pt":"GO","pr":3300},{"dy":14,"sl":6,"tp":"uph","vl":"84504","cn":14,"pt":"GO","pr":4200},{"dy":14,"sl":7,"tp":"fe","vl":"Equip8002","cn":1,"pt":"GO","pr":5100},{"dy":14,"sl":8,"tp":"fl2","vl":"Actor3022","cn":1,"pt":"DI","pp":70,"pr":49},{"dy":14,"sl":9,"tp":"fl3","vl":"Actor3022","cn":1,"pt":"DI","pp":70,"pr":49},{"dy":15,"sl":0,"tp":"fe","vl":"Equip0102","cn":1,"pt":"GO","pr":1100},{"dy":15,"sl":1,"tp":"upn","vl":"69684","cn":12,"pt":"GO","pr":3600},{"dy":15,"sl":2,"tp":"fe","vl":"Equip1302","cn":1,"pt":"GO","pr":7400},{"dy":15,"sl":3,"tp":"upn","vl":"48810","cn":3,"pt":"GO","pr":900},{"dy":15,"sl":4,"tp":"fe","vl":"Equip0402","cn":1,"pt":"DI","pp":193,"pr":79},{"dy":15,"sl":5,"tp":"uph","vl":"70085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tp":"fc","vl":"Actor2120","cn":1,"pt":"DI","pp":249,"pr":159},{"dy":6,"sl":10,"tp":"fc","vl":"Actor2120","cn":1,"pt":"DI","pp":249,"pr":159},{"dy":7,"sl":10},{"dy":8,"sl":10},{"dy":9,"sl":10},{"dy":10,"sl":10,"tp":"fc","vl":"Actor1141","cn":1,"pt":"DI","pp":249,"pr":159},{"dy":11,"sl":10,"tp":"fc","vl":"Actor1141","cn":1,"pt":"DI","pp":249,"pr":159},{"dy":12,"sl":10,"tp":"fc","vl":"Actor1141","cn":1,"pt":"DI","pp":249,"pr":159},{"dy":13,"sl":10},{"dy":14,"sl":10},{"dy":15,"sl":10},{"dy":16,"sl":10},{"dy":17,"sl":10},{"dy":18,"sl":10},{"dy":19,"sl":10},{"dy":20,"sl":10},{"dy":21,"sl":10},{"dy":22,"sl":10},{"dy":23,"sl":10},{"dy":24,"sl":10},{"dy":25,"sl":10},{"dy":26,"sl":10},{"dy":27,"sl":10},{"dy":28,"sl":10},{"dy":29,"sl":10},{"dy":30,"sl":10},{"dy":31,"sl":10},{"dy":1,"sl":11},{"dy":2,"sl":11},{"dy":3,"sl":11},{"dy":4,"sl":11},{"dy":5,"sl":11,"tp":"fp","vl":"Actor2120","cn":70,"pt":"DI","pp":158,"pr":79},{"dy":6,"sl":11,"tp":"fp","vl":"Actor2120","cn":70,"pt":"DI","pp":158,"pr":79},{"dy":7,"sl":11},{"dy":8,"sl":11},{"dy":9,"sl":11},{"dy":10,"sl":11,"tp":"fp","vl":"Actor1141","cn":70,"pt":"DI","pp":158,"pr":79},{"dy":11,"sl":11,"tp":"fp","vl":"Actor1141","cn":70,"pt":"DI","pp":158,"pr":79},{"dy":12,"sl":11,"tp":"fp","vl":"Actor1141","cn":70,"pt":"DI","pp":158,"pr":79},{"dy":13,"sl":11},{"dy":14,"sl":11},{"dy":15,"sl":11},{"dy":16,"sl":11},{"dy":17,"sl":11},{"dy":18,"sl":11},{"dy":19,"sl":11},{"dy":20,"sl":11},{"dy":21,"sl":11},{"dy":22,"sl":11},{"dy":23,"sl":11},{"dy":24,"sl":11},{"dy":25,"sl":11},{"dy":26,"sl":11},{"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disablePrompts="1"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96:K373 K294 K2:K25 K28:K292"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F81"/>
  <sheetViews>
    <sheetView tabSelected="1" topLeftCell="U1" workbookViewId="0">
      <pane ySplit="1" topLeftCell="A13" activePane="bottomLeft" state="frozen"/>
      <selection pane="bottomLeft" activeCell="AB6" sqref="AB6"/>
    </sheetView>
    <sheetView workbookViewId="1">
      <pane ySplit="1" topLeftCell="A53" activePane="bottomLeft" state="frozen"/>
      <selection pane="bottomLeft" activeCell="F64" sqref="F64"/>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2" ht="27" customHeight="1">
      <c r="A1" t="s">
        <v>63</v>
      </c>
      <c r="B1" t="s">
        <v>66</v>
      </c>
      <c r="C1" t="s">
        <v>348</v>
      </c>
      <c r="D1" t="s">
        <v>313</v>
      </c>
      <c r="E1" t="s">
        <v>352</v>
      </c>
      <c r="F1" t="s">
        <v>300</v>
      </c>
      <c r="G1" t="s">
        <v>305</v>
      </c>
      <c r="H1" t="s">
        <v>306</v>
      </c>
      <c r="I1" t="s">
        <v>301</v>
      </c>
      <c r="J1" t="s">
        <v>302</v>
      </c>
      <c r="K1" t="s">
        <v>303</v>
      </c>
      <c r="L1" t="s">
        <v>304</v>
      </c>
      <c r="M1" t="s">
        <v>307</v>
      </c>
      <c r="N1" t="s">
        <v>308</v>
      </c>
      <c r="O1" t="s">
        <v>309</v>
      </c>
      <c r="P1" t="s">
        <v>310</v>
      </c>
      <c r="Q1" t="s">
        <v>311</v>
      </c>
      <c r="R1" t="s">
        <v>312</v>
      </c>
      <c r="S1" t="s">
        <v>350</v>
      </c>
      <c r="T1" t="s">
        <v>349</v>
      </c>
      <c r="U1" t="s">
        <v>353</v>
      </c>
      <c r="V1" t="s">
        <v>354</v>
      </c>
      <c r="X1" t="s">
        <v>355</v>
      </c>
      <c r="Z1" t="s">
        <v>344</v>
      </c>
      <c r="AA1" t="s">
        <v>345</v>
      </c>
      <c r="AD1" t="s">
        <v>346</v>
      </c>
      <c r="AE1" t="s">
        <v>347</v>
      </c>
    </row>
    <row r="2" spans="1:32">
      <c r="A2">
        <v>1</v>
      </c>
      <c r="B2">
        <v>1</v>
      </c>
      <c r="C2" t="str">
        <f t="shared" ref="C2:C34" ca="1" si="0">VLOOKUP(RANDBETWEEN(1,COUNTA(Z:Z)-1),Z:AA,2,0)</f>
        <v>Actor3117m</v>
      </c>
      <c r="D2" t="str">
        <f>IF(ISBLANK(F2),"",
IFERROR(VLOOKUP(F2,[2]ActorTable!$A:$H,MATCH("이름참고",[2]ActorTable!$1:$1,0),0),"캐릭터없음"))</f>
        <v>닉스</v>
      </c>
      <c r="E2" t="str">
        <f t="shared" ref="E2:E38" si="1">IF(AND(B2=1,NOT(ISBLANK(F2))),
IF(F2=F3,"같음",""),"")</f>
        <v/>
      </c>
      <c r="F2" t="s">
        <v>365</v>
      </c>
      <c r="G2">
        <v>3</v>
      </c>
      <c r="H2">
        <v>6</v>
      </c>
      <c r="I2">
        <v>0</v>
      </c>
      <c r="J2">
        <v>0</v>
      </c>
      <c r="K2">
        <v>15</v>
      </c>
      <c r="L2">
        <v>0</v>
      </c>
      <c r="M2">
        <v>0</v>
      </c>
      <c r="N2">
        <v>0</v>
      </c>
      <c r="O2">
        <v>0</v>
      </c>
      <c r="P2">
        <v>0</v>
      </c>
      <c r="Q2">
        <v>18</v>
      </c>
      <c r="R2">
        <v>169</v>
      </c>
      <c r="S2" t="str">
        <f>IFERROR(VLOOKUP(R2,[2]WingLookTable!$A:$B,2,0),"캐릭터없음")</f>
        <v>Wing_DustMultiOtherOtherFullFast</v>
      </c>
      <c r="T2">
        <f t="shared" ref="T2:T34" ca="1" si="2">VLOOKUP(RANDBETWEEN(1,COUNTA(AD:AD)-1),AD:AE,2,0)</f>
        <v>344</v>
      </c>
      <c r="U2" t="str">
        <f t="shared" ref="U2:U67" ca="1" si="3">IF(ROW()=2,V2,OFFSET(U2,-1,0)&amp;IF(LEN(V2)=0,"",","&amp;V2))</f>
        <v>{"dy":1,"sl":1,"id":"Actor1109m","stats":{"tr":3,"trp":6,"str":0,"dex":0,"int":15,"vit":0,"train":0,"wgGr0":0,"wgGr1":0,"wgGr2":0,"wgGr3":18,"wgLk":169}}</v>
      </c>
      <c r="V2" t="str">
        <f t="shared" ref="V2:V35" si="4">"{"""&amp;A$1&amp;""":"&amp;A2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{"dy":1,"sl":1,"id":"Actor1109m","stats":{"tr":3,"trp":6,"str":0,"dex":0,"int":15,"vit":0,"train":0,"wgGr0":0,"wgGr1":0,"wgGr2":0,"wgGr3":18,"wgLk":169}}</v>
      </c>
      <c r="X2" t="str">
        <f ca="1">"["&amp;
IF(LEFT(OFFSET(U1,COUNTA(U:U)-1,0),1)=",",SUBSTITUTE(OFFSET(U1,COUNTA(U:U)-1,0),",","",1),OFFSET(U1,COUNTA(U:U)-1,0))
&amp;"]"</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dy":29,"sl":2,"id":"Actor2010m","stats":{"tr":3,"trp":6,"str":0,"dex":0,"int":15,"vit":0,"train":0,"wgGr0":0,"wgGr1":0,"wgGr2":0,"wgGr3":18,"wgLk":340}},{"dy":30,"sl":1,"id":"Actor0201m","stats":{"tr":3,"trp":6,"str":0,"dex":15,"int":0,"vit":0,"train":0,"wgGr0":0,"wgGr1":0,"wgGr2":0,"wgGr3":18,"wgLk":291}},{"dy":30,"sl":2,"id":"Actor3114m","stats":{"tr":3,"trp":6,"str":0,"dex":5,"int":10,"vit":0,"train":0,"wgGr0":0,"wgGr1":0,"wgGr2":0,"wgGr3":18,"wgLk":163}},{"dy":31,"sl":1,"id":"Actor0125m","stats":{"tr":3,"trp":6,"str":0,"dex":8,"int":7,"vit":0,"train":0,"wgGr0":0,"wgGr1":0,"wgGr2":0,"wgGr3":18,"wgLk":276}},{"dy":31,"sl":2,"id":"Actor1039m","stats":{"tr":3,"trp":6,"str":8,"dex":0,"int":7,"vit":0,"train":0,"wgGr0":0,"wgGr1":0,"wgGr2":0,"wgGr3":18,"wgLk":369}}]</v>
      </c>
      <c r="Z2">
        <v>1</v>
      </c>
      <c r="AA2" t="s">
        <v>314</v>
      </c>
      <c r="AB2">
        <f>COUNTIF(F:F,AA2)</f>
        <v>2</v>
      </c>
      <c r="AD2">
        <v>1</v>
      </c>
      <c r="AE2">
        <v>101</v>
      </c>
      <c r="AF2">
        <f>COUNTIF(R:R,AE2)</f>
        <v>0</v>
      </c>
    </row>
    <row r="3" spans="1:32">
      <c r="A3">
        <v>1</v>
      </c>
      <c r="B3">
        <v>2</v>
      </c>
      <c r="C3" t="str">
        <f t="shared" ca="1" si="0"/>
        <v>Actor3117m</v>
      </c>
      <c r="D3" t="str">
        <f>IF(ISBLANK(F3),"",
IFERROR(VLOOKUP(F3,[2]ActorTable!$A:$H,MATCH("이름참고",[2]ActorTable!$1:$1,0),0),"캐릭터없음"))</f>
        <v>그루퍼스</v>
      </c>
      <c r="E3" t="str">
        <f>IF(AND(B3=1,NOT(ISBLANK(F3))),
IF(F3=F4,"같음",""),"")</f>
        <v/>
      </c>
      <c r="F3" t="s">
        <v>372</v>
      </c>
      <c r="G3">
        <v>3</v>
      </c>
      <c r="H3">
        <v>6</v>
      </c>
      <c r="I3">
        <v>7</v>
      </c>
      <c r="J3">
        <v>8</v>
      </c>
      <c r="K3">
        <v>0</v>
      </c>
      <c r="L3">
        <v>0</v>
      </c>
      <c r="M3">
        <v>0</v>
      </c>
      <c r="N3">
        <v>0</v>
      </c>
      <c r="O3">
        <v>0</v>
      </c>
      <c r="P3">
        <v>0</v>
      </c>
      <c r="Q3">
        <v>18</v>
      </c>
      <c r="R3">
        <v>129</v>
      </c>
      <c r="S3" t="str">
        <f>IFERROR(VLOOKUP(R3,[2]WingLookTable!$A:$B,2,0),"캐릭터없음")</f>
        <v>Wing_CyanOtherBeeStripeFast</v>
      </c>
      <c r="T3">
        <f t="shared" ca="1" si="2"/>
        <v>199</v>
      </c>
      <c r="U3" t="str">
        <f t="shared" ca="1" si="3"/>
        <v>{"dy":1,"sl":1,"id":"Actor1109m","stats":{"tr":3,"trp":6,"str":0,"dex":0,"int":15,"vit":0,"train":0,"wgGr0":0,"wgGr1":0,"wgGr2":0,"wgGr3":18,"wgLk":169}},{"dy":1,"sl":2,"id":"Actor2010m","stats":{"tr":3,"trp":6,"str":7,"dex":8,"int":0,"vit":0,"train":0,"wgGr0":0,"wgGr1":0,"wgGr2":0,"wgGr3":18,"wgLk":129}}</v>
      </c>
      <c r="V3" t="str">
        <f t="shared" si="4"/>
        <v>{"dy":1,"sl":2,"id":"Actor2010m","stats":{"tr":3,"trp":6,"str":7,"dex":8,"int":0,"vit":0,"train":0,"wgGr0":0,"wgGr1":0,"wgGr2":0,"wgGr3":18,"wgLk":129}}</v>
      </c>
      <c r="Z3">
        <v>2</v>
      </c>
      <c r="AA3" t="s">
        <v>315</v>
      </c>
      <c r="AB3">
        <f>COUNTIF(F:F,AA3)</f>
        <v>1</v>
      </c>
      <c r="AD3">
        <v>2</v>
      </c>
      <c r="AE3">
        <v>105</v>
      </c>
      <c r="AF3">
        <f>COUNTIF(R:R,AE3)</f>
        <v>2</v>
      </c>
    </row>
    <row r="4" spans="1:32">
      <c r="A4">
        <v>2</v>
      </c>
      <c r="B4">
        <v>1</v>
      </c>
      <c r="C4" t="str">
        <f t="shared" ca="1" si="0"/>
        <v>Actor1029m</v>
      </c>
      <c r="D4" t="str">
        <f>IF(ISBLANK(F4),"",
IFERROR(VLOOKUP(F4,[2]ActorTable!$A:$H,MATCH("이름참고",[2]ActorTable!$1:$1,0),0),"캐릭터없음"))</f>
        <v>원더</v>
      </c>
      <c r="E4" t="str">
        <f t="shared" si="1"/>
        <v/>
      </c>
      <c r="F4" t="s">
        <v>366</v>
      </c>
      <c r="G4">
        <v>3</v>
      </c>
      <c r="H4">
        <v>6</v>
      </c>
      <c r="I4">
        <v>8</v>
      </c>
      <c r="J4">
        <v>7</v>
      </c>
      <c r="K4">
        <v>0</v>
      </c>
      <c r="L4">
        <v>0</v>
      </c>
      <c r="M4">
        <v>0</v>
      </c>
      <c r="N4">
        <v>0</v>
      </c>
      <c r="O4">
        <v>0</v>
      </c>
      <c r="P4">
        <v>0</v>
      </c>
      <c r="Q4">
        <v>18</v>
      </c>
      <c r="R4">
        <v>372</v>
      </c>
      <c r="S4" t="str">
        <f>IFERROR(VLOOKUP(R4,[2]WingLookTable!$A:$B,2,0),"캐릭터없음")</f>
        <v>Wing_WhiteFullNoiseOtherFast</v>
      </c>
      <c r="T4">
        <f t="shared" ca="1" si="2"/>
        <v>360</v>
      </c>
      <c r="U4" t="str">
        <f t="shared" ca="1" si="3"/>
        <v>{"dy":1,"sl":1,"id":"Actor1109m","stats":{"tr":3,"trp":6,"str":0,"dex":0,"int":15,"vit":0,"train":0,"wgGr0":0,"wgGr1":0,"wgGr2":0,"wgGr3":18,"wgLk":169}},{"dy":1,"sl":2,"id":"Actor2010m","stats":{"tr":3,"trp":6,"str":7,"dex":8,"int":0,"vit":0,"train":0,"wgGr0":0,"wgGr1":0,"wgGr2":0,"wgGr3":18,"wgLk":129}},{"dy":2,"sl":1,"id":"Actor2128m","stats":{"tr":3,"trp":6,"str":8,"dex":7,"int":0,"vit":0,"train":0,"wgGr0":0,"wgGr1":0,"wgGr2":0,"wgGr3":18,"wgLk":372}}</v>
      </c>
      <c r="V4" t="str">
        <f t="shared" si="4"/>
        <v>{"dy":2,"sl":1,"id":"Actor2128m","stats":{"tr":3,"trp":6,"str":8,"dex":7,"int":0,"vit":0,"train":0,"wgGr0":0,"wgGr1":0,"wgGr2":0,"wgGr3":18,"wgLk":372}}</v>
      </c>
      <c r="Z4">
        <v>3</v>
      </c>
      <c r="AA4" t="s">
        <v>316</v>
      </c>
      <c r="AB4">
        <f>COUNTIF(F:F,AA4)</f>
        <v>1</v>
      </c>
      <c r="AD4">
        <v>3</v>
      </c>
      <c r="AE4">
        <v>109</v>
      </c>
      <c r="AF4">
        <f>COUNTIF(R:R,AE4)</f>
        <v>0</v>
      </c>
    </row>
    <row r="5" spans="1:32">
      <c r="A5">
        <v>2</v>
      </c>
      <c r="B5">
        <v>2</v>
      </c>
      <c r="C5" t="str">
        <f t="shared" ca="1" si="0"/>
        <v>Actor2015m</v>
      </c>
      <c r="D5" t="str">
        <f>IF(ISBLANK(F5),"",
IFERROR(VLOOKUP(F5,[2]ActorTable!$A:$H,MATCH("이름참고",[2]ActorTable!$1:$1,0),0),"캐릭터없음"))</f>
        <v>러센트</v>
      </c>
      <c r="E5" t="str">
        <f t="shared" si="1"/>
        <v/>
      </c>
      <c r="F5" t="s">
        <v>398</v>
      </c>
      <c r="G5">
        <v>3</v>
      </c>
      <c r="H5">
        <v>6</v>
      </c>
      <c r="I5">
        <v>8</v>
      </c>
      <c r="J5">
        <v>0</v>
      </c>
      <c r="K5">
        <v>7</v>
      </c>
      <c r="L5">
        <v>0</v>
      </c>
      <c r="M5">
        <v>0</v>
      </c>
      <c r="N5">
        <v>0</v>
      </c>
      <c r="O5">
        <v>0</v>
      </c>
      <c r="P5">
        <v>0</v>
      </c>
      <c r="Q5">
        <v>18</v>
      </c>
      <c r="R5">
        <v>332</v>
      </c>
      <c r="S5" t="str">
        <f>IFERROR(VLOOKUP(R5,[2]WingLookTable!$A:$B,2,0),"캐릭터없음")</f>
        <v>Wing_DustRedMultiNoiseOtherFast</v>
      </c>
      <c r="T5">
        <f t="shared" ca="1" si="2"/>
        <v>160</v>
      </c>
      <c r="U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v>
      </c>
      <c r="V5" t="str">
        <f t="shared" si="4"/>
        <v>{"dy":2,"sl":2,"id":"Actor0024m","stats":{"tr":3,"trp":6,"str":8,"dex":0,"int":7,"vit":0,"train":0,"wgGr0":0,"wgGr1":0,"wgGr2":0,"wgGr3":18,"wgLk":332}}</v>
      </c>
      <c r="Z5">
        <v>4</v>
      </c>
      <c r="AA5" t="s">
        <v>317</v>
      </c>
      <c r="AB5">
        <f>COUNTIF(F:F,AA5)</f>
        <v>2</v>
      </c>
      <c r="AD5">
        <v>4</v>
      </c>
      <c r="AE5">
        <v>113</v>
      </c>
      <c r="AF5">
        <f>COUNTIF(R:R,AE5)</f>
        <v>0</v>
      </c>
    </row>
    <row r="6" spans="1:32">
      <c r="A6">
        <v>3</v>
      </c>
      <c r="B6">
        <v>1</v>
      </c>
      <c r="C6" t="str">
        <f t="shared" ca="1" si="0"/>
        <v>Actor0037m</v>
      </c>
      <c r="D6" t="str">
        <f>IF(ISBLANK(F6),"",
IFERROR(VLOOKUP(F6,[2]ActorTable!$A:$H,MATCH("이름참고",[2]ActorTable!$1:$1,0),0),"캐릭터없음"))</f>
        <v>오비우스</v>
      </c>
      <c r="E6" t="str">
        <f t="shared" si="1"/>
        <v/>
      </c>
      <c r="F6" t="s">
        <v>351</v>
      </c>
      <c r="G6">
        <v>3</v>
      </c>
      <c r="H6">
        <v>6</v>
      </c>
      <c r="I6">
        <v>0</v>
      </c>
      <c r="J6">
        <v>15</v>
      </c>
      <c r="K6">
        <v>0</v>
      </c>
      <c r="L6">
        <v>0</v>
      </c>
      <c r="M6">
        <v>0</v>
      </c>
      <c r="N6">
        <v>0</v>
      </c>
      <c r="O6">
        <v>0</v>
      </c>
      <c r="P6">
        <v>0</v>
      </c>
      <c r="Q6">
        <v>18</v>
      </c>
      <c r="R6">
        <v>336</v>
      </c>
      <c r="S6" t="str">
        <f>IFERROR(VLOOKUP(R6,[2]WingLookTable!$A:$B,2,0),"캐릭터없음")</f>
        <v>Wing_DustRedSineNoiseOtherSlow</v>
      </c>
      <c r="T6">
        <f t="shared" ca="1" si="2"/>
        <v>340</v>
      </c>
      <c r="U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v>
      </c>
      <c r="V6" t="str">
        <f t="shared" si="4"/>
        <v>{"dy":3,"sl":1,"id":"Actor1141m","stats":{"tr":3,"trp":6,"str":0,"dex":15,"int":0,"vit":0,"train":0,"wgGr0":0,"wgGr1":0,"wgGr2":0,"wgGr3":18,"wgLk":336}}</v>
      </c>
      <c r="Z6">
        <v>5</v>
      </c>
      <c r="AA6" t="s">
        <v>318</v>
      </c>
      <c r="AB6">
        <f>COUNTIF(F:F,AA6)</f>
        <v>1</v>
      </c>
      <c r="AD6">
        <v>5</v>
      </c>
      <c r="AE6">
        <v>117</v>
      </c>
      <c r="AF6">
        <f>COUNTIF(R:R,AE6)</f>
        <v>1</v>
      </c>
    </row>
    <row r="7" spans="1:32">
      <c r="A7">
        <v>3</v>
      </c>
      <c r="B7">
        <v>2</v>
      </c>
      <c r="C7" t="str">
        <f t="shared" ca="1" si="0"/>
        <v>Actor1108m</v>
      </c>
      <c r="D7" t="str">
        <f>IF(ISBLANK(F7),"",
IFERROR(VLOOKUP(F7,[2]ActorTable!$A:$H,MATCH("이름참고",[2]ActorTable!$1:$1,0),0),"캐릭터없음"))</f>
        <v>젤리아</v>
      </c>
      <c r="E7" t="str">
        <f t="shared" si="1"/>
        <v/>
      </c>
      <c r="F7" t="s">
        <v>397</v>
      </c>
      <c r="G7">
        <v>3</v>
      </c>
      <c r="H7">
        <v>6</v>
      </c>
      <c r="I7">
        <v>0</v>
      </c>
      <c r="J7">
        <v>0</v>
      </c>
      <c r="K7">
        <v>15</v>
      </c>
      <c r="L7">
        <v>0</v>
      </c>
      <c r="M7">
        <v>0</v>
      </c>
      <c r="N7">
        <v>0</v>
      </c>
      <c r="O7">
        <v>0</v>
      </c>
      <c r="P7">
        <v>0</v>
      </c>
      <c r="Q7">
        <v>18</v>
      </c>
      <c r="R7">
        <v>352</v>
      </c>
      <c r="S7" t="str">
        <f>IFERROR(VLOOKUP(R7,[2]WingLookTable!$A:$B,2,0),"캐릭터없음")</f>
        <v>Wing_GreenOtherOtherFullFast</v>
      </c>
      <c r="T7">
        <f t="shared" ca="1" si="2"/>
        <v>360</v>
      </c>
      <c r="U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v>
      </c>
      <c r="V7" t="str">
        <f t="shared" si="4"/>
        <v>{"dy":3,"sl":2,"id":"Actor1005m","stats":{"tr":3,"trp":6,"str":0,"dex":0,"int":15,"vit":0,"train":0,"wgGr0":0,"wgGr1":0,"wgGr2":0,"wgGr3":18,"wgLk":352}}</v>
      </c>
      <c r="Z7">
        <v>6</v>
      </c>
      <c r="AA7" t="s">
        <v>319</v>
      </c>
      <c r="AB7">
        <f>COUNTIF(F:F,AA7)</f>
        <v>2</v>
      </c>
      <c r="AD7">
        <v>6</v>
      </c>
      <c r="AE7">
        <v>121</v>
      </c>
      <c r="AF7">
        <f>COUNTIF(R:R,AE7)</f>
        <v>0</v>
      </c>
    </row>
    <row r="8" spans="1:32">
      <c r="A8">
        <v>4</v>
      </c>
      <c r="B8">
        <v>1</v>
      </c>
      <c r="C8" t="str">
        <f t="shared" ca="1" si="0"/>
        <v>Actor3019m</v>
      </c>
      <c r="D8" t="str">
        <f>IF(ISBLANK(F8),"",
IFERROR(VLOOKUP(F8,[2]ActorTable!$A:$H,MATCH("이름참고",[2]ActorTable!$1:$1,0),0),"캐릭터없음"))</f>
        <v>니엘</v>
      </c>
      <c r="E8" t="str">
        <f t="shared" si="1"/>
        <v/>
      </c>
      <c r="F8" t="s">
        <v>362</v>
      </c>
      <c r="G8">
        <v>3</v>
      </c>
      <c r="H8">
        <v>6</v>
      </c>
      <c r="I8">
        <v>15</v>
      </c>
      <c r="J8">
        <v>0</v>
      </c>
      <c r="K8">
        <v>0</v>
      </c>
      <c r="L8">
        <v>0</v>
      </c>
      <c r="M8">
        <v>0</v>
      </c>
      <c r="N8">
        <v>0</v>
      </c>
      <c r="O8">
        <v>0</v>
      </c>
      <c r="P8">
        <v>0</v>
      </c>
      <c r="Q8">
        <v>18</v>
      </c>
      <c r="R8">
        <v>178</v>
      </c>
      <c r="S8" t="str">
        <f>IFERROR(VLOOKUP(R8,[2]WingLookTable!$A:$B,2,0),"캐릭터없음")</f>
        <v>Wing_DustMultiSineSineFullFast</v>
      </c>
      <c r="T8">
        <f t="shared" ca="1" si="2"/>
        <v>129</v>
      </c>
      <c r="U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v>
      </c>
      <c r="V8" t="str">
        <f t="shared" si="4"/>
        <v>{"dy":4,"sl":1,"id":"Actor2238m","stats":{"tr":3,"trp":6,"str":15,"dex":0,"int":0,"vit":0,"train":0,"wgGr0":0,"wgGr1":0,"wgGr2":0,"wgGr3":18,"wgLk":178}}</v>
      </c>
      <c r="Z8">
        <v>7</v>
      </c>
      <c r="AA8" t="s">
        <v>320</v>
      </c>
      <c r="AB8">
        <f>COUNTIF(F:F,AA8)</f>
        <v>2</v>
      </c>
      <c r="AD8">
        <v>7</v>
      </c>
      <c r="AE8">
        <v>125</v>
      </c>
      <c r="AF8">
        <f>COUNTIF(R:R,AE8)</f>
        <v>1</v>
      </c>
    </row>
    <row r="9" spans="1:32">
      <c r="A9">
        <v>4</v>
      </c>
      <c r="B9">
        <v>2</v>
      </c>
      <c r="C9" t="str">
        <f t="shared" ca="1" si="0"/>
        <v>Actor2010m</v>
      </c>
      <c r="D9" t="str">
        <f>IF(ISBLANK(F9),"",
IFERROR(VLOOKUP(F9,[2]ActorTable!$A:$H,MATCH("이름참고",[2]ActorTable!$1:$1,0),0),"캐릭터없음"))</f>
        <v>테이슨</v>
      </c>
      <c r="E9" t="str">
        <f t="shared" si="1"/>
        <v/>
      </c>
      <c r="F9" t="s">
        <v>363</v>
      </c>
      <c r="G9">
        <v>3</v>
      </c>
      <c r="H9">
        <v>6</v>
      </c>
      <c r="I9">
        <v>7</v>
      </c>
      <c r="J9">
        <v>8</v>
      </c>
      <c r="K9">
        <v>0</v>
      </c>
      <c r="L9">
        <v>0</v>
      </c>
      <c r="M9">
        <v>0</v>
      </c>
      <c r="N9">
        <v>0</v>
      </c>
      <c r="O9">
        <v>0</v>
      </c>
      <c r="P9">
        <v>0</v>
      </c>
      <c r="Q9">
        <v>18</v>
      </c>
      <c r="R9">
        <v>324</v>
      </c>
      <c r="S9" t="str">
        <f>IFERROR(VLOOKUP(R9,[2]WingLookTable!$A:$B,2,0),"캐릭터없음")</f>
        <v>Wing_DustMultiOtherSineOtherFast</v>
      </c>
      <c r="T9">
        <f t="shared" ca="1" si="2"/>
        <v>244</v>
      </c>
      <c r="U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v>
      </c>
      <c r="V9" t="str">
        <f t="shared" si="4"/>
        <v>{"dy":4,"sl":2,"id":"Actor1108m","stats":{"tr":3,"trp":6,"str":7,"dex":8,"int":0,"vit":0,"train":0,"wgGr0":0,"wgGr1":0,"wgGr2":0,"wgGr3":18,"wgLk":324}}</v>
      </c>
      <c r="Z9">
        <v>8</v>
      </c>
      <c r="AA9" t="s">
        <v>321</v>
      </c>
      <c r="AB9">
        <f>COUNTIF(F:F,AA9)</f>
        <v>3</v>
      </c>
      <c r="AD9">
        <v>8</v>
      </c>
      <c r="AE9">
        <v>129</v>
      </c>
      <c r="AF9">
        <f>COUNTIF(R:R,AE9)</f>
        <v>1</v>
      </c>
    </row>
    <row r="10" spans="1:32">
      <c r="A10">
        <v>5</v>
      </c>
      <c r="B10">
        <v>1</v>
      </c>
      <c r="C10" t="str">
        <f t="shared" ca="1" si="0"/>
        <v>Actor0113m</v>
      </c>
      <c r="D10" t="str">
        <f>IF(ISBLANK(F10),"",
IFERROR(VLOOKUP(F10,[2]ActorTable!$A:$H,MATCH("이름참고",[2]ActorTable!$1:$1,0),0),"캐릭터없음"))</f>
        <v>클레타</v>
      </c>
      <c r="E10" t="str">
        <f t="shared" si="1"/>
        <v/>
      </c>
      <c r="F10" t="s">
        <v>361</v>
      </c>
      <c r="G10">
        <v>3</v>
      </c>
      <c r="H10">
        <v>6</v>
      </c>
      <c r="I10">
        <v>0</v>
      </c>
      <c r="J10">
        <v>8</v>
      </c>
      <c r="K10">
        <v>7</v>
      </c>
      <c r="L10">
        <v>0</v>
      </c>
      <c r="M10">
        <v>0</v>
      </c>
      <c r="N10">
        <v>0</v>
      </c>
      <c r="O10">
        <v>0</v>
      </c>
      <c r="P10">
        <v>0</v>
      </c>
      <c r="Q10">
        <v>18</v>
      </c>
      <c r="R10">
        <v>315</v>
      </c>
      <c r="S10" t="str">
        <f>IFERROR(VLOOKUP(R10,[2]WingLookTable!$A:$B,2,0),"캐릭터없음")</f>
        <v>Wing_DustMultiNoiseOtherOtherSlow</v>
      </c>
      <c r="T10">
        <f t="shared" ca="1" si="2"/>
        <v>220</v>
      </c>
      <c r="U1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v>
      </c>
      <c r="V10" t="str">
        <f t="shared" si="4"/>
        <v>{"dy":5,"sl":1,"id":"Actor0240m","stats":{"tr":3,"trp":6,"str":0,"dex":8,"int":7,"vit":0,"train":0,"wgGr0":0,"wgGr1":0,"wgGr2":0,"wgGr3":18,"wgLk":315}}</v>
      </c>
      <c r="Z10">
        <v>9</v>
      </c>
      <c r="AA10" t="s">
        <v>322</v>
      </c>
      <c r="AB10">
        <f>COUNTIF(F:F,AA10)</f>
        <v>2</v>
      </c>
      <c r="AD10">
        <v>9</v>
      </c>
      <c r="AE10">
        <v>133</v>
      </c>
      <c r="AF10">
        <f>COUNTIF(R:R,AE10)</f>
        <v>1</v>
      </c>
    </row>
    <row r="11" spans="1:32">
      <c r="A11">
        <v>5</v>
      </c>
      <c r="B11">
        <v>2</v>
      </c>
      <c r="C11" t="str">
        <f t="shared" ca="1" si="0"/>
        <v>Actor3022m</v>
      </c>
      <c r="D11" t="str">
        <f>IF(ISBLANK(F11),"",
IFERROR(VLOOKUP(F11,[2]ActorTable!$A:$H,MATCH("이름참고",[2]ActorTable!$1:$1,0),0),"캐릭터없음"))</f>
        <v>미네락</v>
      </c>
      <c r="E11" t="str">
        <f>IF(AND(B11=1,NOT(ISBLANK(F11))),
IF(F11=F13,"같음",""),"")</f>
        <v/>
      </c>
      <c r="F11" t="s">
        <v>402</v>
      </c>
      <c r="G11">
        <v>3</v>
      </c>
      <c r="H11">
        <v>6</v>
      </c>
      <c r="I11">
        <v>8</v>
      </c>
      <c r="J11">
        <v>7</v>
      </c>
      <c r="K11">
        <v>0</v>
      </c>
      <c r="L11">
        <v>0</v>
      </c>
      <c r="M11">
        <v>0</v>
      </c>
      <c r="N11">
        <v>0</v>
      </c>
      <c r="O11">
        <v>0</v>
      </c>
      <c r="P11">
        <v>0</v>
      </c>
      <c r="Q11">
        <v>18</v>
      </c>
      <c r="R11">
        <v>321</v>
      </c>
      <c r="S11" t="str">
        <f>IFERROR(VLOOKUP(R11,[2]WingLookTable!$A:$B,2,0),"캐릭터없음")</f>
        <v>Wing_DustMultiOtherOtherOtherSlow</v>
      </c>
      <c r="T11">
        <f t="shared" ca="1" si="2"/>
        <v>187</v>
      </c>
      <c r="U1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v>
      </c>
      <c r="V11" t="str">
        <f t="shared" si="4"/>
        <v>{"dy":5,"sl":2,"id":"Actor2120m","stats":{"tr":3,"trp":6,"str":8,"dex":7,"int":0,"vit":0,"train":0,"wgGr0":0,"wgGr1":0,"wgGr2":0,"wgGr3":18,"wgLk":321}}</v>
      </c>
      <c r="Z11">
        <v>10</v>
      </c>
      <c r="AA11" t="s">
        <v>323</v>
      </c>
      <c r="AB11">
        <f>COUNTIF(F:F,AA11)</f>
        <v>2</v>
      </c>
      <c r="AD11">
        <v>10</v>
      </c>
      <c r="AE11">
        <v>137</v>
      </c>
      <c r="AF11">
        <f>COUNTIF(R:R,AE11)</f>
        <v>0</v>
      </c>
    </row>
    <row r="12" spans="1:32">
      <c r="A12">
        <v>5</v>
      </c>
      <c r="B12">
        <v>3</v>
      </c>
      <c r="C12" t="str">
        <f t="shared" ref="C12" ca="1" si="5">VLOOKUP(RANDBETWEEN(1,COUNTA(Z:Z)-1),Z:AA,2,0)</f>
        <v>Actor1005m</v>
      </c>
      <c r="D12" t="str">
        <f>IF(ISBLANK(F12),"",
IFERROR(VLOOKUP(F12,[2]ActorTable!$A:$H,MATCH("이름참고",[2]ActorTable!$1:$1,0),0),"캐릭터없음"))</f>
        <v>롤라</v>
      </c>
      <c r="E12" t="str">
        <f>IF(AND(B12=1,NOT(ISBLANK(F12))),
IF(F12=F14,"같음",""),"")</f>
        <v/>
      </c>
      <c r="F12" t="s">
        <v>329</v>
      </c>
      <c r="G12">
        <v>3</v>
      </c>
      <c r="H12">
        <v>6</v>
      </c>
      <c r="I12">
        <v>0</v>
      </c>
      <c r="J12">
        <v>15</v>
      </c>
      <c r="K12">
        <v>0</v>
      </c>
      <c r="L12">
        <v>0</v>
      </c>
      <c r="M12">
        <v>0</v>
      </c>
      <c r="N12">
        <v>0</v>
      </c>
      <c r="O12">
        <v>0</v>
      </c>
      <c r="P12">
        <v>0</v>
      </c>
      <c r="Q12">
        <v>18</v>
      </c>
      <c r="R12">
        <v>309</v>
      </c>
      <c r="S12" t="str">
        <f>IFERROR(VLOOKUP(R12,[2]WingLookTable!$A:$B,2,0),"캐릭터없음")</f>
        <v>Wing_DustMultiFullStripeOtherFast</v>
      </c>
      <c r="T12">
        <f t="shared" ref="T12" ca="1" si="6">VLOOKUP(RANDBETWEEN(1,COUNTA(AD:AD)-1),AD:AE,2,0)</f>
        <v>366</v>
      </c>
      <c r="U12" t="str">
        <f t="shared" ref="U12" ca="1" si="7">IF(ROW()=2,V12,OFFSET(U12,-1,0)&amp;IF(LEN(V12)=0,"",","&amp;V12))</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v>
      </c>
      <c r="V12" t="str">
        <f t="shared" ref="V12" si="8">"{"""&amp;A$1&amp;""":"&amp;A12
&amp;","""&amp;B$1&amp;""":"&amp;B12
&amp;IF(LEN(F12)=0,"",","""&amp;F$1&amp;""":"""&amp;F12&amp;"""")
&amp;IF(LEN(F12)=0,"",",""stats"":{")
&amp;IF(LEN(F12)=0,"",""""&amp;G$1&amp;""":"&amp;G12)
&amp;IF(LEN(F12)=0,"",","""&amp;H$1&amp;""":"&amp;H12)
&amp;IF(LEN(F12)=0,"",","""&amp;I$1&amp;""":"&amp;I12)
&amp;IF(LEN(F12)=0,"",","""&amp;J$1&amp;""":"&amp;J12)
&amp;IF(LEN(F12)=0,"",","""&amp;K$1&amp;""":"&amp;K12)
&amp;IF(LEN(F12)=0,"",","""&amp;L$1&amp;""":"&amp;L12)
&amp;IF(LEN(F12)=0,"",","""&amp;M$1&amp;""":"&amp;M12)
&amp;IF(LEN(F12)=0,"",","""&amp;N$1&amp;""":"&amp;N12)
&amp;IF(LEN(F12)=0,"",","""&amp;O$1&amp;""":"&amp;O12)
&amp;IF(LEN(F12)=0,"",","""&amp;P$1&amp;""":"&amp;P12)
&amp;IF(LEN(F12)=0,"",","""&amp;Q$1&amp;""":"&amp;Q12)
&amp;IF(LEN(F12)=0,"",","""&amp;R$1&amp;""":"&amp;R12)
&amp;IF(LEN(F12)=0,"","}")&amp;"}"</f>
        <v>{"dy":5,"sl":3,"id":"Actor3019m","stats":{"tr":3,"trp":6,"str":0,"dex":15,"int":0,"vit":0,"train":0,"wgGr0":0,"wgGr1":0,"wgGr2":0,"wgGr3":18,"wgLk":309}}</v>
      </c>
      <c r="Z12">
        <v>11</v>
      </c>
      <c r="AA12" t="s">
        <v>324</v>
      </c>
      <c r="AB12">
        <f>COUNTIF(F:F,AA12)</f>
        <v>2</v>
      </c>
      <c r="AD12">
        <v>11</v>
      </c>
      <c r="AE12">
        <v>141</v>
      </c>
      <c r="AF12">
        <f>COUNTIF(R:R,AE12)</f>
        <v>1</v>
      </c>
    </row>
    <row r="13" spans="1:32">
      <c r="A13">
        <v>6</v>
      </c>
      <c r="B13">
        <v>1</v>
      </c>
      <c r="C13" t="str">
        <f t="shared" ca="1" si="0"/>
        <v>Actor2011m</v>
      </c>
      <c r="D13" t="str">
        <f>IF(ISBLANK(F13),"",
IFERROR(VLOOKUP(F13,[2]ActorTable!$A:$H,MATCH("이름참고",[2]ActorTable!$1:$1,0),0),"캐릭터없음"))</f>
        <v>프리스</v>
      </c>
      <c r="E13" t="str">
        <f t="shared" si="1"/>
        <v/>
      </c>
      <c r="F13" t="s">
        <v>499</v>
      </c>
      <c r="G13">
        <v>3</v>
      </c>
      <c r="H13">
        <v>6</v>
      </c>
      <c r="I13">
        <v>0</v>
      </c>
      <c r="J13">
        <v>0</v>
      </c>
      <c r="K13">
        <v>0</v>
      </c>
      <c r="L13">
        <v>15</v>
      </c>
      <c r="M13">
        <v>0</v>
      </c>
      <c r="N13">
        <v>0</v>
      </c>
      <c r="O13">
        <v>0</v>
      </c>
      <c r="P13">
        <v>0</v>
      </c>
      <c r="Q13">
        <v>18</v>
      </c>
      <c r="R13">
        <v>300</v>
      </c>
      <c r="S13" t="str">
        <f>IFERROR(VLOOKUP(R13,[2]WingLookTable!$A:$B,2,0),"캐릭터없음")</f>
        <v>Wing_DustBlueOtherOtherStripeSlow</v>
      </c>
      <c r="T13">
        <f t="shared" ca="1" si="2"/>
        <v>196</v>
      </c>
      <c r="U1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v>
      </c>
      <c r="V13" t="str">
        <f t="shared" si="4"/>
        <v>{"dy":6,"sl":1,"id":"Actor0125m","stats":{"tr":3,"trp":6,"str":0,"dex":0,"int":0,"vit":15,"train":0,"wgGr0":0,"wgGr1":0,"wgGr2":0,"wgGr3":18,"wgLk":300}}</v>
      </c>
      <c r="Z13">
        <v>12</v>
      </c>
      <c r="AA13" t="s">
        <v>325</v>
      </c>
      <c r="AB13">
        <f>COUNTIF(F:F,AA13)</f>
        <v>2</v>
      </c>
      <c r="AD13">
        <v>12</v>
      </c>
      <c r="AE13">
        <v>145</v>
      </c>
      <c r="AF13">
        <f>COUNTIF(R:R,AE13)</f>
        <v>0</v>
      </c>
    </row>
    <row r="14" spans="1:32">
      <c r="A14">
        <v>6</v>
      </c>
      <c r="B14">
        <v>2</v>
      </c>
      <c r="C14" t="str">
        <f t="shared" ca="1" si="0"/>
        <v>Actor1109m</v>
      </c>
      <c r="D14" t="str">
        <f>IF(ISBLANK(F14),"",
IFERROR(VLOOKUP(F14,[2]ActorTable!$A:$H,MATCH("이름참고",[2]ActorTable!$1:$1,0),0),"캐릭터없음"))</f>
        <v>튤린</v>
      </c>
      <c r="E14" t="str">
        <f t="shared" si="1"/>
        <v/>
      </c>
      <c r="F14" t="s">
        <v>391</v>
      </c>
      <c r="G14">
        <v>3</v>
      </c>
      <c r="H14">
        <v>6</v>
      </c>
      <c r="I14">
        <v>15</v>
      </c>
      <c r="J14">
        <v>0</v>
      </c>
      <c r="K14">
        <v>0</v>
      </c>
      <c r="L14">
        <v>0</v>
      </c>
      <c r="M14">
        <v>0</v>
      </c>
      <c r="N14">
        <v>0</v>
      </c>
      <c r="O14">
        <v>0</v>
      </c>
      <c r="P14">
        <v>0</v>
      </c>
      <c r="Q14">
        <v>18</v>
      </c>
      <c r="R14">
        <v>328</v>
      </c>
      <c r="S14" t="str">
        <f>IFERROR(VLOOKUP(R14,[2]WingLookTable!$A:$B,2,0),"캐릭터없음")</f>
        <v>Wing_DustRedFullBeeOtherSlow</v>
      </c>
      <c r="T14">
        <f t="shared" ca="1" si="2"/>
        <v>272</v>
      </c>
      <c r="U1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v>
      </c>
      <c r="V14" t="str">
        <f t="shared" si="4"/>
        <v>{"dy":6,"sl":2,"id":"Actor0037m","stats":{"tr":3,"trp":6,"str":15,"dex":0,"int":0,"vit":0,"train":0,"wgGr0":0,"wgGr1":0,"wgGr2":0,"wgGr3":18,"wgLk":328}}</v>
      </c>
      <c r="Z14">
        <v>13</v>
      </c>
      <c r="AA14" t="s">
        <v>326</v>
      </c>
      <c r="AB14">
        <f>COUNTIF(F:F,AA14)</f>
        <v>2</v>
      </c>
      <c r="AD14">
        <v>13</v>
      </c>
      <c r="AE14">
        <v>148</v>
      </c>
      <c r="AF14">
        <f>COUNTIF(R:R,AE14)</f>
        <v>1</v>
      </c>
    </row>
    <row r="15" spans="1:32">
      <c r="A15">
        <v>7</v>
      </c>
      <c r="B15">
        <v>1</v>
      </c>
      <c r="C15" t="str">
        <f t="shared" ca="1" si="0"/>
        <v>Actor2120m</v>
      </c>
      <c r="D15" t="str">
        <f>IF(ISBLANK(F15),"",
IFERROR(VLOOKUP(F15,[2]ActorTable!$A:$H,MATCH("이름참고",[2]ActorTable!$1:$1,0),0),"캐릭터없음"))</f>
        <v>카츄진</v>
      </c>
      <c r="E15" t="str">
        <f t="shared" si="1"/>
        <v/>
      </c>
      <c r="F15" t="s">
        <v>496</v>
      </c>
      <c r="G15">
        <v>3</v>
      </c>
      <c r="H15">
        <v>6</v>
      </c>
      <c r="I15">
        <v>0</v>
      </c>
      <c r="J15">
        <v>0</v>
      </c>
      <c r="K15">
        <v>15</v>
      </c>
      <c r="L15">
        <v>0</v>
      </c>
      <c r="M15">
        <v>0</v>
      </c>
      <c r="N15">
        <v>0</v>
      </c>
      <c r="O15">
        <v>0</v>
      </c>
      <c r="P15">
        <v>0</v>
      </c>
      <c r="Q15">
        <v>18</v>
      </c>
      <c r="R15">
        <v>312</v>
      </c>
      <c r="S15" t="str">
        <f>IFERROR(VLOOKUP(R15,[2]WingLookTable!$A:$B,2,0),"캐릭터없음")</f>
        <v>Wing_DustMultiNoiseOtherFullFast</v>
      </c>
      <c r="T15">
        <f t="shared" ca="1" si="2"/>
        <v>163</v>
      </c>
      <c r="U1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v>
      </c>
      <c r="V15" t="str">
        <f t="shared" si="4"/>
        <v>{"dy":7,"sl":1,"id":"Actor3117m","stats":{"tr":3,"trp":6,"str":0,"dex":0,"int":15,"vit":0,"train":0,"wgGr0":0,"wgGr1":0,"wgGr2":0,"wgGr3":18,"wgLk":312}}</v>
      </c>
      <c r="Z15">
        <v>14</v>
      </c>
      <c r="AA15" t="s">
        <v>327</v>
      </c>
      <c r="AB15">
        <f>COUNTIF(F:F,AA15)</f>
        <v>2</v>
      </c>
      <c r="AD15">
        <v>14</v>
      </c>
      <c r="AE15">
        <v>151</v>
      </c>
      <c r="AF15">
        <f>COUNTIF(R:R,AE15)</f>
        <v>2</v>
      </c>
    </row>
    <row r="16" spans="1:32">
      <c r="A16">
        <v>7</v>
      </c>
      <c r="B16">
        <v>2</v>
      </c>
      <c r="C16" t="str">
        <f t="shared" ca="1" si="0"/>
        <v>Actor2120m</v>
      </c>
      <c r="D16" t="str">
        <f>IF(ISBLANK(F16),"",
IFERROR(VLOOKUP(F16,[2]ActorTable!$A:$H,MATCH("이름참고",[2]ActorTable!$1:$1,0),0),"캐릭터없음"))</f>
        <v>에이잭</v>
      </c>
      <c r="E16" t="str">
        <f>IF(AND(B16=1,NOT(ISBLANK(F16))),
IF(F16=F17,"같음",""),"")</f>
        <v/>
      </c>
      <c r="F16" t="s">
        <v>465</v>
      </c>
      <c r="G16">
        <v>3</v>
      </c>
      <c r="H16">
        <v>6</v>
      </c>
      <c r="I16">
        <v>15</v>
      </c>
      <c r="J16">
        <v>0</v>
      </c>
      <c r="K16">
        <v>0</v>
      </c>
      <c r="L16">
        <v>0</v>
      </c>
      <c r="M16">
        <v>0</v>
      </c>
      <c r="N16">
        <v>0</v>
      </c>
      <c r="O16">
        <v>0</v>
      </c>
      <c r="P16">
        <v>0</v>
      </c>
      <c r="Q16">
        <v>18</v>
      </c>
      <c r="R16">
        <v>318</v>
      </c>
      <c r="S16" t="str">
        <f>IFERROR(VLOOKUP(R16,[2]WingLookTable!$A:$B,2,0),"캐릭터없음")</f>
        <v>Wing_DustMultiOtherOtherOtherFast</v>
      </c>
      <c r="T16">
        <f t="shared" ca="1" si="2"/>
        <v>356</v>
      </c>
      <c r="U1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v>
      </c>
      <c r="V16" t="str">
        <f t="shared" si="4"/>
        <v>{"dy":7,"sl":2,"id":"Actor1029m","stats":{"tr":3,"trp":6,"str":15,"dex":0,"int":0,"vit":0,"train":0,"wgGr0":0,"wgGr1":0,"wgGr2":0,"wgGr3":18,"wgLk":318}}</v>
      </c>
      <c r="Z16">
        <v>15</v>
      </c>
      <c r="AA16" t="s">
        <v>328</v>
      </c>
      <c r="AB16">
        <f>COUNTIF(F:F,AA16)</f>
        <v>3</v>
      </c>
      <c r="AD16">
        <v>15</v>
      </c>
      <c r="AE16">
        <v>154</v>
      </c>
      <c r="AF16">
        <f>COUNTIF(R:R,AE16)</f>
        <v>2</v>
      </c>
    </row>
    <row r="17" spans="1:32">
      <c r="A17">
        <v>8</v>
      </c>
      <c r="B17">
        <v>1</v>
      </c>
      <c r="C17" t="str">
        <f t="shared" ca="1" si="0"/>
        <v>Actor1216m</v>
      </c>
      <c r="D17" t="str">
        <f>IF(ISBLANK(F17),"",
IFERROR(VLOOKUP(F17,[2]ActorTable!$A:$H,MATCH("이름참고",[2]ActorTable!$1:$1,0),0),"캐릭터없음"))</f>
        <v>간파울</v>
      </c>
      <c r="E17" t="str">
        <f t="shared" si="1"/>
        <v/>
      </c>
      <c r="F17" t="s">
        <v>467</v>
      </c>
      <c r="G17">
        <v>3</v>
      </c>
      <c r="H17">
        <v>6</v>
      </c>
      <c r="I17">
        <v>0</v>
      </c>
      <c r="J17">
        <v>0</v>
      </c>
      <c r="K17">
        <v>15</v>
      </c>
      <c r="L17">
        <v>0</v>
      </c>
      <c r="M17">
        <v>0</v>
      </c>
      <c r="N17">
        <v>0</v>
      </c>
      <c r="O17">
        <v>0</v>
      </c>
      <c r="P17">
        <v>0</v>
      </c>
      <c r="Q17">
        <v>18</v>
      </c>
      <c r="R17">
        <v>303</v>
      </c>
      <c r="S17" t="str">
        <f>IFERROR(VLOOKUP(R17,[2]WingLookTable!$A:$B,2,0),"캐릭터없음")</f>
        <v>Wing_DustFireOtherOtherStripeFast</v>
      </c>
      <c r="T17">
        <f t="shared" ca="1" si="2"/>
        <v>125</v>
      </c>
      <c r="U1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v>
      </c>
      <c r="V17" t="str">
        <f t="shared" si="4"/>
        <v>{"dy":8,"sl":1,"id":"Actor0201m","stats":{"tr":3,"trp":6,"str":0,"dex":0,"int":15,"vit":0,"train":0,"wgGr0":0,"wgGr1":0,"wgGr2":0,"wgGr3":18,"wgLk":303}}</v>
      </c>
      <c r="Z17">
        <v>16</v>
      </c>
      <c r="AA17" t="s">
        <v>329</v>
      </c>
      <c r="AB17">
        <f>COUNTIF(F:F,AA17)</f>
        <v>2</v>
      </c>
      <c r="AD17">
        <v>16</v>
      </c>
      <c r="AE17">
        <v>157</v>
      </c>
      <c r="AF17">
        <f>COUNTIF(R:R,AE17)</f>
        <v>0</v>
      </c>
    </row>
    <row r="18" spans="1:32">
      <c r="A18">
        <v>8</v>
      </c>
      <c r="B18">
        <v>2</v>
      </c>
      <c r="C18" t="str">
        <f t="shared" ca="1" si="0"/>
        <v>Actor1039m</v>
      </c>
      <c r="D18" t="str">
        <f>IF(ISBLANK(F18),"",
IFERROR(VLOOKUP(F18,[2]ActorTable!$A:$H,MATCH("이름참고",[2]ActorTable!$1:$1,0),0),"캐릭터없음"))</f>
        <v>미네락</v>
      </c>
      <c r="E18" t="str">
        <f t="shared" si="1"/>
        <v/>
      </c>
      <c r="F18" t="s">
        <v>402</v>
      </c>
      <c r="G18">
        <v>3</v>
      </c>
      <c r="H18">
        <v>6</v>
      </c>
      <c r="I18">
        <v>0</v>
      </c>
      <c r="J18">
        <v>15</v>
      </c>
      <c r="K18">
        <v>0</v>
      </c>
      <c r="L18">
        <v>0</v>
      </c>
      <c r="M18">
        <v>0</v>
      </c>
      <c r="N18">
        <v>0</v>
      </c>
      <c r="O18">
        <v>0</v>
      </c>
      <c r="P18">
        <v>0</v>
      </c>
      <c r="Q18">
        <v>18</v>
      </c>
      <c r="R18">
        <v>208</v>
      </c>
      <c r="S18" t="str">
        <f>IFERROR(VLOOKUP(R18,[2]WingLookTable!$A:$B,2,0),"캐릭터없음")</f>
        <v>Wing_FireSineBeeFullSlow</v>
      </c>
      <c r="T18">
        <f t="shared" ca="1" si="2"/>
        <v>344</v>
      </c>
      <c r="U1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v>
      </c>
      <c r="V18" t="str">
        <f t="shared" si="4"/>
        <v>{"dy":8,"sl":2,"id":"Actor2120m","stats":{"tr":3,"trp":6,"str":0,"dex":15,"int":0,"vit":0,"train":0,"wgGr0":0,"wgGr1":0,"wgGr2":0,"wgGr3":18,"wgLk":208}}</v>
      </c>
      <c r="Z18">
        <v>17</v>
      </c>
      <c r="AA18" t="s">
        <v>330</v>
      </c>
      <c r="AB18">
        <f>COUNTIF(F:F,AA18)</f>
        <v>3</v>
      </c>
      <c r="AD18">
        <v>17</v>
      </c>
      <c r="AE18">
        <v>160</v>
      </c>
      <c r="AF18">
        <f>COUNTIF(R:R,AE18)</f>
        <v>0</v>
      </c>
    </row>
    <row r="19" spans="1:32">
      <c r="A19">
        <v>9</v>
      </c>
      <c r="B19">
        <v>1</v>
      </c>
      <c r="C19" t="str">
        <f t="shared" ca="1" si="0"/>
        <v>Actor1109m</v>
      </c>
      <c r="D19" t="str">
        <f>IF(ISBLANK(F19),"",
IFERROR(VLOOKUP(F19,[2]ActorTable!$A:$H,MATCH("이름참고",[2]ActorTable!$1:$1,0),0),"캐릭터없음"))</f>
        <v>테이슨</v>
      </c>
      <c r="E19" t="str">
        <f t="shared" si="1"/>
        <v/>
      </c>
      <c r="F19" t="s">
        <v>498</v>
      </c>
      <c r="G19">
        <v>3</v>
      </c>
      <c r="H19">
        <v>6</v>
      </c>
      <c r="I19">
        <v>0</v>
      </c>
      <c r="J19">
        <v>8</v>
      </c>
      <c r="K19">
        <v>7</v>
      </c>
      <c r="L19">
        <v>0</v>
      </c>
      <c r="M19">
        <v>0</v>
      </c>
      <c r="N19">
        <v>0</v>
      </c>
      <c r="O19">
        <v>0</v>
      </c>
      <c r="P19">
        <v>0</v>
      </c>
      <c r="Q19">
        <v>18</v>
      </c>
      <c r="R19">
        <v>272</v>
      </c>
      <c r="S19" t="str">
        <f>IFERROR(VLOOKUP(R19,[2]WingLookTable!$A:$B,2,0),"캐릭터없음")</f>
        <v>Wing_WhiteNoiseOtherFullFast</v>
      </c>
      <c r="T19">
        <f t="shared" ca="1" si="2"/>
        <v>288</v>
      </c>
      <c r="U1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v>
      </c>
      <c r="V19" t="str">
        <f t="shared" si="4"/>
        <v>{"dy":9,"sl":1,"id":"Actor1108m","stats":{"tr":3,"trp":6,"str":0,"dex":8,"int":7,"vit":0,"train":0,"wgGr0":0,"wgGr1":0,"wgGr2":0,"wgGr3":18,"wgLk":272}}</v>
      </c>
      <c r="Z19">
        <v>18</v>
      </c>
      <c r="AA19" t="s">
        <v>331</v>
      </c>
      <c r="AB19">
        <f>COUNTIF(F:F,AA19)</f>
        <v>2</v>
      </c>
      <c r="AD19">
        <v>18</v>
      </c>
      <c r="AE19">
        <v>163</v>
      </c>
      <c r="AF19">
        <f>COUNTIF(R:R,AE19)</f>
        <v>1</v>
      </c>
    </row>
    <row r="20" spans="1:32">
      <c r="A20">
        <v>9</v>
      </c>
      <c r="B20">
        <v>2</v>
      </c>
      <c r="C20" t="str">
        <f t="shared" ca="1" si="0"/>
        <v>Actor3021m</v>
      </c>
      <c r="D20" t="str">
        <f>IF(ISBLANK(F20),"",
IFERROR(VLOOKUP(F20,[2]ActorTable!$A:$H,MATCH("이름참고",[2]ActorTable!$1:$1,0),0),"캐릭터없음"))</f>
        <v>클라크</v>
      </c>
      <c r="E20" t="str">
        <f t="shared" si="1"/>
        <v/>
      </c>
      <c r="F20" t="s">
        <v>497</v>
      </c>
      <c r="G20">
        <v>3</v>
      </c>
      <c r="H20">
        <v>6</v>
      </c>
      <c r="I20">
        <v>15</v>
      </c>
      <c r="J20">
        <v>0</v>
      </c>
      <c r="K20">
        <v>0</v>
      </c>
      <c r="L20">
        <v>0</v>
      </c>
      <c r="M20">
        <v>0</v>
      </c>
      <c r="N20">
        <v>0</v>
      </c>
      <c r="O20">
        <v>0</v>
      </c>
      <c r="P20">
        <v>0</v>
      </c>
      <c r="Q20">
        <v>18</v>
      </c>
      <c r="R20">
        <v>252</v>
      </c>
      <c r="S20" t="str">
        <f>IFERROR(VLOOKUP(R20,[2]WingLookTable!$A:$B,2,0),"캐릭터없음")</f>
        <v>Wing_RedSineFullOtherFast</v>
      </c>
      <c r="T20">
        <f t="shared" ca="1" si="2"/>
        <v>154</v>
      </c>
      <c r="U2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v>
      </c>
      <c r="V20" t="str">
        <f t="shared" si="4"/>
        <v>{"dy":9,"sl":2,"id":"Actor2011m","stats":{"tr":3,"trp":6,"str":15,"dex":0,"int":0,"vit":0,"train":0,"wgGr0":0,"wgGr1":0,"wgGr2":0,"wgGr3":18,"wgLk":252}}</v>
      </c>
      <c r="Z20">
        <v>19</v>
      </c>
      <c r="AA20" t="s">
        <v>332</v>
      </c>
      <c r="AB20">
        <f>COUNTIF(F:F,AA20)</f>
        <v>2</v>
      </c>
      <c r="AD20">
        <v>19</v>
      </c>
      <c r="AE20">
        <v>166</v>
      </c>
      <c r="AF20">
        <f>COUNTIF(R:R,AE20)</f>
        <v>1</v>
      </c>
    </row>
    <row r="21" spans="1:32">
      <c r="A21">
        <v>10</v>
      </c>
      <c r="B21">
        <v>1</v>
      </c>
      <c r="C21" t="str">
        <f t="shared" ca="1" si="0"/>
        <v>Actor3022m</v>
      </c>
      <c r="D21" t="str">
        <f>IF(ISBLANK(F21),"",
IFERROR(VLOOKUP(F21,[2]ActorTable!$A:$H,MATCH("이름참고",[2]ActorTable!$1:$1,0),0),"캐릭터없음"))</f>
        <v>닉스</v>
      </c>
      <c r="E21" t="str">
        <f t="shared" si="1"/>
        <v/>
      </c>
      <c r="F21" t="s">
        <v>365</v>
      </c>
      <c r="G21">
        <v>3</v>
      </c>
      <c r="H21">
        <v>6</v>
      </c>
      <c r="I21">
        <v>0</v>
      </c>
      <c r="J21">
        <v>8</v>
      </c>
      <c r="K21">
        <v>7</v>
      </c>
      <c r="L21">
        <v>0</v>
      </c>
      <c r="M21">
        <v>0</v>
      </c>
      <c r="N21">
        <v>0</v>
      </c>
      <c r="O21">
        <v>0</v>
      </c>
      <c r="P21">
        <v>0</v>
      </c>
      <c r="Q21">
        <v>18</v>
      </c>
      <c r="R21">
        <v>260</v>
      </c>
      <c r="S21" t="str">
        <f>IFERROR(VLOOKUP(R21,[2]WingLookTable!$A:$B,2,0),"캐릭터없음")</f>
        <v>Wing_SkySineNoiseFullSlow</v>
      </c>
      <c r="T21">
        <f t="shared" ca="1" si="2"/>
        <v>260</v>
      </c>
      <c r="U2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v>
      </c>
      <c r="V21" t="str">
        <f t="shared" si="4"/>
        <v>{"dy":10,"sl":1,"id":"Actor1109m","stats":{"tr":3,"trp":6,"str":0,"dex":8,"int":7,"vit":0,"train":0,"wgGr0":0,"wgGr1":0,"wgGr2":0,"wgGr3":18,"wgLk":260}}</v>
      </c>
      <c r="Z21">
        <v>20</v>
      </c>
      <c r="AA21" t="s">
        <v>333</v>
      </c>
      <c r="AB21">
        <f>COUNTIF(F:F,AA21)</f>
        <v>2</v>
      </c>
      <c r="AD21">
        <v>20</v>
      </c>
      <c r="AE21">
        <v>169</v>
      </c>
      <c r="AF21">
        <f>COUNTIF(R:R,AE21)</f>
        <v>1</v>
      </c>
    </row>
    <row r="22" spans="1:32">
      <c r="A22">
        <v>10</v>
      </c>
      <c r="B22">
        <v>2</v>
      </c>
      <c r="C22" t="str">
        <f t="shared" ca="1" si="0"/>
        <v>Actor0104m</v>
      </c>
      <c r="D22" t="str">
        <f>IF(ISBLANK(F22),"",
IFERROR(VLOOKUP(F22,[2]ActorTable!$A:$H,MATCH("이름참고",[2]ActorTable!$1:$1,0),0),"캐릭터없음"))</f>
        <v>헤르윈</v>
      </c>
      <c r="E22" t="str">
        <f t="shared" si="1"/>
        <v/>
      </c>
      <c r="F22" t="s">
        <v>405</v>
      </c>
      <c r="G22">
        <v>3</v>
      </c>
      <c r="H22">
        <v>6</v>
      </c>
      <c r="I22">
        <v>8</v>
      </c>
      <c r="J22">
        <v>0</v>
      </c>
      <c r="K22">
        <v>7</v>
      </c>
      <c r="L22">
        <v>0</v>
      </c>
      <c r="M22">
        <v>0</v>
      </c>
      <c r="N22">
        <v>0</v>
      </c>
      <c r="O22">
        <v>0</v>
      </c>
      <c r="P22">
        <v>0</v>
      </c>
      <c r="Q22">
        <v>18</v>
      </c>
      <c r="R22">
        <v>244</v>
      </c>
      <c r="S22" t="str">
        <f>IFERROR(VLOOKUP(R22,[2]WingLookTable!$A:$B,2,0),"캐릭터없음")</f>
        <v>Wing_PurpleStripeNoiseFullSlow</v>
      </c>
      <c r="T22">
        <f t="shared" ca="1" si="2"/>
        <v>160</v>
      </c>
      <c r="U22"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v>
      </c>
      <c r="V22" t="str">
        <f t="shared" si="4"/>
        <v>{"dy":10,"sl":2,"id":"Actor0007m","stats":{"tr":3,"trp":6,"str":8,"dex":0,"int":7,"vit":0,"train":0,"wgGr0":0,"wgGr1":0,"wgGr2":0,"wgGr3":18,"wgLk":244}}</v>
      </c>
      <c r="Z22">
        <v>21</v>
      </c>
      <c r="AA22" t="s">
        <v>334</v>
      </c>
      <c r="AB22">
        <f>COUNTIF(F:F,AA22)</f>
        <v>3</v>
      </c>
      <c r="AD22">
        <v>21</v>
      </c>
      <c r="AE22">
        <v>172</v>
      </c>
      <c r="AF22">
        <f>COUNTIF(R:R,AE22)</f>
        <v>0</v>
      </c>
    </row>
    <row r="23" spans="1:32">
      <c r="A23">
        <v>11</v>
      </c>
      <c r="B23">
        <v>1</v>
      </c>
      <c r="C23" t="str">
        <f t="shared" ca="1" si="0"/>
        <v>Actor0201m</v>
      </c>
      <c r="D23" t="str">
        <f>IF(ISBLANK(F23),"",
IFERROR(VLOOKUP(F23,[2]ActorTable!$A:$H,MATCH("이름참고",[2]ActorTable!$1:$1,0),0),"캐릭터없음"))</f>
        <v>프로토27</v>
      </c>
      <c r="E23" t="str">
        <f t="shared" si="1"/>
        <v/>
      </c>
      <c r="F23" t="s">
        <v>367</v>
      </c>
      <c r="G23">
        <v>3</v>
      </c>
      <c r="H23">
        <v>6</v>
      </c>
      <c r="I23">
        <v>8</v>
      </c>
      <c r="J23">
        <v>7</v>
      </c>
      <c r="K23">
        <v>0</v>
      </c>
      <c r="L23">
        <v>0</v>
      </c>
      <c r="M23">
        <v>0</v>
      </c>
      <c r="N23">
        <v>0</v>
      </c>
      <c r="O23">
        <v>0</v>
      </c>
      <c r="P23">
        <v>0</v>
      </c>
      <c r="Q23">
        <v>18</v>
      </c>
      <c r="R23">
        <v>232</v>
      </c>
      <c r="S23" t="str">
        <f>IFERROR(VLOOKUP(R23,[2]WingLookTable!$A:$B,2,0),"캐릭터없음")</f>
        <v>Wing_MultiOtherOtherStripeSlow</v>
      </c>
      <c r="T23">
        <f t="shared" ca="1" si="2"/>
        <v>160</v>
      </c>
      <c r="U2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v>
      </c>
      <c r="V23" t="str">
        <f t="shared" si="4"/>
        <v>{"dy":11,"sl":1,"id":"Actor1216m","stats":{"tr":3,"trp":6,"str":8,"dex":7,"int":0,"vit":0,"train":0,"wgGr0":0,"wgGr1":0,"wgGr2":0,"wgGr3":18,"wgLk":232}}</v>
      </c>
      <c r="Z23">
        <v>22</v>
      </c>
      <c r="AA23" t="s">
        <v>335</v>
      </c>
      <c r="AB23">
        <f>COUNTIF(F:F,AA23)</f>
        <v>3</v>
      </c>
      <c r="AD23">
        <v>22</v>
      </c>
      <c r="AE23">
        <v>175</v>
      </c>
      <c r="AF23">
        <f>COUNTIF(R:R,AE23)</f>
        <v>1</v>
      </c>
    </row>
    <row r="24" spans="1:32">
      <c r="A24">
        <v>11</v>
      </c>
      <c r="B24">
        <v>2</v>
      </c>
      <c r="C24" t="str">
        <f t="shared" ca="1" si="0"/>
        <v>Actor2128m</v>
      </c>
      <c r="D24" t="str">
        <f>IF(ISBLANK(F24),"",
IFERROR(VLOOKUP(F24,[2]ActorTable!$A:$H,MATCH("이름참고",[2]ActorTable!$1:$1,0),0),"캐릭터없음"))</f>
        <v>클라크</v>
      </c>
      <c r="E24" t="str">
        <f t="shared" si="1"/>
        <v/>
      </c>
      <c r="F24" t="s">
        <v>373</v>
      </c>
      <c r="G24">
        <v>3</v>
      </c>
      <c r="H24">
        <v>6</v>
      </c>
      <c r="I24">
        <v>0</v>
      </c>
      <c r="J24">
        <v>7</v>
      </c>
      <c r="K24">
        <v>8</v>
      </c>
      <c r="L24">
        <v>0</v>
      </c>
      <c r="M24">
        <v>0</v>
      </c>
      <c r="N24">
        <v>0</v>
      </c>
      <c r="O24">
        <v>0</v>
      </c>
      <c r="P24">
        <v>0</v>
      </c>
      <c r="Q24">
        <v>18</v>
      </c>
      <c r="R24">
        <v>240</v>
      </c>
      <c r="S24" t="str">
        <f>IFERROR(VLOOKUP(R24,[2]WingLookTable!$A:$B,2,0),"캐릭터없음")</f>
        <v>Wing_MultiStripeOtherOtherSlow</v>
      </c>
      <c r="T24">
        <f t="shared" ca="1" si="2"/>
        <v>229</v>
      </c>
      <c r="U2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v>
      </c>
      <c r="V24" t="str">
        <f t="shared" si="4"/>
        <v>{"dy":11,"sl":2,"id":"Actor2011m","stats":{"tr":3,"trp":6,"str":0,"dex":7,"int":8,"vit":0,"train":0,"wgGr0":0,"wgGr1":0,"wgGr2":0,"wgGr3":18,"wgLk":240}}</v>
      </c>
      <c r="Z24">
        <v>23</v>
      </c>
      <c r="AA24" t="s">
        <v>336</v>
      </c>
      <c r="AB24">
        <f>COUNTIF(F:F,AA24)</f>
        <v>2</v>
      </c>
      <c r="AD24">
        <v>23</v>
      </c>
      <c r="AE24">
        <v>178</v>
      </c>
      <c r="AF24">
        <f>COUNTIF(R:R,AE24)</f>
        <v>2</v>
      </c>
    </row>
    <row r="25" spans="1:32">
      <c r="A25">
        <v>12</v>
      </c>
      <c r="B25">
        <v>1</v>
      </c>
      <c r="C25" t="str">
        <f t="shared" ca="1" si="0"/>
        <v>Actor3117m</v>
      </c>
      <c r="D25" t="str">
        <f>IF(ISBLANK(F25),"",
IFERROR(VLOOKUP(F25,[2]ActorTable!$A:$H,MATCH("이름참고",[2]ActorTable!$1:$1,0),0),"캐릭터없음"))</f>
        <v>메디아</v>
      </c>
      <c r="E25" t="str">
        <f t="shared" si="1"/>
        <v/>
      </c>
      <c r="F25" t="s">
        <v>530</v>
      </c>
      <c r="G25">
        <v>3</v>
      </c>
      <c r="H25">
        <v>6</v>
      </c>
      <c r="I25">
        <v>8</v>
      </c>
      <c r="J25">
        <v>0</v>
      </c>
      <c r="K25">
        <v>7</v>
      </c>
      <c r="L25">
        <v>0</v>
      </c>
      <c r="M25">
        <v>0</v>
      </c>
      <c r="N25">
        <v>0</v>
      </c>
      <c r="O25">
        <v>0</v>
      </c>
      <c r="P25">
        <v>0</v>
      </c>
      <c r="Q25">
        <v>18</v>
      </c>
      <c r="R25">
        <v>229</v>
      </c>
      <c r="S25" t="str">
        <f>IFERROR(VLOOKUP(R25,[2]WingLookTable!$A:$B,2,0),"캐릭터없음")</f>
        <v>Wing_MultiOtherOtherOtherFast</v>
      </c>
      <c r="T25">
        <f t="shared" ca="1" si="2"/>
        <v>137</v>
      </c>
      <c r="U2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v>
      </c>
      <c r="V25" t="str">
        <f t="shared" si="4"/>
        <v>{"dy":12,"sl":1,"id":"Actor1218m","stats":{"tr":3,"trp":6,"str":8,"dex":0,"int":7,"vit":0,"train":0,"wgGr0":0,"wgGr1":0,"wgGr2":0,"wgGr3":18,"wgLk":229}}</v>
      </c>
      <c r="Z25">
        <v>24</v>
      </c>
      <c r="AA25" t="s">
        <v>337</v>
      </c>
      <c r="AB25">
        <f>COUNTIF(F:F,AA25)</f>
        <v>2</v>
      </c>
      <c r="AD25">
        <v>24</v>
      </c>
      <c r="AE25">
        <v>181</v>
      </c>
      <c r="AF25">
        <f>COUNTIF(R:R,AE25)</f>
        <v>1</v>
      </c>
    </row>
    <row r="26" spans="1:32">
      <c r="A26">
        <v>12</v>
      </c>
      <c r="B26">
        <v>2</v>
      </c>
      <c r="C26" t="str">
        <f t="shared" ca="1" si="0"/>
        <v>Actor2128m</v>
      </c>
      <c r="D26" t="str">
        <f>IF(ISBLANK(F26),"",
IFERROR(VLOOKUP(F26,[2]ActorTable!$A:$H,MATCH("이름참고",[2]ActorTable!$1:$1,0),0),"캐릭터없음"))</f>
        <v>케이저</v>
      </c>
      <c r="E26" t="str">
        <f>IF(AND(B26=1,NOT(ISBLANK(F26))),
IF(F26=F28,"같음",""),"")</f>
        <v/>
      </c>
      <c r="F26" t="s">
        <v>374</v>
      </c>
      <c r="G26">
        <v>3</v>
      </c>
      <c r="H26">
        <v>6</v>
      </c>
      <c r="I26">
        <v>15</v>
      </c>
      <c r="J26">
        <v>0</v>
      </c>
      <c r="K26">
        <v>0</v>
      </c>
      <c r="L26">
        <v>0</v>
      </c>
      <c r="M26">
        <v>0</v>
      </c>
      <c r="N26">
        <v>0</v>
      </c>
      <c r="O26">
        <v>0</v>
      </c>
      <c r="P26">
        <v>0</v>
      </c>
      <c r="Q26">
        <v>18</v>
      </c>
      <c r="R26">
        <v>280</v>
      </c>
      <c r="S26" t="str">
        <f>IFERROR(VLOOKUP(R26,[2]WingLookTable!$A:$B,2,0),"캐릭터없음")</f>
        <v>Wing_YellowFullSineStripeSlow</v>
      </c>
      <c r="T26">
        <f t="shared" ca="1" si="2"/>
        <v>193</v>
      </c>
      <c r="U2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v>
      </c>
      <c r="V26" t="str">
        <f t="shared" si="4"/>
        <v>{"dy":12,"sl":2,"id":"Actor0113m","stats":{"tr":3,"trp":6,"str":15,"dex":0,"int":0,"vit":0,"train":0,"wgGr0":0,"wgGr1":0,"wgGr2":0,"wgGr3":18,"wgLk":280}}</v>
      </c>
      <c r="Z26">
        <v>25</v>
      </c>
      <c r="AA26" t="s">
        <v>338</v>
      </c>
      <c r="AB26">
        <f>COUNTIF(F:F,AA26)</f>
        <v>1</v>
      </c>
      <c r="AD26">
        <v>25</v>
      </c>
      <c r="AE26">
        <v>184</v>
      </c>
      <c r="AF26">
        <f>COUNTIF(R:R,AE26)</f>
        <v>0</v>
      </c>
    </row>
    <row r="27" spans="1:32">
      <c r="A27">
        <v>12</v>
      </c>
      <c r="B27">
        <v>3</v>
      </c>
      <c r="C27" t="str">
        <f t="shared" ref="C27" ca="1" si="9">VLOOKUP(RANDBETWEEN(1,COUNTA(Z:Z)-1),Z:AA,2,0)</f>
        <v>Actor3114m</v>
      </c>
      <c r="D27" t="str">
        <f>IF(ISBLANK(F27),"",
IFERROR(VLOOKUP(F27,[2]ActorTable!$A:$H,MATCH("이름참고",[2]ActorTable!$1:$1,0),0),"캐릭터없음"))</f>
        <v>솔</v>
      </c>
      <c r="E27" t="str">
        <f>IF(AND(B27=1,NOT(ISBLANK(F27))),
IF(F27=F29,"같음",""),"")</f>
        <v/>
      </c>
      <c r="F27" t="s">
        <v>326</v>
      </c>
      <c r="G27">
        <v>3</v>
      </c>
      <c r="H27">
        <v>6</v>
      </c>
      <c r="I27">
        <v>0</v>
      </c>
      <c r="J27">
        <v>0</v>
      </c>
      <c r="K27">
        <v>15</v>
      </c>
      <c r="L27">
        <v>0</v>
      </c>
      <c r="M27">
        <v>0</v>
      </c>
      <c r="N27">
        <v>0</v>
      </c>
      <c r="O27">
        <v>0</v>
      </c>
      <c r="P27">
        <v>0</v>
      </c>
      <c r="Q27">
        <v>18</v>
      </c>
      <c r="R27">
        <v>220</v>
      </c>
      <c r="S27" t="str">
        <f>IFERROR(VLOOKUP(R27,[2]WingLookTable!$A:$B,2,0),"캐릭터없음")</f>
        <v>Wing_GreenPatternPatternFullSlow</v>
      </c>
      <c r="T27">
        <f t="shared" ref="T27" ca="1" si="10">VLOOKUP(RANDBETWEEN(1,COUNTA(AD:AD)-1),AD:AE,2,0)</f>
        <v>163</v>
      </c>
      <c r="U27" t="str">
        <f t="shared" ref="U27" ca="1" si="11">IF(ROW()=2,V27,OFFSET(U27,-1,0)&amp;IF(LEN(V27)=0,"",","&amp;V27))</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v>
      </c>
      <c r="V27" t="str">
        <f t="shared" ref="V27" si="12">"{"""&amp;A$1&amp;""":"&amp;A27
&amp;","""&amp;B$1&amp;""":"&amp;B27
&amp;IF(LEN(F27)=0,"",","""&amp;F$1&amp;""":"""&amp;F27&amp;"""")
&amp;IF(LEN(F27)=0,"",",""stats"":{")
&amp;IF(LEN(F27)=0,"",""""&amp;G$1&amp;""":"&amp;G27)
&amp;IF(LEN(F27)=0,"",","""&amp;H$1&amp;""":"&amp;H27)
&amp;IF(LEN(F27)=0,"",","""&amp;I$1&amp;""":"&amp;I27)
&amp;IF(LEN(F27)=0,"",","""&amp;J$1&amp;""":"&amp;J27)
&amp;IF(LEN(F27)=0,"",","""&amp;K$1&amp;""":"&amp;K27)
&amp;IF(LEN(F27)=0,"",","""&amp;L$1&amp;""":"&amp;L27)
&amp;IF(LEN(F27)=0,"",","""&amp;M$1&amp;""":"&amp;M27)
&amp;IF(LEN(F27)=0,"",","""&amp;N$1&amp;""":"&amp;N27)
&amp;IF(LEN(F27)=0,"",","""&amp;O$1&amp;""":"&amp;O27)
&amp;IF(LEN(F27)=0,"",","""&amp;P$1&amp;""":"&amp;P27)
&amp;IF(LEN(F27)=0,"",","""&amp;Q$1&amp;""":"&amp;Q27)
&amp;IF(LEN(F27)=0,"",","""&amp;R$1&amp;""":"&amp;R27)
&amp;IF(LEN(F27)=0,"","}")&amp;"}"</f>
        <v>{"dy":12,"sl":3,"id":"Actor2015m","stats":{"tr":3,"trp":6,"str":0,"dex":0,"int":15,"vit":0,"train":0,"wgGr0":0,"wgGr1":0,"wgGr2":0,"wgGr3":18,"wgLk":220}}</v>
      </c>
      <c r="Z27">
        <v>26</v>
      </c>
      <c r="AA27" t="s">
        <v>339</v>
      </c>
      <c r="AB27">
        <f>COUNTIF(F:F,AA27)</f>
        <v>3</v>
      </c>
      <c r="AD27">
        <v>26</v>
      </c>
      <c r="AE27">
        <v>187</v>
      </c>
      <c r="AF27">
        <f>COUNTIF(R:R,AE27)</f>
        <v>0</v>
      </c>
    </row>
    <row r="28" spans="1:32">
      <c r="A28">
        <v>13</v>
      </c>
      <c r="B28">
        <v>1</v>
      </c>
      <c r="C28" t="str">
        <f t="shared" ca="1" si="0"/>
        <v>Actor3019m</v>
      </c>
      <c r="D28" t="str">
        <f>IF(ISBLANK(F28),"",
IFERROR(VLOOKUP(F28,[2]ActorTable!$A:$H,MATCH("이름참고",[2]ActorTable!$1:$1,0),0),"캐릭터없음"))</f>
        <v>오비우스</v>
      </c>
      <c r="E28" t="str">
        <f t="shared" si="1"/>
        <v/>
      </c>
      <c r="F28" t="s">
        <v>351</v>
      </c>
      <c r="G28">
        <v>3</v>
      </c>
      <c r="H28">
        <v>6</v>
      </c>
      <c r="I28">
        <v>10</v>
      </c>
      <c r="J28">
        <v>5</v>
      </c>
      <c r="K28">
        <v>0</v>
      </c>
      <c r="L28">
        <v>0</v>
      </c>
      <c r="M28">
        <v>0</v>
      </c>
      <c r="N28">
        <v>0</v>
      </c>
      <c r="O28">
        <v>0</v>
      </c>
      <c r="P28">
        <v>0</v>
      </c>
      <c r="Q28">
        <v>18</v>
      </c>
      <c r="R28">
        <v>211</v>
      </c>
      <c r="S28" t="str">
        <f>IFERROR(VLOOKUP(R28,[2]WingLookTable!$A:$B,2,0),"캐릭터없음")</f>
        <v>Wing_FireSinePatternFullSlow</v>
      </c>
      <c r="T28">
        <f t="shared" ca="1" si="2"/>
        <v>280</v>
      </c>
      <c r="U2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v>
      </c>
      <c r="V28" t="str">
        <f t="shared" si="4"/>
        <v>{"dy":13,"sl":1,"id":"Actor1141m","stats":{"tr":3,"trp":6,"str":10,"dex":5,"int":0,"vit":0,"train":0,"wgGr0":0,"wgGr1":0,"wgGr2":0,"wgGr3":18,"wgLk":211}}</v>
      </c>
      <c r="Z28">
        <v>27</v>
      </c>
      <c r="AA28" t="s">
        <v>340</v>
      </c>
      <c r="AB28">
        <f>COUNTIF(F:F,AA28)</f>
        <v>3</v>
      </c>
      <c r="AD28">
        <v>27</v>
      </c>
      <c r="AE28">
        <v>190</v>
      </c>
      <c r="AF28">
        <f>COUNTIF(R:R,AE28)</f>
        <v>1</v>
      </c>
    </row>
    <row r="29" spans="1:32">
      <c r="A29">
        <v>13</v>
      </c>
      <c r="B29">
        <v>2</v>
      </c>
      <c r="C29" t="str">
        <f t="shared" ca="1" si="0"/>
        <v>Actor3022m</v>
      </c>
      <c r="D29" t="str">
        <f>IF(ISBLANK(F29),"",
IFERROR(VLOOKUP(F29,[2]ActorTable!$A:$H,MATCH("이름참고",[2]ActorTable!$1:$1,0),0),"캐릭터없음"))</f>
        <v>튤린</v>
      </c>
      <c r="E29" t="str">
        <f t="shared" si="1"/>
        <v/>
      </c>
      <c r="F29" t="s">
        <v>391</v>
      </c>
      <c r="G29">
        <v>3</v>
      </c>
      <c r="H29">
        <v>6</v>
      </c>
      <c r="I29">
        <v>10</v>
      </c>
      <c r="J29">
        <v>0</v>
      </c>
      <c r="K29">
        <v>5</v>
      </c>
      <c r="L29">
        <v>0</v>
      </c>
      <c r="M29">
        <v>0</v>
      </c>
      <c r="N29">
        <v>0</v>
      </c>
      <c r="O29">
        <v>0</v>
      </c>
      <c r="P29">
        <v>0</v>
      </c>
      <c r="Q29">
        <v>18</v>
      </c>
      <c r="R29">
        <v>190</v>
      </c>
      <c r="S29" t="str">
        <f>IFERROR(VLOOKUP(R29,[2]WingLookTable!$A:$B,2,0),"캐릭터없음")</f>
        <v>Wing_DustYellowNoisePatternStripeSlow</v>
      </c>
      <c r="T29">
        <f t="shared" ca="1" si="2"/>
        <v>109</v>
      </c>
      <c r="U2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v>
      </c>
      <c r="V29" t="str">
        <f t="shared" si="4"/>
        <v>{"dy":13,"sl":2,"id":"Actor0037m","stats":{"tr":3,"trp":6,"str":10,"dex":0,"int":5,"vit":0,"train":0,"wgGr0":0,"wgGr1":0,"wgGr2":0,"wgGr3":18,"wgLk":190}}</v>
      </c>
      <c r="Z29">
        <v>28</v>
      </c>
      <c r="AA29" t="s">
        <v>341</v>
      </c>
      <c r="AB29">
        <f>COUNTIF(F:F,AA29)</f>
        <v>2</v>
      </c>
      <c r="AD29">
        <v>28</v>
      </c>
      <c r="AE29">
        <v>193</v>
      </c>
      <c r="AF29">
        <f>COUNTIF(R:R,AE29)</f>
        <v>1</v>
      </c>
    </row>
    <row r="30" spans="1:32">
      <c r="A30">
        <v>14</v>
      </c>
      <c r="B30">
        <v>1</v>
      </c>
      <c r="C30" t="str">
        <f t="shared" ca="1" si="0"/>
        <v>Actor1109m</v>
      </c>
      <c r="D30" t="str">
        <f>IF(ISBLANK(F30),"",
IFERROR(VLOOKUP(F30,[2]ActorTable!$A:$H,MATCH("이름참고",[2]ActorTable!$1:$1,0),0),"캐릭터없음"))</f>
        <v>슬로니카</v>
      </c>
      <c r="E30" t="str">
        <f t="shared" si="1"/>
        <v/>
      </c>
      <c r="F30" t="s">
        <v>364</v>
      </c>
      <c r="G30">
        <v>3</v>
      </c>
      <c r="H30">
        <v>6</v>
      </c>
      <c r="I30">
        <v>0</v>
      </c>
      <c r="J30">
        <v>0</v>
      </c>
      <c r="K30">
        <v>15</v>
      </c>
      <c r="L30">
        <v>0</v>
      </c>
      <c r="M30">
        <v>0</v>
      </c>
      <c r="N30">
        <v>0</v>
      </c>
      <c r="O30">
        <v>0</v>
      </c>
      <c r="P30">
        <v>0</v>
      </c>
      <c r="Q30">
        <v>18</v>
      </c>
      <c r="R30">
        <v>166</v>
      </c>
      <c r="S30" t="str">
        <f>IFERROR(VLOOKUP(R30,[2]WingLookTable!$A:$B,2,0),"캐릭터없음")</f>
        <v>Wing_DustMultiNoisePatternFullFast</v>
      </c>
      <c r="T30">
        <f t="shared" ca="1" si="2"/>
        <v>300</v>
      </c>
      <c r="U3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v>
      </c>
      <c r="V30" t="str">
        <f t="shared" si="4"/>
        <v>{"dy":14,"sl":1,"id":"Actor3114m","stats":{"tr":3,"trp":6,"str":0,"dex":0,"int":15,"vit":0,"train":0,"wgGr0":0,"wgGr1":0,"wgGr2":0,"wgGr3":18,"wgLk":166}}</v>
      </c>
      <c r="Z30">
        <v>29</v>
      </c>
      <c r="AA30" t="s">
        <v>342</v>
      </c>
      <c r="AB30">
        <f>COUNTIF(F:F,AA30)</f>
        <v>2</v>
      </c>
      <c r="AD30">
        <v>29</v>
      </c>
      <c r="AE30">
        <v>196</v>
      </c>
      <c r="AF30">
        <f>COUNTIF(R:R,AE30)</f>
        <v>1</v>
      </c>
    </row>
    <row r="31" spans="1:32">
      <c r="A31">
        <v>14</v>
      </c>
      <c r="B31">
        <v>2</v>
      </c>
      <c r="C31" t="str">
        <f t="shared" ca="1" si="0"/>
        <v>Actor0007m</v>
      </c>
      <c r="D31" t="str">
        <f>IF(ISBLANK(F31),"",
IFERROR(VLOOKUP(F31,[2]ActorTable!$A:$H,MATCH("이름참고",[2]ActorTable!$1:$1,0),0),"캐릭터없음"))</f>
        <v>도스로프</v>
      </c>
      <c r="E31" t="str">
        <f t="shared" si="1"/>
        <v/>
      </c>
      <c r="F31" t="s">
        <v>404</v>
      </c>
      <c r="G31">
        <v>3</v>
      </c>
      <c r="H31">
        <v>6</v>
      </c>
      <c r="I31">
        <v>8</v>
      </c>
      <c r="J31">
        <v>0</v>
      </c>
      <c r="K31">
        <v>7</v>
      </c>
      <c r="L31">
        <v>0</v>
      </c>
      <c r="M31">
        <v>0</v>
      </c>
      <c r="N31">
        <v>0</v>
      </c>
      <c r="O31">
        <v>0</v>
      </c>
      <c r="P31">
        <v>0</v>
      </c>
      <c r="Q31">
        <v>18</v>
      </c>
      <c r="R31">
        <v>181</v>
      </c>
      <c r="S31" t="str">
        <f>IFERROR(VLOOKUP(R31,[2]WingLookTable!$A:$B,2,0),"캐릭터없음")</f>
        <v>Wing_DustPurpleNoiseOtherStripeSlow</v>
      </c>
      <c r="T31">
        <f t="shared" ca="1" si="2"/>
        <v>220</v>
      </c>
      <c r="U3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v>
      </c>
      <c r="V31" t="str">
        <f t="shared" si="4"/>
        <v>{"dy":14,"sl":2,"id":"Actor0030m","stats":{"tr":3,"trp":6,"str":8,"dex":0,"int":7,"vit":0,"train":0,"wgGr0":0,"wgGr1":0,"wgGr2":0,"wgGr3":18,"wgLk":181}}</v>
      </c>
      <c r="Z31">
        <v>30</v>
      </c>
      <c r="AA31" t="s">
        <v>343</v>
      </c>
      <c r="AB31">
        <f>COUNTIF(F:F,AA31)</f>
        <v>3</v>
      </c>
      <c r="AD31">
        <v>30</v>
      </c>
      <c r="AE31">
        <v>199</v>
      </c>
      <c r="AF31">
        <f>COUNTIF(R:R,AE31)</f>
        <v>1</v>
      </c>
    </row>
    <row r="32" spans="1:32">
      <c r="A32">
        <v>15</v>
      </c>
      <c r="B32">
        <v>1</v>
      </c>
      <c r="C32" t="str">
        <f t="shared" ca="1" si="0"/>
        <v>Actor2120m</v>
      </c>
      <c r="D32" t="str">
        <f>IF(ISBLANK(F32),"",
IFERROR(VLOOKUP(F32,[2]ActorTable!$A:$H,MATCH("이름참고",[2]ActorTable!$1:$1,0),0),"캐릭터없음"))</f>
        <v>니엘</v>
      </c>
      <c r="E32" t="str">
        <f t="shared" si="1"/>
        <v/>
      </c>
      <c r="F32" t="s">
        <v>362</v>
      </c>
      <c r="G32">
        <v>3</v>
      </c>
      <c r="H32">
        <v>6</v>
      </c>
      <c r="I32">
        <v>5</v>
      </c>
      <c r="J32">
        <v>5</v>
      </c>
      <c r="K32">
        <v>5</v>
      </c>
      <c r="L32">
        <v>0</v>
      </c>
      <c r="M32">
        <v>0</v>
      </c>
      <c r="N32">
        <v>0</v>
      </c>
      <c r="O32">
        <v>0</v>
      </c>
      <c r="P32">
        <v>0</v>
      </c>
      <c r="Q32">
        <v>18</v>
      </c>
      <c r="R32">
        <v>125</v>
      </c>
      <c r="S32" t="str">
        <f>IFERROR(VLOOKUP(R32,[2]WingLookTable!$A:$B,2,0),"캐릭터없음")</f>
        <v>Wing_CyanOtherBeeOtherSlow</v>
      </c>
      <c r="T32">
        <f t="shared" ca="1" si="2"/>
        <v>315</v>
      </c>
      <c r="U32"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v>
      </c>
      <c r="V32" t="str">
        <f t="shared" si="4"/>
        <v>{"dy":15,"sl":1,"id":"Actor2238m","stats":{"tr":3,"trp":6,"str":5,"dex":5,"int":5,"vit":0,"train":0,"wgGr0":0,"wgGr1":0,"wgGr2":0,"wgGr3":18,"wgLk":125}}</v>
      </c>
      <c r="Z32">
        <v>31</v>
      </c>
      <c r="AA32" t="s">
        <v>531</v>
      </c>
      <c r="AB32">
        <f>COUNTIF(F:F,AA32)</f>
        <v>2</v>
      </c>
      <c r="AD32">
        <v>31</v>
      </c>
      <c r="AE32">
        <v>202</v>
      </c>
      <c r="AF32">
        <f>COUNTIF(R:R,AE32)</f>
        <v>0</v>
      </c>
    </row>
    <row r="33" spans="1:32">
      <c r="A33">
        <v>15</v>
      </c>
      <c r="B33">
        <v>2</v>
      </c>
      <c r="C33" t="str">
        <f t="shared" ca="1" si="0"/>
        <v>Actor2103m</v>
      </c>
      <c r="D33" t="str">
        <f>IF(ISBLANK(F33),"",
IFERROR(VLOOKUP(F33,[2]ActorTable!$A:$H,MATCH("이름참고",[2]ActorTable!$1:$1,0),0),"캐릭터없음"))</f>
        <v>무테이</v>
      </c>
      <c r="E33" t="str">
        <f>IF(AND(B33=1,NOT(ISBLANK(F33))),
IF(F33=F34,"같음",""),"")</f>
        <v/>
      </c>
      <c r="F33" t="s">
        <v>371</v>
      </c>
      <c r="G33">
        <v>3</v>
      </c>
      <c r="H33">
        <v>6</v>
      </c>
      <c r="I33">
        <v>10</v>
      </c>
      <c r="J33">
        <v>5</v>
      </c>
      <c r="K33">
        <v>0</v>
      </c>
      <c r="L33">
        <v>0</v>
      </c>
      <c r="M33">
        <v>0</v>
      </c>
      <c r="N33">
        <v>0</v>
      </c>
      <c r="O33">
        <v>0</v>
      </c>
      <c r="P33">
        <v>0</v>
      </c>
      <c r="Q33">
        <v>18</v>
      </c>
      <c r="R33">
        <v>141</v>
      </c>
      <c r="S33" t="str">
        <f>IFERROR(VLOOKUP(R33,[2]WingLookTable!$A:$B,2,0),"캐릭터없음")</f>
        <v>Wing_DustBlueOtherFullOtherFast</v>
      </c>
      <c r="T33">
        <f t="shared" ca="1" si="2"/>
        <v>157</v>
      </c>
      <c r="U3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v>
      </c>
      <c r="V33" t="str">
        <f t="shared" si="4"/>
        <v>{"dy":15,"sl":2,"id":"Actor3021m","stats":{"tr":3,"trp":6,"str":10,"dex":5,"int":0,"vit":0,"train":0,"wgGr0":0,"wgGr1":0,"wgGr2":0,"wgGr3":18,"wgLk":141}}</v>
      </c>
      <c r="AD33">
        <v>32</v>
      </c>
      <c r="AE33">
        <v>205</v>
      </c>
      <c r="AF33">
        <f>COUNTIF(R:R,AE33)</f>
        <v>0</v>
      </c>
    </row>
    <row r="34" spans="1:32">
      <c r="A34">
        <v>16</v>
      </c>
      <c r="B34">
        <v>1</v>
      </c>
      <c r="C34" t="str">
        <f t="shared" ca="1" si="0"/>
        <v>Actor0030m</v>
      </c>
      <c r="D34" t="str">
        <f>IF(ISBLANK(F34),"",
IFERROR(VLOOKUP(F34,[2]ActorTable!$A:$H,MATCH("이름참고",[2]ActorTable!$1:$1,0),0),"캐릭터없음"))</f>
        <v>원더</v>
      </c>
      <c r="E34" t="str">
        <f t="shared" si="1"/>
        <v/>
      </c>
      <c r="F34" t="s">
        <v>366</v>
      </c>
      <c r="G34">
        <v>3</v>
      </c>
      <c r="H34">
        <v>6</v>
      </c>
      <c r="I34">
        <v>5</v>
      </c>
      <c r="J34">
        <v>5</v>
      </c>
      <c r="K34">
        <v>5</v>
      </c>
      <c r="L34">
        <v>0</v>
      </c>
      <c r="M34">
        <v>0</v>
      </c>
      <c r="N34">
        <v>0</v>
      </c>
      <c r="O34">
        <v>0</v>
      </c>
      <c r="P34">
        <v>0</v>
      </c>
      <c r="Q34">
        <v>18</v>
      </c>
      <c r="R34">
        <v>226</v>
      </c>
      <c r="S34" t="str">
        <f>IFERROR(VLOOKUP(R34,[2]WingLookTable!$A:$B,2,0),"캐릭터없음")</f>
        <v>Wing_MultiOtherNoiseFullFast</v>
      </c>
      <c r="T34">
        <f t="shared" ca="1" si="2"/>
        <v>101</v>
      </c>
      <c r="U3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v>
      </c>
      <c r="V34" t="str">
        <f t="shared" si="4"/>
        <v>{"dy":16,"sl":1,"id":"Actor2128m","stats":{"tr":3,"trp":6,"str":5,"dex":5,"int":5,"vit":0,"train":0,"wgGr0":0,"wgGr1":0,"wgGr2":0,"wgGr3":18,"wgLk":226}}</v>
      </c>
      <c r="AD34">
        <v>33</v>
      </c>
      <c r="AE34">
        <v>208</v>
      </c>
      <c r="AF34">
        <f>COUNTIF(R:R,AE34)</f>
        <v>1</v>
      </c>
    </row>
    <row r="35" spans="1:32">
      <c r="A35">
        <v>16</v>
      </c>
      <c r="B35">
        <v>2</v>
      </c>
      <c r="C35" t="str">
        <f t="shared" ref="C35:C67" ca="1" si="13">VLOOKUP(RANDBETWEEN(1,COUNTA(Z:Z)-1),Z:AA,2,0)</f>
        <v>Actor2103m</v>
      </c>
      <c r="D35" t="str">
        <f>IF(ISBLANK(F35),"",
IFERROR(VLOOKUP(F35,[2]ActorTable!$A:$H,MATCH("이름참고",[2]ActorTable!$1:$1,0),0),"캐릭터없음"))</f>
        <v>러센트</v>
      </c>
      <c r="E35" t="str">
        <f t="shared" si="1"/>
        <v/>
      </c>
      <c r="F35" t="s">
        <v>398</v>
      </c>
      <c r="G35">
        <v>3</v>
      </c>
      <c r="H35">
        <v>6</v>
      </c>
      <c r="I35">
        <v>0</v>
      </c>
      <c r="J35">
        <v>5</v>
      </c>
      <c r="K35">
        <v>10</v>
      </c>
      <c r="L35">
        <v>0</v>
      </c>
      <c r="M35">
        <v>0</v>
      </c>
      <c r="N35">
        <v>0</v>
      </c>
      <c r="O35">
        <v>0</v>
      </c>
      <c r="P35">
        <v>0</v>
      </c>
      <c r="Q35">
        <v>18</v>
      </c>
      <c r="R35">
        <v>288</v>
      </c>
      <c r="S35" t="str">
        <f>IFERROR(VLOOKUP(R35,[2]WingLookTable!$A:$B,2,0),"캐릭터없음")</f>
        <v>Wing_YellowStripeOtherFullFast</v>
      </c>
      <c r="T35">
        <f t="shared" ref="T35:T67" ca="1" si="14">VLOOKUP(RANDBETWEEN(1,COUNTA(AD:AD)-1),AD:AE,2,0)</f>
        <v>236</v>
      </c>
      <c r="U3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v>
      </c>
      <c r="V35" t="str">
        <f t="shared" si="4"/>
        <v>{"dy":16,"sl":2,"id":"Actor0024m","stats":{"tr":3,"trp":6,"str":0,"dex":5,"int":10,"vit":0,"train":0,"wgGr0":0,"wgGr1":0,"wgGr2":0,"wgGr3":18,"wgLk":288}}</v>
      </c>
      <c r="AD35">
        <v>34</v>
      </c>
      <c r="AE35">
        <v>211</v>
      </c>
      <c r="AF35">
        <f>COUNTIF(R:R,AE35)</f>
        <v>1</v>
      </c>
    </row>
    <row r="36" spans="1:32">
      <c r="A36">
        <v>17</v>
      </c>
      <c r="B36">
        <v>1</v>
      </c>
      <c r="C36" t="str">
        <f t="shared" ca="1" si="13"/>
        <v>Actor0024m</v>
      </c>
      <c r="D36" t="str">
        <f>IF(ISBLANK(F36),"",
IFERROR(VLOOKUP(F36,[2]ActorTable!$A:$H,MATCH("이름참고",[2]ActorTable!$1:$1,0),0),"캐릭터없음"))</f>
        <v>베이</v>
      </c>
      <c r="E36" t="str">
        <f t="shared" si="1"/>
        <v/>
      </c>
      <c r="F36" t="s">
        <v>317</v>
      </c>
      <c r="G36">
        <v>3</v>
      </c>
      <c r="H36">
        <v>6</v>
      </c>
      <c r="I36">
        <v>0</v>
      </c>
      <c r="J36">
        <v>0</v>
      </c>
      <c r="K36">
        <v>15</v>
      </c>
      <c r="L36">
        <v>0</v>
      </c>
      <c r="M36">
        <v>0</v>
      </c>
      <c r="N36">
        <v>0</v>
      </c>
      <c r="O36">
        <v>0</v>
      </c>
      <c r="P36">
        <v>0</v>
      </c>
      <c r="Q36">
        <v>18</v>
      </c>
      <c r="R36">
        <v>133</v>
      </c>
      <c r="S36" t="str">
        <f>IFERROR(VLOOKUP(R36,[2]WingLookTable!$A:$B,2,0),"캐릭터없음")</f>
        <v>Wing_CyanSineOtherFullFast</v>
      </c>
      <c r="T36">
        <f t="shared" ca="1" si="14"/>
        <v>109</v>
      </c>
      <c r="U3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v>
      </c>
      <c r="V36" t="str">
        <f t="shared" ref="V36:V67" si="15">"{"""&amp;A$1&amp;""":"&amp;A36
&amp;","""&amp;B$1&amp;""":"&amp;B36
&amp;IF(LEN(F36)=0,"",","""&amp;F$1&amp;""":"""&amp;F36&amp;"""")
&amp;IF(LEN(F36)=0,"",",""stats"":{")
&amp;IF(LEN(F36)=0,"",""""&amp;G$1&amp;""":"&amp;G36)
&amp;IF(LEN(F36)=0,"",","""&amp;H$1&amp;""":"&amp;H36)
&amp;IF(LEN(F36)=0,"",","""&amp;I$1&amp;""":"&amp;I36)
&amp;IF(LEN(F36)=0,"",","""&amp;J$1&amp;""":"&amp;J36)
&amp;IF(LEN(F36)=0,"",","""&amp;K$1&amp;""":"&amp;K36)
&amp;IF(LEN(F36)=0,"",","""&amp;L$1&amp;""":"&amp;L36)
&amp;IF(LEN(F36)=0,"",","""&amp;M$1&amp;""":"&amp;M36)
&amp;IF(LEN(F36)=0,"",","""&amp;N$1&amp;""":"&amp;N36)
&amp;IF(LEN(F36)=0,"",","""&amp;O$1&amp;""":"&amp;O36)
&amp;IF(LEN(F36)=0,"",","""&amp;P$1&amp;""":"&amp;P36)
&amp;IF(LEN(F36)=0,"",","""&amp;Q$1&amp;""":"&amp;Q36)
&amp;IF(LEN(F36)=0,"",","""&amp;R$1&amp;""":"&amp;R36)
&amp;IF(LEN(F36)=0,"","}")&amp;"}"</f>
        <v>{"dy":17,"sl":1,"id":"Actor0104m","stats":{"tr":3,"trp":6,"str":0,"dex":0,"int":15,"vit":0,"train":0,"wgGr0":0,"wgGr1":0,"wgGr2":0,"wgGr3":18,"wgLk":133}}</v>
      </c>
      <c r="AD36">
        <v>35</v>
      </c>
      <c r="AE36">
        <v>214</v>
      </c>
      <c r="AF36">
        <f>COUNTIF(R:R,AE36)</f>
        <v>0</v>
      </c>
    </row>
    <row r="37" spans="1:32">
      <c r="A37">
        <v>17</v>
      </c>
      <c r="B37">
        <v>2</v>
      </c>
      <c r="C37" t="str">
        <f t="shared" ca="1" si="13"/>
        <v>Actor1108m</v>
      </c>
      <c r="D37" t="str">
        <f>IF(ISBLANK(F37),"",
IFERROR(VLOOKUP(F37,[2]ActorTable!$A:$H,MATCH("이름참고",[2]ActorTable!$1:$1,0),0),"캐릭터없음"))</f>
        <v>소하</v>
      </c>
      <c r="E37" t="str">
        <f t="shared" si="1"/>
        <v/>
      </c>
      <c r="F37" t="s">
        <v>532</v>
      </c>
      <c r="G37">
        <v>3</v>
      </c>
      <c r="H37">
        <v>6</v>
      </c>
      <c r="I37">
        <v>0</v>
      </c>
      <c r="J37">
        <v>0</v>
      </c>
      <c r="K37">
        <v>10</v>
      </c>
      <c r="L37">
        <v>5</v>
      </c>
      <c r="M37">
        <v>0</v>
      </c>
      <c r="N37">
        <v>0</v>
      </c>
      <c r="O37">
        <v>0</v>
      </c>
      <c r="P37">
        <v>0</v>
      </c>
      <c r="Q37">
        <v>18</v>
      </c>
      <c r="R37">
        <v>366</v>
      </c>
      <c r="S37" t="str">
        <f>IFERROR(VLOOKUP(R37,[2]WingLookTable!$A:$B,2,0),"캐릭터없음")</f>
        <v>Wing_RedNoiseNoiseOtherFast</v>
      </c>
      <c r="T37">
        <f t="shared" ca="1" si="14"/>
        <v>214</v>
      </c>
      <c r="U3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v>
      </c>
      <c r="V37" t="str">
        <f t="shared" si="15"/>
        <v>{"dy":17,"sl":2,"id":"Actor1002m","stats":{"tr":3,"trp":6,"str":0,"dex":0,"int":10,"vit":5,"train":0,"wgGr0":0,"wgGr1":0,"wgGr2":0,"wgGr3":18,"wgLk":366}}</v>
      </c>
      <c r="AD37">
        <v>36</v>
      </c>
      <c r="AE37">
        <v>217</v>
      </c>
      <c r="AF37">
        <f>COUNTIF(R:R,AE37)</f>
        <v>0</v>
      </c>
    </row>
    <row r="38" spans="1:32">
      <c r="A38">
        <v>18</v>
      </c>
      <c r="B38">
        <v>1</v>
      </c>
      <c r="C38" t="str">
        <f t="shared" ca="1" si="13"/>
        <v>Actor1108m</v>
      </c>
      <c r="D38" t="str">
        <f>IF(ISBLANK(F38),"",
IFERROR(VLOOKUP(F38,[2]ActorTable!$A:$H,MATCH("이름참고",[2]ActorTable!$1:$1,0),0),"캐릭터없음"))</f>
        <v>메디아</v>
      </c>
      <c r="E38" t="str">
        <f t="shared" si="1"/>
        <v/>
      </c>
      <c r="F38" t="s">
        <v>530</v>
      </c>
      <c r="G38">
        <v>3</v>
      </c>
      <c r="H38">
        <v>6</v>
      </c>
      <c r="I38">
        <v>15</v>
      </c>
      <c r="J38">
        <v>0</v>
      </c>
      <c r="K38">
        <v>0</v>
      </c>
      <c r="L38">
        <v>0</v>
      </c>
      <c r="M38">
        <v>0</v>
      </c>
      <c r="N38">
        <v>0</v>
      </c>
      <c r="O38">
        <v>0</v>
      </c>
      <c r="P38">
        <v>0</v>
      </c>
      <c r="Q38">
        <v>18</v>
      </c>
      <c r="R38">
        <v>178</v>
      </c>
      <c r="S38" t="str">
        <f>IFERROR(VLOOKUP(R38,[2]WingLookTable!$A:$B,2,0),"캐릭터없음")</f>
        <v>Wing_DustMultiSineSineFullFast</v>
      </c>
      <c r="T38">
        <f t="shared" ca="1" si="14"/>
        <v>214</v>
      </c>
      <c r="U3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v>
      </c>
      <c r="V38" t="str">
        <f t="shared" si="15"/>
        <v>{"dy":18,"sl":1,"id":"Actor1218m","stats":{"tr":3,"trp":6,"str":15,"dex":0,"int":0,"vit":0,"train":0,"wgGr0":0,"wgGr1":0,"wgGr2":0,"wgGr3":18,"wgLk":178}}</v>
      </c>
      <c r="AD38">
        <v>37</v>
      </c>
      <c r="AE38">
        <v>220</v>
      </c>
      <c r="AF38">
        <f>COUNTIF(R:R,AE38)</f>
        <v>1</v>
      </c>
    </row>
    <row r="39" spans="1:32">
      <c r="A39">
        <v>18</v>
      </c>
      <c r="B39">
        <v>2</v>
      </c>
      <c r="C39" t="str">
        <f t="shared" ca="1" si="13"/>
        <v>Actor3114m</v>
      </c>
      <c r="D39" t="str">
        <f>IF(ISBLANK(F39),"",
IFERROR(VLOOKUP(F39,[2]ActorTable!$A:$H,MATCH("이름참고",[2]ActorTable!$1:$1,0),0),"캐릭터없음"))</f>
        <v>튤린</v>
      </c>
      <c r="E39" t="str">
        <f>IF(AND(B39=1,NOT(ISBLANK(F39))),
IF(F39=F40,"같음",""),"")</f>
        <v/>
      </c>
      <c r="F39" t="s">
        <v>391</v>
      </c>
      <c r="G39">
        <v>3</v>
      </c>
      <c r="H39">
        <v>6</v>
      </c>
      <c r="I39">
        <v>5</v>
      </c>
      <c r="J39">
        <v>0</v>
      </c>
      <c r="K39">
        <v>10</v>
      </c>
      <c r="L39">
        <v>0</v>
      </c>
      <c r="M39">
        <v>0</v>
      </c>
      <c r="N39">
        <v>0</v>
      </c>
      <c r="O39">
        <v>0</v>
      </c>
      <c r="P39">
        <v>0</v>
      </c>
      <c r="Q39">
        <v>18</v>
      </c>
      <c r="R39">
        <v>154</v>
      </c>
      <c r="S39" t="str">
        <f>IFERROR(VLOOKUP(R39,[2]WingLookTable!$A:$B,2,0),"캐릭터없음")</f>
        <v>Wing_DustFireSinePatternFullSlow</v>
      </c>
      <c r="T39">
        <f t="shared" ca="1" si="14"/>
        <v>256</v>
      </c>
      <c r="U3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v>
      </c>
      <c r="V39" t="str">
        <f t="shared" si="15"/>
        <v>{"dy":18,"sl":2,"id":"Actor0037m","stats":{"tr":3,"trp":6,"str":5,"dex":0,"int":10,"vit":0,"train":0,"wgGr0":0,"wgGr1":0,"wgGr2":0,"wgGr3":18,"wgLk":154}}</v>
      </c>
      <c r="AD39">
        <v>38</v>
      </c>
      <c r="AE39">
        <v>223</v>
      </c>
      <c r="AF39">
        <f>COUNTIF(R:R,AE39)</f>
        <v>0</v>
      </c>
    </row>
    <row r="40" spans="1:32">
      <c r="A40">
        <v>19</v>
      </c>
      <c r="B40">
        <v>1</v>
      </c>
      <c r="C40" t="str">
        <f t="shared" ca="1" si="13"/>
        <v>Actor1029m</v>
      </c>
      <c r="D40" t="str">
        <f>IF(ISBLANK(F40),"",
IFERROR(VLOOKUP(F40,[2]ActorTable!$A:$H,MATCH("이름참고",[2]ActorTable!$1:$1,0),0),"캐릭터없음"))</f>
        <v>클레타</v>
      </c>
      <c r="E40" t="str">
        <f t="shared" ref="E40:E67" si="16">IF(AND(B40=1,NOT(ISBLANK(F40))),
IF(F40=F41,"같음",""),"")</f>
        <v/>
      </c>
      <c r="F40" t="s">
        <v>361</v>
      </c>
      <c r="G40">
        <v>3</v>
      </c>
      <c r="H40">
        <v>6</v>
      </c>
      <c r="I40">
        <v>0</v>
      </c>
      <c r="J40">
        <v>15</v>
      </c>
      <c r="K40">
        <v>0</v>
      </c>
      <c r="L40">
        <v>0</v>
      </c>
      <c r="M40">
        <v>0</v>
      </c>
      <c r="N40">
        <v>0</v>
      </c>
      <c r="O40">
        <v>0</v>
      </c>
      <c r="P40">
        <v>0</v>
      </c>
      <c r="Q40">
        <v>18</v>
      </c>
      <c r="R40">
        <v>105</v>
      </c>
      <c r="S40" t="str">
        <f>IFERROR(VLOOKUP(R40,[2]WingLookTable!$A:$B,2,0),"캐릭터없음")</f>
        <v>Wing_BlueNoisePatternFullFast</v>
      </c>
      <c r="T40">
        <f t="shared" ca="1" si="14"/>
        <v>306</v>
      </c>
      <c r="U4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v>
      </c>
      <c r="V40" t="str">
        <f t="shared" si="15"/>
        <v>{"dy":19,"sl":1,"id":"Actor0240m","stats":{"tr":3,"trp":6,"str":0,"dex":15,"int":0,"vit":0,"train":0,"wgGr0":0,"wgGr1":0,"wgGr2":0,"wgGr3":18,"wgLk":105}}</v>
      </c>
      <c r="AD40">
        <v>39</v>
      </c>
      <c r="AE40">
        <v>226</v>
      </c>
      <c r="AF40">
        <f>COUNTIF(R:R,AE40)</f>
        <v>1</v>
      </c>
    </row>
    <row r="41" spans="1:32">
      <c r="A41">
        <v>19</v>
      </c>
      <c r="B41">
        <v>2</v>
      </c>
      <c r="C41" t="str">
        <f t="shared" ca="1" si="13"/>
        <v>Actor2120m</v>
      </c>
      <c r="D41" t="str">
        <f>IF(ISBLANK(F41),"",
IFERROR(VLOOKUP(F41,[2]ActorTable!$A:$H,MATCH("이름참고",[2]ActorTable!$1:$1,0),0),"캐릭터없음"))</f>
        <v>닉스</v>
      </c>
      <c r="E41" t="str">
        <f>IF(AND(B41=1,NOT(ISBLANK(F41))),
IF(F41=F43,"같음",""),"")</f>
        <v/>
      </c>
      <c r="F41" t="s">
        <v>533</v>
      </c>
      <c r="G41">
        <v>3</v>
      </c>
      <c r="H41">
        <v>6</v>
      </c>
      <c r="I41">
        <v>0</v>
      </c>
      <c r="J41">
        <v>0</v>
      </c>
      <c r="K41">
        <v>15</v>
      </c>
      <c r="L41">
        <v>0</v>
      </c>
      <c r="M41">
        <v>0</v>
      </c>
      <c r="N41">
        <v>0</v>
      </c>
      <c r="O41">
        <v>0</v>
      </c>
      <c r="P41">
        <v>0</v>
      </c>
      <c r="Q41">
        <v>18</v>
      </c>
      <c r="R41">
        <v>151</v>
      </c>
      <c r="S41" t="str">
        <f>IFERROR(VLOOKUP(R41,[2]WingLookTable!$A:$B,2,0),"캐릭터없음")</f>
        <v>Wing_DustCyanSineOtherFullFast</v>
      </c>
      <c r="T41">
        <f t="shared" ca="1" si="14"/>
        <v>154</v>
      </c>
      <c r="U4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v>
      </c>
      <c r="V41" t="str">
        <f t="shared" si="15"/>
        <v>{"dy":19,"sl":2,"id":"Actor1109m","stats":{"tr":3,"trp":6,"str":0,"dex":0,"int":15,"vit":0,"train":0,"wgGr0":0,"wgGr1":0,"wgGr2":0,"wgGr3":18,"wgLk":151}}</v>
      </c>
      <c r="AD41">
        <v>40</v>
      </c>
      <c r="AE41">
        <v>229</v>
      </c>
      <c r="AF41">
        <f>COUNTIF(R:R,AE41)</f>
        <v>1</v>
      </c>
    </row>
    <row r="42" spans="1:32">
      <c r="A42">
        <v>19</v>
      </c>
      <c r="B42">
        <v>3</v>
      </c>
      <c r="C42" t="str">
        <f t="shared" ref="C42" ca="1" si="17">VLOOKUP(RANDBETWEEN(1,COUNTA(Z:Z)-1),Z:AA,2,0)</f>
        <v>Actor2238m</v>
      </c>
      <c r="D42" t="str">
        <f>IF(ISBLANK(F42),"",
IFERROR(VLOOKUP(F42,[2]ActorTable!$A:$H,MATCH("이름참고",[2]ActorTable!$1:$1,0),0),"캐릭터없음"))</f>
        <v>딘즈</v>
      </c>
      <c r="E42" t="str">
        <f>IF(AND(B42=1,NOT(ISBLANK(F42))),
IF(F42=F44,"같음",""),"")</f>
        <v/>
      </c>
      <c r="F42" t="s">
        <v>534</v>
      </c>
      <c r="G42">
        <v>3</v>
      </c>
      <c r="H42">
        <v>6</v>
      </c>
      <c r="I42">
        <v>0</v>
      </c>
      <c r="J42">
        <v>0</v>
      </c>
      <c r="K42">
        <v>15</v>
      </c>
      <c r="L42">
        <v>0</v>
      </c>
      <c r="M42">
        <v>0</v>
      </c>
      <c r="N42">
        <v>0</v>
      </c>
      <c r="O42">
        <v>0</v>
      </c>
      <c r="P42">
        <v>0</v>
      </c>
      <c r="Q42">
        <v>18</v>
      </c>
      <c r="R42">
        <v>306</v>
      </c>
      <c r="S42" t="str">
        <f>IFERROR(VLOOKUP(R42,[2]WingLookTable!$A:$B,2,0),"캐릭터없음")</f>
        <v>Wing_DustGreenSineOtherOtherFast</v>
      </c>
      <c r="T42">
        <f t="shared" ref="T42" ca="1" si="18">VLOOKUP(RANDBETWEEN(1,COUNTA(AD:AD)-1),AD:AE,2,0)</f>
        <v>169</v>
      </c>
      <c r="U42" t="str">
        <f t="shared" ref="U42" ca="1" si="19">IF(ROW()=2,V42,OFFSET(U42,-1,0)&amp;IF(LEN(V42)=0,"",","&amp;V42))</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v>
      </c>
      <c r="V42" t="str">
        <f t="shared" ref="V42" si="20">"{"""&amp;A$1&amp;""":"&amp;A42
&amp;","""&amp;B$1&amp;""":"&amp;B42
&amp;IF(LEN(F42)=0,"",","""&amp;F$1&amp;""":"""&amp;F42&amp;"""")
&amp;IF(LEN(F42)=0,"",",""stats"":{")
&amp;IF(LEN(F42)=0,"",""""&amp;G$1&amp;""":"&amp;G42)
&amp;IF(LEN(F42)=0,"",","""&amp;H$1&amp;""":"&amp;H42)
&amp;IF(LEN(F42)=0,"",","""&amp;I$1&amp;""":"&amp;I42)
&amp;IF(LEN(F42)=0,"",","""&amp;J$1&amp;""":"&amp;J42)
&amp;IF(LEN(F42)=0,"",","""&amp;K$1&amp;""":"&amp;K42)
&amp;IF(LEN(F42)=0,"",","""&amp;L$1&amp;""":"&amp;L42)
&amp;IF(LEN(F42)=0,"",","""&amp;M$1&amp;""":"&amp;M42)
&amp;IF(LEN(F42)=0,"",","""&amp;N$1&amp;""":"&amp;N42)
&amp;IF(LEN(F42)=0,"",","""&amp;O$1&amp;""":"&amp;O42)
&amp;IF(LEN(F42)=0,"",","""&amp;P$1&amp;""":"&amp;P42)
&amp;IF(LEN(F42)=0,"",","""&amp;Q$1&amp;""":"&amp;Q42)
&amp;IF(LEN(F42)=0,"",","""&amp;R$1&amp;""":"&amp;R42)
&amp;IF(LEN(F42)=0,"","}")&amp;"}"</f>
        <v>{"dy":19,"sl":3,"id":"Actor3022m","stats":{"tr":3,"trp":6,"str":0,"dex":0,"int":15,"vit":0,"train":0,"wgGr0":0,"wgGr1":0,"wgGr2":0,"wgGr3":18,"wgLk":306}}</v>
      </c>
      <c r="AD42">
        <v>41</v>
      </c>
      <c r="AE42">
        <v>232</v>
      </c>
      <c r="AF42">
        <f>COUNTIF(R:R,AE42)</f>
        <v>1</v>
      </c>
    </row>
    <row r="43" spans="1:32">
      <c r="A43">
        <v>20</v>
      </c>
      <c r="B43">
        <v>1</v>
      </c>
      <c r="C43" t="str">
        <f t="shared" ca="1" si="13"/>
        <v>Actor0201m</v>
      </c>
      <c r="D43" t="str">
        <f>IF(ISBLANK(F43),"",
IFERROR(VLOOKUP(F43,[2]ActorTable!$A:$H,MATCH("이름참고",[2]ActorTable!$1:$1,0),0),"캐릭터없음"))</f>
        <v>카츄진</v>
      </c>
      <c r="E43" t="str">
        <f t="shared" si="16"/>
        <v/>
      </c>
      <c r="F43" t="s">
        <v>356</v>
      </c>
      <c r="G43">
        <v>3</v>
      </c>
      <c r="H43">
        <v>6</v>
      </c>
      <c r="I43">
        <v>0</v>
      </c>
      <c r="J43">
        <v>0</v>
      </c>
      <c r="K43">
        <v>15</v>
      </c>
      <c r="L43">
        <v>0</v>
      </c>
      <c r="M43">
        <v>0</v>
      </c>
      <c r="N43">
        <v>0</v>
      </c>
      <c r="O43">
        <v>0</v>
      </c>
      <c r="P43">
        <v>0</v>
      </c>
      <c r="Q43">
        <v>18</v>
      </c>
      <c r="R43">
        <v>236</v>
      </c>
      <c r="S43" t="str">
        <f>IFERROR(VLOOKUP(R43,[2]WingLookTable!$A:$B,2,0),"캐릭터없음")</f>
        <v>Wing_MultiPatternNoiseStripeFast</v>
      </c>
      <c r="T43">
        <f t="shared" ca="1" si="14"/>
        <v>141</v>
      </c>
      <c r="U4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v>
      </c>
      <c r="V43" t="str">
        <f t="shared" si="15"/>
        <v>{"dy":20,"sl":1,"id":"Actor3117m","stats":{"tr":3,"trp":6,"str":0,"dex":0,"int":15,"vit":0,"train":0,"wgGr0":0,"wgGr1":0,"wgGr2":0,"wgGr3":18,"wgLk":236}}</v>
      </c>
      <c r="AD43">
        <v>42</v>
      </c>
      <c r="AE43">
        <v>236</v>
      </c>
      <c r="AF43">
        <f>COUNTIF(R:R,AE43)</f>
        <v>1</v>
      </c>
    </row>
    <row r="44" spans="1:32">
      <c r="A44">
        <v>20</v>
      </c>
      <c r="B44">
        <v>2</v>
      </c>
      <c r="C44" t="str">
        <f t="shared" ca="1" si="13"/>
        <v>Actor1109m</v>
      </c>
      <c r="D44" t="str">
        <f>IF(ISBLANK(F44),"",
IFERROR(VLOOKUP(F44,[2]ActorTable!$A:$H,MATCH("이름참고",[2]ActorTable!$1:$1,0),0),"캐릭터없음"))</f>
        <v>도스로프</v>
      </c>
      <c r="E44" t="str">
        <f t="shared" si="16"/>
        <v/>
      </c>
      <c r="F44" t="s">
        <v>404</v>
      </c>
      <c r="G44">
        <v>3</v>
      </c>
      <c r="H44">
        <v>6</v>
      </c>
      <c r="I44">
        <v>10</v>
      </c>
      <c r="J44">
        <v>5</v>
      </c>
      <c r="K44">
        <v>0</v>
      </c>
      <c r="L44">
        <v>0</v>
      </c>
      <c r="M44">
        <v>0</v>
      </c>
      <c r="N44">
        <v>0</v>
      </c>
      <c r="O44">
        <v>0</v>
      </c>
      <c r="P44">
        <v>0</v>
      </c>
      <c r="Q44">
        <v>18</v>
      </c>
      <c r="R44">
        <v>348</v>
      </c>
      <c r="S44" t="str">
        <f>IFERROR(VLOOKUP(R44,[2]WingLookTable!$A:$B,2,0),"캐릭터없음")</f>
        <v>Wing_DustYellowSineSineOtherFast</v>
      </c>
      <c r="T44">
        <f t="shared" ca="1" si="14"/>
        <v>129</v>
      </c>
      <c r="U4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v>
      </c>
      <c r="V44" t="str">
        <f t="shared" si="15"/>
        <v>{"dy":20,"sl":2,"id":"Actor0030m","stats":{"tr":3,"trp":6,"str":10,"dex":5,"int":0,"vit":0,"train":0,"wgGr0":0,"wgGr1":0,"wgGr2":0,"wgGr3":18,"wgLk":348}}</v>
      </c>
      <c r="AD44">
        <v>43</v>
      </c>
      <c r="AE44">
        <v>240</v>
      </c>
      <c r="AF44">
        <f>COUNTIF(R:R,AE44)</f>
        <v>1</v>
      </c>
    </row>
    <row r="45" spans="1:32">
      <c r="A45">
        <v>21</v>
      </c>
      <c r="B45">
        <v>1</v>
      </c>
      <c r="C45" t="str">
        <f t="shared" ca="1" si="13"/>
        <v>Actor2010m</v>
      </c>
      <c r="D45" t="str">
        <f>IF(ISBLANK(F45),"",
IFERROR(VLOOKUP(F45,[2]ActorTable!$A:$H,MATCH("이름참고",[2]ActorTable!$1:$1,0),0),"캐릭터없음"))</f>
        <v>케이저</v>
      </c>
      <c r="E45" t="str">
        <f t="shared" si="16"/>
        <v/>
      </c>
      <c r="F45" t="s">
        <v>374</v>
      </c>
      <c r="G45">
        <v>3</v>
      </c>
      <c r="H45">
        <v>6</v>
      </c>
      <c r="I45">
        <v>0</v>
      </c>
      <c r="J45">
        <v>10</v>
      </c>
      <c r="K45">
        <v>5</v>
      </c>
      <c r="L45">
        <v>0</v>
      </c>
      <c r="M45">
        <v>0</v>
      </c>
      <c r="N45">
        <v>0</v>
      </c>
      <c r="O45">
        <v>0</v>
      </c>
      <c r="P45">
        <v>0</v>
      </c>
      <c r="Q45">
        <v>18</v>
      </c>
      <c r="R45">
        <v>193</v>
      </c>
      <c r="S45" t="str">
        <f>IFERROR(VLOOKUP(R45,[2]WingLookTable!$A:$B,2,0),"캐릭터없음")</f>
        <v>Wing_DustYellowOtherNoiseOtherSlow</v>
      </c>
      <c r="T45">
        <f t="shared" ca="1" si="14"/>
        <v>306</v>
      </c>
      <c r="U4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v>
      </c>
      <c r="V45" t="str">
        <f t="shared" si="15"/>
        <v>{"dy":21,"sl":1,"id":"Actor0113m","stats":{"tr":3,"trp":6,"str":0,"dex":10,"int":5,"vit":0,"train":0,"wgGr0":0,"wgGr1":0,"wgGr2":0,"wgGr3":18,"wgLk":193}}</v>
      </c>
      <c r="AD45">
        <v>44</v>
      </c>
      <c r="AE45">
        <v>244</v>
      </c>
      <c r="AF45">
        <f>COUNTIF(R:R,AE45)</f>
        <v>1</v>
      </c>
    </row>
    <row r="46" spans="1:32">
      <c r="A46">
        <v>21</v>
      </c>
      <c r="B46">
        <v>2</v>
      </c>
      <c r="C46" t="str">
        <f t="shared" ca="1" si="13"/>
        <v>Actor3117m</v>
      </c>
      <c r="D46" t="str">
        <f>IF(ISBLANK(F46),"",
IFERROR(VLOOKUP(F46,[2]ActorTable!$A:$H,MATCH("이름참고",[2]ActorTable!$1:$1,0),0),"캐릭터없음"))</f>
        <v>딘즈</v>
      </c>
      <c r="E46" t="str">
        <f t="shared" si="16"/>
        <v/>
      </c>
      <c r="F46" t="s">
        <v>394</v>
      </c>
      <c r="G46">
        <v>3</v>
      </c>
      <c r="H46">
        <v>6</v>
      </c>
      <c r="I46">
        <v>0</v>
      </c>
      <c r="J46">
        <v>0</v>
      </c>
      <c r="K46">
        <v>15</v>
      </c>
      <c r="L46">
        <v>0</v>
      </c>
      <c r="M46">
        <v>0</v>
      </c>
      <c r="N46">
        <v>0</v>
      </c>
      <c r="O46">
        <v>0</v>
      </c>
      <c r="P46">
        <v>0</v>
      </c>
      <c r="Q46">
        <v>18</v>
      </c>
      <c r="R46">
        <v>297</v>
      </c>
      <c r="S46" t="str">
        <f>IFERROR(VLOOKUP(R46,[2]WingLookTable!$A:$B,2,0),"캐릭터없음")</f>
        <v>Wing_DustBlueOtherNoiseOtherFast</v>
      </c>
      <c r="T46">
        <f t="shared" ca="1" si="14"/>
        <v>181</v>
      </c>
      <c r="U4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v>
      </c>
      <c r="V46" t="str">
        <f t="shared" si="15"/>
        <v>{"dy":21,"sl":2,"id":"Actor3022m","stats":{"tr":3,"trp":6,"str":0,"dex":0,"int":15,"vit":0,"train":0,"wgGr0":0,"wgGr1":0,"wgGr2":0,"wgGr3":18,"wgLk":297}}</v>
      </c>
      <c r="AD46">
        <v>45</v>
      </c>
      <c r="AE46">
        <v>248</v>
      </c>
      <c r="AF46">
        <f>COUNTIF(R:R,AE46)</f>
        <v>1</v>
      </c>
    </row>
    <row r="47" spans="1:32">
      <c r="A47">
        <v>22</v>
      </c>
      <c r="B47">
        <v>1</v>
      </c>
      <c r="C47" t="str">
        <f t="shared" ca="1" si="13"/>
        <v>Actor0024m</v>
      </c>
      <c r="D47" t="str">
        <f>IF(ISBLANK(F47),"",
IFERROR(VLOOKUP(F47,[2]ActorTable!$A:$H,MATCH("이름참고",[2]ActorTable!$1:$1,0),0),"캐릭터없음"))</f>
        <v>프리스</v>
      </c>
      <c r="E47" t="str">
        <f t="shared" si="16"/>
        <v/>
      </c>
      <c r="F47" t="s">
        <v>370</v>
      </c>
      <c r="G47">
        <v>3</v>
      </c>
      <c r="H47">
        <v>6</v>
      </c>
      <c r="I47">
        <v>0</v>
      </c>
      <c r="J47">
        <v>10</v>
      </c>
      <c r="K47">
        <v>5</v>
      </c>
      <c r="L47">
        <v>0</v>
      </c>
      <c r="M47">
        <v>0</v>
      </c>
      <c r="N47">
        <v>0</v>
      </c>
      <c r="O47">
        <v>0</v>
      </c>
      <c r="P47">
        <v>0</v>
      </c>
      <c r="Q47">
        <v>18</v>
      </c>
      <c r="R47">
        <v>284</v>
      </c>
      <c r="S47" t="str">
        <f>IFERROR(VLOOKUP(R47,[2]WingLookTable!$A:$B,2,0),"캐릭터없음")</f>
        <v>Wing_YellowOtherNoiseStripeFast</v>
      </c>
      <c r="T47">
        <f t="shared" ca="1" si="14"/>
        <v>252</v>
      </c>
      <c r="U4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v>
      </c>
      <c r="V47" t="str">
        <f t="shared" si="15"/>
        <v>{"dy":22,"sl":1,"id":"Actor0125m","stats":{"tr":3,"trp":6,"str":0,"dex":10,"int":5,"vit":0,"train":0,"wgGr0":0,"wgGr1":0,"wgGr2":0,"wgGr3":18,"wgLk":284}}</v>
      </c>
      <c r="AD47">
        <v>46</v>
      </c>
      <c r="AE47">
        <v>252</v>
      </c>
      <c r="AF47">
        <f>COUNTIF(R:R,AE47)</f>
        <v>1</v>
      </c>
    </row>
    <row r="48" spans="1:32">
      <c r="A48">
        <v>22</v>
      </c>
      <c r="B48">
        <v>2</v>
      </c>
      <c r="C48" t="str">
        <f t="shared" ca="1" si="13"/>
        <v>Actor0125m</v>
      </c>
      <c r="D48" t="str">
        <f>IF(ISBLANK(F48),"",
IFERROR(VLOOKUP(F48,[2]ActorTable!$A:$H,MATCH("이름참고",[2]ActorTable!$1:$1,0),0),"캐릭터없음"))</f>
        <v>솔</v>
      </c>
      <c r="E48" t="str">
        <f>IF(AND(B48=1,NOT(ISBLANK(F48))),
IF(F48=F49,"같음",""),"")</f>
        <v/>
      </c>
      <c r="F48" t="s">
        <v>468</v>
      </c>
      <c r="G48">
        <v>3</v>
      </c>
      <c r="H48">
        <v>6</v>
      </c>
      <c r="I48">
        <v>0</v>
      </c>
      <c r="J48">
        <v>5</v>
      </c>
      <c r="K48">
        <v>10</v>
      </c>
      <c r="L48">
        <v>0</v>
      </c>
      <c r="M48">
        <v>0</v>
      </c>
      <c r="N48">
        <v>0</v>
      </c>
      <c r="O48">
        <v>0</v>
      </c>
      <c r="P48">
        <v>0</v>
      </c>
      <c r="Q48">
        <v>18</v>
      </c>
      <c r="R48">
        <v>199</v>
      </c>
      <c r="S48" t="str">
        <f>IFERROR(VLOOKUP(R48,[2]WingLookTable!$A:$B,2,0),"캐릭터없음")</f>
        <v>Wing_FireFullNoiseOtherSlow</v>
      </c>
      <c r="T48">
        <f t="shared" ca="1" si="14"/>
        <v>214</v>
      </c>
      <c r="U4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v>
      </c>
      <c r="V48" t="str">
        <f t="shared" si="15"/>
        <v>{"dy":22,"sl":2,"id":"Actor2015m","stats":{"tr":3,"trp":6,"str":0,"dex":5,"int":10,"vit":0,"train":0,"wgGr0":0,"wgGr1":0,"wgGr2":0,"wgGr3":18,"wgLk":199}}</v>
      </c>
      <c r="AD48">
        <v>47</v>
      </c>
      <c r="AE48">
        <v>256</v>
      </c>
      <c r="AF48">
        <f>COUNTIF(R:R,AE48)</f>
        <v>1</v>
      </c>
    </row>
    <row r="49" spans="1:32">
      <c r="A49">
        <v>23</v>
      </c>
      <c r="B49">
        <v>1</v>
      </c>
      <c r="C49" t="str">
        <f t="shared" ca="1" si="13"/>
        <v>Actor0240m</v>
      </c>
      <c r="D49" t="str">
        <f>IF(ISBLANK(F49),"",
IFERROR(VLOOKUP(F49,[2]ActorTable!$A:$H,MATCH("이름참고",[2]ActorTable!$1:$1,0),0),"캐릭터없음"))</f>
        <v>오비우스</v>
      </c>
      <c r="E49" t="str">
        <f t="shared" si="16"/>
        <v/>
      </c>
      <c r="F49" t="s">
        <v>351</v>
      </c>
      <c r="G49">
        <v>3</v>
      </c>
      <c r="H49">
        <v>6</v>
      </c>
      <c r="I49">
        <v>8</v>
      </c>
      <c r="J49">
        <v>0</v>
      </c>
      <c r="K49">
        <v>0</v>
      </c>
      <c r="L49">
        <v>7</v>
      </c>
      <c r="M49">
        <v>0</v>
      </c>
      <c r="N49">
        <v>0</v>
      </c>
      <c r="O49">
        <v>0</v>
      </c>
      <c r="P49">
        <v>0</v>
      </c>
      <c r="Q49">
        <v>18</v>
      </c>
      <c r="R49">
        <v>248</v>
      </c>
      <c r="S49" t="str">
        <f>IFERROR(VLOOKUP(R49,[2]WingLookTable!$A:$B,2,0),"캐릭터없음")</f>
        <v>Wing_RedOtherOtherFullFast</v>
      </c>
      <c r="T49">
        <f t="shared" ca="1" si="14"/>
        <v>360</v>
      </c>
      <c r="U4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v>
      </c>
      <c r="V49" t="str">
        <f t="shared" si="15"/>
        <v>{"dy":23,"sl":1,"id":"Actor1141m","stats":{"tr":3,"trp":6,"str":8,"dex":0,"int":0,"vit":7,"train":0,"wgGr0":0,"wgGr1":0,"wgGr2":0,"wgGr3":18,"wgLk":248}}</v>
      </c>
      <c r="AD49">
        <v>48</v>
      </c>
      <c r="AE49">
        <v>260</v>
      </c>
      <c r="AF49">
        <f>COUNTIF(R:R,AE49)</f>
        <v>1</v>
      </c>
    </row>
    <row r="50" spans="1:32">
      <c r="A50">
        <v>23</v>
      </c>
      <c r="B50">
        <v>2</v>
      </c>
      <c r="C50" t="str">
        <f t="shared" ca="1" si="13"/>
        <v>Actor0037m</v>
      </c>
      <c r="D50" t="str">
        <f>IF(ISBLANK(F50),"",
IFERROR(VLOOKUP(F50,[2]ActorTable!$A:$H,MATCH("이름참고",[2]ActorTable!$1:$1,0),0),"캐릭터없음"))</f>
        <v>헤르윈</v>
      </c>
      <c r="E50" t="str">
        <f t="shared" si="16"/>
        <v/>
      </c>
      <c r="F50" t="s">
        <v>368</v>
      </c>
      <c r="G50">
        <v>3</v>
      </c>
      <c r="H50">
        <v>6</v>
      </c>
      <c r="I50">
        <v>0</v>
      </c>
      <c r="J50">
        <v>0</v>
      </c>
      <c r="K50">
        <v>15</v>
      </c>
      <c r="L50">
        <v>0</v>
      </c>
      <c r="M50">
        <v>0</v>
      </c>
      <c r="N50">
        <v>0</v>
      </c>
      <c r="O50">
        <v>0</v>
      </c>
      <c r="P50">
        <v>0</v>
      </c>
      <c r="Q50">
        <v>18</v>
      </c>
      <c r="R50">
        <v>151</v>
      </c>
      <c r="S50" t="str">
        <f>IFERROR(VLOOKUP(R50,[2]WingLookTable!$A:$B,2,0),"캐릭터없음")</f>
        <v>Wing_DustCyanSineOtherFullFast</v>
      </c>
      <c r="T50">
        <f t="shared" ca="1" si="14"/>
        <v>372</v>
      </c>
      <c r="U5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v>
      </c>
      <c r="V50" t="str">
        <f t="shared" si="15"/>
        <v>{"dy":23,"sl":2,"id":"Actor0007m","stats":{"tr":3,"trp":6,"str":0,"dex":0,"int":15,"vit":0,"train":0,"wgGr0":0,"wgGr1":0,"wgGr2":0,"wgGr3":18,"wgLk":151}}</v>
      </c>
      <c r="AD50">
        <v>49</v>
      </c>
      <c r="AE50">
        <v>264</v>
      </c>
      <c r="AF50">
        <f>COUNTIF(R:R,AE50)</f>
        <v>1</v>
      </c>
    </row>
    <row r="51" spans="1:32">
      <c r="A51">
        <v>24</v>
      </c>
      <c r="B51">
        <v>1</v>
      </c>
      <c r="C51" t="str">
        <f t="shared" ca="1" si="13"/>
        <v>Actor2238m</v>
      </c>
      <c r="D51" t="str">
        <f>IF(ISBLANK(F51),"",
IFERROR(VLOOKUP(F51,[2]ActorTable!$A:$H,MATCH("이름참고",[2]ActorTable!$1:$1,0),0),"캐릭터없음"))</f>
        <v>데브샤</v>
      </c>
      <c r="E51" t="str">
        <f t="shared" si="16"/>
        <v/>
      </c>
      <c r="F51" t="s">
        <v>440</v>
      </c>
      <c r="G51">
        <v>3</v>
      </c>
      <c r="H51">
        <v>6</v>
      </c>
      <c r="I51">
        <v>10</v>
      </c>
      <c r="J51">
        <v>5</v>
      </c>
      <c r="K51">
        <v>0</v>
      </c>
      <c r="L51">
        <v>0</v>
      </c>
      <c r="M51">
        <v>0</v>
      </c>
      <c r="N51">
        <v>0</v>
      </c>
      <c r="O51">
        <v>0</v>
      </c>
      <c r="P51">
        <v>0</v>
      </c>
      <c r="Q51">
        <v>18</v>
      </c>
      <c r="R51">
        <v>268</v>
      </c>
      <c r="S51" t="str">
        <f>IFERROR(VLOOKUP(R51,[2]WingLookTable!$A:$B,2,0),"캐릭터없음")</f>
        <v>Wing_SkySineSineFullSlow</v>
      </c>
      <c r="T51">
        <f t="shared" ca="1" si="14"/>
        <v>229</v>
      </c>
      <c r="U5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v>
      </c>
      <c r="V51" t="str">
        <f t="shared" si="15"/>
        <v>{"dy":24,"sl":1,"id":"Actor2103m","stats":{"tr":3,"trp":6,"str":10,"dex":5,"int":0,"vit":0,"train":0,"wgGr0":0,"wgGr1":0,"wgGr2":0,"wgGr3":18,"wgLk":268}}</v>
      </c>
      <c r="AD51">
        <v>50</v>
      </c>
      <c r="AE51">
        <v>268</v>
      </c>
      <c r="AF51">
        <f>COUNTIF(R:R,AE51)</f>
        <v>1</v>
      </c>
    </row>
    <row r="52" spans="1:32">
      <c r="A52">
        <v>24</v>
      </c>
      <c r="B52">
        <v>2</v>
      </c>
      <c r="C52" t="str">
        <f t="shared" ca="1" si="13"/>
        <v>Actor3117m</v>
      </c>
      <c r="D52" t="str">
        <f>IF(ISBLANK(F52),"",
IFERROR(VLOOKUP(F52,[2]ActorTable!$A:$H,MATCH("이름참고",[2]ActorTable!$1:$1,0),0),"캐릭터없음"))</f>
        <v>플랜도</v>
      </c>
      <c r="E52" t="str">
        <f t="shared" si="16"/>
        <v/>
      </c>
      <c r="F52" t="s">
        <v>441</v>
      </c>
      <c r="G52">
        <v>3</v>
      </c>
      <c r="H52">
        <v>6</v>
      </c>
      <c r="I52">
        <v>5</v>
      </c>
      <c r="J52">
        <v>10</v>
      </c>
      <c r="K52">
        <v>0</v>
      </c>
      <c r="L52">
        <v>0</v>
      </c>
      <c r="M52">
        <v>0</v>
      </c>
      <c r="N52">
        <v>0</v>
      </c>
      <c r="O52">
        <v>0</v>
      </c>
      <c r="P52">
        <v>0</v>
      </c>
      <c r="Q52">
        <v>18</v>
      </c>
      <c r="R52">
        <v>294</v>
      </c>
      <c r="S52" t="str">
        <f>IFERROR(VLOOKUP(R52,[2]WingLookTable!$A:$B,2,0),"캐릭터없음")</f>
        <v>Wing_BlueOtherFullOtherSlow</v>
      </c>
      <c r="T52">
        <f t="shared" ca="1" si="14"/>
        <v>312</v>
      </c>
      <c r="U52"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v>
      </c>
      <c r="V52" t="str">
        <f t="shared" si="15"/>
        <v>{"dy":24,"sl":2,"id":"Actor1039m","stats":{"tr":3,"trp":6,"str":5,"dex":10,"int":0,"vit":0,"train":0,"wgGr0":0,"wgGr1":0,"wgGr2":0,"wgGr3":18,"wgLk":294}}</v>
      </c>
      <c r="AD52">
        <v>51</v>
      </c>
      <c r="AE52">
        <v>272</v>
      </c>
      <c r="AF52">
        <f>COUNTIF(R:R,AE52)</f>
        <v>1</v>
      </c>
    </row>
    <row r="53" spans="1:32">
      <c r="A53">
        <v>25</v>
      </c>
      <c r="B53">
        <v>1</v>
      </c>
      <c r="C53" t="str">
        <f t="shared" ca="1" si="13"/>
        <v>Actor1002m</v>
      </c>
      <c r="D53" t="str">
        <f>IF(ISBLANK(F53),"",
IFERROR(VLOOKUP(F53,[2]ActorTable!$A:$H,MATCH("이름참고",[2]ActorTable!$1:$1,0),0),"캐릭터없음"))</f>
        <v>니엘</v>
      </c>
      <c r="E53" t="str">
        <f t="shared" si="16"/>
        <v/>
      </c>
      <c r="F53" t="s">
        <v>362</v>
      </c>
      <c r="G53">
        <v>3</v>
      </c>
      <c r="H53">
        <v>6</v>
      </c>
      <c r="I53">
        <v>15</v>
      </c>
      <c r="J53">
        <v>0</v>
      </c>
      <c r="K53">
        <v>0</v>
      </c>
      <c r="L53">
        <v>0</v>
      </c>
      <c r="M53">
        <v>0</v>
      </c>
      <c r="N53">
        <v>0</v>
      </c>
      <c r="O53">
        <v>0</v>
      </c>
      <c r="P53">
        <v>0</v>
      </c>
      <c r="Q53">
        <v>18</v>
      </c>
      <c r="R53">
        <v>264</v>
      </c>
      <c r="S53" t="str">
        <f>IFERROR(VLOOKUP(R53,[2]WingLookTable!$A:$B,2,0),"캐릭터없음")</f>
        <v>Wing_SkySineNoneFullFast</v>
      </c>
      <c r="T53">
        <f t="shared" ca="1" si="14"/>
        <v>178</v>
      </c>
      <c r="U5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v>
      </c>
      <c r="V53" t="str">
        <f t="shared" si="15"/>
        <v>{"dy":25,"sl":1,"id":"Actor2238m","stats":{"tr":3,"trp":6,"str":15,"dex":0,"int":0,"vit":0,"train":0,"wgGr0":0,"wgGr1":0,"wgGr2":0,"wgGr3":18,"wgLk":264}}</v>
      </c>
      <c r="AD53">
        <v>52</v>
      </c>
      <c r="AE53">
        <v>276</v>
      </c>
      <c r="AF53">
        <f>COUNTIF(R:R,AE53)</f>
        <v>1</v>
      </c>
    </row>
    <row r="54" spans="1:32">
      <c r="A54">
        <v>25</v>
      </c>
      <c r="B54">
        <v>2</v>
      </c>
      <c r="C54" t="str">
        <f t="shared" ca="1" si="13"/>
        <v>Actor1218m</v>
      </c>
      <c r="D54" t="str">
        <f>IF(ISBLANK(F54),"",
IFERROR(VLOOKUP(F54,[2]ActorTable!$A:$H,MATCH("이름참고",[2]ActorTable!$1:$1,0),0),"캐릭터없음"))</f>
        <v>무테이</v>
      </c>
      <c r="E54" t="str">
        <f t="shared" si="16"/>
        <v/>
      </c>
      <c r="F54" t="s">
        <v>371</v>
      </c>
      <c r="G54">
        <v>3</v>
      </c>
      <c r="H54">
        <v>6</v>
      </c>
      <c r="I54">
        <v>10</v>
      </c>
      <c r="J54">
        <v>0</v>
      </c>
      <c r="K54">
        <v>0</v>
      </c>
      <c r="L54">
        <v>5</v>
      </c>
      <c r="M54">
        <v>0</v>
      </c>
      <c r="N54">
        <v>0</v>
      </c>
      <c r="O54">
        <v>0</v>
      </c>
      <c r="P54">
        <v>0</v>
      </c>
      <c r="Q54">
        <v>18</v>
      </c>
      <c r="R54">
        <v>344</v>
      </c>
      <c r="S54" t="str">
        <f>IFERROR(VLOOKUP(R54,[2]WingLookTable!$A:$B,2,0),"캐릭터없음")</f>
        <v>Wing_DustYellowOtherStripeFullSlow</v>
      </c>
      <c r="T54">
        <f t="shared" ca="1" si="14"/>
        <v>211</v>
      </c>
      <c r="U5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v>
      </c>
      <c r="V54" t="str">
        <f t="shared" si="15"/>
        <v>{"dy":25,"sl":2,"id":"Actor3021m","stats":{"tr":3,"trp":6,"str":10,"dex":0,"int":0,"vit":5,"train":0,"wgGr0":0,"wgGr1":0,"wgGr2":0,"wgGr3":18,"wgLk":344}}</v>
      </c>
      <c r="AD54">
        <v>53</v>
      </c>
      <c r="AE54">
        <v>280</v>
      </c>
      <c r="AF54">
        <f>COUNTIF(R:R,AE54)</f>
        <v>2</v>
      </c>
    </row>
    <row r="55" spans="1:32">
      <c r="A55">
        <v>26</v>
      </c>
      <c r="B55">
        <v>1</v>
      </c>
      <c r="C55" t="str">
        <f t="shared" ca="1" si="13"/>
        <v>Actor0037m</v>
      </c>
      <c r="D55" t="str">
        <f>IF(ISBLANK(F55),"",
IFERROR(VLOOKUP(F55,[2]ActorTable!$A:$H,MATCH("이름참고",[2]ActorTable!$1:$1,0),0),"캐릭터없음"))</f>
        <v>프로토27</v>
      </c>
      <c r="E55" t="str">
        <f t="shared" si="16"/>
        <v/>
      </c>
      <c r="F55" t="s">
        <v>367</v>
      </c>
      <c r="G55">
        <v>3</v>
      </c>
      <c r="H55">
        <v>6</v>
      </c>
      <c r="I55">
        <v>8</v>
      </c>
      <c r="J55">
        <v>0</v>
      </c>
      <c r="K55">
        <v>7</v>
      </c>
      <c r="L55">
        <v>0</v>
      </c>
      <c r="M55">
        <v>0</v>
      </c>
      <c r="N55">
        <v>0</v>
      </c>
      <c r="O55">
        <v>0</v>
      </c>
      <c r="P55">
        <v>0</v>
      </c>
      <c r="Q55">
        <v>18</v>
      </c>
      <c r="R55">
        <v>105</v>
      </c>
      <c r="S55" t="str">
        <f>IFERROR(VLOOKUP(R55,[2]WingLookTable!$A:$B,2,0),"캐릭터없음")</f>
        <v>Wing_BlueNoisePatternFullFast</v>
      </c>
      <c r="T55">
        <f t="shared" ca="1" si="14"/>
        <v>217</v>
      </c>
      <c r="U5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v>
      </c>
      <c r="V55" t="str">
        <f t="shared" si="15"/>
        <v>{"dy":26,"sl":1,"id":"Actor1216m","stats":{"tr":3,"trp":6,"str":8,"dex":0,"int":7,"vit":0,"train":0,"wgGr0":0,"wgGr1":0,"wgGr2":0,"wgGr3":18,"wgLk":105}}</v>
      </c>
      <c r="AD55">
        <v>54</v>
      </c>
      <c r="AE55">
        <v>284</v>
      </c>
      <c r="AF55">
        <f>COUNTIF(R:R,AE55)</f>
        <v>1</v>
      </c>
    </row>
    <row r="56" spans="1:32">
      <c r="A56">
        <v>26</v>
      </c>
      <c r="B56">
        <v>2</v>
      </c>
      <c r="C56" t="str">
        <f t="shared" ca="1" si="13"/>
        <v>Actor3019m</v>
      </c>
      <c r="D56" t="str">
        <f>IF(ISBLANK(F56),"",
IFERROR(VLOOKUP(F56,[2]ActorTable!$A:$H,MATCH("이름참고",[2]ActorTable!$1:$1,0),0),"캐릭터없음"))</f>
        <v>베이</v>
      </c>
      <c r="E56" t="str">
        <f>IF(AND(B56=1,NOT(ISBLANK(F56))),
IF(F56=F58,"같음",""),"")</f>
        <v/>
      </c>
      <c r="F56" t="s">
        <v>466</v>
      </c>
      <c r="G56">
        <v>3</v>
      </c>
      <c r="H56">
        <v>6</v>
      </c>
      <c r="I56">
        <v>15</v>
      </c>
      <c r="J56">
        <v>0</v>
      </c>
      <c r="K56">
        <v>0</v>
      </c>
      <c r="L56">
        <v>0</v>
      </c>
      <c r="M56">
        <v>0</v>
      </c>
      <c r="N56">
        <v>0</v>
      </c>
      <c r="O56">
        <v>0</v>
      </c>
      <c r="P56">
        <v>0</v>
      </c>
      <c r="Q56">
        <v>18</v>
      </c>
      <c r="R56">
        <v>256</v>
      </c>
      <c r="S56" t="str">
        <f>IFERROR(VLOOKUP(R56,[2]WingLookTable!$A:$B,2,0),"캐릭터없음")</f>
        <v>Wing_SkyFullNoiseOtherFast</v>
      </c>
      <c r="T56">
        <f t="shared" ca="1" si="14"/>
        <v>175</v>
      </c>
      <c r="U5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v>
      </c>
      <c r="V56" t="str">
        <f t="shared" si="15"/>
        <v>{"dy":26,"sl":2,"id":"Actor0104m","stats":{"tr":3,"trp":6,"str":15,"dex":0,"int":0,"vit":0,"train":0,"wgGr0":0,"wgGr1":0,"wgGr2":0,"wgGr3":18,"wgLk":256}}</v>
      </c>
      <c r="AD56">
        <v>55</v>
      </c>
      <c r="AE56">
        <v>288</v>
      </c>
      <c r="AF56">
        <f>COUNTIF(R:R,AE56)</f>
        <v>1</v>
      </c>
    </row>
    <row r="57" spans="1:32">
      <c r="A57">
        <v>26</v>
      </c>
      <c r="B57">
        <v>3</v>
      </c>
      <c r="C57" t="str">
        <f t="shared" ref="C57" ca="1" si="21">VLOOKUP(RANDBETWEEN(1,COUNTA(Z:Z)-1),Z:AA,2,0)</f>
        <v>Actor1002m</v>
      </c>
      <c r="D57" t="str">
        <f>IF(ISBLANK(F57),"",
IFERROR(VLOOKUP(F57,[2]ActorTable!$A:$H,MATCH("이름참고",[2]ActorTable!$1:$1,0),0),"캐릭터없음"))</f>
        <v>에이잭</v>
      </c>
      <c r="E57" t="str">
        <f>IF(AND(B57=1,NOT(ISBLANK(F57))),
IF(F57=F59,"같음",""),"")</f>
        <v/>
      </c>
      <c r="F57" t="s">
        <v>465</v>
      </c>
      <c r="G57">
        <v>3</v>
      </c>
      <c r="H57">
        <v>6</v>
      </c>
      <c r="I57">
        <v>15</v>
      </c>
      <c r="J57">
        <v>0</v>
      </c>
      <c r="K57">
        <v>0</v>
      </c>
      <c r="L57">
        <v>0</v>
      </c>
      <c r="M57">
        <v>0</v>
      </c>
      <c r="N57">
        <v>0</v>
      </c>
      <c r="O57">
        <v>0</v>
      </c>
      <c r="P57">
        <v>0</v>
      </c>
      <c r="Q57">
        <v>18</v>
      </c>
      <c r="R57">
        <v>117</v>
      </c>
      <c r="S57" t="str">
        <f>IFERROR(VLOOKUP(R57,[2]WingLookTable!$A:$B,2,0),"캐릭터없음")</f>
        <v>Wing_BlueSineNoiseFullSlow</v>
      </c>
      <c r="T57">
        <f t="shared" ref="T57" ca="1" si="22">VLOOKUP(RANDBETWEEN(1,COUNTA(AD:AD)-1),AD:AE,2,0)</f>
        <v>133</v>
      </c>
      <c r="U57" t="str">
        <f t="shared" ref="U57" ca="1" si="23">IF(ROW()=2,V57,OFFSET(U57,-1,0)&amp;IF(LEN(V57)=0,"",","&amp;V57))</f>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v>
      </c>
      <c r="V57" t="str">
        <f t="shared" ref="V57" si="24">"{"""&amp;A$1&amp;""":"&amp;A57
&amp;","""&amp;B$1&amp;""":"&amp;B57
&amp;IF(LEN(F57)=0,"",","""&amp;F$1&amp;""":"""&amp;F57&amp;"""")
&amp;IF(LEN(F57)=0,"",",""stats"":{")
&amp;IF(LEN(F57)=0,"",""""&amp;G$1&amp;""":"&amp;G57)
&amp;IF(LEN(F57)=0,"",","""&amp;H$1&amp;""":"&amp;H57)
&amp;IF(LEN(F57)=0,"",","""&amp;I$1&amp;""":"&amp;I57)
&amp;IF(LEN(F57)=0,"",","""&amp;J$1&amp;""":"&amp;J57)
&amp;IF(LEN(F57)=0,"",","""&amp;K$1&amp;""":"&amp;K57)
&amp;IF(LEN(F57)=0,"",","""&amp;L$1&amp;""":"&amp;L57)
&amp;IF(LEN(F57)=0,"",","""&amp;M$1&amp;""":"&amp;M57)
&amp;IF(LEN(F57)=0,"",","""&amp;N$1&amp;""":"&amp;N57)
&amp;IF(LEN(F57)=0,"",","""&amp;O$1&amp;""":"&amp;O57)
&amp;IF(LEN(F57)=0,"",","""&amp;P$1&amp;""":"&amp;P57)
&amp;IF(LEN(F57)=0,"",","""&amp;Q$1&amp;""":"&amp;Q57)
&amp;IF(LEN(F57)=0,"",","""&amp;R$1&amp;""":"&amp;R57)
&amp;IF(LEN(F57)=0,"","}")&amp;"}"</f>
        <v>{"dy":26,"sl":3,"id":"Actor1029m","stats":{"tr":3,"trp":6,"str":15,"dex":0,"int":0,"vit":0,"train":0,"wgGr0":0,"wgGr1":0,"wgGr2":0,"wgGr3":18,"wgLk":117}}</v>
      </c>
      <c r="AD57">
        <v>56</v>
      </c>
      <c r="AE57">
        <v>291</v>
      </c>
      <c r="AF57">
        <f>COUNTIF(R:R,AE57)</f>
        <v>1</v>
      </c>
    </row>
    <row r="58" spans="1:32">
      <c r="A58">
        <v>27</v>
      </c>
      <c r="B58">
        <v>1</v>
      </c>
      <c r="C58" t="str">
        <f t="shared" ca="1" si="13"/>
        <v>Actor2015m</v>
      </c>
      <c r="D58" t="str">
        <f>IF(ISBLANK(F58),"",
IFERROR(VLOOKUP(F58,[2]ActorTable!$A:$H,MATCH("이름참고",[2]ActorTable!$1:$1,0),0),"캐릭터없음"))</f>
        <v>미네락</v>
      </c>
      <c r="E58" t="str">
        <f t="shared" si="16"/>
        <v/>
      </c>
      <c r="F58" t="s">
        <v>402</v>
      </c>
      <c r="G58">
        <v>3</v>
      </c>
      <c r="H58">
        <v>6</v>
      </c>
      <c r="I58">
        <v>0</v>
      </c>
      <c r="J58">
        <v>5</v>
      </c>
      <c r="K58">
        <v>0</v>
      </c>
      <c r="L58">
        <v>10</v>
      </c>
      <c r="M58">
        <v>0</v>
      </c>
      <c r="N58">
        <v>0</v>
      </c>
      <c r="O58">
        <v>0</v>
      </c>
      <c r="P58">
        <v>0</v>
      </c>
      <c r="Q58">
        <v>18</v>
      </c>
      <c r="R58">
        <v>148</v>
      </c>
      <c r="S58" t="str">
        <f>IFERROR(VLOOKUP(R58,[2]WingLookTable!$A:$B,2,0),"캐릭터없음")</f>
        <v>Wing_DustCyanPatternFullFullSlow</v>
      </c>
      <c r="T58">
        <f t="shared" ca="1" si="14"/>
        <v>141</v>
      </c>
      <c r="U58"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v>
      </c>
      <c r="V58" t="str">
        <f t="shared" si="15"/>
        <v>{"dy":27,"sl":1,"id":"Actor2120m","stats":{"tr":3,"trp":6,"str":0,"dex":5,"int":0,"vit":10,"train":0,"wgGr0":0,"wgGr1":0,"wgGr2":0,"wgGr3":18,"wgLk":148}}</v>
      </c>
      <c r="AD58">
        <v>57</v>
      </c>
      <c r="AE58">
        <v>294</v>
      </c>
      <c r="AF58">
        <f>COUNTIF(R:R,AE58)</f>
        <v>1</v>
      </c>
    </row>
    <row r="59" spans="1:32">
      <c r="A59">
        <v>27</v>
      </c>
      <c r="B59">
        <v>2</v>
      </c>
      <c r="C59" t="str">
        <f t="shared" ca="1" si="13"/>
        <v>Actor3114m</v>
      </c>
      <c r="D59" t="str">
        <f>IF(ISBLANK(F59),"",
IFERROR(VLOOKUP(F59,[2]ActorTable!$A:$H,MATCH("이름참고",[2]ActorTable!$1:$1,0),0),"캐릭터없음"))</f>
        <v>롤라</v>
      </c>
      <c r="E59" t="str">
        <f t="shared" si="16"/>
        <v/>
      </c>
      <c r="F59" t="s">
        <v>403</v>
      </c>
      <c r="G59">
        <v>3</v>
      </c>
      <c r="H59">
        <v>6</v>
      </c>
      <c r="I59">
        <v>0</v>
      </c>
      <c r="J59">
        <v>5</v>
      </c>
      <c r="K59">
        <v>10</v>
      </c>
      <c r="L59">
        <v>0</v>
      </c>
      <c r="M59">
        <v>0</v>
      </c>
      <c r="N59">
        <v>0</v>
      </c>
      <c r="O59">
        <v>0</v>
      </c>
      <c r="P59">
        <v>0</v>
      </c>
      <c r="Q59">
        <v>18</v>
      </c>
      <c r="R59">
        <v>154</v>
      </c>
      <c r="S59" t="str">
        <f>IFERROR(VLOOKUP(R59,[2]WingLookTable!$A:$B,2,0),"캐릭터없음")</f>
        <v>Wing_DustFireSinePatternFullSlow</v>
      </c>
      <c r="T59">
        <f t="shared" ca="1" si="14"/>
        <v>369</v>
      </c>
      <c r="U59"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v>
      </c>
      <c r="V59" t="str">
        <f t="shared" si="15"/>
        <v>{"dy":27,"sl":2,"id":"Actor3019m","stats":{"tr":3,"trp":6,"str":0,"dex":5,"int":10,"vit":0,"train":0,"wgGr0":0,"wgGr1":0,"wgGr2":0,"wgGr3":18,"wgLk":154}}</v>
      </c>
      <c r="AD59">
        <v>58</v>
      </c>
      <c r="AE59">
        <v>297</v>
      </c>
      <c r="AF59">
        <f>COUNTIF(R:R,AE59)</f>
        <v>1</v>
      </c>
    </row>
    <row r="60" spans="1:32">
      <c r="A60">
        <v>28</v>
      </c>
      <c r="B60">
        <v>1</v>
      </c>
      <c r="C60" t="str">
        <f t="shared" ca="1" si="13"/>
        <v>Actor3019m</v>
      </c>
      <c r="D60" t="str">
        <f>IF(ISBLANK(F60),"",
IFERROR(VLOOKUP(F60,[2]ActorTable!$A:$H,MATCH("이름참고",[2]ActorTable!$1:$1,0),0),"캐릭터없음"))</f>
        <v>카츄진</v>
      </c>
      <c r="E60" t="str">
        <f t="shared" si="16"/>
        <v/>
      </c>
      <c r="F60" t="s">
        <v>356</v>
      </c>
      <c r="G60">
        <v>3</v>
      </c>
      <c r="H60">
        <v>6</v>
      </c>
      <c r="I60">
        <v>0</v>
      </c>
      <c r="J60">
        <v>0</v>
      </c>
      <c r="K60">
        <v>15</v>
      </c>
      <c r="L60">
        <v>0</v>
      </c>
      <c r="M60">
        <v>0</v>
      </c>
      <c r="N60">
        <v>0</v>
      </c>
      <c r="O60">
        <v>0</v>
      </c>
      <c r="P60">
        <v>0</v>
      </c>
      <c r="Q60">
        <v>18</v>
      </c>
      <c r="R60">
        <v>196</v>
      </c>
      <c r="S60" t="str">
        <f>IFERROR(VLOOKUP(R60,[2]WingLookTable!$A:$B,2,0),"캐릭터없음")</f>
        <v>Wing_FireBeeSineWingSlow</v>
      </c>
      <c r="T60">
        <f t="shared" ca="1" si="14"/>
        <v>220</v>
      </c>
      <c r="U60"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v>
      </c>
      <c r="V60" t="str">
        <f t="shared" si="15"/>
        <v>{"dy":28,"sl":1,"id":"Actor3117m","stats":{"tr":3,"trp":6,"str":0,"dex":0,"int":15,"vit":0,"train":0,"wgGr0":0,"wgGr1":0,"wgGr2":0,"wgGr3":18,"wgLk":196}}</v>
      </c>
      <c r="AD60">
        <v>59</v>
      </c>
      <c r="AE60">
        <v>300</v>
      </c>
      <c r="AF60">
        <f>COUNTIF(R:R,AE60)</f>
        <v>1</v>
      </c>
    </row>
    <row r="61" spans="1:32">
      <c r="A61">
        <v>28</v>
      </c>
      <c r="B61">
        <v>2</v>
      </c>
      <c r="C61" t="str">
        <f t="shared" ca="1" si="13"/>
        <v>Actor0104m</v>
      </c>
      <c r="D61" t="str">
        <f>IF(ISBLANK(F61),"",
IFERROR(VLOOKUP(F61,[2]ActorTable!$A:$H,MATCH("이름참고",[2]ActorTable!$1:$1,0),0),"캐릭터없음"))</f>
        <v>원더</v>
      </c>
      <c r="E61" t="str">
        <f t="shared" si="16"/>
        <v/>
      </c>
      <c r="F61" t="s">
        <v>366</v>
      </c>
      <c r="G61">
        <v>3</v>
      </c>
      <c r="H61">
        <v>6</v>
      </c>
      <c r="I61">
        <v>7</v>
      </c>
      <c r="J61">
        <v>8</v>
      </c>
      <c r="K61">
        <v>0</v>
      </c>
      <c r="L61">
        <v>0</v>
      </c>
      <c r="M61">
        <v>0</v>
      </c>
      <c r="N61">
        <v>0</v>
      </c>
      <c r="O61">
        <v>0</v>
      </c>
      <c r="P61">
        <v>0</v>
      </c>
      <c r="Q61">
        <v>18</v>
      </c>
      <c r="R61">
        <v>280</v>
      </c>
      <c r="S61" t="str">
        <f>IFERROR(VLOOKUP(R61,[2]WingLookTable!$A:$B,2,0),"캐릭터없음")</f>
        <v>Wing_YellowFullSineStripeSlow</v>
      </c>
      <c r="T61">
        <f t="shared" ca="1" si="14"/>
        <v>187</v>
      </c>
      <c r="U61"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v>
      </c>
      <c r="V61" t="str">
        <f t="shared" si="15"/>
        <v>{"dy":28,"sl":2,"id":"Actor2128m","stats":{"tr":3,"trp":6,"str":7,"dex":8,"int":0,"vit":0,"train":0,"wgGr0":0,"wgGr1":0,"wgGr2":0,"wgGr3":18,"wgLk":280}}</v>
      </c>
      <c r="AD61">
        <v>60</v>
      </c>
      <c r="AE61">
        <v>303</v>
      </c>
      <c r="AF61">
        <f>COUNTIF(R:R,AE61)</f>
        <v>1</v>
      </c>
    </row>
    <row r="62" spans="1:32">
      <c r="A62">
        <v>29</v>
      </c>
      <c r="B62">
        <v>1</v>
      </c>
      <c r="C62" t="str">
        <f t="shared" ca="1" si="13"/>
        <v>Actor3019m</v>
      </c>
      <c r="D62" t="str">
        <f>IF(ISBLANK(F62),"",
IFERROR(VLOOKUP(F62,[2]ActorTable!$A:$H,MATCH("이름참고",[2]ActorTable!$1:$1,0),0),"캐릭터없음"))</f>
        <v>라무무</v>
      </c>
      <c r="E62" t="str">
        <f t="shared" si="16"/>
        <v/>
      </c>
      <c r="F62" t="s">
        <v>369</v>
      </c>
      <c r="G62">
        <v>3</v>
      </c>
      <c r="H62">
        <v>6</v>
      </c>
      <c r="I62">
        <v>0</v>
      </c>
      <c r="J62">
        <v>8</v>
      </c>
      <c r="K62">
        <v>7</v>
      </c>
      <c r="L62">
        <v>0</v>
      </c>
      <c r="M62">
        <v>0</v>
      </c>
      <c r="N62">
        <v>0</v>
      </c>
      <c r="O62">
        <v>0</v>
      </c>
      <c r="P62">
        <v>0</v>
      </c>
      <c r="Q62">
        <v>18</v>
      </c>
      <c r="R62">
        <v>175</v>
      </c>
      <c r="S62" t="str">
        <f>IFERROR(VLOOKUP(R62,[2]WingLookTable!$A:$B,2,0),"캐릭터없음")</f>
        <v>Wing_DustMultiSineOtherFullSlow2</v>
      </c>
      <c r="T62">
        <f t="shared" ca="1" si="14"/>
        <v>208</v>
      </c>
      <c r="U62"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v>
      </c>
      <c r="V62" t="str">
        <f t="shared" si="15"/>
        <v>{"dy":29,"sl":1,"id":"Actor3231m","stats":{"tr":3,"trp":6,"str":0,"dex":8,"int":7,"vit":0,"train":0,"wgGr0":0,"wgGr1":0,"wgGr2":0,"wgGr3":18,"wgLk":175}}</v>
      </c>
      <c r="AD62">
        <v>61</v>
      </c>
      <c r="AE62">
        <v>306</v>
      </c>
      <c r="AF62">
        <f>COUNTIF(R:R,AE62)</f>
        <v>1</v>
      </c>
    </row>
    <row r="63" spans="1:32">
      <c r="A63">
        <v>29</v>
      </c>
      <c r="B63">
        <v>2</v>
      </c>
      <c r="C63" t="str">
        <f t="shared" ca="1" si="13"/>
        <v>Actor0240m</v>
      </c>
      <c r="D63" t="str">
        <f>IF(ISBLANK(F63),"",
IFERROR(VLOOKUP(F63,[2]ActorTable!$A:$H,MATCH("이름참고",[2]ActorTable!$1:$1,0),0),"캐릭터없음"))</f>
        <v>그루퍼스</v>
      </c>
      <c r="E63" t="str">
        <f>IF(AND(B63=1,NOT(ISBLANK(F63))),
IF(F63=F64,"같음",""),"")</f>
        <v/>
      </c>
      <c r="F63" t="s">
        <v>372</v>
      </c>
      <c r="G63">
        <v>3</v>
      </c>
      <c r="H63">
        <v>6</v>
      </c>
      <c r="I63">
        <v>0</v>
      </c>
      <c r="J63">
        <v>0</v>
      </c>
      <c r="K63">
        <v>15</v>
      </c>
      <c r="L63">
        <v>0</v>
      </c>
      <c r="M63">
        <v>0</v>
      </c>
      <c r="N63">
        <v>0</v>
      </c>
      <c r="O63">
        <v>0</v>
      </c>
      <c r="P63">
        <v>0</v>
      </c>
      <c r="Q63">
        <v>18</v>
      </c>
      <c r="R63">
        <v>340</v>
      </c>
      <c r="S63" t="str">
        <f>IFERROR(VLOOKUP(R63,[2]WingLookTable!$A:$B,2,0),"캐릭터없음")</f>
        <v>Wing_DustRedStripeFullOtherSlow</v>
      </c>
      <c r="T63">
        <f t="shared" ca="1" si="14"/>
        <v>121</v>
      </c>
      <c r="U63"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dy":29,"sl":2,"id":"Actor2010m","stats":{"tr":3,"trp":6,"str":0,"dex":0,"int":15,"vit":0,"train":0,"wgGr0":0,"wgGr1":0,"wgGr2":0,"wgGr3":18,"wgLk":340}}</v>
      </c>
      <c r="V63" t="str">
        <f t="shared" si="15"/>
        <v>{"dy":29,"sl":2,"id":"Actor2010m","stats":{"tr":3,"trp":6,"str":0,"dex":0,"int":15,"vit":0,"train":0,"wgGr0":0,"wgGr1":0,"wgGr2":0,"wgGr3":18,"wgLk":340}}</v>
      </c>
      <c r="AD63">
        <v>62</v>
      </c>
      <c r="AE63">
        <v>309</v>
      </c>
      <c r="AF63">
        <f>COUNTIF(R:R,AE63)</f>
        <v>1</v>
      </c>
    </row>
    <row r="64" spans="1:32">
      <c r="A64">
        <v>30</v>
      </c>
      <c r="B64">
        <v>1</v>
      </c>
      <c r="C64" t="str">
        <f t="shared" ca="1" si="13"/>
        <v>Actor1039m</v>
      </c>
      <c r="D64" t="str">
        <f>IF(ISBLANK(F64),"",
IFERROR(VLOOKUP(F64,[2]ActorTable!$A:$H,MATCH("이름참고",[2]ActorTable!$1:$1,0),0),"캐릭터없음"))</f>
        <v>간파울</v>
      </c>
      <c r="E64" t="str">
        <f t="shared" si="16"/>
        <v/>
      </c>
      <c r="F64" t="s">
        <v>467</v>
      </c>
      <c r="G64">
        <v>3</v>
      </c>
      <c r="H64">
        <v>6</v>
      </c>
      <c r="I64">
        <v>0</v>
      </c>
      <c r="J64">
        <v>15</v>
      </c>
      <c r="K64">
        <v>0</v>
      </c>
      <c r="L64">
        <v>0</v>
      </c>
      <c r="M64">
        <v>0</v>
      </c>
      <c r="N64">
        <v>0</v>
      </c>
      <c r="O64">
        <v>0</v>
      </c>
      <c r="P64">
        <v>0</v>
      </c>
      <c r="Q64">
        <v>18</v>
      </c>
      <c r="R64">
        <v>291</v>
      </c>
      <c r="S64" t="str">
        <f>IFERROR(VLOOKUP(R64,[2]WingLookTable!$A:$B,2,0),"캐릭터없음")</f>
        <v>Wing_BlackNoiseSineOtherSlow</v>
      </c>
      <c r="T64">
        <f t="shared" ca="1" si="14"/>
        <v>268</v>
      </c>
      <c r="U64"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dy":29,"sl":2,"id":"Actor2010m","stats":{"tr":3,"trp":6,"str":0,"dex":0,"int":15,"vit":0,"train":0,"wgGr0":0,"wgGr1":0,"wgGr2":0,"wgGr3":18,"wgLk":340}},{"dy":30,"sl":1,"id":"Actor0201m","stats":{"tr":3,"trp":6,"str":0,"dex":15,"int":0,"vit":0,"train":0,"wgGr0":0,"wgGr1":0,"wgGr2":0,"wgGr3":18,"wgLk":291}}</v>
      </c>
      <c r="V64" t="str">
        <f t="shared" si="15"/>
        <v>{"dy":30,"sl":1,"id":"Actor0201m","stats":{"tr":3,"trp":6,"str":0,"dex":15,"int":0,"vit":0,"train":0,"wgGr0":0,"wgGr1":0,"wgGr2":0,"wgGr3":18,"wgLk":291}}</v>
      </c>
      <c r="AD64">
        <v>63</v>
      </c>
      <c r="AE64">
        <v>312</v>
      </c>
      <c r="AF64">
        <f>COUNTIF(R:R,AE64)</f>
        <v>1</v>
      </c>
    </row>
    <row r="65" spans="1:32">
      <c r="A65">
        <v>30</v>
      </c>
      <c r="B65">
        <v>2</v>
      </c>
      <c r="C65" t="str">
        <f t="shared" ca="1" si="13"/>
        <v>Actor0007m</v>
      </c>
      <c r="D65" t="str">
        <f>IF(ISBLANK(F65),"",
IFERROR(VLOOKUP(F65,[2]ActorTable!$A:$H,MATCH("이름참고",[2]ActorTable!$1:$1,0),0),"캐릭터없음"))</f>
        <v>슬로니카</v>
      </c>
      <c r="E65" t="str">
        <f t="shared" si="16"/>
        <v/>
      </c>
      <c r="F65" t="s">
        <v>364</v>
      </c>
      <c r="G65">
        <v>3</v>
      </c>
      <c r="H65">
        <v>6</v>
      </c>
      <c r="I65">
        <v>0</v>
      </c>
      <c r="J65">
        <v>5</v>
      </c>
      <c r="K65">
        <v>10</v>
      </c>
      <c r="L65">
        <v>0</v>
      </c>
      <c r="M65">
        <v>0</v>
      </c>
      <c r="N65">
        <v>0</v>
      </c>
      <c r="O65">
        <v>0</v>
      </c>
      <c r="P65">
        <v>0</v>
      </c>
      <c r="Q65">
        <v>18</v>
      </c>
      <c r="R65">
        <v>163</v>
      </c>
      <c r="S65" t="str">
        <f>IFERROR(VLOOKUP(R65,[2]WingLookTable!$A:$B,2,0),"캐릭터없음")</f>
        <v>Wing_DustGreenSineOtherFullFast</v>
      </c>
      <c r="T65">
        <f t="shared" ca="1" si="14"/>
        <v>315</v>
      </c>
      <c r="U65"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dy":29,"sl":2,"id":"Actor2010m","stats":{"tr":3,"trp":6,"str":0,"dex":0,"int":15,"vit":0,"train":0,"wgGr0":0,"wgGr1":0,"wgGr2":0,"wgGr3":18,"wgLk":340}},{"dy":30,"sl":1,"id":"Actor0201m","stats":{"tr":3,"trp":6,"str":0,"dex":15,"int":0,"vit":0,"train":0,"wgGr0":0,"wgGr1":0,"wgGr2":0,"wgGr3":18,"wgLk":291}},{"dy":30,"sl":2,"id":"Actor3114m","stats":{"tr":3,"trp":6,"str":0,"dex":5,"int":10,"vit":0,"train":0,"wgGr0":0,"wgGr1":0,"wgGr2":0,"wgGr3":18,"wgLk":163}}</v>
      </c>
      <c r="V65" t="str">
        <f t="shared" si="15"/>
        <v>{"dy":30,"sl":2,"id":"Actor3114m","stats":{"tr":3,"trp":6,"str":0,"dex":5,"int":10,"vit":0,"train":0,"wgGr0":0,"wgGr1":0,"wgGr2":0,"wgGr3":18,"wgLk":163}}</v>
      </c>
      <c r="AD65">
        <v>64</v>
      </c>
      <c r="AE65">
        <v>315</v>
      </c>
      <c r="AF65">
        <f>COUNTIF(R:R,AE65)</f>
        <v>1</v>
      </c>
    </row>
    <row r="66" spans="1:32">
      <c r="A66">
        <v>31</v>
      </c>
      <c r="B66">
        <v>1</v>
      </c>
      <c r="C66" t="str">
        <f t="shared" ca="1" si="13"/>
        <v>Actor1216m</v>
      </c>
      <c r="D66" t="str">
        <f>IF(ISBLANK(F66),"",
IFERROR(VLOOKUP(F66,[2]ActorTable!$A:$H,MATCH("이름참고",[2]ActorTable!$1:$1,0),0),"캐릭터없음"))</f>
        <v>프리스</v>
      </c>
      <c r="E66" t="str">
        <f t="shared" si="16"/>
        <v/>
      </c>
      <c r="F66" t="s">
        <v>370</v>
      </c>
      <c r="G66">
        <v>3</v>
      </c>
      <c r="H66">
        <v>6</v>
      </c>
      <c r="I66">
        <v>0</v>
      </c>
      <c r="J66">
        <v>8</v>
      </c>
      <c r="K66">
        <v>7</v>
      </c>
      <c r="L66">
        <v>0</v>
      </c>
      <c r="M66">
        <v>0</v>
      </c>
      <c r="N66">
        <v>0</v>
      </c>
      <c r="O66">
        <v>0</v>
      </c>
      <c r="P66">
        <v>0</v>
      </c>
      <c r="Q66">
        <v>18</v>
      </c>
      <c r="R66">
        <v>276</v>
      </c>
      <c r="S66" t="str">
        <f>IFERROR(VLOOKUP(R66,[2]WingLookTable!$A:$B,2,0),"캐릭터없음")</f>
        <v>Wing_WhiteSineNoiseFullFast</v>
      </c>
      <c r="T66">
        <f t="shared" ca="1" si="14"/>
        <v>141</v>
      </c>
      <c r="U66"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dy":29,"sl":2,"id":"Actor2010m","stats":{"tr":3,"trp":6,"str":0,"dex":0,"int":15,"vit":0,"train":0,"wgGr0":0,"wgGr1":0,"wgGr2":0,"wgGr3":18,"wgLk":340}},{"dy":30,"sl":1,"id":"Actor0201m","stats":{"tr":3,"trp":6,"str":0,"dex":15,"int":0,"vit":0,"train":0,"wgGr0":0,"wgGr1":0,"wgGr2":0,"wgGr3":18,"wgLk":291}},{"dy":30,"sl":2,"id":"Actor3114m","stats":{"tr":3,"trp":6,"str":0,"dex":5,"int":10,"vit":0,"train":0,"wgGr0":0,"wgGr1":0,"wgGr2":0,"wgGr3":18,"wgLk":163}},{"dy":31,"sl":1,"id":"Actor0125m","stats":{"tr":3,"trp":6,"str":0,"dex":8,"int":7,"vit":0,"train":0,"wgGr0":0,"wgGr1":0,"wgGr2":0,"wgGr3":18,"wgLk":276}}</v>
      </c>
      <c r="V66" t="str">
        <f t="shared" si="15"/>
        <v>{"dy":31,"sl":1,"id":"Actor0125m","stats":{"tr":3,"trp":6,"str":0,"dex":8,"int":7,"vit":0,"train":0,"wgGr0":0,"wgGr1":0,"wgGr2":0,"wgGr3":18,"wgLk":276}}</v>
      </c>
      <c r="AD66">
        <v>65</v>
      </c>
      <c r="AE66">
        <v>318</v>
      </c>
      <c r="AF66">
        <f>COUNTIF(R:R,AE66)</f>
        <v>1</v>
      </c>
    </row>
    <row r="67" spans="1:32">
      <c r="A67">
        <v>31</v>
      </c>
      <c r="B67">
        <v>2</v>
      </c>
      <c r="C67" t="str">
        <f t="shared" ca="1" si="13"/>
        <v>Actor2128m</v>
      </c>
      <c r="D67" t="str">
        <f>IF(ISBLANK(F67),"",
IFERROR(VLOOKUP(F67,[2]ActorTable!$A:$H,MATCH("이름참고",[2]ActorTable!$1:$1,0),0),"캐릭터없음"))</f>
        <v>플랜도</v>
      </c>
      <c r="E67" t="str">
        <f t="shared" si="16"/>
        <v/>
      </c>
      <c r="F67" t="s">
        <v>441</v>
      </c>
      <c r="G67">
        <v>3</v>
      </c>
      <c r="H67">
        <v>6</v>
      </c>
      <c r="I67">
        <v>8</v>
      </c>
      <c r="J67">
        <v>0</v>
      </c>
      <c r="K67">
        <v>7</v>
      </c>
      <c r="L67">
        <v>0</v>
      </c>
      <c r="M67">
        <v>0</v>
      </c>
      <c r="N67">
        <v>0</v>
      </c>
      <c r="O67">
        <v>0</v>
      </c>
      <c r="P67">
        <v>0</v>
      </c>
      <c r="Q67">
        <v>18</v>
      </c>
      <c r="R67">
        <v>369</v>
      </c>
      <c r="S67" t="str">
        <f>IFERROR(VLOOKUP(R67,[2]WingLookTable!$A:$B,2,0),"캐릭터없음")</f>
        <v>Wing_SkyLightningSineOtherFast</v>
      </c>
      <c r="T67">
        <f t="shared" ca="1" si="14"/>
        <v>163</v>
      </c>
      <c r="U67" t="str">
        <f t="shared" ca="1" si="3"/>
        <v>{"dy":1,"sl":1,"id":"Actor1109m","stats":{"tr":3,"trp":6,"str":0,"dex":0,"int":15,"vit":0,"train":0,"wgGr0":0,"wgGr1":0,"wgGr2":0,"wgGr3":18,"wgLk":169}},{"dy":1,"sl":2,"id":"Actor2010m","stats":{"tr":3,"trp":6,"str":7,"dex":8,"int":0,"vit":0,"train":0,"wgGr0":0,"wgGr1":0,"wgGr2":0,"wgGr3":18,"wgLk":129}},{"dy":2,"sl":1,"id":"Actor2128m","stats":{"tr":3,"trp":6,"str":8,"dex":7,"int":0,"vit":0,"train":0,"wgGr0":0,"wgGr1":0,"wgGr2":0,"wgGr3":18,"wgLk":372}},{"dy":2,"sl":2,"id":"Actor0024m","stats":{"tr":3,"trp":6,"str":8,"dex":0,"int":7,"vit":0,"train":0,"wgGr0":0,"wgGr1":0,"wgGr2":0,"wgGr3":18,"wgLk":332}},{"dy":3,"sl":1,"id":"Actor1141m","stats":{"tr":3,"trp":6,"str":0,"dex":15,"int":0,"vit":0,"train":0,"wgGr0":0,"wgGr1":0,"wgGr2":0,"wgGr3":18,"wgLk":336}},{"dy":3,"sl":2,"id":"Actor1005m","stats":{"tr":3,"trp":6,"str":0,"dex":0,"int":15,"vit":0,"train":0,"wgGr0":0,"wgGr1":0,"wgGr2":0,"wgGr3":18,"wgLk":352}},{"dy":4,"sl":1,"id":"Actor2238m","stats":{"tr":3,"trp":6,"str":15,"dex":0,"int":0,"vit":0,"train":0,"wgGr0":0,"wgGr1":0,"wgGr2":0,"wgGr3":18,"wgLk":178}},{"dy":4,"sl":2,"id":"Actor1108m","stats":{"tr":3,"trp":6,"str":7,"dex":8,"int":0,"vit":0,"train":0,"wgGr0":0,"wgGr1":0,"wgGr2":0,"wgGr3":18,"wgLk":324}},{"dy":5,"sl":1,"id":"Actor0240m","stats":{"tr":3,"trp":6,"str":0,"dex":8,"int":7,"vit":0,"train":0,"wgGr0":0,"wgGr1":0,"wgGr2":0,"wgGr3":18,"wgLk":315}},{"dy":5,"sl":2,"id":"Actor2120m","stats":{"tr":3,"trp":6,"str":8,"dex":7,"int":0,"vit":0,"train":0,"wgGr0":0,"wgGr1":0,"wgGr2":0,"wgGr3":18,"wgLk":321}},{"dy":5,"sl":3,"id":"Actor3019m","stats":{"tr":3,"trp":6,"str":0,"dex":15,"int":0,"vit":0,"train":0,"wgGr0":0,"wgGr1":0,"wgGr2":0,"wgGr3":18,"wgLk":309}},{"dy":6,"sl":1,"id":"Actor0125m","stats":{"tr":3,"trp":6,"str":0,"dex":0,"int":0,"vit":15,"train":0,"wgGr0":0,"wgGr1":0,"wgGr2":0,"wgGr3":18,"wgLk":300}},{"dy":6,"sl":2,"id":"Actor0037m","stats":{"tr":3,"trp":6,"str":15,"dex":0,"int":0,"vit":0,"train":0,"wgGr0":0,"wgGr1":0,"wgGr2":0,"wgGr3":18,"wgLk":328}},{"dy":7,"sl":1,"id":"Actor3117m","stats":{"tr":3,"trp":6,"str":0,"dex":0,"int":15,"vit":0,"train":0,"wgGr0":0,"wgGr1":0,"wgGr2":0,"wgGr3":18,"wgLk":312}},{"dy":7,"sl":2,"id":"Actor1029m","stats":{"tr":3,"trp":6,"str":15,"dex":0,"int":0,"vit":0,"train":0,"wgGr0":0,"wgGr1":0,"wgGr2":0,"wgGr3":18,"wgLk":318}},{"dy":8,"sl":1,"id":"Actor0201m","stats":{"tr":3,"trp":6,"str":0,"dex":0,"int":15,"vit":0,"train":0,"wgGr0":0,"wgGr1":0,"wgGr2":0,"wgGr3":18,"wgLk":303}},{"dy":8,"sl":2,"id":"Actor2120m","stats":{"tr":3,"trp":6,"str":0,"dex":15,"int":0,"vit":0,"train":0,"wgGr0":0,"wgGr1":0,"wgGr2":0,"wgGr3":18,"wgLk":208}},{"dy":9,"sl":1,"id":"Actor1108m","stats":{"tr":3,"trp":6,"str":0,"dex":8,"int":7,"vit":0,"train":0,"wgGr0":0,"wgGr1":0,"wgGr2":0,"wgGr3":18,"wgLk":272}},{"dy":9,"sl":2,"id":"Actor2011m","stats":{"tr":3,"trp":6,"str":15,"dex":0,"int":0,"vit":0,"train":0,"wgGr0":0,"wgGr1":0,"wgGr2":0,"wgGr3":18,"wgLk":252}},{"dy":10,"sl":1,"id":"Actor1109m","stats":{"tr":3,"trp":6,"str":0,"dex":8,"int":7,"vit":0,"train":0,"wgGr0":0,"wgGr1":0,"wgGr2":0,"wgGr3":18,"wgLk":260}},{"dy":10,"sl":2,"id":"Actor0007m","stats":{"tr":3,"trp":6,"str":8,"dex":0,"int":7,"vit":0,"train":0,"wgGr0":0,"wgGr1":0,"wgGr2":0,"wgGr3":18,"wgLk":244}},{"dy":11,"sl":1,"id":"Actor1216m","stats":{"tr":3,"trp":6,"str":8,"dex":7,"int":0,"vit":0,"train":0,"wgGr0":0,"wgGr1":0,"wgGr2":0,"wgGr3":18,"wgLk":232}},{"dy":11,"sl":2,"id":"Actor2011m","stats":{"tr":3,"trp":6,"str":0,"dex":7,"int":8,"vit":0,"train":0,"wgGr0":0,"wgGr1":0,"wgGr2":0,"wgGr3":18,"wgLk":240}},{"dy":12,"sl":1,"id":"Actor1218m","stats":{"tr":3,"trp":6,"str":8,"dex":0,"int":7,"vit":0,"train":0,"wgGr0":0,"wgGr1":0,"wgGr2":0,"wgGr3":18,"wgLk":229}},{"dy":12,"sl":2,"id":"Actor0113m","stats":{"tr":3,"trp":6,"str":15,"dex":0,"int":0,"vit":0,"train":0,"wgGr0":0,"wgGr1":0,"wgGr2":0,"wgGr3":18,"wgLk":280}},{"dy":12,"sl":3,"id":"Actor2015m","stats":{"tr":3,"trp":6,"str":0,"dex":0,"int":15,"vit":0,"train":0,"wgGr0":0,"wgGr1":0,"wgGr2":0,"wgGr3":18,"wgLk":220}},{"dy":13,"sl":1,"id":"Actor1141m","stats":{"tr":3,"trp":6,"str":10,"dex":5,"int":0,"vit":0,"train":0,"wgGr0":0,"wgGr1":0,"wgGr2":0,"wgGr3":18,"wgLk":211}},{"dy":13,"sl":2,"id":"Actor0037m","stats":{"tr":3,"trp":6,"str":10,"dex":0,"int":5,"vit":0,"train":0,"wgGr0":0,"wgGr1":0,"wgGr2":0,"wgGr3":18,"wgLk":190}},{"dy":14,"sl":1,"id":"Actor3114m","stats":{"tr":3,"trp":6,"str":0,"dex":0,"int":15,"vit":0,"train":0,"wgGr0":0,"wgGr1":0,"wgGr2":0,"wgGr3":18,"wgLk":166}},{"dy":14,"sl":2,"id":"Actor0030m","stats":{"tr":3,"trp":6,"str":8,"dex":0,"int":7,"vit":0,"train":0,"wgGr0":0,"wgGr1":0,"wgGr2":0,"wgGr3":18,"wgLk":181}},{"dy":15,"sl":1,"id":"Actor2238m","stats":{"tr":3,"trp":6,"str":5,"dex":5,"int":5,"vit":0,"train":0,"wgGr0":0,"wgGr1":0,"wgGr2":0,"wgGr3":18,"wgLk":125}},{"dy":15,"sl":2,"id":"Actor3021m","stats":{"tr":3,"trp":6,"str":10,"dex":5,"int":0,"vit":0,"train":0,"wgGr0":0,"wgGr1":0,"wgGr2":0,"wgGr3":18,"wgLk":141}},{"dy":16,"sl":1,"id":"Actor2128m","stats":{"tr":3,"trp":6,"str":5,"dex":5,"int":5,"vit":0,"train":0,"wgGr0":0,"wgGr1":0,"wgGr2":0,"wgGr3":18,"wgLk":226}},{"dy":16,"sl":2,"id":"Actor0024m","stats":{"tr":3,"trp":6,"str":0,"dex":5,"int":10,"vit":0,"train":0,"wgGr0":0,"wgGr1":0,"wgGr2":0,"wgGr3":18,"wgLk":288}},{"dy":17,"sl":1,"id":"Actor0104m","stats":{"tr":3,"trp":6,"str":0,"dex":0,"int":15,"vit":0,"train":0,"wgGr0":0,"wgGr1":0,"wgGr2":0,"wgGr3":18,"wgLk":133}},{"dy":17,"sl":2,"id":"Actor1002m","stats":{"tr":3,"trp":6,"str":0,"dex":0,"int":10,"vit":5,"train":0,"wgGr0":0,"wgGr1":0,"wgGr2":0,"wgGr3":18,"wgLk":366}},{"dy":18,"sl":1,"id":"Actor1218m","stats":{"tr":3,"trp":6,"str":15,"dex":0,"int":0,"vit":0,"train":0,"wgGr0":0,"wgGr1":0,"wgGr2":0,"wgGr3":18,"wgLk":178}},{"dy":18,"sl":2,"id":"Actor0037m","stats":{"tr":3,"trp":6,"str":5,"dex":0,"int":10,"vit":0,"train":0,"wgGr0":0,"wgGr1":0,"wgGr2":0,"wgGr3":18,"wgLk":154}},{"dy":19,"sl":1,"id":"Actor0240m","stats":{"tr":3,"trp":6,"str":0,"dex":15,"int":0,"vit":0,"train":0,"wgGr0":0,"wgGr1":0,"wgGr2":0,"wgGr3":18,"wgLk":105}},{"dy":19,"sl":2,"id":"Actor1109m","stats":{"tr":3,"trp":6,"str":0,"dex":0,"int":15,"vit":0,"train":0,"wgGr0":0,"wgGr1":0,"wgGr2":0,"wgGr3":18,"wgLk":151}},{"dy":19,"sl":3,"id":"Actor3022m","stats":{"tr":3,"trp":6,"str":0,"dex":0,"int":15,"vit":0,"train":0,"wgGr0":0,"wgGr1":0,"wgGr2":0,"wgGr3":18,"wgLk":306}},{"dy":20,"sl":1,"id":"Actor3117m","stats":{"tr":3,"trp":6,"str":0,"dex":0,"int":15,"vit":0,"train":0,"wgGr0":0,"wgGr1":0,"wgGr2":0,"wgGr3":18,"wgLk":236}},{"dy":20,"sl":2,"id":"Actor0030m","stats":{"tr":3,"trp":6,"str":10,"dex":5,"int":0,"vit":0,"train":0,"wgGr0":0,"wgGr1":0,"wgGr2":0,"wgGr3":18,"wgLk":348}},{"dy":21,"sl":1,"id":"Actor0113m","stats":{"tr":3,"trp":6,"str":0,"dex":10,"int":5,"vit":0,"train":0,"wgGr0":0,"wgGr1":0,"wgGr2":0,"wgGr3":18,"wgLk":193}},{"dy":21,"sl":2,"id":"Actor3022m","stats":{"tr":3,"trp":6,"str":0,"dex":0,"int":15,"vit":0,"train":0,"wgGr0":0,"wgGr1":0,"wgGr2":0,"wgGr3":18,"wgLk":297}},{"dy":22,"sl":1,"id":"Actor0125m","stats":{"tr":3,"trp":6,"str":0,"dex":10,"int":5,"vit":0,"train":0,"wgGr0":0,"wgGr1":0,"wgGr2":0,"wgGr3":18,"wgLk":284}},{"dy":22,"sl":2,"id":"Actor2015m","stats":{"tr":3,"trp":6,"str":0,"dex":5,"int":10,"vit":0,"train":0,"wgGr0":0,"wgGr1":0,"wgGr2":0,"wgGr3":18,"wgLk":199}},{"dy":23,"sl":1,"id":"Actor1141m","stats":{"tr":3,"trp":6,"str":8,"dex":0,"int":0,"vit":7,"train":0,"wgGr0":0,"wgGr1":0,"wgGr2":0,"wgGr3":18,"wgLk":248}},{"dy":23,"sl":2,"id":"Actor0007m","stats":{"tr":3,"trp":6,"str":0,"dex":0,"int":15,"vit":0,"train":0,"wgGr0":0,"wgGr1":0,"wgGr2":0,"wgGr3":18,"wgLk":151}},{"dy":24,"sl":1,"id":"Actor2103m","stats":{"tr":3,"trp":6,"str":10,"dex":5,"int":0,"vit":0,"train":0,"wgGr0":0,"wgGr1":0,"wgGr2":0,"wgGr3":18,"wgLk":268}},{"dy":24,"sl":2,"id":"Actor1039m","stats":{"tr":3,"trp":6,"str":5,"dex":10,"int":0,"vit":0,"train":0,"wgGr0":0,"wgGr1":0,"wgGr2":0,"wgGr3":18,"wgLk":294}},{"dy":25,"sl":1,"id":"Actor2238m","stats":{"tr":3,"trp":6,"str":15,"dex":0,"int":0,"vit":0,"train":0,"wgGr0":0,"wgGr1":0,"wgGr2":0,"wgGr3":18,"wgLk":264}},{"dy":25,"sl":2,"id":"Actor3021m","stats":{"tr":3,"trp":6,"str":10,"dex":0,"int":0,"vit":5,"train":0,"wgGr0":0,"wgGr1":0,"wgGr2":0,"wgGr3":18,"wgLk":344}},{"dy":26,"sl":1,"id":"Actor1216m","stats":{"tr":3,"trp":6,"str":8,"dex":0,"int":7,"vit":0,"train":0,"wgGr0":0,"wgGr1":0,"wgGr2":0,"wgGr3":18,"wgLk":105}},{"dy":26,"sl":2,"id":"Actor0104m","stats":{"tr":3,"trp":6,"str":15,"dex":0,"int":0,"vit":0,"train":0,"wgGr0":0,"wgGr1":0,"wgGr2":0,"wgGr3":18,"wgLk":256}},{"dy":26,"sl":3,"id":"Actor1029m","stats":{"tr":3,"trp":6,"str":15,"dex":0,"int":0,"vit":0,"train":0,"wgGr0":0,"wgGr1":0,"wgGr2":0,"wgGr3":18,"wgLk":117}},{"dy":27,"sl":1,"id":"Actor2120m","stats":{"tr":3,"trp":6,"str":0,"dex":5,"int":0,"vit":10,"train":0,"wgGr0":0,"wgGr1":0,"wgGr2":0,"wgGr3":18,"wgLk":148}},{"dy":27,"sl":2,"id":"Actor3019m","stats":{"tr":3,"trp":6,"str":0,"dex":5,"int":10,"vit":0,"train":0,"wgGr0":0,"wgGr1":0,"wgGr2":0,"wgGr3":18,"wgLk":154}},{"dy":28,"sl":1,"id":"Actor3117m","stats":{"tr":3,"trp":6,"str":0,"dex":0,"int":15,"vit":0,"train":0,"wgGr0":0,"wgGr1":0,"wgGr2":0,"wgGr3":18,"wgLk":196}},{"dy":28,"sl":2,"id":"Actor2128m","stats":{"tr":3,"trp":6,"str":7,"dex":8,"int":0,"vit":0,"train":0,"wgGr0":0,"wgGr1":0,"wgGr2":0,"wgGr3":18,"wgLk":280}},{"dy":29,"sl":1,"id":"Actor3231m","stats":{"tr":3,"trp":6,"str":0,"dex":8,"int":7,"vit":0,"train":0,"wgGr0":0,"wgGr1":0,"wgGr2":0,"wgGr3":18,"wgLk":175}},{"dy":29,"sl":2,"id":"Actor2010m","stats":{"tr":3,"trp":6,"str":0,"dex":0,"int":15,"vit":0,"train":0,"wgGr0":0,"wgGr1":0,"wgGr2":0,"wgGr3":18,"wgLk":340}},{"dy":30,"sl":1,"id":"Actor0201m","stats":{"tr":3,"trp":6,"str":0,"dex":15,"int":0,"vit":0,"train":0,"wgGr0":0,"wgGr1":0,"wgGr2":0,"wgGr3":18,"wgLk":291}},{"dy":30,"sl":2,"id":"Actor3114m","stats":{"tr":3,"trp":6,"str":0,"dex":5,"int":10,"vit":0,"train":0,"wgGr0":0,"wgGr1":0,"wgGr2":0,"wgGr3":18,"wgLk":163}},{"dy":31,"sl":1,"id":"Actor0125m","stats":{"tr":3,"trp":6,"str":0,"dex":8,"int":7,"vit":0,"train":0,"wgGr0":0,"wgGr1":0,"wgGr2":0,"wgGr3":18,"wgLk":276}},{"dy":31,"sl":2,"id":"Actor1039m","stats":{"tr":3,"trp":6,"str":8,"dex":0,"int":7,"vit":0,"train":0,"wgGr0":0,"wgGr1":0,"wgGr2":0,"wgGr3":18,"wgLk":369}}</v>
      </c>
      <c r="V67" t="str">
        <f t="shared" si="15"/>
        <v>{"dy":31,"sl":2,"id":"Actor1039m","stats":{"tr":3,"trp":6,"str":8,"dex":0,"int":7,"vit":0,"train":0,"wgGr0":0,"wgGr1":0,"wgGr2":0,"wgGr3":18,"wgLk":369}}</v>
      </c>
      <c r="AD67">
        <v>66</v>
      </c>
      <c r="AE67">
        <v>321</v>
      </c>
      <c r="AF67">
        <f>COUNTIF(R:R,AE67)</f>
        <v>1</v>
      </c>
    </row>
    <row r="68" spans="1:32">
      <c r="AD68">
        <v>67</v>
      </c>
      <c r="AE68">
        <v>324</v>
      </c>
      <c r="AF68">
        <f>COUNTIF(R:R,AE68)</f>
        <v>1</v>
      </c>
    </row>
    <row r="69" spans="1:32">
      <c r="AD69">
        <v>68</v>
      </c>
      <c r="AE69">
        <v>328</v>
      </c>
      <c r="AF69">
        <f>COUNTIF(R:R,AE69)</f>
        <v>1</v>
      </c>
    </row>
    <row r="70" spans="1:32">
      <c r="AD70">
        <v>69</v>
      </c>
      <c r="AE70">
        <v>332</v>
      </c>
      <c r="AF70">
        <f>COUNTIF(R:R,AE70)</f>
        <v>1</v>
      </c>
    </row>
    <row r="71" spans="1:32">
      <c r="AD71">
        <v>70</v>
      </c>
      <c r="AE71">
        <v>336</v>
      </c>
      <c r="AF71">
        <f>COUNTIF(R:R,AE71)</f>
        <v>1</v>
      </c>
    </row>
    <row r="72" spans="1:32">
      <c r="AD72">
        <v>71</v>
      </c>
      <c r="AE72">
        <v>340</v>
      </c>
      <c r="AF72">
        <f>COUNTIF(R:R,AE72)</f>
        <v>1</v>
      </c>
    </row>
    <row r="73" spans="1:32">
      <c r="AD73">
        <v>72</v>
      </c>
      <c r="AE73">
        <v>344</v>
      </c>
      <c r="AF73">
        <f>COUNTIF(R:R,AE73)</f>
        <v>1</v>
      </c>
    </row>
    <row r="74" spans="1:32">
      <c r="AD74">
        <v>73</v>
      </c>
      <c r="AE74">
        <v>348</v>
      </c>
      <c r="AF74">
        <f>COUNTIF(R:R,AE74)</f>
        <v>1</v>
      </c>
    </row>
    <row r="75" spans="1:32">
      <c r="AD75">
        <v>74</v>
      </c>
      <c r="AE75">
        <v>352</v>
      </c>
      <c r="AF75">
        <f>COUNTIF(R:R,AE75)</f>
        <v>1</v>
      </c>
    </row>
    <row r="76" spans="1:32">
      <c r="AD76">
        <v>75</v>
      </c>
      <c r="AE76">
        <v>356</v>
      </c>
      <c r="AF76">
        <f>COUNTIF(R:R,AE76)</f>
        <v>0</v>
      </c>
    </row>
    <row r="77" spans="1:32">
      <c r="AD77">
        <v>76</v>
      </c>
      <c r="AE77">
        <v>360</v>
      </c>
      <c r="AF77">
        <f>COUNTIF(R:R,AE77)</f>
        <v>0</v>
      </c>
    </row>
    <row r="78" spans="1:32">
      <c r="AD78">
        <v>77</v>
      </c>
      <c r="AE78">
        <v>363</v>
      </c>
      <c r="AF78">
        <f>COUNTIF(R:R,AE78)</f>
        <v>0</v>
      </c>
    </row>
    <row r="79" spans="1:32">
      <c r="AD79">
        <v>78</v>
      </c>
      <c r="AE79">
        <v>366</v>
      </c>
      <c r="AF79">
        <f>COUNTIF(R:R,AE79)</f>
        <v>1</v>
      </c>
    </row>
    <row r="80" spans="1:32">
      <c r="AD80">
        <v>79</v>
      </c>
      <c r="AE80">
        <v>369</v>
      </c>
      <c r="AF80">
        <f>COUNTIF(R:R,AE80)</f>
        <v>1</v>
      </c>
    </row>
    <row r="81" spans="30:32">
      <c r="AD81">
        <v>80</v>
      </c>
      <c r="AE81">
        <v>372</v>
      </c>
      <c r="AF81">
        <f>COUNTIF(R:R,AE81)</f>
        <v>1</v>
      </c>
    </row>
  </sheetData>
  <sortState xmlns:xlrd2="http://schemas.microsoft.com/office/spreadsheetml/2017/richdata2" ref="Z2:AA33">
    <sortCondition ref="Z2:Z33"/>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5"/>
  <sheetViews>
    <sheetView workbookViewId="0">
      <selection activeCell="A5" sqref="A5"/>
    </sheetView>
    <sheetView workbookViewId="1">
      <selection activeCell="D5" sqref="D5"/>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row r="5" spans="1:4">
      <c r="A5" t="s">
        <v>401</v>
      </c>
      <c r="B5">
        <v>175</v>
      </c>
      <c r="C5" t="s">
        <v>399</v>
      </c>
      <c r="D5" t="s">
        <v>400</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228</v>
      </c>
      <c r="C2" s="1">
        <v>0.99</v>
      </c>
      <c r="D2" s="1">
        <v>1200</v>
      </c>
      <c r="E2">
        <v>15</v>
      </c>
    </row>
    <row r="3" spans="1:6">
      <c r="A3" t="s">
        <v>16</v>
      </c>
      <c r="B3" t="s">
        <v>230</v>
      </c>
      <c r="C3" s="1">
        <v>4.99</v>
      </c>
      <c r="D3" s="1">
        <v>5900</v>
      </c>
      <c r="E3">
        <v>85</v>
      </c>
    </row>
    <row r="4" spans="1:6">
      <c r="A4" t="s">
        <v>17</v>
      </c>
      <c r="B4" t="s">
        <v>232</v>
      </c>
      <c r="C4" s="1">
        <v>9.99</v>
      </c>
      <c r="D4" s="1">
        <v>12000</v>
      </c>
      <c r="E4">
        <v>180</v>
      </c>
      <c r="F4" t="s">
        <v>21</v>
      </c>
    </row>
    <row r="5" spans="1:6">
      <c r="A5" t="s">
        <v>18</v>
      </c>
      <c r="B5" t="s">
        <v>233</v>
      </c>
      <c r="C5" s="1">
        <v>19.989999999999998</v>
      </c>
      <c r="D5" s="1">
        <v>25000</v>
      </c>
      <c r="E5">
        <v>390</v>
      </c>
    </row>
    <row r="6" spans="1:6">
      <c r="A6" t="s">
        <v>19</v>
      </c>
      <c r="B6" t="s">
        <v>229</v>
      </c>
      <c r="C6" s="1">
        <v>49.99</v>
      </c>
      <c r="D6" s="1">
        <v>65000</v>
      </c>
      <c r="E6">
        <v>1050</v>
      </c>
    </row>
    <row r="7" spans="1:6">
      <c r="A7" t="s">
        <v>20</v>
      </c>
      <c r="B7" t="s">
        <v>231</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234</v>
      </c>
      <c r="C2">
        <v>30</v>
      </c>
      <c r="D2">
        <v>9500</v>
      </c>
    </row>
    <row r="3" spans="1:6">
      <c r="A3" t="s">
        <v>7</v>
      </c>
      <c r="B3" t="s">
        <v>235</v>
      </c>
      <c r="C3">
        <v>140</v>
      </c>
      <c r="D3">
        <v>48000</v>
      </c>
      <c r="E3" t="s">
        <v>10</v>
      </c>
      <c r="F3">
        <v>8</v>
      </c>
    </row>
    <row r="4" spans="1:6">
      <c r="A4" t="s">
        <v>8</v>
      </c>
      <c r="B4" t="s">
        <v>236</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279</v>
      </c>
      <c r="B1" s="2" t="s">
        <v>11</v>
      </c>
      <c r="C1" s="4" t="s">
        <v>30</v>
      </c>
      <c r="D1" s="5" t="s">
        <v>29</v>
      </c>
      <c r="E1" s="3" t="s">
        <v>5</v>
      </c>
      <c r="F1" s="3" t="s">
        <v>280</v>
      </c>
    </row>
    <row r="2" spans="1:6">
      <c r="A2" t="s">
        <v>281</v>
      </c>
      <c r="B2" t="s">
        <v>283</v>
      </c>
      <c r="C2" s="1">
        <v>1.99</v>
      </c>
      <c r="D2" s="1">
        <v>2500</v>
      </c>
      <c r="F2">
        <v>1</v>
      </c>
    </row>
    <row r="3" spans="1:6">
      <c r="A3" t="s">
        <v>282</v>
      </c>
      <c r="B3" t="s">
        <v>284</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2021-09-13T08:52:31Z</dcterms:modified>
</cp:coreProperties>
</file>