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380EFAF-C3F9-4924-BC0B-881CE4E45EDC}" xr6:coauthVersionLast="45" xr6:coauthVersionMax="45" xr10:uidLastSave="{00000000-0000-0000-0000-000000000000}"/>
  <bookViews>
    <workbookView xWindow="-120" yWindow="-120" windowWidth="29040" windowHeight="15840" activeTab="1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7" i="2" l="1"/>
  <c r="V76" i="2"/>
  <c r="V75" i="2"/>
  <c r="V74" i="2"/>
  <c r="V73" i="2"/>
  <c r="V72" i="2"/>
  <c r="V71" i="2"/>
  <c r="S70" i="2"/>
  <c r="O70" i="2"/>
  <c r="N70" i="2"/>
  <c r="J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J64" i="2"/>
  <c r="S63" i="2"/>
  <c r="O63" i="2"/>
  <c r="N63" i="2"/>
  <c r="J63" i="2"/>
  <c r="S62" i="2"/>
  <c r="O62" i="2"/>
  <c r="N62" i="2"/>
  <c r="J62" i="2"/>
  <c r="S61" i="2"/>
  <c r="O61" i="2"/>
  <c r="N61" i="2"/>
  <c r="J61" i="2"/>
  <c r="S60" i="2"/>
  <c r="O60" i="2"/>
  <c r="N60" i="2"/>
  <c r="J60" i="2"/>
  <c r="S59" i="2"/>
  <c r="O59" i="2"/>
  <c r="N59" i="2"/>
  <c r="J59" i="2"/>
  <c r="S58" i="2"/>
  <c r="O58" i="2"/>
  <c r="N58" i="2"/>
  <c r="J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50" i="2"/>
  <c r="O50" i="2"/>
  <c r="N50" i="2"/>
  <c r="J50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S49" i="2"/>
  <c r="O49" i="2"/>
  <c r="N49" i="2"/>
  <c r="J49" i="2"/>
  <c r="S48" i="2"/>
  <c r="O48" i="2"/>
  <c r="N48" i="2"/>
  <c r="J48" i="2"/>
  <c r="S47" i="2"/>
  <c r="O47" i="2"/>
  <c r="N47" i="2"/>
  <c r="J47" i="2"/>
  <c r="S46" i="2"/>
  <c r="O46" i="2"/>
  <c r="N46" i="2"/>
  <c r="J46" i="2"/>
  <c r="S45" i="2"/>
  <c r="O45" i="2"/>
  <c r="N45" i="2"/>
  <c r="J45" i="2"/>
  <c r="S44" i="2"/>
  <c r="O44" i="2"/>
  <c r="N44" i="2"/>
  <c r="J44" i="2"/>
  <c r="S43" i="2"/>
  <c r="O43" i="2"/>
  <c r="N43" i="2"/>
  <c r="J43" i="2"/>
  <c r="S42" i="2"/>
  <c r="O42" i="2"/>
  <c r="N42" i="2"/>
  <c r="J42" i="2"/>
  <c r="S41" i="2"/>
  <c r="O41" i="2"/>
  <c r="N41" i="2"/>
  <c r="J41" i="2"/>
  <c r="S40" i="2"/>
  <c r="O40" i="2"/>
  <c r="N40" i="2"/>
  <c r="J40" i="2"/>
  <c r="S39" i="2"/>
  <c r="O39" i="2"/>
  <c r="N39" i="2"/>
  <c r="J39" i="2"/>
  <c r="S38" i="2"/>
  <c r="O38" i="2"/>
  <c r="N38" i="2"/>
  <c r="J38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E70" i="2"/>
  <c r="E64" i="2"/>
  <c r="E58" i="2"/>
  <c r="E52" i="2"/>
  <c r="E63" i="2"/>
  <c r="E57" i="2"/>
  <c r="E51" i="2"/>
  <c r="E66" i="2"/>
  <c r="E54" i="2"/>
  <c r="E59" i="2"/>
  <c r="E69" i="2"/>
  <c r="E53" i="2"/>
  <c r="E68" i="2"/>
  <c r="E62" i="2"/>
  <c r="E56" i="2"/>
  <c r="E50" i="2"/>
  <c r="E67" i="2"/>
  <c r="E61" i="2"/>
  <c r="E55" i="2"/>
  <c r="E60" i="2"/>
  <c r="E65" i="2"/>
  <c r="V65" i="2" l="1"/>
  <c r="V60" i="2"/>
  <c r="V55" i="2"/>
  <c r="V61" i="2"/>
  <c r="V67" i="2"/>
  <c r="V50" i="2"/>
  <c r="V56" i="2"/>
  <c r="V62" i="2"/>
  <c r="V68" i="2"/>
  <c r="V53" i="2"/>
  <c r="V69" i="2"/>
  <c r="V59" i="2"/>
  <c r="V54" i="2"/>
  <c r="V66" i="2"/>
  <c r="V51" i="2"/>
  <c r="V57" i="2"/>
  <c r="V63" i="2"/>
  <c r="V52" i="2"/>
  <c r="V58" i="2"/>
  <c r="V64" i="2"/>
  <c r="V70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S71" i="2"/>
  <c r="O71" i="2"/>
  <c r="N71" i="2"/>
  <c r="J71" i="2"/>
  <c r="B71" i="2"/>
  <c r="B49" i="2"/>
  <c r="B48" i="2"/>
  <c r="I47" i="2"/>
  <c r="B47" i="2"/>
  <c r="I46" i="2"/>
  <c r="B46" i="2"/>
  <c r="I45" i="2"/>
  <c r="B45" i="2"/>
  <c r="I44" i="2"/>
  <c r="B44" i="2"/>
  <c r="I43" i="2"/>
  <c r="B43" i="2"/>
  <c r="I42" i="2"/>
  <c r="B42" i="2"/>
  <c r="I41" i="2"/>
  <c r="B41" i="2"/>
  <c r="I40" i="2"/>
  <c r="B40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28" i="2"/>
  <c r="E29" i="2"/>
  <c r="E24" i="2"/>
  <c r="E34" i="2"/>
  <c r="E41" i="2"/>
  <c r="E74" i="2"/>
  <c r="E75" i="2"/>
  <c r="E45" i="2"/>
  <c r="E35" i="2"/>
  <c r="E32" i="2"/>
  <c r="E31" i="2"/>
  <c r="E37" i="2"/>
  <c r="E36" i="2"/>
  <c r="E47" i="2"/>
  <c r="E48" i="2"/>
  <c r="E38" i="2"/>
  <c r="E39" i="2"/>
  <c r="E30" i="2"/>
  <c r="E46" i="2"/>
  <c r="E71" i="2"/>
  <c r="E33" i="2"/>
  <c r="E26" i="2"/>
  <c r="E23" i="2"/>
  <c r="E77" i="2"/>
  <c r="E40" i="2"/>
  <c r="E49" i="2"/>
  <c r="E27" i="2"/>
  <c r="E72" i="2"/>
  <c r="E44" i="2"/>
  <c r="E76" i="2"/>
  <c r="E73" i="2"/>
  <c r="E25" i="2"/>
  <c r="E42" i="2"/>
  <c r="E43" i="2"/>
  <c r="V43" i="2" l="1"/>
  <c r="V42" i="2"/>
  <c r="V44" i="2"/>
  <c r="V49" i="2"/>
  <c r="V40" i="2"/>
  <c r="V46" i="2"/>
  <c r="V48" i="2"/>
  <c r="V47" i="2"/>
  <c r="V45" i="2"/>
  <c r="V41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20" i="2"/>
  <c r="J22" i="2"/>
  <c r="E21" i="2"/>
  <c r="E22" i="2"/>
  <c r="E19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3" i="2"/>
  <c r="E15" i="2"/>
  <c r="E18" i="2"/>
  <c r="E16" i="2"/>
  <c r="E12" i="2"/>
  <c r="E17" i="2"/>
  <c r="E14" i="2"/>
  <c r="V18" i="2" l="1"/>
  <c r="V12" i="2"/>
  <c r="V13" i="2"/>
  <c r="V14" i="2"/>
  <c r="V16" i="2"/>
  <c r="V15" i="2"/>
  <c r="V17" i="2"/>
  <c r="Q10" i="1"/>
  <c r="Q8" i="1"/>
  <c r="Q5" i="1"/>
  <c r="J4" i="1"/>
  <c r="I4" i="1"/>
  <c r="H4" i="1"/>
  <c r="G4" i="1"/>
  <c r="F4" i="1"/>
  <c r="E4" i="1"/>
  <c r="D4" i="1"/>
  <c r="E3" i="1"/>
  <c r="F3" i="1"/>
  <c r="G3" i="1"/>
  <c r="H3" i="1"/>
  <c r="I3" i="1"/>
  <c r="J3" i="1"/>
  <c r="Q4" i="1" l="1"/>
  <c r="M10" i="1"/>
  <c r="J10" i="1"/>
  <c r="I10" i="1"/>
  <c r="H10" i="1"/>
  <c r="G10" i="1"/>
  <c r="F10" i="1"/>
  <c r="E10" i="1"/>
  <c r="D10" i="1"/>
  <c r="M9" i="1"/>
  <c r="J9" i="1"/>
  <c r="I9" i="1"/>
  <c r="H9" i="1"/>
  <c r="G9" i="1"/>
  <c r="F9" i="1"/>
  <c r="E9" i="1"/>
  <c r="Q9" i="1" s="1"/>
  <c r="D9" i="1"/>
  <c r="Q3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8" i="2"/>
  <c r="E11" i="2"/>
  <c r="E3" i="2"/>
  <c r="E9" i="2"/>
  <c r="E6" i="2"/>
  <c r="E4" i="2"/>
  <c r="E5" i="2"/>
  <c r="E7" i="2"/>
  <c r="E2" i="2"/>
  <c r="E10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M7" i="1"/>
  <c r="M6" i="1"/>
  <c r="D7" i="1"/>
  <c r="D5" i="1"/>
  <c r="D6" i="1"/>
  <c r="D8" i="1"/>
  <c r="D2" i="1"/>
  <c r="U50" i="2" l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J7" i="1"/>
  <c r="I7" i="1"/>
  <c r="H7" i="1"/>
  <c r="J5" i="1"/>
  <c r="I5" i="1"/>
  <c r="H5" i="1"/>
  <c r="J6" i="1"/>
  <c r="I6" i="1"/>
  <c r="H6" i="1"/>
  <c r="J8" i="1"/>
  <c r="I8" i="1"/>
  <c r="H8" i="1"/>
  <c r="J2" i="1"/>
  <c r="I2" i="1"/>
  <c r="H2" i="1"/>
  <c r="G7" i="1"/>
  <c r="F7" i="1"/>
  <c r="E7" i="1"/>
  <c r="G5" i="1"/>
  <c r="F5" i="1"/>
  <c r="E5" i="1"/>
  <c r="G6" i="1"/>
  <c r="F6" i="1"/>
  <c r="E6" i="1"/>
  <c r="Q6" i="1" s="1"/>
  <c r="G8" i="1"/>
  <c r="F8" i="1"/>
  <c r="E8" i="1"/>
  <c r="G2" i="1"/>
  <c r="F2" i="1"/>
  <c r="E2" i="1"/>
  <c r="Q2" i="1" s="1"/>
  <c r="Q7" i="1" l="1"/>
  <c r="AA2" i="2"/>
  <c r="P2" i="1"/>
  <c r="P3" i="1" s="1"/>
  <c r="P4" i="1" s="1"/>
  <c r="P5" i="1" s="1"/>
  <c r="P6" i="1" s="1"/>
  <c r="P7" i="1" s="1"/>
  <c r="P8" i="1" l="1"/>
  <c r="P9" i="1" s="1"/>
  <c r="P10" i="1" s="1"/>
  <c r="D3" i="1"/>
  <c r="S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</commentList>
</comments>
</file>

<file path=xl/sharedStrings.xml><?xml version="1.0" encoding="utf-8"?>
<sst xmlns="http://schemas.openxmlformats.org/spreadsheetml/2006/main" count="287" uniqueCount="79">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</sst>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S10"/>
  <sheetViews>
    <sheetView workbookViewId="0">
      <selection activeCell="S2" sqref="S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19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4" t="s">
        <v>24</v>
      </c>
      <c r="P1" s="5" t="s">
        <v>25</v>
      </c>
      <c r="Q1" s="5" t="s">
        <v>26</v>
      </c>
      <c r="S1" s="5" t="s">
        <v>29</v>
      </c>
    </row>
    <row r="2" spans="1:19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O2">
        <v>1</v>
      </c>
      <c r="P2" t="str">
        <f t="shared" ref="P2:P3" ca="1" si="1">IF(ROW()=2,Q2,OFFSET(P2,-1,0)&amp;IF(LEN(Q2)=0,"",","&amp;Q2))</f>
        <v>{"id":"na","td":7}</v>
      </c>
      <c r="Q2" t="str">
        <f t="shared" ref="Q2:Q3" si="2">IF(O2&lt;&gt;1,"",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&amp;","""&amp;N$1&amp;""":"&amp;N2&amp;"}")</f>
        <v>{"id":"na","td":7}</v>
      </c>
      <c r="S2" t="str">
        <f ca="1">"["&amp;
IF(LEFT(OFFSET(P1,COUNTA(P:P)-1,0),1)=",",SUBSTITUTE(OFFSET(P1,COUNTA(P:P)-1,0),",","",1),OFFSET(P1,COUNTA(P:P)-1,0))
&amp;"]"</f>
        <v>[{"id":"na","td":7},{"id":"no","td":10},{"id":"co","td":4},{"id":"sl","sy":"2021","sm":"6","sd":"29","ey":"2021","em":"7","ed":"14","td":10},{"id":"so","sy":"2021","sm":"7","sd":"7","ey":"2021","em":"8","ed":"14","td":31}]</v>
      </c>
    </row>
    <row r="3" spans="1:19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0" si="3">IF(ISBLANK($K3),"",YEAR($K3))</f>
        <v/>
      </c>
      <c r="F3" t="str">
        <f t="shared" ref="F3:F10" si="4">IF(ISBLANK($K3),"",MONTH($K3))</f>
        <v/>
      </c>
      <c r="G3" t="str">
        <f t="shared" ref="G3:G10" si="5">IF(ISBLANK($K3),"",DAY($K3))</f>
        <v/>
      </c>
      <c r="H3" t="str">
        <f t="shared" ref="H3:H10" si="6">IF(ISBLANK($L3),"",YEAR($L3+1))</f>
        <v/>
      </c>
      <c r="I3" t="str">
        <f t="shared" ref="I3:I10" si="7">IF(ISBLANK($L3),"",MONTH($L3+1))</f>
        <v/>
      </c>
      <c r="J3" t="str">
        <f t="shared" ref="J3:J10" si="8">IF(ISBLANK($L3),"",DAY($L3+1))</f>
        <v/>
      </c>
      <c r="N3">
        <v>10</v>
      </c>
      <c r="O3">
        <v>1</v>
      </c>
      <c r="P3" t="str">
        <f t="shared" ca="1" si="1"/>
        <v>{"id":"na","td":7},{"id":"no","td":10}</v>
      </c>
      <c r="Q3" t="str">
        <f t="shared" si="2"/>
        <v>{"id":"no","td":10}</v>
      </c>
    </row>
    <row r="4" spans="1:19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3"/>
        <v/>
      </c>
      <c r="F4" t="str">
        <f t="shared" si="4"/>
        <v/>
      </c>
      <c r="G4" t="str">
        <f t="shared" si="5"/>
        <v/>
      </c>
      <c r="H4" t="str">
        <f t="shared" si="6"/>
        <v/>
      </c>
      <c r="I4" t="str">
        <f t="shared" si="7"/>
        <v/>
      </c>
      <c r="J4" t="str">
        <f t="shared" si="8"/>
        <v/>
      </c>
      <c r="N4">
        <v>4</v>
      </c>
      <c r="O4">
        <v>1</v>
      </c>
      <c r="P4" t="str">
        <f t="shared" ref="P4:P10" ca="1" si="10">IF(ROW()=2,Q4,OFFSET(P4,-1,0)&amp;IF(LEN(Q4)=0,"",","&amp;Q4))</f>
        <v>{"id":"na","td":7},{"id":"no","td":10},{"id":"co","td":4}</v>
      </c>
      <c r="Q4" t="str">
        <f t="shared" ref="Q4:Q10" si="11">IF(O4&lt;&gt;1,"",
"{"""&amp;A$1&amp;""":"""&amp;A4&amp;""""
&amp;IF(LEN(E4)=0,"",","""&amp;E$1&amp;""":"""&amp;E4&amp;"""")
&amp;IF(LEN(F4)=0,"",","""&amp;F$1&amp;""":"""&amp;F4&amp;"""")
&amp;IF(LEN(G4)=0,"",","""&amp;G$1&amp;""":"""&amp;G4&amp;"""")
&amp;IF(LEN(H4)=0,"",","""&amp;H$1&amp;""":"""&amp;H4&amp;"""")
&amp;IF(LEN(I4)=0,"",","""&amp;I$1&amp;""":"""&amp;I4&amp;"""")
&amp;IF(LEN(J4)=0,"",","""&amp;J$1&amp;""":"""&amp;J4&amp;"""")
&amp;","""&amp;N$1&amp;""":"&amp;N4&amp;"}")</f>
        <v>{"id":"co","td":4}</v>
      </c>
    </row>
    <row r="5" spans="1:19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O5">
        <v>0</v>
      </c>
      <c r="P5" t="str">
        <f t="shared" ca="1" si="10"/>
        <v>{"id":"na","td":7},{"id":"no","td":10},{"id":"co","td":4}</v>
      </c>
      <c r="Q5" t="str">
        <f t="shared" si="11"/>
        <v/>
      </c>
    </row>
    <row r="6" spans="1:19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3"/>
        <v>2021</v>
      </c>
      <c r="F6">
        <f t="shared" si="4"/>
        <v>6</v>
      </c>
      <c r="G6">
        <f t="shared" si="5"/>
        <v>29</v>
      </c>
      <c r="H6">
        <f t="shared" si="6"/>
        <v>2021</v>
      </c>
      <c r="I6">
        <f t="shared" si="7"/>
        <v>7</v>
      </c>
      <c r="J6">
        <f t="shared" si="8"/>
        <v>14</v>
      </c>
      <c r="K6" s="1">
        <v>44376</v>
      </c>
      <c r="L6" s="1">
        <v>44390</v>
      </c>
      <c r="M6" s="7">
        <f>L6-K6+1</f>
        <v>15</v>
      </c>
      <c r="N6">
        <v>10</v>
      </c>
      <c r="O6">
        <v>1</v>
      </c>
      <c r="P6" t="str">
        <f t="shared" ca="1" si="10"/>
        <v>{"id":"na","td":7},{"id":"no","td":10},{"id":"co","td":4},{"id":"sl","sy":"2021","sm":"6","sd":"29","ey":"2021","em":"7","ed":"14","td":10}</v>
      </c>
      <c r="Q6" t="str">
        <f t="shared" si="11"/>
        <v>{"id":"sl","sy":"2021","sm":"6","sd":"29","ey":"2021","em":"7","ed":"14","td":10}</v>
      </c>
    </row>
    <row r="7" spans="1:19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3"/>
        <v>2021</v>
      </c>
      <c r="F7">
        <f t="shared" si="4"/>
        <v>7</v>
      </c>
      <c r="G7">
        <f t="shared" si="5"/>
        <v>7</v>
      </c>
      <c r="H7">
        <f t="shared" si="6"/>
        <v>2021</v>
      </c>
      <c r="I7">
        <f t="shared" si="7"/>
        <v>8</v>
      </c>
      <c r="J7">
        <f t="shared" si="8"/>
        <v>14</v>
      </c>
      <c r="K7" s="1">
        <v>44384</v>
      </c>
      <c r="L7" s="1">
        <v>44421</v>
      </c>
      <c r="M7" s="7">
        <f>L7-K7+1</f>
        <v>38</v>
      </c>
      <c r="N7">
        <v>31</v>
      </c>
      <c r="O7">
        <v>1</v>
      </c>
      <c r="P7" t="str">
        <f t="shared" ca="1" si="10"/>
        <v>{"id":"na","td":7},{"id":"no","td":10},{"id":"co","td":4},{"id":"sl","sy":"2021","sm":"6","sd":"29","ey":"2021","em":"7","ed":"14","td":10},{"id":"so","sy":"2021","sm":"7","sd":"7","ey":"2021","em":"8","ed":"14","td":31}</v>
      </c>
      <c r="Q7" t="str">
        <f t="shared" si="11"/>
        <v>{"id":"so","sy":"2021","sm":"7","sd":"7","ey":"2021","em":"8","ed":"14","td":31}</v>
      </c>
    </row>
    <row r="8" spans="1:19">
      <c r="A8" t="s">
        <v>19</v>
      </c>
      <c r="B8" t="s">
        <v>7</v>
      </c>
      <c r="C8">
        <v>0</v>
      </c>
      <c r="D8" s="6" t="str">
        <f>IF(AND(C8=0,OR(NOT(ISBLANK(K8)),NOT(ISBLANK(L8)))),"날짜있음",
IF(AND(C8=1,OR(ISBLANK(K8),ISBLANK(L8))),"날짜없음",""))</f>
        <v/>
      </c>
      <c r="E8" t="str">
        <f>IF(ISBLANK($K8),"",YEAR($K8))</f>
        <v/>
      </c>
      <c r="F8" t="str">
        <f>IF(ISBLANK($K8),"",MONTH($K8))</f>
        <v/>
      </c>
      <c r="G8" t="str">
        <f>IF(ISBLANK($K8),"",DAY($K8))</f>
        <v/>
      </c>
      <c r="H8" t="str">
        <f>IF(ISBLANK($L8),"",YEAR($L8+1))</f>
        <v/>
      </c>
      <c r="I8" t="str">
        <f>IF(ISBLANK($L8),"",MONTH($L8+1))</f>
        <v/>
      </c>
      <c r="J8" t="str">
        <f>IF(ISBLANK($L8),"",DAY($L8+1))</f>
        <v/>
      </c>
      <c r="N8">
        <v>7</v>
      </c>
      <c r="O8">
        <v>0</v>
      </c>
      <c r="P8" t="str">
        <f t="shared" ca="1" si="10"/>
        <v>{"id":"na","td":7},{"id":"no","td":10},{"id":"co","td":4},{"id":"sl","sy":"2021","sm":"6","sd":"29","ey":"2021","em":"7","ed":"14","td":10},{"id":"so","sy":"2021","sm":"7","sd":"7","ey":"2021","em":"8","ed":"14","td":31}</v>
      </c>
      <c r="Q8" t="str">
        <f t="shared" si="11"/>
        <v/>
      </c>
    </row>
    <row r="9" spans="1:19">
      <c r="A9" t="s">
        <v>54</v>
      </c>
      <c r="B9" t="s">
        <v>52</v>
      </c>
      <c r="C9">
        <v>1</v>
      </c>
      <c r="D9" s="6" t="str">
        <f t="shared" ref="D9:D10" si="12">IF(AND(C9=0,OR(NOT(ISBLANK(K9)),NOT(ISBLANK(L9)))),"날짜있음",
IF(AND(C9=1,OR(ISBLANK(K9),ISBLANK(L9))),"날짜없음",""))</f>
        <v/>
      </c>
      <c r="E9">
        <f t="shared" si="3"/>
        <v>2021</v>
      </c>
      <c r="F9">
        <f t="shared" si="4"/>
        <v>6</v>
      </c>
      <c r="G9">
        <f t="shared" si="5"/>
        <v>13</v>
      </c>
      <c r="H9">
        <f t="shared" si="6"/>
        <v>2021</v>
      </c>
      <c r="I9">
        <f t="shared" si="7"/>
        <v>7</v>
      </c>
      <c r="J9">
        <f t="shared" si="8"/>
        <v>21</v>
      </c>
      <c r="K9" s="1">
        <v>44360</v>
      </c>
      <c r="L9" s="1">
        <v>44397</v>
      </c>
      <c r="M9" s="7">
        <f t="shared" ref="M9:M10" si="13">L9-K9+1</f>
        <v>38</v>
      </c>
      <c r="N9">
        <v>0</v>
      </c>
      <c r="O9">
        <v>0</v>
      </c>
      <c r="P9" t="str">
        <f t="shared" ca="1" si="10"/>
        <v>{"id":"na","td":7},{"id":"no","td":10},{"id":"co","td":4},{"id":"sl","sy":"2021","sm":"6","sd":"29","ey":"2021","em":"7","ed":"14","td":10},{"id":"so","sy":"2021","sm":"7","sd":"7","ey":"2021","em":"8","ed":"14","td":31}</v>
      </c>
      <c r="Q9" t="str">
        <f t="shared" si="11"/>
        <v/>
      </c>
    </row>
    <row r="10" spans="1:19">
      <c r="A10" t="s">
        <v>55</v>
      </c>
      <c r="B10" t="s">
        <v>53</v>
      </c>
      <c r="C10">
        <v>1</v>
      </c>
      <c r="D10" s="6" t="str">
        <f t="shared" si="12"/>
        <v/>
      </c>
      <c r="E10">
        <f t="shared" si="3"/>
        <v>2020</v>
      </c>
      <c r="F10">
        <f t="shared" si="4"/>
        <v>8</v>
      </c>
      <c r="G10">
        <f t="shared" si="5"/>
        <v>1</v>
      </c>
      <c r="H10">
        <f t="shared" si="6"/>
        <v>2020</v>
      </c>
      <c r="I10">
        <f t="shared" si="7"/>
        <v>8</v>
      </c>
      <c r="J10">
        <f t="shared" si="8"/>
        <v>21</v>
      </c>
      <c r="K10" s="1">
        <v>44044</v>
      </c>
      <c r="L10" s="1">
        <v>44063</v>
      </c>
      <c r="M10" s="7">
        <f t="shared" si="13"/>
        <v>20</v>
      </c>
      <c r="N10">
        <v>0</v>
      </c>
      <c r="O10">
        <v>0</v>
      </c>
      <c r="P10" t="str">
        <f t="shared" ca="1" si="10"/>
        <v>{"id":"na","td":7},{"id":"no","td":10},{"id":"co","td":4},{"id":"sl","sy":"2021","sm":"6","sd":"29","ey":"2021","em":"7","ed":"14","td":10},{"id":"so","sy":"2021","sm":"7","sd":"7","ey":"2021","em":"8","ed":"14","td":31}</v>
      </c>
      <c r="Q10" t="str">
        <f t="shared" si="11"/>
        <v/>
      </c>
    </row>
  </sheetData>
  <phoneticPr fontId="1" type="noConversion"/>
  <conditionalFormatting sqref="K1:L1048576">
    <cfRule type="expression" dxfId="0" priority="1">
      <formula>OR($O1=0,$L1&lt;TODAY())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77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39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9" ca="1" si="21">IF(ISBLANK(K23),"",
VLOOKUP(K23,OFFSET(INDIRECT("$A:$B"),0,MATCH(K$1&amp;"_Verify",INDIRECT("$1:$1"),0)-1),2,0)
)</f>
        <v/>
      </c>
      <c r="N23" t="str">
        <f t="shared" ref="N23:N39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9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9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77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13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</v>
      </c>
      <c r="V30" t="str">
        <f t="shared" ca="1" si="27"/>
        <v>{"id":"sl","da":1,"ad":0,"tp1":"cu","vl1":"EN","cn1":13}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78</v>
      </c>
      <c r="H31">
        <v>9</v>
      </c>
      <c r="I31" t="str">
        <f t="shared" si="20"/>
        <v/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</v>
      </c>
      <c r="V31" t="str">
        <f t="shared" ca="1" si="27"/>
        <v>{"id":"sl","da":2,"ad":0,"tp1":"cu","vl1":"EN","cn1":9}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78</v>
      </c>
      <c r="H32">
        <v>11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</v>
      </c>
      <c r="V32" t="str">
        <f t="shared" ca="1" si="27"/>
        <v>{"id":"sl","da":3,"ad":0,"tp1":"cu","vl1":"EN","cn1":11}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0</v>
      </c>
      <c r="E33" t="str">
        <f t="shared" ca="1" si="19"/>
        <v>cu</v>
      </c>
      <c r="F33" t="s">
        <v>2</v>
      </c>
      <c r="G33" t="s">
        <v>78</v>
      </c>
      <c r="H33">
        <v>10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</v>
      </c>
      <c r="V33" t="str">
        <f t="shared" ca="1" si="27"/>
        <v>{"id":"sl","da":4,"ad":0,"tp1":"cu","vl1":"EN","cn1":10}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78</v>
      </c>
      <c r="H34">
        <v>22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</v>
      </c>
      <c r="V34" t="str">
        <f t="shared" ca="1" si="27"/>
        <v>{"id":"sl","da":5,"ad":0,"tp1":"cu","vl1":"EN","cn1":22}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8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</v>
      </c>
      <c r="V35" t="str">
        <f t="shared" ca="1" si="27"/>
        <v>{"id":"sl","da":6,"ad":0,"tp1":"cu","vl1":"EN","cn1":8}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78</v>
      </c>
      <c r="H36">
        <v>12</v>
      </c>
      <c r="I36" t="str">
        <f t="shared" si="20"/>
        <v/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</v>
      </c>
      <c r="V36" t="str">
        <f t="shared" ca="1" si="27"/>
        <v>{"id":"sl","da":7,"ad":0,"tp1":"cu","vl1":"EN","cn1":12}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7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</v>
      </c>
      <c r="V37" t="str">
        <f t="shared" ca="1" si="27"/>
        <v>{"id":"sl","da":8,"ad":0,"tp1":"cu","vl1":"EN","cn1":7}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78</v>
      </c>
      <c r="H38">
        <v>11</v>
      </c>
      <c r="I38" t="str">
        <f t="shared" si="20"/>
        <v/>
      </c>
      <c r="J38" t="str">
        <f t="shared" ref="J38:J58" ca="1" si="28">IF(ISBLANK(K38),"",
VLOOKUP(K38,OFFSET(INDIRECT("$A:$B"),0,MATCH(K$1&amp;"_Verify",INDIRECT("$1:$1"),0)-1),2,0)
)</f>
        <v/>
      </c>
      <c r="N38" t="str">
        <f t="shared" ref="N38:N58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58" ca="1" si="30">IF(ISBLANK(P38),"",
VLOOKUP(P38,OFFSET(INDIRECT("$A:$B"),0,MATCH(P$1&amp;"_Verify",INDIRECT("$1:$1"),0)-1),2,0)
)</f>
        <v/>
      </c>
      <c r="S38" t="str">
        <f t="shared" ref="S38:S58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</v>
      </c>
      <c r="V38" t="str">
        <f t="shared" ca="1" si="27"/>
        <v>{"id":"sl","da":9,"ad":0,"tp1":"cu","vl1":"EN","cn1":11}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1</v>
      </c>
      <c r="E39" t="str">
        <f t="shared" ca="1" si="19"/>
        <v>be</v>
      </c>
      <c r="F39" t="s">
        <v>47</v>
      </c>
      <c r="G39">
        <v>3</v>
      </c>
      <c r="H39">
        <v>3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</v>
      </c>
      <c r="V39" t="str">
        <f t="shared" ca="1" si="27"/>
        <v>{"id":"sl","da":10,"ad":1,"tp1":"be","vl1":"3","cn1":3}</v>
      </c>
    </row>
    <row r="40" spans="1:22">
      <c r="A40" t="s">
        <v>76</v>
      </c>
      <c r="B40" t="str">
        <f>VLOOKUP(A40,CumulativeEventTypeTable!$A:$B,MATCH(CumulativeEventTypeTable!$B$1,CumulativeEventRewardTable!$A$1:$B$1,0),0)</f>
        <v>서프라이즈 누적 오리진 상자</v>
      </c>
      <c r="C40">
        <v>1</v>
      </c>
      <c r="D40">
        <v>0</v>
      </c>
      <c r="E40" t="str">
        <f t="shared" ref="E40" ca="1" si="32">IF(ISBLANK(F40),"",
VLOOKUP(F40,OFFSET(INDIRECT("$A:$B"),0,MATCH(F$1&amp;"_Verify",INDIRECT("$1:$1"),0)-1),2,0)
)</f>
        <v>cu</v>
      </c>
      <c r="F40" t="s">
        <v>41</v>
      </c>
      <c r="G40" t="s">
        <v>62</v>
      </c>
      <c r="H40">
        <v>800</v>
      </c>
      <c r="I40" t="str">
        <f t="shared" ref="I40" si="33">IF(F40="장비1상자",
  IF(OR(G40&gt;3,H40&gt;5),"장비이상",""),
IF(G40="GO",
  IF(H40&lt;100,"골드이상",""),
IF(G40="DI",
  IF(H40&gt;29,"다이아너무많음",
  IF(H40&gt;9,"다이아다소많음","")),"")))</f>
        <v/>
      </c>
      <c r="J40" t="str">
        <f t="shared" ca="1" si="28"/>
        <v/>
      </c>
      <c r="N40" t="str">
        <f t="shared" si="29"/>
        <v/>
      </c>
      <c r="O40" t="str">
        <f t="shared" ca="1" si="30"/>
        <v/>
      </c>
      <c r="S40" t="str">
        <f t="shared" si="31"/>
        <v/>
      </c>
      <c r="T40">
        <v>1</v>
      </c>
      <c r="U40" t="str">
        <f t="shared" ref="U40" ca="1" si="34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</v>
      </c>
      <c r="V40" t="str">
        <f t="shared" ca="1" si="27"/>
        <v>{"id":"so","da":1,"ad":0,"tp1":"cu","vl1":"GO","cn1":800}</v>
      </c>
    </row>
    <row r="41" spans="1:22">
      <c r="A41" t="s">
        <v>76</v>
      </c>
      <c r="B41" t="str">
        <f>VLOOKUP(A41,CumulativeEventTypeTable!$A:$B,MATCH(CumulativeEventTypeTable!$B$1,CumulativeEventRewardTable!$A$1:$B$1,0),0)</f>
        <v>서프라이즈 누적 오리진 상자</v>
      </c>
      <c r="C41">
        <v>2</v>
      </c>
      <c r="D41">
        <v>0</v>
      </c>
      <c r="E41" t="str">
        <f t="shared" ref="E41:E77" ca="1" si="35">IF(ISBLANK(F41),"",
VLOOKUP(F41,OFFSET(INDIRECT("$A:$B"),0,MATCH(F$1&amp;"_Verify",INDIRECT("$1:$1"),0)-1),2,0)
)</f>
        <v>cu</v>
      </c>
      <c r="F41" t="s">
        <v>2</v>
      </c>
      <c r="G41" t="s">
        <v>78</v>
      </c>
      <c r="H41">
        <v>7</v>
      </c>
      <c r="I41" t="str">
        <f t="shared" ref="I41:I77" si="36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ca="1" si="28"/>
        <v/>
      </c>
      <c r="N41" t="str">
        <f t="shared" si="29"/>
        <v/>
      </c>
      <c r="O41" t="str">
        <f t="shared" ca="1" si="30"/>
        <v/>
      </c>
      <c r="S41" t="str">
        <f t="shared" si="31"/>
        <v/>
      </c>
      <c r="T41">
        <v>1</v>
      </c>
      <c r="U41" t="str">
        <f t="shared" ref="U41:U77" ca="1" si="37">IF(ROW()=2,V41,OFFSET(U41,-1,0)&amp;IF(LEN(V41)=0,"",","&amp;V41))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</v>
      </c>
      <c r="V41" t="str">
        <f t="shared" ca="1" si="27"/>
        <v>{"id":"so","da":2,"ad":0,"tp1":"cu","vl1":"EN","cn1":7}</v>
      </c>
    </row>
    <row r="42" spans="1:22">
      <c r="A42" t="s">
        <v>76</v>
      </c>
      <c r="B42" t="str">
        <f>VLOOKUP(A42,CumulativeEventTypeTable!$A:$B,MATCH(CumulativeEventTypeTable!$B$1,CumulativeEventRewardTable!$A$1:$B$1,0),0)</f>
        <v>서프라이즈 누적 오리진 상자</v>
      </c>
      <c r="C42">
        <v>3</v>
      </c>
      <c r="D42">
        <v>0</v>
      </c>
      <c r="E42" t="str">
        <f t="shared" ca="1" si="35"/>
        <v>cu</v>
      </c>
      <c r="F42" t="s">
        <v>2</v>
      </c>
      <c r="G42" t="s">
        <v>48</v>
      </c>
      <c r="H42">
        <v>2</v>
      </c>
      <c r="I42" t="str">
        <f t="shared" si="36"/>
        <v/>
      </c>
      <c r="J42" t="str">
        <f t="shared" ca="1" si="28"/>
        <v/>
      </c>
      <c r="N42" t="str">
        <f t="shared" si="29"/>
        <v/>
      </c>
      <c r="O42" t="str">
        <f t="shared" ca="1" si="30"/>
        <v/>
      </c>
      <c r="S42" t="str">
        <f t="shared" si="31"/>
        <v/>
      </c>
      <c r="T42">
        <v>1</v>
      </c>
      <c r="U42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</v>
      </c>
      <c r="V42" t="str">
        <f t="shared" ca="1" si="27"/>
        <v>{"id":"so","da":3,"ad":0,"tp1":"cu","vl1":"DI","cn1":2}</v>
      </c>
    </row>
    <row r="43" spans="1:22">
      <c r="A43" t="s">
        <v>76</v>
      </c>
      <c r="B43" t="str">
        <f>VLOOKUP(A43,CumulativeEventTypeTable!$A:$B,MATCH(CumulativeEventTypeTable!$B$1,CumulativeEventRewardTable!$A$1:$B$1,0),0)</f>
        <v>서프라이즈 누적 오리진 상자</v>
      </c>
      <c r="C43">
        <v>4</v>
      </c>
      <c r="D43">
        <v>0</v>
      </c>
      <c r="E43" t="str">
        <f t="shared" ca="1" si="35"/>
        <v>be</v>
      </c>
      <c r="F43" t="s">
        <v>47</v>
      </c>
      <c r="G43">
        <v>1</v>
      </c>
      <c r="H43">
        <v>1</v>
      </c>
      <c r="I43" t="str">
        <f t="shared" si="36"/>
        <v/>
      </c>
      <c r="J43" t="str">
        <f t="shared" ca="1" si="28"/>
        <v/>
      </c>
      <c r="N43" t="str">
        <f t="shared" si="29"/>
        <v/>
      </c>
      <c r="O43" t="str">
        <f t="shared" ca="1" si="30"/>
        <v/>
      </c>
      <c r="S43" t="str">
        <f t="shared" si="31"/>
        <v/>
      </c>
      <c r="T43">
        <v>1</v>
      </c>
      <c r="U43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</v>
      </c>
      <c r="V43" t="str">
        <f t="shared" ca="1" si="27"/>
        <v>{"id":"so","da":4,"ad":0,"tp1":"be","vl1":"1","cn1":1}</v>
      </c>
    </row>
    <row r="44" spans="1:22">
      <c r="A44" t="s">
        <v>76</v>
      </c>
      <c r="B44" t="str">
        <f>VLOOKUP(A44,CumulativeEventTypeTable!$A:$B,MATCH(CumulativeEventTypeTable!$B$1,CumulativeEventRewardTable!$A$1:$B$1,0),0)</f>
        <v>서프라이즈 누적 오리진 상자</v>
      </c>
      <c r="C44">
        <v>5</v>
      </c>
      <c r="D44">
        <v>0</v>
      </c>
      <c r="E44" t="str">
        <f t="shared" ca="1" si="35"/>
        <v>cu</v>
      </c>
      <c r="F44" t="s">
        <v>2</v>
      </c>
      <c r="G44" t="s">
        <v>62</v>
      </c>
      <c r="H44">
        <v>900</v>
      </c>
      <c r="I44" t="str">
        <f t="shared" si="36"/>
        <v/>
      </c>
      <c r="J44" t="str">
        <f t="shared" ca="1" si="28"/>
        <v/>
      </c>
      <c r="N44" t="str">
        <f t="shared" si="29"/>
        <v/>
      </c>
      <c r="O44" t="str">
        <f t="shared" ca="1" si="30"/>
        <v/>
      </c>
      <c r="S44" t="str">
        <f t="shared" si="31"/>
        <v/>
      </c>
      <c r="T44">
        <v>1</v>
      </c>
      <c r="U44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</v>
      </c>
      <c r="V44" t="str">
        <f t="shared" ca="1" si="27"/>
        <v>{"id":"so","da":5,"ad":0,"tp1":"cu","vl1":"GO","cn1":900}</v>
      </c>
    </row>
    <row r="45" spans="1:22">
      <c r="A45" t="s">
        <v>76</v>
      </c>
      <c r="B45" t="str">
        <f>VLOOKUP(A45,CumulativeEventTypeTable!$A:$B,MATCH(CumulativeEventTypeTable!$B$1,CumulativeEventRewardTable!$A$1:$B$1,0),0)</f>
        <v>서프라이즈 누적 오리진 상자</v>
      </c>
      <c r="C45">
        <v>6</v>
      </c>
      <c r="D45">
        <v>0</v>
      </c>
      <c r="E45" t="str">
        <f t="shared" ca="1" si="35"/>
        <v>be</v>
      </c>
      <c r="F45" t="s">
        <v>47</v>
      </c>
      <c r="G45">
        <v>2</v>
      </c>
      <c r="H45">
        <v>1</v>
      </c>
      <c r="I45" t="str">
        <f t="shared" si="36"/>
        <v/>
      </c>
      <c r="J45" t="str">
        <f t="shared" ca="1" si="28"/>
        <v/>
      </c>
      <c r="N45" t="str">
        <f t="shared" si="29"/>
        <v/>
      </c>
      <c r="O45" t="str">
        <f t="shared" ca="1" si="30"/>
        <v/>
      </c>
      <c r="S45" t="str">
        <f t="shared" si="31"/>
        <v/>
      </c>
      <c r="T45">
        <v>1</v>
      </c>
      <c r="U45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</v>
      </c>
      <c r="V45" t="str">
        <f t="shared" ca="1" si="27"/>
        <v>{"id":"so","da":6,"ad":0,"tp1":"be","vl1":"2","cn1":1}</v>
      </c>
    </row>
    <row r="46" spans="1:22">
      <c r="A46" t="s">
        <v>76</v>
      </c>
      <c r="B46" t="str">
        <f>VLOOKUP(A46,CumulativeEventTypeTable!$A:$B,MATCH(CumulativeEventTypeTable!$B$1,CumulativeEventRewardTable!$A$1:$B$1,0),0)</f>
        <v>서프라이즈 누적 오리진 상자</v>
      </c>
      <c r="C46">
        <v>7</v>
      </c>
      <c r="D46">
        <v>1</v>
      </c>
      <c r="E46" t="str">
        <f t="shared" ca="1" si="35"/>
        <v>fe</v>
      </c>
      <c r="F46" t="s">
        <v>56</v>
      </c>
      <c r="G46" t="s">
        <v>70</v>
      </c>
      <c r="H46">
        <v>1</v>
      </c>
      <c r="I46" t="str">
        <f t="shared" si="36"/>
        <v/>
      </c>
      <c r="J46" t="str">
        <f t="shared" ca="1" si="28"/>
        <v/>
      </c>
      <c r="N46" t="str">
        <f t="shared" si="29"/>
        <v/>
      </c>
      <c r="O46" t="str">
        <f t="shared" ca="1" si="30"/>
        <v/>
      </c>
      <c r="S46" t="str">
        <f t="shared" si="31"/>
        <v/>
      </c>
      <c r="T46">
        <v>1</v>
      </c>
      <c r="U46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</v>
      </c>
      <c r="V46" t="str">
        <f t="shared" ca="1" si="27"/>
        <v>{"id":"so","da":7,"ad":1,"tp1":"fe","vl1":"Equip0401","cn1":1}</v>
      </c>
    </row>
    <row r="47" spans="1:22">
      <c r="A47" t="s">
        <v>76</v>
      </c>
      <c r="B47" t="str">
        <f>VLOOKUP(A47,CumulativeEventTypeTable!$A:$B,MATCH(CumulativeEventTypeTable!$B$1,CumulativeEventRewardTable!$A$1:$B$1,0),0)</f>
        <v>서프라이즈 누적 오리진 상자</v>
      </c>
      <c r="C47">
        <v>8</v>
      </c>
      <c r="D47">
        <v>0</v>
      </c>
      <c r="E47" t="str">
        <f t="shared" ca="1" si="35"/>
        <v>cu</v>
      </c>
      <c r="F47" t="s">
        <v>41</v>
      </c>
      <c r="G47" t="s">
        <v>78</v>
      </c>
      <c r="H47">
        <v>5</v>
      </c>
      <c r="I47" t="str">
        <f t="shared" si="36"/>
        <v/>
      </c>
      <c r="J47" t="str">
        <f t="shared" ca="1" si="28"/>
        <v/>
      </c>
      <c r="N47" t="str">
        <f t="shared" si="29"/>
        <v/>
      </c>
      <c r="O47" t="str">
        <f t="shared" ca="1" si="30"/>
        <v/>
      </c>
      <c r="S47" t="str">
        <f t="shared" si="31"/>
        <v/>
      </c>
      <c r="T47">
        <v>1</v>
      </c>
      <c r="U47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</v>
      </c>
      <c r="V47" t="str">
        <f t="shared" ca="1" si="27"/>
        <v>{"id":"so","da":8,"ad":0,"tp1":"cu","vl1":"EN","cn1":5}</v>
      </c>
    </row>
    <row r="48" spans="1:22">
      <c r="A48" t="s">
        <v>76</v>
      </c>
      <c r="B48" t="str">
        <f>VLOOKUP(A48,CumulativeEventTypeTable!$A:$B,MATCH(CumulativeEventTypeTable!$B$1,CumulativeEventRewardTable!$A$1:$B$1,0),0)</f>
        <v>서프라이즈 누적 오리진 상자</v>
      </c>
      <c r="C48">
        <v>9</v>
      </c>
      <c r="D48">
        <v>0</v>
      </c>
      <c r="E48" t="str">
        <f t="shared" ca="1" si="35"/>
        <v>cu</v>
      </c>
      <c r="F48" t="s">
        <v>2</v>
      </c>
      <c r="G48" t="s">
        <v>62</v>
      </c>
      <c r="H48">
        <v>700</v>
      </c>
      <c r="I48" t="str">
        <f t="shared" si="36"/>
        <v/>
      </c>
      <c r="J48" t="str">
        <f t="shared" ca="1" si="28"/>
        <v/>
      </c>
      <c r="N48" t="str">
        <f t="shared" si="29"/>
        <v/>
      </c>
      <c r="O48" t="str">
        <f t="shared" ca="1" si="30"/>
        <v/>
      </c>
      <c r="S48" t="str">
        <f t="shared" si="31"/>
        <v/>
      </c>
      <c r="T48">
        <v>1</v>
      </c>
      <c r="U48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</v>
      </c>
      <c r="V48" t="str">
        <f t="shared" ca="1" si="27"/>
        <v>{"id":"so","da":9,"ad":0,"tp1":"cu","vl1":"GO","cn1":700}</v>
      </c>
    </row>
    <row r="49" spans="1:22">
      <c r="A49" t="s">
        <v>76</v>
      </c>
      <c r="B49" t="str">
        <f>VLOOKUP(A49,CumulativeEventTypeTable!$A:$B,MATCH(CumulativeEventTypeTable!$B$1,CumulativeEventRewardTable!$A$1:$B$1,0),0)</f>
        <v>서프라이즈 누적 오리진 상자</v>
      </c>
      <c r="C49">
        <v>10</v>
      </c>
      <c r="D49">
        <v>0</v>
      </c>
      <c r="E49" t="str">
        <f t="shared" ca="1" si="35"/>
        <v>cu</v>
      </c>
      <c r="F49" t="s">
        <v>2</v>
      </c>
      <c r="G49" t="s">
        <v>78</v>
      </c>
      <c r="H49">
        <v>6</v>
      </c>
      <c r="I49" t="str">
        <f t="shared" si="36"/>
        <v/>
      </c>
      <c r="J49" t="str">
        <f t="shared" ca="1" si="28"/>
        <v/>
      </c>
      <c r="N49" t="str">
        <f t="shared" si="29"/>
        <v/>
      </c>
      <c r="O49" t="str">
        <f t="shared" ca="1" si="30"/>
        <v/>
      </c>
      <c r="S49" t="str">
        <f t="shared" si="31"/>
        <v/>
      </c>
      <c r="T49">
        <v>1</v>
      </c>
      <c r="U49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</v>
      </c>
      <c r="V49" t="str">
        <f t="shared" ca="1" si="27"/>
        <v>{"id":"so","da":10,"ad":0,"tp1":"cu","vl1":"EN","cn1":6}</v>
      </c>
    </row>
    <row r="50" spans="1:22">
      <c r="A50" t="s">
        <v>51</v>
      </c>
      <c r="B50" t="str">
        <f>VLOOKUP(A50,CumulativeEventTypeTable!$A:$B,MATCH(CumulativeEventTypeTable!$B$1,CumulativeEventRewardTable!$A$1:$B$1,0),0)</f>
        <v>서프라이즈 누적 오리진 상자</v>
      </c>
      <c r="C50">
        <v>11</v>
      </c>
      <c r="D50">
        <v>0</v>
      </c>
      <c r="E50" t="str">
        <f t="shared" ca="1" si="35"/>
        <v>cu</v>
      </c>
      <c r="F50" t="s">
        <v>2</v>
      </c>
      <c r="G50" t="s">
        <v>62</v>
      </c>
      <c r="H50">
        <v>600</v>
      </c>
      <c r="I50" t="str">
        <f t="shared" si="36"/>
        <v/>
      </c>
      <c r="J50" t="str">
        <f t="shared" ref="J50:J70" ca="1" si="38">IF(ISBLANK(K50),"",
VLOOKUP(K50,OFFSET(INDIRECT("$A:$B"),0,MATCH(K$1&amp;"_Verify",INDIRECT("$1:$1"),0)-1),2,0)
)</f>
        <v/>
      </c>
      <c r="N50" t="str">
        <f t="shared" ref="N50:N70" si="39">IF(K50="장비1상자",
  IF(OR(L50&gt;3,M50&gt;5),"장비이상",""),
IF(L50="GO",
  IF(M50&lt;100,"골드이상",""),
IF(L50="DI",
  IF(M50&gt;29,"다이아너무많음",
  IF(M50&gt;9,"다이아다소많음","")),"")))</f>
        <v/>
      </c>
      <c r="O50" t="str">
        <f t="shared" ref="O50:O70" ca="1" si="40">IF(ISBLANK(P50),"",
VLOOKUP(P50,OFFSET(INDIRECT("$A:$B"),0,MATCH(P$1&amp;"_Verify",INDIRECT("$1:$1"),0)-1),2,0)
)</f>
        <v/>
      </c>
      <c r="S50" t="str">
        <f t="shared" ref="S50:S70" si="41">IF(P50="장비1상자",
  IF(OR(Q50&gt;3,R50&gt;5),"장비이상",""),
IF(Q50="GO",
  IF(R50&lt;100,"골드이상",""),
IF(Q50="DI",
  IF(R50&gt;29,"다이아너무많음",
  IF(R50&gt;9,"다이아다소많음","")),"")))</f>
        <v/>
      </c>
      <c r="T50">
        <v>1</v>
      </c>
      <c r="U50" t="str">
        <f t="shared" ref="U50:U70" ca="1" si="42">IF(ROW()=2,V50,OFFSET(U50,-1,0)&amp;IF(LEN(V50)=0,"",","&amp;V50))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</v>
      </c>
      <c r="V50" t="str">
        <f t="shared" ca="1" si="27"/>
        <v>{"id":"so","da":11,"ad":0,"tp1":"cu","vl1":"GO","cn1":600}</v>
      </c>
    </row>
    <row r="51" spans="1:22">
      <c r="A51" t="s">
        <v>51</v>
      </c>
      <c r="B51" t="str">
        <f>VLOOKUP(A51,CumulativeEventTypeTable!$A:$B,MATCH(CumulativeEventTypeTable!$B$1,CumulativeEventRewardTable!$A$1:$B$1,0),0)</f>
        <v>서프라이즈 누적 오리진 상자</v>
      </c>
      <c r="C51">
        <v>12</v>
      </c>
      <c r="D51">
        <v>0</v>
      </c>
      <c r="E51" t="str">
        <f t="shared" ca="1" si="35"/>
        <v>cu</v>
      </c>
      <c r="F51" t="s">
        <v>2</v>
      </c>
      <c r="G51" t="s">
        <v>48</v>
      </c>
      <c r="H51">
        <v>2</v>
      </c>
      <c r="I51" t="str">
        <f t="shared" si="36"/>
        <v/>
      </c>
      <c r="J51" t="str">
        <f t="shared" ca="1" si="38"/>
        <v/>
      </c>
      <c r="N51" t="str">
        <f t="shared" si="39"/>
        <v/>
      </c>
      <c r="O51" t="str">
        <f t="shared" ca="1" si="40"/>
        <v/>
      </c>
      <c r="S51" t="str">
        <f t="shared" si="41"/>
        <v/>
      </c>
      <c r="T51">
        <v>1</v>
      </c>
      <c r="U51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</v>
      </c>
      <c r="V51" t="str">
        <f t="shared" ca="1" si="27"/>
        <v>{"id":"so","da":12,"ad":0,"tp1":"cu","vl1":"DI","cn1":2}</v>
      </c>
    </row>
    <row r="52" spans="1:22">
      <c r="A52" t="s">
        <v>51</v>
      </c>
      <c r="B52" t="str">
        <f>VLOOKUP(A52,CumulativeEventTypeTable!$A:$B,MATCH(CumulativeEventTypeTable!$B$1,CumulativeEventRewardTable!$A$1:$B$1,0),0)</f>
        <v>서프라이즈 누적 오리진 상자</v>
      </c>
      <c r="C52">
        <v>13</v>
      </c>
      <c r="D52">
        <v>0</v>
      </c>
      <c r="E52" t="str">
        <f t="shared" ca="1" si="35"/>
        <v>cu</v>
      </c>
      <c r="F52" t="s">
        <v>2</v>
      </c>
      <c r="G52" t="s">
        <v>62</v>
      </c>
      <c r="H52">
        <v>800</v>
      </c>
      <c r="I52" t="str">
        <f t="shared" si="36"/>
        <v/>
      </c>
      <c r="J52" t="str">
        <f t="shared" ca="1" si="38"/>
        <v/>
      </c>
      <c r="N52" t="str">
        <f t="shared" si="39"/>
        <v/>
      </c>
      <c r="O52" t="str">
        <f t="shared" ca="1" si="40"/>
        <v/>
      </c>
      <c r="S52" t="str">
        <f t="shared" si="41"/>
        <v/>
      </c>
      <c r="T52">
        <v>1</v>
      </c>
      <c r="U52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</v>
      </c>
      <c r="V52" t="str">
        <f t="shared" ca="1" si="27"/>
        <v>{"id":"so","da":13,"ad":0,"tp1":"cu","vl1":"GO","cn1":800}</v>
      </c>
    </row>
    <row r="53" spans="1:22">
      <c r="A53" t="s">
        <v>51</v>
      </c>
      <c r="B53" t="str">
        <f>VLOOKUP(A53,CumulativeEventTypeTable!$A:$B,MATCH(CumulativeEventTypeTable!$B$1,CumulativeEventRewardTable!$A$1:$B$1,0),0)</f>
        <v>서프라이즈 누적 오리진 상자</v>
      </c>
      <c r="C53">
        <v>14</v>
      </c>
      <c r="D53">
        <v>0</v>
      </c>
      <c r="E53" t="str">
        <f t="shared" ca="1" si="35"/>
        <v>be</v>
      </c>
      <c r="F53" t="s">
        <v>47</v>
      </c>
      <c r="G53">
        <v>2</v>
      </c>
      <c r="H53">
        <v>1</v>
      </c>
      <c r="I53" t="str">
        <f t="shared" si="36"/>
        <v/>
      </c>
      <c r="J53" t="str">
        <f t="shared" ca="1" si="38"/>
        <v/>
      </c>
      <c r="N53" t="str">
        <f t="shared" si="39"/>
        <v/>
      </c>
      <c r="O53" t="str">
        <f t="shared" ca="1" si="40"/>
        <v/>
      </c>
      <c r="S53" t="str">
        <f t="shared" si="41"/>
        <v/>
      </c>
      <c r="T53">
        <v>1</v>
      </c>
      <c r="U53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</v>
      </c>
      <c r="V53" t="str">
        <f t="shared" ca="1" si="27"/>
        <v>{"id":"so","da":14,"ad":0,"tp1":"be","vl1":"2","cn1":1}</v>
      </c>
    </row>
    <row r="54" spans="1:22">
      <c r="A54" t="s">
        <v>51</v>
      </c>
      <c r="B54" t="str">
        <f>VLOOKUP(A54,CumulativeEventTypeTable!$A:$B,MATCH(CumulativeEventTypeTable!$B$1,CumulativeEventRewardTable!$A$1:$B$1,0),0)</f>
        <v>서프라이즈 누적 오리진 상자</v>
      </c>
      <c r="C54">
        <v>15</v>
      </c>
      <c r="D54">
        <v>0</v>
      </c>
      <c r="E54" t="str">
        <f t="shared" ca="1" si="35"/>
        <v>cu</v>
      </c>
      <c r="F54" t="s">
        <v>2</v>
      </c>
      <c r="G54" t="s">
        <v>62</v>
      </c>
      <c r="H54">
        <v>900</v>
      </c>
      <c r="I54" t="str">
        <f t="shared" si="36"/>
        <v/>
      </c>
      <c r="J54" t="str">
        <f t="shared" ca="1" si="38"/>
        <v/>
      </c>
      <c r="N54" t="str">
        <f t="shared" si="39"/>
        <v/>
      </c>
      <c r="O54" t="str">
        <f t="shared" ca="1" si="40"/>
        <v/>
      </c>
      <c r="S54" t="str">
        <f t="shared" si="41"/>
        <v/>
      </c>
      <c r="T54">
        <v>1</v>
      </c>
      <c r="U54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</v>
      </c>
      <c r="V54" t="str">
        <f t="shared" ca="1" si="27"/>
        <v>{"id":"so","da":15,"ad":0,"tp1":"cu","vl1":"GO","cn1":900}</v>
      </c>
    </row>
    <row r="55" spans="1:22">
      <c r="A55" t="s">
        <v>51</v>
      </c>
      <c r="B55" t="str">
        <f>VLOOKUP(A55,CumulativeEventTypeTable!$A:$B,MATCH(CumulativeEventTypeTable!$B$1,CumulativeEventRewardTable!$A$1:$B$1,0),0)</f>
        <v>서프라이즈 누적 오리진 상자</v>
      </c>
      <c r="C55">
        <v>16</v>
      </c>
      <c r="D55">
        <v>0</v>
      </c>
      <c r="E55" t="str">
        <f t="shared" ca="1" si="35"/>
        <v>cu</v>
      </c>
      <c r="F55" t="s">
        <v>2</v>
      </c>
      <c r="G55" t="s">
        <v>78</v>
      </c>
      <c r="H55">
        <v>9</v>
      </c>
      <c r="I55" t="str">
        <f t="shared" si="36"/>
        <v/>
      </c>
      <c r="J55" t="str">
        <f t="shared" ca="1" si="38"/>
        <v/>
      </c>
      <c r="N55" t="str">
        <f t="shared" si="39"/>
        <v/>
      </c>
      <c r="O55" t="str">
        <f t="shared" ca="1" si="40"/>
        <v/>
      </c>
      <c r="S55" t="str">
        <f t="shared" si="41"/>
        <v/>
      </c>
      <c r="T55">
        <v>1</v>
      </c>
      <c r="U55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</v>
      </c>
      <c r="V55" t="str">
        <f t="shared" ca="1" si="27"/>
        <v>{"id":"so","da":16,"ad":0,"tp1":"cu","vl1":"EN","cn1":9}</v>
      </c>
    </row>
    <row r="56" spans="1:22">
      <c r="A56" t="s">
        <v>51</v>
      </c>
      <c r="B56" t="str">
        <f>VLOOKUP(A56,CumulativeEventTypeTable!$A:$B,MATCH(CumulativeEventTypeTable!$B$1,CumulativeEventRewardTable!$A$1:$B$1,0),0)</f>
        <v>서프라이즈 누적 오리진 상자</v>
      </c>
      <c r="C56">
        <v>17</v>
      </c>
      <c r="D56">
        <v>1</v>
      </c>
      <c r="E56" t="str">
        <f t="shared" ca="1" si="35"/>
        <v>fe</v>
      </c>
      <c r="F56" t="s">
        <v>56</v>
      </c>
      <c r="G56" t="s">
        <v>73</v>
      </c>
      <c r="H56">
        <v>1</v>
      </c>
      <c r="I56" t="str">
        <f t="shared" si="36"/>
        <v/>
      </c>
      <c r="J56" t="str">
        <f t="shared" ca="1" si="38"/>
        <v/>
      </c>
      <c r="N56" t="str">
        <f t="shared" si="39"/>
        <v/>
      </c>
      <c r="O56" t="str">
        <f t="shared" ca="1" si="40"/>
        <v/>
      </c>
      <c r="S56" t="str">
        <f t="shared" si="41"/>
        <v/>
      </c>
      <c r="T56">
        <v>1</v>
      </c>
      <c r="U56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</v>
      </c>
      <c r="V56" t="str">
        <f t="shared" ca="1" si="27"/>
        <v>{"id":"so","da":17,"ad":1,"tp1":"fe","vl1":"Equip1401","cn1":1}</v>
      </c>
    </row>
    <row r="57" spans="1:22">
      <c r="A57" t="s">
        <v>51</v>
      </c>
      <c r="B57" t="str">
        <f>VLOOKUP(A57,CumulativeEventTypeTable!$A:$B,MATCH(CumulativeEventTypeTable!$B$1,CumulativeEventRewardTable!$A$1:$B$1,0),0)</f>
        <v>서프라이즈 누적 오리진 상자</v>
      </c>
      <c r="C57">
        <v>18</v>
      </c>
      <c r="D57">
        <v>0</v>
      </c>
      <c r="E57" t="str">
        <f t="shared" ca="1" si="35"/>
        <v>cu</v>
      </c>
      <c r="F57" t="s">
        <v>2</v>
      </c>
      <c r="G57" t="s">
        <v>62</v>
      </c>
      <c r="H57">
        <v>1000</v>
      </c>
      <c r="I57" t="str">
        <f t="shared" si="36"/>
        <v/>
      </c>
      <c r="J57" t="str">
        <f t="shared" ca="1" si="38"/>
        <v/>
      </c>
      <c r="N57" t="str">
        <f t="shared" si="39"/>
        <v/>
      </c>
      <c r="O57" t="str">
        <f t="shared" ca="1" si="40"/>
        <v/>
      </c>
      <c r="S57" t="str">
        <f t="shared" si="41"/>
        <v/>
      </c>
      <c r="T57">
        <v>1</v>
      </c>
      <c r="U57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</v>
      </c>
      <c r="V57" t="str">
        <f t="shared" ca="1" si="27"/>
        <v>{"id":"so","da":18,"ad":0,"tp1":"cu","vl1":"GO","cn1":1000}</v>
      </c>
    </row>
    <row r="58" spans="1:22">
      <c r="A58" t="s">
        <v>51</v>
      </c>
      <c r="B58" t="str">
        <f>VLOOKUP(A58,CumulativeEventTypeTable!$A:$B,MATCH(CumulativeEventTypeTable!$B$1,CumulativeEventRewardTable!$A$1:$B$1,0),0)</f>
        <v>서프라이즈 누적 오리진 상자</v>
      </c>
      <c r="C58">
        <v>19</v>
      </c>
      <c r="D58">
        <v>0</v>
      </c>
      <c r="E58" t="str">
        <f t="shared" ca="1" si="35"/>
        <v>cu</v>
      </c>
      <c r="F58" t="s">
        <v>2</v>
      </c>
      <c r="G58" t="s">
        <v>78</v>
      </c>
      <c r="H58">
        <v>6</v>
      </c>
      <c r="I58" t="str">
        <f t="shared" si="36"/>
        <v/>
      </c>
      <c r="J58" t="str">
        <f t="shared" ca="1" si="38"/>
        <v/>
      </c>
      <c r="N58" t="str">
        <f t="shared" si="39"/>
        <v/>
      </c>
      <c r="O58" t="str">
        <f t="shared" ca="1" si="40"/>
        <v/>
      </c>
      <c r="S58" t="str">
        <f t="shared" si="41"/>
        <v/>
      </c>
      <c r="T58">
        <v>1</v>
      </c>
      <c r="U58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</v>
      </c>
      <c r="V58" t="str">
        <f t="shared" ca="1" si="27"/>
        <v>{"id":"so","da":19,"ad":0,"tp1":"cu","vl1":"EN","cn1":6}</v>
      </c>
    </row>
    <row r="59" spans="1:22">
      <c r="A59" t="s">
        <v>51</v>
      </c>
      <c r="B59" t="str">
        <f>VLOOKUP(A59,CumulativeEventTypeTable!$A:$B,MATCH(CumulativeEventTypeTable!$B$1,CumulativeEventRewardTable!$A$1:$B$1,0),0)</f>
        <v>서프라이즈 누적 오리진 상자</v>
      </c>
      <c r="C59">
        <v>20</v>
      </c>
      <c r="D59">
        <v>0</v>
      </c>
      <c r="E59" t="str">
        <f t="shared" ca="1" si="35"/>
        <v>cu</v>
      </c>
      <c r="F59" t="s">
        <v>2</v>
      </c>
      <c r="G59" t="s">
        <v>62</v>
      </c>
      <c r="H59">
        <v>500</v>
      </c>
      <c r="I59" t="str">
        <f t="shared" si="36"/>
        <v/>
      </c>
      <c r="J59" t="str">
        <f t="shared" ca="1" si="38"/>
        <v/>
      </c>
      <c r="N59" t="str">
        <f t="shared" si="39"/>
        <v/>
      </c>
      <c r="O59" t="str">
        <f t="shared" ca="1" si="40"/>
        <v/>
      </c>
      <c r="S59" t="str">
        <f t="shared" si="41"/>
        <v/>
      </c>
      <c r="T59">
        <v>1</v>
      </c>
      <c r="U59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</v>
      </c>
      <c r="V59" t="str">
        <f t="shared" ca="1" si="27"/>
        <v>{"id":"so","da":20,"ad":0,"tp1":"cu","vl1":"GO","cn1":500}</v>
      </c>
    </row>
    <row r="60" spans="1:22">
      <c r="A60" t="s">
        <v>51</v>
      </c>
      <c r="B60" t="str">
        <f>VLOOKUP(A60,CumulativeEventTypeTable!$A:$B,MATCH(CumulativeEventTypeTable!$B$1,CumulativeEventRewardTable!$A$1:$B$1,0),0)</f>
        <v>서프라이즈 누적 오리진 상자</v>
      </c>
      <c r="C60">
        <v>21</v>
      </c>
      <c r="D60">
        <v>0</v>
      </c>
      <c r="E60" t="str">
        <f t="shared" ca="1" si="35"/>
        <v>cu</v>
      </c>
      <c r="F60" t="s">
        <v>2</v>
      </c>
      <c r="G60" t="s">
        <v>48</v>
      </c>
      <c r="H60">
        <v>2</v>
      </c>
      <c r="I60" t="str">
        <f t="shared" si="36"/>
        <v/>
      </c>
      <c r="J60" t="str">
        <f t="shared" ca="1" si="38"/>
        <v/>
      </c>
      <c r="N60" t="str">
        <f t="shared" si="39"/>
        <v/>
      </c>
      <c r="O60" t="str">
        <f t="shared" ca="1" si="40"/>
        <v/>
      </c>
      <c r="S60" t="str">
        <f t="shared" si="41"/>
        <v/>
      </c>
      <c r="T60">
        <v>1</v>
      </c>
      <c r="U60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</v>
      </c>
      <c r="V60" t="str">
        <f t="shared" ca="1" si="27"/>
        <v>{"id":"so","da":21,"ad":0,"tp1":"cu","vl1":"DI","cn1":2}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22</v>
      </c>
      <c r="D61">
        <v>0</v>
      </c>
      <c r="E61" t="str">
        <f t="shared" ca="1" si="35"/>
        <v>cu</v>
      </c>
      <c r="F61" t="s">
        <v>2</v>
      </c>
      <c r="G61" t="s">
        <v>62</v>
      </c>
      <c r="H61">
        <v>700</v>
      </c>
      <c r="I61" t="str">
        <f t="shared" si="36"/>
        <v/>
      </c>
      <c r="J61" t="str">
        <f t="shared" ca="1" si="38"/>
        <v/>
      </c>
      <c r="N61" t="str">
        <f t="shared" si="39"/>
        <v/>
      </c>
      <c r="O61" t="str">
        <f t="shared" ca="1" si="40"/>
        <v/>
      </c>
      <c r="S61" t="str">
        <f t="shared" si="41"/>
        <v/>
      </c>
      <c r="T61">
        <v>1</v>
      </c>
      <c r="U61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</v>
      </c>
      <c r="V61" t="str">
        <f t="shared" ca="1" si="27"/>
        <v>{"id":"so","da":22,"ad":0,"tp1":"cu","vl1":"GO","cn1":700}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23</v>
      </c>
      <c r="D62">
        <v>0</v>
      </c>
      <c r="E62" t="str">
        <f t="shared" ca="1" si="35"/>
        <v>be</v>
      </c>
      <c r="F62" t="s">
        <v>47</v>
      </c>
      <c r="G62">
        <v>3</v>
      </c>
      <c r="H62">
        <v>1</v>
      </c>
      <c r="I62" t="str">
        <f t="shared" si="36"/>
        <v/>
      </c>
      <c r="J62" t="str">
        <f t="shared" ca="1" si="38"/>
        <v/>
      </c>
      <c r="N62" t="str">
        <f t="shared" si="39"/>
        <v/>
      </c>
      <c r="O62" t="str">
        <f t="shared" ca="1" si="40"/>
        <v/>
      </c>
      <c r="S62" t="str">
        <f t="shared" si="41"/>
        <v/>
      </c>
      <c r="T62">
        <v>1</v>
      </c>
      <c r="U62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</v>
      </c>
      <c r="V62" t="str">
        <f t="shared" ca="1" si="27"/>
        <v>{"id":"so","da":23,"ad":0,"tp1":"be","vl1":"3","cn1":1}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24</v>
      </c>
      <c r="D63">
        <v>0</v>
      </c>
      <c r="E63" t="str">
        <f t="shared" ca="1" si="35"/>
        <v>cu</v>
      </c>
      <c r="F63" t="s">
        <v>2</v>
      </c>
      <c r="G63" t="s">
        <v>62</v>
      </c>
      <c r="H63">
        <v>800</v>
      </c>
      <c r="I63" t="str">
        <f t="shared" si="36"/>
        <v/>
      </c>
      <c r="J63" t="str">
        <f t="shared" ca="1" si="38"/>
        <v/>
      </c>
      <c r="N63" t="str">
        <f t="shared" si="39"/>
        <v/>
      </c>
      <c r="O63" t="str">
        <f t="shared" ca="1" si="40"/>
        <v/>
      </c>
      <c r="S63" t="str">
        <f t="shared" si="41"/>
        <v/>
      </c>
      <c r="T63">
        <v>1</v>
      </c>
      <c r="U63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</v>
      </c>
      <c r="V63" t="str">
        <f t="shared" ca="1" si="27"/>
        <v>{"id":"so","da":24,"ad":0,"tp1":"cu","vl1":"GO","cn1":800}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25</v>
      </c>
      <c r="D64">
        <v>0</v>
      </c>
      <c r="E64" t="str">
        <f t="shared" ca="1" si="35"/>
        <v>be</v>
      </c>
      <c r="F64" t="s">
        <v>47</v>
      </c>
      <c r="G64">
        <v>2</v>
      </c>
      <c r="H64">
        <v>1</v>
      </c>
      <c r="I64" t="str">
        <f t="shared" si="36"/>
        <v/>
      </c>
      <c r="J64" t="str">
        <f t="shared" ca="1" si="38"/>
        <v/>
      </c>
      <c r="N64" t="str">
        <f t="shared" si="39"/>
        <v/>
      </c>
      <c r="O64" t="str">
        <f t="shared" ca="1" si="40"/>
        <v/>
      </c>
      <c r="S64" t="str">
        <f t="shared" si="41"/>
        <v/>
      </c>
      <c r="T64">
        <v>1</v>
      </c>
      <c r="U64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</v>
      </c>
      <c r="V64" t="str">
        <f t="shared" ca="1" si="27"/>
        <v>{"id":"so","da":25,"ad":0,"tp1":"be","vl1":"2","cn1":1}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26</v>
      </c>
      <c r="D65">
        <v>0</v>
      </c>
      <c r="E65" t="str">
        <f t="shared" ca="1" si="35"/>
        <v>cu</v>
      </c>
      <c r="F65" t="s">
        <v>2</v>
      </c>
      <c r="G65" t="s">
        <v>48</v>
      </c>
      <c r="H65">
        <v>3</v>
      </c>
      <c r="I65" t="str">
        <f t="shared" si="36"/>
        <v/>
      </c>
      <c r="J65" t="str">
        <f t="shared" ca="1" si="38"/>
        <v/>
      </c>
      <c r="N65" t="str">
        <f t="shared" si="39"/>
        <v/>
      </c>
      <c r="O65" t="str">
        <f t="shared" ca="1" si="40"/>
        <v/>
      </c>
      <c r="S65" t="str">
        <f t="shared" si="41"/>
        <v/>
      </c>
      <c r="T65">
        <v>1</v>
      </c>
      <c r="U65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</v>
      </c>
      <c r="V65" t="str">
        <f t="shared" ca="1" si="27"/>
        <v>{"id":"so","da":26,"ad":0,"tp1":"cu","vl1":"DI","cn1":3}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27</v>
      </c>
      <c r="D66">
        <v>0</v>
      </c>
      <c r="E66" t="str">
        <f t="shared" ca="1" si="35"/>
        <v>be</v>
      </c>
      <c r="F66" t="s">
        <v>47</v>
      </c>
      <c r="G66">
        <v>1</v>
      </c>
      <c r="H66">
        <v>1</v>
      </c>
      <c r="I66" t="str">
        <f t="shared" si="36"/>
        <v/>
      </c>
      <c r="J66" t="str">
        <f t="shared" ca="1" si="38"/>
        <v/>
      </c>
      <c r="N66" t="str">
        <f t="shared" si="39"/>
        <v/>
      </c>
      <c r="O66" t="str">
        <f t="shared" ca="1" si="40"/>
        <v/>
      </c>
      <c r="S66" t="str">
        <f t="shared" si="41"/>
        <v/>
      </c>
      <c r="T66">
        <v>1</v>
      </c>
      <c r="U66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</v>
      </c>
      <c r="V66" t="str">
        <f t="shared" ca="1" si="27"/>
        <v>{"id":"so","da":27,"ad":0,"tp1":"be","vl1":"1","cn1":1}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28</v>
      </c>
      <c r="D67">
        <v>0</v>
      </c>
      <c r="E67" t="str">
        <f t="shared" ca="1" si="35"/>
        <v>cu</v>
      </c>
      <c r="F67" t="s">
        <v>2</v>
      </c>
      <c r="G67" t="s">
        <v>78</v>
      </c>
      <c r="H67">
        <v>7</v>
      </c>
      <c r="I67" t="str">
        <f t="shared" si="36"/>
        <v/>
      </c>
      <c r="J67" t="str">
        <f t="shared" ca="1" si="38"/>
        <v/>
      </c>
      <c r="N67" t="str">
        <f t="shared" si="39"/>
        <v/>
      </c>
      <c r="O67" t="str">
        <f t="shared" ca="1" si="40"/>
        <v/>
      </c>
      <c r="S67" t="str">
        <f t="shared" si="41"/>
        <v/>
      </c>
      <c r="T67">
        <v>1</v>
      </c>
      <c r="U67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</v>
      </c>
      <c r="V67" t="str">
        <f t="shared" ca="1" si="27"/>
        <v>{"id":"so","da":28,"ad":0,"tp1":"cu","vl1":"EN","cn1":7}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29</v>
      </c>
      <c r="D68">
        <v>0</v>
      </c>
      <c r="E68" t="str">
        <f t="shared" ca="1" si="35"/>
        <v>cu</v>
      </c>
      <c r="F68" t="s">
        <v>2</v>
      </c>
      <c r="G68" t="s">
        <v>62</v>
      </c>
      <c r="H68">
        <v>600</v>
      </c>
      <c r="I68" t="str">
        <f t="shared" si="36"/>
        <v/>
      </c>
      <c r="J68" t="str">
        <f t="shared" ca="1" si="38"/>
        <v/>
      </c>
      <c r="N68" t="str">
        <f t="shared" si="39"/>
        <v/>
      </c>
      <c r="O68" t="str">
        <f t="shared" ca="1" si="40"/>
        <v/>
      </c>
      <c r="S68" t="str">
        <f t="shared" si="41"/>
        <v/>
      </c>
      <c r="T68">
        <v>1</v>
      </c>
      <c r="U68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</v>
      </c>
      <c r="V68" t="str">
        <f t="shared" ca="1" si="27"/>
        <v>{"id":"so","da":29,"ad":0,"tp1":"cu","vl1":"GO","cn1":600}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30</v>
      </c>
      <c r="D69">
        <v>1</v>
      </c>
      <c r="E69" t="str">
        <f t="shared" ca="1" si="35"/>
        <v>fe</v>
      </c>
      <c r="F69" t="s">
        <v>56</v>
      </c>
      <c r="G69" t="s">
        <v>70</v>
      </c>
      <c r="H69">
        <v>1</v>
      </c>
      <c r="I69" t="str">
        <f t="shared" si="36"/>
        <v/>
      </c>
      <c r="J69" t="str">
        <f t="shared" ca="1" si="38"/>
        <v/>
      </c>
      <c r="N69" t="str">
        <f t="shared" si="39"/>
        <v/>
      </c>
      <c r="O69" t="str">
        <f t="shared" ca="1" si="40"/>
        <v/>
      </c>
      <c r="S69" t="str">
        <f t="shared" si="41"/>
        <v/>
      </c>
      <c r="T69">
        <v>1</v>
      </c>
      <c r="U69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</v>
      </c>
      <c r="V69" t="str">
        <f t="shared" ca="1" si="27"/>
        <v>{"id":"so","da":30,"ad":1,"tp1":"fe","vl1":"Equip0401","cn1":1}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31</v>
      </c>
      <c r="D70">
        <v>1</v>
      </c>
      <c r="E70" t="str">
        <f t="shared" ca="1" si="35"/>
        <v>fe</v>
      </c>
      <c r="F70" t="s">
        <v>56</v>
      </c>
      <c r="G70" t="s">
        <v>73</v>
      </c>
      <c r="H70">
        <v>1</v>
      </c>
      <c r="I70" t="str">
        <f t="shared" si="36"/>
        <v/>
      </c>
      <c r="J70" t="str">
        <f t="shared" ca="1" si="38"/>
        <v/>
      </c>
      <c r="N70" t="str">
        <f t="shared" si="39"/>
        <v/>
      </c>
      <c r="O70" t="str">
        <f t="shared" ca="1" si="40"/>
        <v/>
      </c>
      <c r="S70" t="str">
        <f t="shared" si="41"/>
        <v/>
      </c>
      <c r="T70">
        <v>1</v>
      </c>
      <c r="U70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0" t="str">
        <f t="shared" ca="1" si="27"/>
        <v>{"id":"so","da":31,"ad":1,"tp1":"fe","vl1":"Equip1401","cn1":1}</v>
      </c>
    </row>
    <row r="71" spans="1:22">
      <c r="A71" t="s">
        <v>77</v>
      </c>
      <c r="B71" t="str">
        <f>VLOOKUP(A71,CumulativeEventTypeTable!$A:$B,MATCH(CumulativeEventTypeTable!$B$1,CumulativeEventRewardTable!$A$1:$B$1,0),0)</f>
        <v>복귀유저 누적 로그인</v>
      </c>
      <c r="C71">
        <v>1</v>
      </c>
      <c r="D71">
        <v>0</v>
      </c>
      <c r="E71" t="str">
        <f t="shared" ca="1" si="35"/>
        <v>cu</v>
      </c>
      <c r="F71" t="s">
        <v>2</v>
      </c>
      <c r="G71" t="s">
        <v>62</v>
      </c>
      <c r="H71">
        <v>2000</v>
      </c>
      <c r="I71" t="str">
        <f t="shared" si="36"/>
        <v/>
      </c>
      <c r="J71" t="str">
        <f t="shared" ref="J41:J77" ca="1" si="43">IF(ISBLANK(K71),"",
VLOOKUP(K71,OFFSET(INDIRECT("$A:$B"),0,MATCH(K$1&amp;"_Verify",INDIRECT("$1:$1"),0)-1),2,0)
)</f>
        <v/>
      </c>
      <c r="N71" t="str">
        <f t="shared" ref="N41:N77" si="44">IF(K71="장비1상자",
  IF(OR(L71&gt;3,M71&gt;5),"장비이상",""),
IF(L71="GO",
  IF(M71&lt;100,"골드이상",""),
IF(L71="DI",
  IF(M71&gt;29,"다이아너무많음",
  IF(M71&gt;9,"다이아다소많음","")),"")))</f>
        <v/>
      </c>
      <c r="O71" t="str">
        <f t="shared" ref="O41:O77" ca="1" si="45">IF(ISBLANK(P71),"",
VLOOKUP(P71,OFFSET(INDIRECT("$A:$B"),0,MATCH(P$1&amp;"_Verify",INDIRECT("$1:$1"),0)-1),2,0)
)</f>
        <v/>
      </c>
      <c r="S71" t="str">
        <f t="shared" ref="S41:S77" si="46">IF(P71="장비1상자",
  IF(OR(Q71&gt;3,R71&gt;5),"장비이상",""),
IF(Q71="GO",
  IF(R71&lt;100,"골드이상",""),
IF(Q71="DI",
  IF(R71&gt;29,"다이아너무많음",
  IF(R71&gt;9,"다이아다소많음","")),"")))</f>
        <v/>
      </c>
      <c r="T71">
        <v>0</v>
      </c>
      <c r="U71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1" t="str">
        <f t="shared" si="27"/>
        <v/>
      </c>
    </row>
    <row r="72" spans="1:22">
      <c r="A72" t="s">
        <v>77</v>
      </c>
      <c r="B72" t="str">
        <f>VLOOKUP(A72,CumulativeEventTypeTable!$A:$B,MATCH(CumulativeEventTypeTable!$B$1,CumulativeEventRewardTable!$A$1:$B$1,0),0)</f>
        <v>복귀유저 누적 로그인</v>
      </c>
      <c r="C72">
        <v>2</v>
      </c>
      <c r="D72">
        <v>0</v>
      </c>
      <c r="E72" t="str">
        <f t="shared" ca="1" si="35"/>
        <v>cu</v>
      </c>
      <c r="F72" t="s">
        <v>2</v>
      </c>
      <c r="G72" t="s">
        <v>62</v>
      </c>
      <c r="H72">
        <v>2000</v>
      </c>
      <c r="I72" t="str">
        <f t="shared" si="36"/>
        <v/>
      </c>
      <c r="J72" t="str">
        <f t="shared" ca="1" si="43"/>
        <v/>
      </c>
      <c r="N72" t="str">
        <f t="shared" si="44"/>
        <v/>
      </c>
      <c r="O72" t="str">
        <f t="shared" ca="1" si="45"/>
        <v/>
      </c>
      <c r="S72" t="str">
        <f t="shared" si="46"/>
        <v/>
      </c>
      <c r="T72">
        <v>0</v>
      </c>
      <c r="U72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2" t="str">
        <f t="shared" si="27"/>
        <v/>
      </c>
    </row>
    <row r="73" spans="1:22">
      <c r="A73" t="s">
        <v>77</v>
      </c>
      <c r="B73" t="str">
        <f>VLOOKUP(A73,CumulativeEventTypeTable!$A:$B,MATCH(CumulativeEventTypeTable!$B$1,CumulativeEventRewardTable!$A$1:$B$1,0),0)</f>
        <v>복귀유저 누적 로그인</v>
      </c>
      <c r="C73">
        <v>3</v>
      </c>
      <c r="D73">
        <v>0</v>
      </c>
      <c r="E73" t="str">
        <f t="shared" ca="1" si="35"/>
        <v>cu</v>
      </c>
      <c r="F73" t="s">
        <v>2</v>
      </c>
      <c r="G73" t="s">
        <v>62</v>
      </c>
      <c r="H73">
        <v>2000</v>
      </c>
      <c r="I73" t="str">
        <f t="shared" si="36"/>
        <v/>
      </c>
      <c r="J73" t="str">
        <f t="shared" ca="1" si="43"/>
        <v/>
      </c>
      <c r="N73" t="str">
        <f t="shared" si="44"/>
        <v/>
      </c>
      <c r="O73" t="str">
        <f t="shared" ca="1" si="45"/>
        <v/>
      </c>
      <c r="S73" t="str">
        <f t="shared" si="46"/>
        <v/>
      </c>
      <c r="T73">
        <v>0</v>
      </c>
      <c r="U73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3" t="str">
        <f t="shared" si="27"/>
        <v/>
      </c>
    </row>
    <row r="74" spans="1:22">
      <c r="A74" t="s">
        <v>77</v>
      </c>
      <c r="B74" t="str">
        <f>VLOOKUP(A74,CumulativeEventTypeTable!$A:$B,MATCH(CumulativeEventTypeTable!$B$1,CumulativeEventRewardTable!$A$1:$B$1,0),0)</f>
        <v>복귀유저 누적 로그인</v>
      </c>
      <c r="C74">
        <v>4</v>
      </c>
      <c r="D74">
        <v>0</v>
      </c>
      <c r="E74" t="str">
        <f t="shared" ca="1" si="35"/>
        <v>cu</v>
      </c>
      <c r="F74" t="s">
        <v>2</v>
      </c>
      <c r="G74" t="s">
        <v>62</v>
      </c>
      <c r="H74">
        <v>2000</v>
      </c>
      <c r="I74" t="str">
        <f t="shared" si="36"/>
        <v/>
      </c>
      <c r="J74" t="str">
        <f t="shared" ca="1" si="43"/>
        <v/>
      </c>
      <c r="N74" t="str">
        <f t="shared" si="44"/>
        <v/>
      </c>
      <c r="O74" t="str">
        <f t="shared" ca="1" si="45"/>
        <v/>
      </c>
      <c r="S74" t="str">
        <f t="shared" si="46"/>
        <v/>
      </c>
      <c r="T74">
        <v>0</v>
      </c>
      <c r="U74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4" t="str">
        <f t="shared" si="27"/>
        <v/>
      </c>
    </row>
    <row r="75" spans="1:22">
      <c r="A75" t="s">
        <v>77</v>
      </c>
      <c r="B75" t="str">
        <f>VLOOKUP(A75,CumulativeEventTypeTable!$A:$B,MATCH(CumulativeEventTypeTable!$B$1,CumulativeEventRewardTable!$A$1:$B$1,0),0)</f>
        <v>복귀유저 누적 로그인</v>
      </c>
      <c r="C75">
        <v>5</v>
      </c>
      <c r="D75">
        <v>0</v>
      </c>
      <c r="E75" t="str">
        <f t="shared" ca="1" si="35"/>
        <v>cu</v>
      </c>
      <c r="F75" t="s">
        <v>2</v>
      </c>
      <c r="G75" t="s">
        <v>62</v>
      </c>
      <c r="H75">
        <v>2000</v>
      </c>
      <c r="I75" t="str">
        <f t="shared" si="36"/>
        <v/>
      </c>
      <c r="J75" t="str">
        <f t="shared" ca="1" si="43"/>
        <v/>
      </c>
      <c r="N75" t="str">
        <f t="shared" si="44"/>
        <v/>
      </c>
      <c r="O75" t="str">
        <f t="shared" ca="1" si="45"/>
        <v/>
      </c>
      <c r="S75" t="str">
        <f t="shared" si="46"/>
        <v/>
      </c>
      <c r="T75">
        <v>0</v>
      </c>
      <c r="U75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5" t="str">
        <f t="shared" si="27"/>
        <v/>
      </c>
    </row>
    <row r="76" spans="1:22">
      <c r="A76" t="s">
        <v>77</v>
      </c>
      <c r="B76" t="str">
        <f>VLOOKUP(A76,CumulativeEventTypeTable!$A:$B,MATCH(CumulativeEventTypeTable!$B$1,CumulativeEventRewardTable!$A$1:$B$1,0),0)</f>
        <v>복귀유저 누적 로그인</v>
      </c>
      <c r="C76">
        <v>6</v>
      </c>
      <c r="D76">
        <v>0</v>
      </c>
      <c r="E76" t="str">
        <f t="shared" ca="1" si="35"/>
        <v>cu</v>
      </c>
      <c r="F76" t="s">
        <v>2</v>
      </c>
      <c r="G76" t="s">
        <v>62</v>
      </c>
      <c r="H76">
        <v>2000</v>
      </c>
      <c r="I76" t="str">
        <f t="shared" si="36"/>
        <v/>
      </c>
      <c r="J76" t="str">
        <f t="shared" ca="1" si="43"/>
        <v/>
      </c>
      <c r="N76" t="str">
        <f t="shared" si="44"/>
        <v/>
      </c>
      <c r="O76" t="str">
        <f t="shared" ca="1" si="45"/>
        <v/>
      </c>
      <c r="S76" t="str">
        <f t="shared" si="46"/>
        <v/>
      </c>
      <c r="T76">
        <v>0</v>
      </c>
      <c r="U76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6" t="str">
        <f t="shared" si="27"/>
        <v/>
      </c>
    </row>
    <row r="77" spans="1:22">
      <c r="A77" t="s">
        <v>77</v>
      </c>
      <c r="B77" t="str">
        <f>VLOOKUP(A77,CumulativeEventTypeTable!$A:$B,MATCH(CumulativeEventTypeTable!$B$1,CumulativeEventRewardTable!$A$1:$B$1,0),0)</f>
        <v>복귀유저 누적 로그인</v>
      </c>
      <c r="C77">
        <v>7</v>
      </c>
      <c r="D77">
        <v>1</v>
      </c>
      <c r="E77" t="str">
        <f t="shared" ca="1" si="35"/>
        <v>cu</v>
      </c>
      <c r="F77" t="s">
        <v>2</v>
      </c>
      <c r="G77" t="s">
        <v>62</v>
      </c>
      <c r="H77">
        <v>2000</v>
      </c>
      <c r="I77" t="str">
        <f t="shared" si="36"/>
        <v/>
      </c>
      <c r="J77" t="str">
        <f t="shared" ca="1" si="43"/>
        <v/>
      </c>
      <c r="N77" t="str">
        <f t="shared" si="44"/>
        <v/>
      </c>
      <c r="O77" t="str">
        <f t="shared" ca="1" si="45"/>
        <v/>
      </c>
      <c r="S77" t="str">
        <f t="shared" si="46"/>
        <v/>
      </c>
      <c r="T77">
        <v>0</v>
      </c>
      <c r="U77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7" t="str">
        <f t="shared" si="27"/>
        <v/>
      </c>
    </row>
  </sheetData>
  <phoneticPr fontId="1" type="noConversion"/>
  <dataValidations count="1">
    <dataValidation type="list" allowBlank="1" showInputMessage="1" showErrorMessage="1" sqref="F2:F77 K2:K77 P2:P77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2021-07-06T10:35:12Z</dcterms:modified>
</cp:coreProperties>
</file>