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1487ABA-248A-4BFD-81DA-CFF4A7A779C3}" xr6:coauthVersionLast="45" xr6:coauthVersionMax="45" xr10:uidLastSave="{00000000-0000-0000-0000-000000000000}"/>
  <bookViews>
    <workbookView xWindow="-28920" yWindow="-120" windowWidth="29040" windowHeight="15840" xr2:uid="{414219B6-7064-40CC-A492-ADCA17014BB4}"/>
    <workbookView xWindow="-120" yWindow="-120" windowWidth="29040" windowHeight="15840" activeTab="2"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EquipTable!$AM$1:$AM$128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 i="6" l="1"/>
  <c r="D2" i="6"/>
  <c r="E2" i="6"/>
  <c r="F2" i="6"/>
  <c r="G2" i="6"/>
  <c r="H2" i="6"/>
  <c r="I2" i="6"/>
  <c r="C3" i="6"/>
  <c r="D3" i="6"/>
  <c r="E3" i="6"/>
  <c r="F3" i="6"/>
  <c r="G3" i="6"/>
  <c r="H3" i="6"/>
  <c r="I3" i="6"/>
  <c r="C4" i="6"/>
  <c r="D4" i="6"/>
  <c r="E4" i="6"/>
  <c r="F4" i="6"/>
  <c r="G4" i="6"/>
  <c r="H4" i="6"/>
  <c r="I4" i="6"/>
  <c r="C5" i="6"/>
  <c r="D5" i="6"/>
  <c r="E5" i="6"/>
  <c r="F5" i="6"/>
  <c r="G5" i="6"/>
  <c r="H5" i="6"/>
  <c r="I5" i="6"/>
  <c r="C6" i="6"/>
  <c r="D6" i="6"/>
  <c r="E6" i="6"/>
  <c r="F6" i="6"/>
  <c r="G6" i="6"/>
  <c r="H6" i="6"/>
  <c r="I6" i="6"/>
  <c r="C7" i="6"/>
  <c r="D7" i="6"/>
  <c r="E7" i="6"/>
  <c r="F7" i="6"/>
  <c r="G7" i="6"/>
  <c r="H7" i="6"/>
  <c r="I7" i="6"/>
  <c r="C8" i="6"/>
  <c r="D8" i="6"/>
  <c r="E8" i="6"/>
  <c r="F8" i="6"/>
  <c r="G8" i="6"/>
  <c r="H8" i="6"/>
  <c r="I8" i="6"/>
  <c r="N6" i="6"/>
  <c r="M5" i="6"/>
  <c r="L4" i="6"/>
  <c r="AJ127" i="1" l="1"/>
  <c r="AJ126" i="1"/>
  <c r="AJ125" i="1"/>
  <c r="AJ124" i="1"/>
  <c r="AJ123" i="1"/>
  <c r="AJ122" i="1"/>
  <c r="AJ121" i="1"/>
  <c r="AJ120" i="1"/>
  <c r="AJ119" i="1"/>
  <c r="AJ118" i="1"/>
  <c r="AJ117" i="1"/>
  <c r="AJ116" i="1"/>
  <c r="AJ115"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0" i="1"/>
  <c r="AJ79" i="1"/>
  <c r="AJ78" i="1"/>
  <c r="AJ77" i="1"/>
  <c r="AJ76" i="1"/>
  <c r="AJ75" i="1"/>
  <c r="AJ74" i="1"/>
  <c r="AJ73" i="1"/>
  <c r="AJ72" i="1"/>
  <c r="AJ71" i="1"/>
  <c r="AJ70" i="1"/>
  <c r="AJ69" i="1"/>
  <c r="AJ68"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J2" i="1"/>
  <c r="AK2" i="1" l="1"/>
  <c r="AK20" i="1"/>
  <c r="AK69" i="1"/>
  <c r="AK5" i="1"/>
  <c r="AK11" i="1"/>
  <c r="AK17" i="1"/>
  <c r="AK23" i="1"/>
  <c r="AK29" i="1"/>
  <c r="AK35" i="1"/>
  <c r="AK41" i="1"/>
  <c r="AK47" i="1"/>
  <c r="AK53" i="1"/>
  <c r="AK59" i="1"/>
  <c r="AK65" i="1"/>
  <c r="AK72" i="1"/>
  <c r="AK78" i="1"/>
  <c r="AK91" i="1"/>
  <c r="AK97" i="1"/>
  <c r="AK103" i="1"/>
  <c r="AK109" i="1"/>
  <c r="AK116" i="1"/>
  <c r="AK122" i="1"/>
  <c r="AK8" i="1"/>
  <c r="AK44" i="1"/>
  <c r="AK6" i="1"/>
  <c r="AK12" i="1"/>
  <c r="AK18" i="1"/>
  <c r="AK24" i="1"/>
  <c r="AK30" i="1"/>
  <c r="AK36" i="1"/>
  <c r="AK42" i="1"/>
  <c r="AK48" i="1"/>
  <c r="AK54" i="1"/>
  <c r="AK60" i="1"/>
  <c r="AK66" i="1"/>
  <c r="AK73" i="1"/>
  <c r="AK79" i="1"/>
  <c r="AK92" i="1"/>
  <c r="AK98" i="1"/>
  <c r="AK104" i="1"/>
  <c r="AK110" i="1"/>
  <c r="AK117" i="1"/>
  <c r="AK123" i="1"/>
  <c r="AK26" i="1"/>
  <c r="AK56" i="1"/>
  <c r="AK7" i="1"/>
  <c r="AK13" i="1"/>
  <c r="AK19" i="1"/>
  <c r="AK25" i="1"/>
  <c r="AK31" i="1"/>
  <c r="AK37" i="1"/>
  <c r="AK43" i="1"/>
  <c r="AK49" i="1"/>
  <c r="AK55" i="1"/>
  <c r="AK61" i="1"/>
  <c r="AK68" i="1"/>
  <c r="AK74" i="1"/>
  <c r="AK80" i="1"/>
  <c r="AK93" i="1"/>
  <c r="AK99" i="1"/>
  <c r="AK105" i="1"/>
  <c r="AK111" i="1"/>
  <c r="AK118" i="1"/>
  <c r="AK124" i="1"/>
  <c r="AK38" i="1"/>
  <c r="AK75" i="1"/>
  <c r="AK88" i="1"/>
  <c r="AK94" i="1"/>
  <c r="AK100" i="1"/>
  <c r="AK106" i="1"/>
  <c r="AK112" i="1"/>
  <c r="AK119" i="1"/>
  <c r="AK125" i="1"/>
  <c r="AK32" i="1"/>
  <c r="AK62" i="1"/>
  <c r="AK3" i="1"/>
  <c r="AK9" i="1"/>
  <c r="AK15" i="1"/>
  <c r="AK21" i="1"/>
  <c r="AK27" i="1"/>
  <c r="AK33" i="1"/>
  <c r="AK39" i="1"/>
  <c r="AK45" i="1"/>
  <c r="AK51" i="1"/>
  <c r="AK57" i="1"/>
  <c r="AK63" i="1"/>
  <c r="AK70" i="1"/>
  <c r="AK76" i="1"/>
  <c r="AK89" i="1"/>
  <c r="AK95" i="1"/>
  <c r="AK101" i="1"/>
  <c r="AK107" i="1"/>
  <c r="AK113" i="1"/>
  <c r="AK120" i="1"/>
  <c r="AK126" i="1"/>
  <c r="AK14" i="1"/>
  <c r="AK50" i="1"/>
  <c r="AK4" i="1"/>
  <c r="AK10" i="1"/>
  <c r="AK16" i="1"/>
  <c r="AK22" i="1"/>
  <c r="AK28" i="1"/>
  <c r="AK34" i="1"/>
  <c r="AK40" i="1"/>
  <c r="AK46" i="1"/>
  <c r="AK52" i="1"/>
  <c r="AK58" i="1"/>
  <c r="AK64" i="1"/>
  <c r="AK71" i="1"/>
  <c r="AK77" i="1"/>
  <c r="AK90" i="1"/>
  <c r="AK96" i="1"/>
  <c r="AK102" i="1"/>
  <c r="AK108" i="1"/>
  <c r="AK115" i="1"/>
  <c r="AK121" i="1"/>
  <c r="AK127" i="1"/>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83" i="1"/>
  <c r="M114" i="1"/>
  <c r="D67" i="1"/>
  <c r="D87" i="1"/>
  <c r="D81" i="1"/>
  <c r="D114" i="1"/>
  <c r="D82" i="1"/>
  <c r="M84" i="1"/>
  <c r="M82" i="1"/>
  <c r="M128" i="1"/>
  <c r="D85" i="1"/>
  <c r="D128" i="1"/>
  <c r="M87" i="1"/>
  <c r="M81" i="1"/>
  <c r="M67" i="1"/>
  <c r="M85" i="1"/>
  <c r="D84" i="1"/>
  <c r="D86" i="1"/>
  <c r="M83" i="1"/>
  <c r="M86"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D6" i="1" l="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E6" i="1" s="1"/>
  <c r="AB6" i="1"/>
  <c r="AF6" i="1" s="1"/>
  <c r="V87" i="7"/>
  <c r="AD8" i="1" l="1"/>
  <c r="AC8" i="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E8" i="1" l="1"/>
  <c r="AD10" i="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AY7" i="6"/>
  <c r="O53" i="4"/>
  <c r="O63" i="4"/>
  <c r="O29" i="4"/>
  <c r="O43" i="4"/>
  <c r="AY5" i="6"/>
  <c r="O45" i="4"/>
  <c r="O32" i="4"/>
  <c r="O44" i="4"/>
  <c r="O65" i="4"/>
  <c r="O25" i="4"/>
  <c r="O42" i="4"/>
  <c r="O49" i="4"/>
  <c r="O52" i="4"/>
  <c r="O60" i="4"/>
  <c r="O41" i="4"/>
  <c r="O51" i="4"/>
  <c r="O9" i="4"/>
  <c r="O10" i="4"/>
  <c r="O26" i="4"/>
  <c r="O70" i="4"/>
  <c r="O5" i="4"/>
  <c r="O67" i="4"/>
  <c r="O11" i="4"/>
  <c r="O17" i="4"/>
  <c r="O69" i="4"/>
  <c r="O36" i="4"/>
  <c r="O74" i="4"/>
  <c r="O23" i="4"/>
  <c r="AY4" i="6"/>
  <c r="O18" i="4"/>
  <c r="AY6" i="6"/>
  <c r="O3" i="4"/>
  <c r="O40" i="4"/>
  <c r="O71" i="4"/>
  <c r="O57" i="4"/>
  <c r="O4" i="4"/>
  <c r="O21" i="4"/>
  <c r="O20" i="4"/>
  <c r="O66" i="4"/>
  <c r="O7" i="4"/>
  <c r="O12" i="4"/>
  <c r="O78" i="4"/>
  <c r="O48" i="4"/>
  <c r="O73" i="4"/>
  <c r="O77" i="4"/>
  <c r="O50" i="4"/>
  <c r="O64" i="4"/>
  <c r="O19" i="4"/>
  <c r="O37" i="4"/>
  <c r="O61" i="4"/>
  <c r="O55" i="4"/>
  <c r="O62" i="4"/>
  <c r="O47" i="4"/>
  <c r="O30" i="4"/>
  <c r="AY3" i="6"/>
  <c r="O13" i="4"/>
  <c r="O35" i="4"/>
  <c r="O72" i="4"/>
  <c r="O75" i="4"/>
  <c r="O76" i="4"/>
  <c r="O59" i="4"/>
  <c r="O54" i="4"/>
  <c r="AY8" i="6"/>
  <c r="O8" i="4"/>
  <c r="O31" i="4"/>
  <c r="O56" i="4"/>
  <c r="O27" i="4"/>
  <c r="O38" i="4"/>
  <c r="O16" i="4"/>
  <c r="AY2" i="6"/>
  <c r="O22" i="4"/>
  <c r="O33" i="4"/>
  <c r="O34" i="4"/>
  <c r="O14" i="4"/>
  <c r="O28" i="4"/>
  <c r="O15" i="4"/>
  <c r="O24" i="4"/>
  <c r="O39" i="4"/>
  <c r="O6" i="4"/>
  <c r="O46" i="4"/>
  <c r="O58" i="4"/>
  <c r="O68" i="4"/>
  <c r="O2"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J118" i="2" l="1"/>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I44" i="4"/>
  <c r="I24" i="4"/>
  <c r="I38" i="4"/>
  <c r="I68" i="4"/>
  <c r="I34" i="4"/>
  <c r="I23" i="4"/>
  <c r="I55" i="4"/>
  <c r="I5" i="4"/>
  <c r="I22" i="4"/>
  <c r="I50" i="4"/>
  <c r="I46" i="4"/>
  <c r="I41" i="4"/>
  <c r="I66" i="4"/>
  <c r="I17" i="4"/>
  <c r="I28" i="4"/>
  <c r="I4" i="4"/>
  <c r="I32" i="4"/>
  <c r="I78" i="4"/>
  <c r="I63" i="4"/>
  <c r="I77" i="4"/>
  <c r="I39" i="4"/>
  <c r="I57" i="4"/>
  <c r="I45" i="4"/>
  <c r="I47" i="4"/>
  <c r="I30" i="4"/>
  <c r="I19" i="4"/>
  <c r="I62" i="4"/>
  <c r="I52" i="4"/>
  <c r="I43" i="4"/>
  <c r="I12" i="4"/>
  <c r="I8" i="4"/>
  <c r="I35" i="4"/>
  <c r="I25" i="4"/>
  <c r="I40" i="4"/>
  <c r="I15" i="4"/>
  <c r="I60" i="4"/>
  <c r="I16" i="4"/>
  <c r="I64" i="4"/>
  <c r="I51" i="4"/>
  <c r="I26" i="4"/>
  <c r="I75" i="4"/>
  <c r="I37" i="4"/>
  <c r="I59" i="4"/>
  <c r="I54" i="4"/>
  <c r="I9" i="4"/>
  <c r="I61" i="4"/>
  <c r="I58" i="4"/>
  <c r="I53" i="4"/>
  <c r="I67" i="4"/>
  <c r="I73" i="4"/>
  <c r="I11" i="4"/>
  <c r="I31" i="4"/>
  <c r="I65" i="4"/>
  <c r="I72" i="4"/>
  <c r="I18" i="4"/>
  <c r="I69" i="4"/>
  <c r="I27" i="4"/>
  <c r="I29" i="4"/>
  <c r="I6" i="4"/>
  <c r="I71" i="4"/>
  <c r="I33" i="4"/>
  <c r="I7" i="4"/>
  <c r="I14" i="4"/>
  <c r="I10" i="4"/>
  <c r="I48" i="4"/>
  <c r="I13" i="4"/>
  <c r="I76" i="4"/>
  <c r="I56" i="4"/>
  <c r="I74" i="4"/>
  <c r="I42" i="4"/>
  <c r="I49" i="4"/>
  <c r="I70" i="4"/>
  <c r="I36" i="4"/>
  <c r="I20" i="4"/>
  <c r="I21" i="4"/>
  <c r="L2" i="6" l="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J3" i="6"/>
  <c r="M2" i="6"/>
  <c r="L3" i="6"/>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J3" i="4" l="1"/>
  <c r="J2" i="4"/>
  <c r="N2" i="6"/>
  <c r="K4" i="6"/>
  <c r="M4" i="6"/>
  <c r="M3" i="6"/>
  <c r="T2" i="6"/>
  <c r="R89" i="2"/>
  <c r="R90" i="2" s="1"/>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N4" i="6" l="1"/>
  <c r="U2" i="6"/>
  <c r="N3" i="6"/>
  <c r="J4" i="6"/>
  <c r="N5" i="6"/>
  <c r="L5"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M6" i="6" l="1"/>
  <c r="O6" i="6"/>
  <c r="O7" i="6"/>
  <c r="V2" i="6"/>
  <c r="O3" i="6"/>
  <c r="O4" i="6"/>
  <c r="K5" i="6"/>
  <c r="O5" i="6"/>
  <c r="P2" i="6"/>
  <c r="R122" i="2"/>
  <c r="R92" i="2"/>
  <c r="P4" i="6" l="1"/>
  <c r="P7" i="6"/>
  <c r="N7" i="6"/>
  <c r="P8" i="6"/>
  <c r="P5" i="6"/>
  <c r="P6" i="6"/>
  <c r="L6" i="6"/>
  <c r="J5" i="6"/>
  <c r="P3" i="6"/>
  <c r="W2" i="6"/>
  <c r="R123" i="2"/>
  <c r="R93" i="2"/>
  <c r="I127" i="1"/>
  <c r="I126" i="1"/>
  <c r="I125" i="1"/>
  <c r="I124" i="1"/>
  <c r="I123" i="1"/>
  <c r="I122" i="1"/>
  <c r="I121" i="1"/>
  <c r="I120" i="1"/>
  <c r="I119" i="1"/>
  <c r="I118" i="1"/>
  <c r="I117" i="1"/>
  <c r="I116" i="1"/>
  <c r="I115" i="1"/>
  <c r="I5" i="1"/>
  <c r="I3" i="1"/>
  <c r="M7" i="6" l="1"/>
  <c r="O8" i="6"/>
  <c r="K6" i="6"/>
  <c r="R124" i="2"/>
  <c r="R94" i="2"/>
  <c r="R3" i="6"/>
  <c r="R2" i="2"/>
  <c r="R3" i="2"/>
  <c r="J3" i="2" s="1"/>
  <c r="R3" i="7" s="1"/>
  <c r="K3" i="7" s="1"/>
  <c r="R8" i="2"/>
  <c r="R9" i="2"/>
  <c r="R19" i="2"/>
  <c r="R20" i="2"/>
  <c r="R21" i="2" s="1"/>
  <c r="R35" i="2"/>
  <c r="R36" i="2"/>
  <c r="R56" i="2"/>
  <c r="R57" i="2"/>
  <c r="D3" i="2" l="1"/>
  <c r="L3" i="7" s="1"/>
  <c r="E3" i="7" s="1"/>
  <c r="D3" i="7" s="1"/>
  <c r="E3" i="2"/>
  <c r="M3" i="7" s="1"/>
  <c r="F3" i="7" s="1"/>
  <c r="F3" i="2"/>
  <c r="N3" i="7" s="1"/>
  <c r="G3" i="7" s="1"/>
  <c r="G3" i="2"/>
  <c r="O3" i="7" s="1"/>
  <c r="H3" i="7" s="1"/>
  <c r="H3" i="2"/>
  <c r="P3" i="7" s="1"/>
  <c r="I3" i="7" s="1"/>
  <c r="I3" i="2"/>
  <c r="Q3" i="7" s="1"/>
  <c r="J3" i="7" s="1"/>
  <c r="J6" i="6"/>
  <c r="N8" i="6"/>
  <c r="E9" i="2"/>
  <c r="M9" i="7" s="1"/>
  <c r="F9" i="7" s="1"/>
  <c r="D9" i="7" s="1"/>
  <c r="Q3" i="6"/>
  <c r="L7" i="6"/>
  <c r="R58" i="2"/>
  <c r="R59" i="2" s="1"/>
  <c r="S3" i="6"/>
  <c r="S4" i="6"/>
  <c r="R125" i="2"/>
  <c r="R95" i="2"/>
  <c r="R4" i="2"/>
  <c r="R22" i="2"/>
  <c r="R10" i="2"/>
  <c r="E10" i="2" s="1"/>
  <c r="M10" i="7" s="1"/>
  <c r="R37" i="2"/>
  <c r="D4" i="2" l="1"/>
  <c r="L4" i="7" s="1"/>
  <c r="E4" i="7" s="1"/>
  <c r="D4" i="7" s="1"/>
  <c r="E4" i="2"/>
  <c r="M4" i="7" s="1"/>
  <c r="F4" i="7" s="1"/>
  <c r="F4" i="2"/>
  <c r="N4" i="7" s="1"/>
  <c r="G4" i="7" s="1"/>
  <c r="G4" i="2"/>
  <c r="O4" i="7" s="1"/>
  <c r="H4" i="7" s="1"/>
  <c r="H4" i="2"/>
  <c r="P4" i="7" s="1"/>
  <c r="I4" i="7" s="1"/>
  <c r="I4" i="2"/>
  <c r="Q4" i="7" s="1"/>
  <c r="J4" i="7" s="1"/>
  <c r="J4" i="2"/>
  <c r="R4" i="7" s="1"/>
  <c r="K4" i="7" s="1"/>
  <c r="F10" i="7"/>
  <c r="D10" i="7" s="1"/>
  <c r="F20" i="2"/>
  <c r="N20" i="7" s="1"/>
  <c r="G20" i="7" s="1"/>
  <c r="D20" i="7" s="1"/>
  <c r="F22" i="2"/>
  <c r="N22" i="7" s="1"/>
  <c r="F21" i="2"/>
  <c r="N21" i="7" s="1"/>
  <c r="M8" i="6"/>
  <c r="T3" i="6"/>
  <c r="F10" i="2"/>
  <c r="N10" i="7" s="1"/>
  <c r="F9" i="2"/>
  <c r="N9" i="7" s="1"/>
  <c r="G9" i="7" s="1"/>
  <c r="D10" i="2"/>
  <c r="L10" i="7" s="1"/>
  <c r="D9" i="2"/>
  <c r="L9" i="7" s="1"/>
  <c r="E9" i="7" s="1"/>
  <c r="K7" i="6"/>
  <c r="T4" i="6"/>
  <c r="T5" i="6"/>
  <c r="R4" i="6"/>
  <c r="R126" i="2"/>
  <c r="R96" i="2"/>
  <c r="R38" i="2"/>
  <c r="R11" i="2"/>
  <c r="E11" i="2" s="1"/>
  <c r="M11" i="7" s="1"/>
  <c r="R23" i="2"/>
  <c r="F23" i="2" s="1"/>
  <c r="N23" i="7" s="1"/>
  <c r="R5" i="2"/>
  <c r="R60" i="2"/>
  <c r="Z35" i="2"/>
  <c r="S35" i="2"/>
  <c r="AB19" i="2"/>
  <c r="U19" i="2"/>
  <c r="Z56" i="2"/>
  <c r="S56" i="2"/>
  <c r="Z2" i="2"/>
  <c r="S2" i="2"/>
  <c r="Z8" i="2"/>
  <c r="S8" i="2"/>
  <c r="U2" i="2"/>
  <c r="AB2" i="2"/>
  <c r="S19" i="2"/>
  <c r="Z19" i="2"/>
  <c r="D11" i="2" l="1"/>
  <c r="L11" i="7" s="1"/>
  <c r="D5" i="2"/>
  <c r="L5" i="7" s="1"/>
  <c r="E5" i="7" s="1"/>
  <c r="D5" i="7" s="1"/>
  <c r="E5" i="2"/>
  <c r="M5" i="7" s="1"/>
  <c r="F5" i="7" s="1"/>
  <c r="F5" i="2"/>
  <c r="N5" i="7" s="1"/>
  <c r="G5" i="7" s="1"/>
  <c r="G5" i="2"/>
  <c r="O5" i="7" s="1"/>
  <c r="H5" i="7" s="1"/>
  <c r="H5" i="2"/>
  <c r="P5" i="7" s="1"/>
  <c r="I5" i="7" s="1"/>
  <c r="I5" i="2"/>
  <c r="Q5" i="7" s="1"/>
  <c r="J5" i="7" s="1"/>
  <c r="J5" i="2"/>
  <c r="R5" i="7" s="1"/>
  <c r="K5" i="7" s="1"/>
  <c r="F11" i="2"/>
  <c r="N11" i="7" s="1"/>
  <c r="G10" i="7"/>
  <c r="F11" i="7"/>
  <c r="D11" i="7" s="1"/>
  <c r="G21" i="7"/>
  <c r="D21" i="7" s="1"/>
  <c r="E10" i="7"/>
  <c r="E11" i="7" s="1"/>
  <c r="G23" i="2"/>
  <c r="G22" i="2"/>
  <c r="G21" i="2"/>
  <c r="G20" i="2"/>
  <c r="J7" i="6"/>
  <c r="U3" i="6"/>
  <c r="G11" i="2"/>
  <c r="G10" i="2"/>
  <c r="G9" i="2"/>
  <c r="E21" i="2"/>
  <c r="M21" i="7" s="1"/>
  <c r="E20" i="2"/>
  <c r="M20" i="7" s="1"/>
  <c r="F20" i="7" s="1"/>
  <c r="E23" i="2"/>
  <c r="M23" i="7" s="1"/>
  <c r="E22" i="2"/>
  <c r="M22" i="7" s="1"/>
  <c r="L8" i="6"/>
  <c r="G36" i="2"/>
  <c r="G38" i="2"/>
  <c r="G37" i="2"/>
  <c r="AC4" i="2"/>
  <c r="AC3" i="2"/>
  <c r="U6" i="6"/>
  <c r="S5" i="6"/>
  <c r="U5" i="6"/>
  <c r="U4" i="6"/>
  <c r="Q4" i="6"/>
  <c r="R127" i="2"/>
  <c r="R97" i="2"/>
  <c r="R61" i="2"/>
  <c r="R6" i="2"/>
  <c r="R24" i="2"/>
  <c r="F24" i="2" s="1"/>
  <c r="N24" i="7" s="1"/>
  <c r="R12" i="2"/>
  <c r="G12" i="2" s="1"/>
  <c r="O12" i="7" s="1"/>
  <c r="AA11" i="2"/>
  <c r="R39" i="2"/>
  <c r="G39" i="2" s="1"/>
  <c r="O39" i="7" s="1"/>
  <c r="AA10" i="2"/>
  <c r="T9" i="2"/>
  <c r="AA9" i="2"/>
  <c r="V2" i="2"/>
  <c r="V56" i="2"/>
  <c r="U56" i="2"/>
  <c r="AB56" i="2"/>
  <c r="AB3" i="2"/>
  <c r="U3" i="2"/>
  <c r="T2" i="2"/>
  <c r="AA2" i="2"/>
  <c r="V19" i="2"/>
  <c r="V8" i="2"/>
  <c r="U8" i="2"/>
  <c r="AB8" i="2"/>
  <c r="U35" i="2"/>
  <c r="AB35" i="2"/>
  <c r="Z3" i="2"/>
  <c r="S3" i="2"/>
  <c r="AA8" i="2"/>
  <c r="T8" i="2"/>
  <c r="S4" i="2"/>
  <c r="Z4" i="2"/>
  <c r="V35" i="2"/>
  <c r="S5" i="2" l="1"/>
  <c r="AC5" i="2"/>
  <c r="E24" i="2"/>
  <c r="M24" i="7" s="1"/>
  <c r="D6" i="2"/>
  <c r="L6" i="7" s="1"/>
  <c r="E6" i="7" s="1"/>
  <c r="D6" i="7" s="1"/>
  <c r="E6" i="2"/>
  <c r="M6" i="7" s="1"/>
  <c r="F6" i="7" s="1"/>
  <c r="F6" i="2"/>
  <c r="N6" i="7" s="1"/>
  <c r="G6" i="7" s="1"/>
  <c r="G6" i="2"/>
  <c r="O6" i="7" s="1"/>
  <c r="H6" i="7" s="1"/>
  <c r="H6" i="2"/>
  <c r="P6" i="7" s="1"/>
  <c r="I6" i="7" s="1"/>
  <c r="I6" i="2"/>
  <c r="Q6" i="7" s="1"/>
  <c r="J6" i="7" s="1"/>
  <c r="J6" i="2"/>
  <c r="R6" i="7" s="1"/>
  <c r="K6" i="7" s="1"/>
  <c r="G24" i="2"/>
  <c r="O24" i="7" s="1"/>
  <c r="G11" i="7"/>
  <c r="E12" i="2"/>
  <c r="M12" i="7" s="1"/>
  <c r="F12" i="7" s="1"/>
  <c r="D12" i="2"/>
  <c r="L12" i="7" s="1"/>
  <c r="E12" i="7" s="1"/>
  <c r="F12" i="2"/>
  <c r="N12" i="7" s="1"/>
  <c r="G22" i="7"/>
  <c r="D22" i="7" s="1"/>
  <c r="F21" i="7"/>
  <c r="F22" i="7" s="1"/>
  <c r="F23" i="7" s="1"/>
  <c r="AC36" i="2"/>
  <c r="O36" i="7"/>
  <c r="H36" i="7" s="1"/>
  <c r="D36" i="7" s="1"/>
  <c r="AC10" i="2"/>
  <c r="O10" i="7"/>
  <c r="AC21" i="2"/>
  <c r="O21" i="7"/>
  <c r="AC38" i="2"/>
  <c r="O38" i="7"/>
  <c r="AC22" i="2"/>
  <c r="O22" i="7"/>
  <c r="AC11" i="2"/>
  <c r="O11" i="7"/>
  <c r="AC37" i="2"/>
  <c r="O37" i="7"/>
  <c r="AC9" i="2"/>
  <c r="O9" i="7"/>
  <c r="H9" i="7" s="1"/>
  <c r="AC20" i="2"/>
  <c r="O20" i="7"/>
  <c r="H20" i="7" s="1"/>
  <c r="AC23" i="2"/>
  <c r="O23" i="7"/>
  <c r="H37" i="2"/>
  <c r="H36" i="2"/>
  <c r="H38" i="2"/>
  <c r="H39" i="2"/>
  <c r="V5" i="6"/>
  <c r="K8" i="6"/>
  <c r="H24" i="2"/>
  <c r="P24" i="7" s="1"/>
  <c r="H23" i="2"/>
  <c r="H22" i="2"/>
  <c r="H21" i="2"/>
  <c r="H20" i="2"/>
  <c r="V4" i="6"/>
  <c r="F37" i="2"/>
  <c r="N37" i="7" s="1"/>
  <c r="F39" i="2"/>
  <c r="N39" i="7" s="1"/>
  <c r="F38" i="2"/>
  <c r="N38" i="7" s="1"/>
  <c r="F36" i="2"/>
  <c r="N36" i="7" s="1"/>
  <c r="G36" i="7" s="1"/>
  <c r="H59" i="2"/>
  <c r="H58" i="2"/>
  <c r="H57" i="2"/>
  <c r="H61" i="2"/>
  <c r="H60" i="2"/>
  <c r="V6" i="6"/>
  <c r="D22" i="2"/>
  <c r="L22" i="7" s="1"/>
  <c r="D21" i="2"/>
  <c r="L21" i="7" s="1"/>
  <c r="D20" i="2"/>
  <c r="L20" i="7" s="1"/>
  <c r="E20" i="7" s="1"/>
  <c r="D24" i="2"/>
  <c r="L24" i="7" s="1"/>
  <c r="D23" i="2"/>
  <c r="L23" i="7" s="1"/>
  <c r="H12" i="2"/>
  <c r="H11" i="2"/>
  <c r="H10" i="2"/>
  <c r="H9" i="2"/>
  <c r="V3" i="6"/>
  <c r="AC12" i="2"/>
  <c r="AC6" i="2"/>
  <c r="AC39" i="2"/>
  <c r="AD4" i="2"/>
  <c r="AD5" i="2"/>
  <c r="AD3" i="2"/>
  <c r="R5" i="6"/>
  <c r="V7" i="6"/>
  <c r="T6" i="6"/>
  <c r="R128" i="2"/>
  <c r="R98" i="2"/>
  <c r="T11" i="2"/>
  <c r="Z5" i="2"/>
  <c r="R40" i="2"/>
  <c r="G40" i="2" s="1"/>
  <c r="O40" i="7" s="1"/>
  <c r="R13" i="2"/>
  <c r="R25" i="2"/>
  <c r="U24" i="2"/>
  <c r="R7" i="2"/>
  <c r="R62" i="2"/>
  <c r="H62" i="2" s="1"/>
  <c r="P62" i="7" s="1"/>
  <c r="T10" i="2"/>
  <c r="AB20" i="2"/>
  <c r="AB22" i="2"/>
  <c r="AB23" i="2"/>
  <c r="T3" i="2"/>
  <c r="AA3" i="2"/>
  <c r="W8" i="2"/>
  <c r="W2" i="2"/>
  <c r="V4" i="2"/>
  <c r="AB4" i="2"/>
  <c r="U4" i="2"/>
  <c r="AB21" i="2"/>
  <c r="U21" i="2"/>
  <c r="V5" i="2"/>
  <c r="V3" i="2"/>
  <c r="AC24" i="2" l="1"/>
  <c r="F24" i="7"/>
  <c r="F40" i="2"/>
  <c r="N40" i="7" s="1"/>
  <c r="G12" i="7"/>
  <c r="H40" i="2"/>
  <c r="P40" i="7" s="1"/>
  <c r="F25" i="2"/>
  <c r="N25" i="7" s="1"/>
  <c r="G25" i="2"/>
  <c r="O25" i="7" s="1"/>
  <c r="E25" i="2"/>
  <c r="M25" i="7" s="1"/>
  <c r="F25" i="7" s="1"/>
  <c r="AD6" i="2"/>
  <c r="D25" i="2"/>
  <c r="L25" i="7" s="1"/>
  <c r="D7" i="2"/>
  <c r="L7" i="7" s="1"/>
  <c r="E7" i="7" s="1"/>
  <c r="D7" i="7" s="1"/>
  <c r="T7" i="7" s="1"/>
  <c r="E7" i="2"/>
  <c r="M7" i="7" s="1"/>
  <c r="F7" i="7" s="1"/>
  <c r="F7" i="2"/>
  <c r="N7" i="7" s="1"/>
  <c r="G7" i="7" s="1"/>
  <c r="G7" i="2"/>
  <c r="O7" i="7" s="1"/>
  <c r="H7" i="7" s="1"/>
  <c r="H7" i="2"/>
  <c r="P7" i="7" s="1"/>
  <c r="I7" i="7" s="1"/>
  <c r="I7" i="2"/>
  <c r="Q7" i="7" s="1"/>
  <c r="J7" i="7" s="1"/>
  <c r="J7" i="2"/>
  <c r="R7" i="7" s="1"/>
  <c r="K7" i="7" s="1"/>
  <c r="T12" i="2"/>
  <c r="H25" i="2"/>
  <c r="P25" i="7" s="1"/>
  <c r="E13" i="2"/>
  <c r="M13" i="7" s="1"/>
  <c r="F13" i="7" s="1"/>
  <c r="F13" i="2"/>
  <c r="N13" i="7" s="1"/>
  <c r="D13" i="2"/>
  <c r="L13" i="7" s="1"/>
  <c r="E13" i="7" s="1"/>
  <c r="G13" i="2"/>
  <c r="O13" i="7" s="1"/>
  <c r="H13" i="2"/>
  <c r="P13" i="7" s="1"/>
  <c r="AD24" i="2"/>
  <c r="G37" i="7"/>
  <c r="G38" i="7" s="1"/>
  <c r="G39" i="7" s="1"/>
  <c r="G23" i="7"/>
  <c r="G24" i="7" s="1"/>
  <c r="H37" i="7"/>
  <c r="D37" i="7" s="1"/>
  <c r="D12" i="7"/>
  <c r="E21" i="7"/>
  <c r="E22" i="7" s="1"/>
  <c r="E23" i="7" s="1"/>
  <c r="E24" i="7" s="1"/>
  <c r="H10" i="7"/>
  <c r="H11" i="7" s="1"/>
  <c r="H12"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AD57" i="2"/>
  <c r="P57" i="7"/>
  <c r="I57" i="7" s="1"/>
  <c r="D57" i="7" s="1"/>
  <c r="AD39" i="2"/>
  <c r="P39" i="7"/>
  <c r="AD37" i="2"/>
  <c r="P37" i="7"/>
  <c r="I58" i="2"/>
  <c r="Q58" i="7" s="1"/>
  <c r="I57" i="2"/>
  <c r="Q57" i="7" s="1"/>
  <c r="J57" i="7" s="1"/>
  <c r="I62" i="2"/>
  <c r="Q62" i="7" s="1"/>
  <c r="I61" i="2"/>
  <c r="I60" i="2"/>
  <c r="Q60" i="7" s="1"/>
  <c r="I59" i="2"/>
  <c r="Q59" i="7" s="1"/>
  <c r="W6" i="6"/>
  <c r="E38" i="2"/>
  <c r="M38" i="7" s="1"/>
  <c r="E40" i="2"/>
  <c r="M40" i="7" s="1"/>
  <c r="E39" i="2"/>
  <c r="M39" i="7" s="1"/>
  <c r="E37" i="2"/>
  <c r="M37" i="7" s="1"/>
  <c r="E36" i="2"/>
  <c r="M36" i="7" s="1"/>
  <c r="F36" i="7" s="1"/>
  <c r="I23" i="2"/>
  <c r="Q23" i="7" s="1"/>
  <c r="I22" i="2"/>
  <c r="Q22" i="7" s="1"/>
  <c r="I21" i="2"/>
  <c r="Q21" i="7" s="1"/>
  <c r="I20" i="2"/>
  <c r="Q20" i="7" s="1"/>
  <c r="J20" i="7" s="1"/>
  <c r="I25" i="2"/>
  <c r="Q25" i="7" s="1"/>
  <c r="I24" i="2"/>
  <c r="X24" i="2" s="1"/>
  <c r="W4" i="6"/>
  <c r="G60" i="2"/>
  <c r="G59" i="2"/>
  <c r="G58" i="2"/>
  <c r="G57" i="2"/>
  <c r="G62" i="2"/>
  <c r="G61" i="2"/>
  <c r="W8" i="6"/>
  <c r="I94" i="2"/>
  <c r="Q94" i="7" s="1"/>
  <c r="I88" i="2"/>
  <c r="Q88" i="7" s="1"/>
  <c r="J88" i="7" s="1"/>
  <c r="D88" i="7" s="1"/>
  <c r="I93" i="2"/>
  <c r="Q93" i="7" s="1"/>
  <c r="I98" i="2"/>
  <c r="Q98" i="7" s="1"/>
  <c r="I92" i="2"/>
  <c r="Q92" i="7" s="1"/>
  <c r="I97" i="2"/>
  <c r="I91" i="2"/>
  <c r="Q91" i="7" s="1"/>
  <c r="I96" i="2"/>
  <c r="Q96" i="7" s="1"/>
  <c r="I90" i="2"/>
  <c r="Q90" i="7" s="1"/>
  <c r="I95" i="2"/>
  <c r="Q95" i="7" s="1"/>
  <c r="I89" i="2"/>
  <c r="Q89" i="7" s="1"/>
  <c r="U7" i="6"/>
  <c r="W7" i="6"/>
  <c r="I11" i="2"/>
  <c r="Q11" i="7" s="1"/>
  <c r="I10" i="2"/>
  <c r="Q10" i="7" s="1"/>
  <c r="I9" i="2"/>
  <c r="Q9" i="7" s="1"/>
  <c r="J9" i="7" s="1"/>
  <c r="I13" i="2"/>
  <c r="Q13" i="7" s="1"/>
  <c r="I12" i="2"/>
  <c r="Q12" i="7" s="1"/>
  <c r="W3" i="6"/>
  <c r="J8" i="6"/>
  <c r="I40" i="2"/>
  <c r="Q40" i="7" s="1"/>
  <c r="I36" i="2"/>
  <c r="Q36" i="7" s="1"/>
  <c r="J36" i="7" s="1"/>
  <c r="I38" i="2"/>
  <c r="Q38" i="7" s="1"/>
  <c r="I39" i="2"/>
  <c r="I37" i="2"/>
  <c r="Q37" i="7" s="1"/>
  <c r="W5" i="6"/>
  <c r="AD62" i="2"/>
  <c r="AC40" i="2"/>
  <c r="S6" i="6"/>
  <c r="Q5" i="6"/>
  <c r="T7" i="6"/>
  <c r="V6" i="2"/>
  <c r="R129" i="2"/>
  <c r="R99" i="2"/>
  <c r="I99" i="2" s="1"/>
  <c r="Q99" i="7" s="1"/>
  <c r="AA12" i="2"/>
  <c r="R63" i="2"/>
  <c r="H63" i="2" s="1"/>
  <c r="P63" i="7" s="1"/>
  <c r="R26" i="2"/>
  <c r="I26" i="2" s="1"/>
  <c r="Q26" i="7" s="1"/>
  <c r="R14" i="2"/>
  <c r="I14" i="2" s="1"/>
  <c r="Q14" i="7" s="1"/>
  <c r="AB13" i="2"/>
  <c r="R41" i="2"/>
  <c r="E41" i="2" s="1"/>
  <c r="M41" i="7" s="1"/>
  <c r="S6" i="2"/>
  <c r="Z6" i="2"/>
  <c r="U20" i="2"/>
  <c r="U22" i="2"/>
  <c r="AB24" i="2"/>
  <c r="Z9" i="2"/>
  <c r="S9" i="2"/>
  <c r="AB12" i="2"/>
  <c r="U12" i="2"/>
  <c r="U23" i="2"/>
  <c r="AB10" i="2"/>
  <c r="U10" i="2"/>
  <c r="AB9" i="2"/>
  <c r="U9" i="2"/>
  <c r="Z10" i="2"/>
  <c r="S10" i="2"/>
  <c r="Z11" i="2"/>
  <c r="S11" i="2"/>
  <c r="U11" i="2"/>
  <c r="AB11" i="2"/>
  <c r="Z12" i="2"/>
  <c r="S12" i="2"/>
  <c r="AB5" i="2"/>
  <c r="U5" i="2"/>
  <c r="W3" i="2"/>
  <c r="T4" i="2"/>
  <c r="AA4" i="2"/>
  <c r="AD40" i="2" l="1"/>
  <c r="G40" i="7"/>
  <c r="E25" i="7"/>
  <c r="G13" i="7"/>
  <c r="Z13" i="2"/>
  <c r="AD25" i="2"/>
  <c r="AC7" i="2"/>
  <c r="I41" i="2"/>
  <c r="Q41" i="7" s="1"/>
  <c r="I63" i="2"/>
  <c r="Q63" i="7" s="1"/>
  <c r="AC13" i="2"/>
  <c r="AC25" i="2"/>
  <c r="U25" i="2"/>
  <c r="G63" i="2"/>
  <c r="O63" i="7" s="1"/>
  <c r="AD7" i="2"/>
  <c r="E14" i="2"/>
  <c r="M14" i="7" s="1"/>
  <c r="F14" i="7" s="1"/>
  <c r="F14" i="2"/>
  <c r="N14" i="7" s="1"/>
  <c r="G14" i="7" s="1"/>
  <c r="D14" i="2"/>
  <c r="L14" i="7" s="1"/>
  <c r="E14" i="7" s="1"/>
  <c r="G14" i="2"/>
  <c r="O14" i="7" s="1"/>
  <c r="H14" i="2"/>
  <c r="P14" i="7" s="1"/>
  <c r="F26" i="2"/>
  <c r="N26" i="7" s="1"/>
  <c r="G26" i="2"/>
  <c r="O26" i="7" s="1"/>
  <c r="E26" i="2"/>
  <c r="M26" i="7" s="1"/>
  <c r="F26" i="7" s="1"/>
  <c r="D26" i="2"/>
  <c r="L26" i="7" s="1"/>
  <c r="E26" i="7" s="1"/>
  <c r="H26" i="2"/>
  <c r="P26" i="7" s="1"/>
  <c r="H13" i="7"/>
  <c r="G41" i="2"/>
  <c r="O41" i="7" s="1"/>
  <c r="H41" i="2"/>
  <c r="P41" i="7" s="1"/>
  <c r="F41" i="2"/>
  <c r="N41" i="7" s="1"/>
  <c r="AD13" i="2"/>
  <c r="H25" i="7"/>
  <c r="H38" i="7"/>
  <c r="D38" i="7" s="1"/>
  <c r="D23" i="7"/>
  <c r="J89" i="7"/>
  <c r="D89" i="7" s="1"/>
  <c r="X12" i="2"/>
  <c r="J37" i="7"/>
  <c r="J38" i="7" s="1"/>
  <c r="J10" i="7"/>
  <c r="J11" i="7" s="1"/>
  <c r="J12" i="7" s="1"/>
  <c r="J13" i="7" s="1"/>
  <c r="J14" i="7" s="1"/>
  <c r="F37" i="7"/>
  <c r="F38" i="7" s="1"/>
  <c r="F39" i="7" s="1"/>
  <c r="F40" i="7" s="1"/>
  <c r="F41" i="7" s="1"/>
  <c r="AE12" i="2"/>
  <c r="I58" i="7"/>
  <c r="D58" i="7" s="1"/>
  <c r="D13" i="7"/>
  <c r="I21" i="7"/>
  <c r="I22" i="7" s="1"/>
  <c r="I23" i="7" s="1"/>
  <c r="I24" i="7" s="1"/>
  <c r="I25"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37" i="7"/>
  <c r="I38" i="7" s="1"/>
  <c r="I39" i="7" s="1"/>
  <c r="I40" i="7" s="1"/>
  <c r="AE61" i="2"/>
  <c r="AE97" i="2"/>
  <c r="AE39" i="2"/>
  <c r="G96" i="2"/>
  <c r="G90" i="2"/>
  <c r="G95" i="2"/>
  <c r="G89" i="2"/>
  <c r="G94" i="2"/>
  <c r="G88" i="2"/>
  <c r="G99" i="2"/>
  <c r="G93" i="2"/>
  <c r="G98" i="2"/>
  <c r="G92" i="2"/>
  <c r="G97" i="2"/>
  <c r="G91" i="2"/>
  <c r="X37" i="2"/>
  <c r="AE37" i="2"/>
  <c r="X36" i="2"/>
  <c r="AE36" i="2"/>
  <c r="X10" i="2"/>
  <c r="AE10" i="2"/>
  <c r="J99" i="2"/>
  <c r="R99" i="7" s="1"/>
  <c r="J93" i="2"/>
  <c r="R93" i="7" s="1"/>
  <c r="J98" i="2"/>
  <c r="J92" i="2"/>
  <c r="R92" i="7" s="1"/>
  <c r="J97" i="2"/>
  <c r="R97" i="7" s="1"/>
  <c r="J91" i="2"/>
  <c r="R91" i="7" s="1"/>
  <c r="J96" i="2"/>
  <c r="R96" i="7" s="1"/>
  <c r="J90" i="2"/>
  <c r="R90" i="7" s="1"/>
  <c r="J95" i="2"/>
  <c r="R95" i="7" s="1"/>
  <c r="J89" i="2"/>
  <c r="R89" i="7" s="1"/>
  <c r="J94" i="2"/>
  <c r="R94" i="7" s="1"/>
  <c r="J88" i="2"/>
  <c r="R88" i="7" s="1"/>
  <c r="K88" i="7" s="1"/>
  <c r="AE94" i="2"/>
  <c r="X94" i="2"/>
  <c r="X20" i="2"/>
  <c r="AE20" i="2"/>
  <c r="X59" i="2"/>
  <c r="AE59" i="2"/>
  <c r="D39" i="2"/>
  <c r="L39" i="7" s="1"/>
  <c r="D41" i="2"/>
  <c r="L41" i="7" s="1"/>
  <c r="D40" i="2"/>
  <c r="L40" i="7" s="1"/>
  <c r="D37" i="2"/>
  <c r="L37" i="7" s="1"/>
  <c r="D38" i="2"/>
  <c r="L38" i="7" s="1"/>
  <c r="D36" i="2"/>
  <c r="L36" i="7" s="1"/>
  <c r="E36" i="7" s="1"/>
  <c r="AE90" i="2"/>
  <c r="X90" i="2"/>
  <c r="J22" i="2"/>
  <c r="R22" i="7" s="1"/>
  <c r="J21" i="2"/>
  <c r="R21" i="7" s="1"/>
  <c r="J26" i="2"/>
  <c r="R26" i="7" s="1"/>
  <c r="J20" i="2"/>
  <c r="R20" i="7" s="1"/>
  <c r="K20" i="7" s="1"/>
  <c r="J25" i="2"/>
  <c r="J24" i="2"/>
  <c r="R24" i="7" s="1"/>
  <c r="J23" i="2"/>
  <c r="R23" i="7" s="1"/>
  <c r="X58" i="2"/>
  <c r="AE58" i="2"/>
  <c r="F61" i="2"/>
  <c r="N61" i="7" s="1"/>
  <c r="F60" i="2"/>
  <c r="N60" i="7" s="1"/>
  <c r="F59" i="2"/>
  <c r="N59" i="7" s="1"/>
  <c r="F58" i="2"/>
  <c r="N58" i="7" s="1"/>
  <c r="F63" i="2"/>
  <c r="N63" i="7" s="1"/>
  <c r="F57" i="2"/>
  <c r="N57" i="7" s="1"/>
  <c r="G57" i="7" s="1"/>
  <c r="F62" i="2"/>
  <c r="N62" i="7" s="1"/>
  <c r="AE38" i="2"/>
  <c r="X38" i="2"/>
  <c r="AE11" i="2"/>
  <c r="X11" i="2"/>
  <c r="H95" i="2"/>
  <c r="H89" i="2"/>
  <c r="H94" i="2"/>
  <c r="H88" i="2"/>
  <c r="W88" i="2" s="1"/>
  <c r="H99" i="2"/>
  <c r="H93" i="2"/>
  <c r="H98" i="2"/>
  <c r="H92" i="2"/>
  <c r="H97" i="2"/>
  <c r="P97" i="7" s="1"/>
  <c r="H91" i="2"/>
  <c r="W91" i="2" s="1"/>
  <c r="H96" i="2"/>
  <c r="H90" i="2"/>
  <c r="AE96" i="2"/>
  <c r="X96" i="2"/>
  <c r="X93" i="2"/>
  <c r="AE93" i="2"/>
  <c r="AE21" i="2"/>
  <c r="X21" i="2"/>
  <c r="AE23" i="2"/>
  <c r="X23" i="2"/>
  <c r="X57" i="2"/>
  <c r="AE57" i="2"/>
  <c r="AE89" i="2"/>
  <c r="X89" i="2"/>
  <c r="AE91" i="2"/>
  <c r="X91" i="2"/>
  <c r="J10" i="2"/>
  <c r="R10" i="7" s="1"/>
  <c r="J9" i="2"/>
  <c r="R9" i="7" s="1"/>
  <c r="K9" i="7" s="1"/>
  <c r="J14" i="2"/>
  <c r="R14" i="7" s="1"/>
  <c r="J13" i="2"/>
  <c r="J12" i="2"/>
  <c r="R12" i="7" s="1"/>
  <c r="J11" i="2"/>
  <c r="R11" i="7" s="1"/>
  <c r="X95" i="2"/>
  <c r="AE95" i="2"/>
  <c r="J39" i="2"/>
  <c r="R39" i="7" s="1"/>
  <c r="J41" i="2"/>
  <c r="R41" i="7" s="1"/>
  <c r="J40" i="2"/>
  <c r="J38" i="2"/>
  <c r="R38" i="7" s="1"/>
  <c r="J36" i="2"/>
  <c r="R36" i="7" s="1"/>
  <c r="K36" i="7" s="1"/>
  <c r="J37" i="2"/>
  <c r="R37" i="7" s="1"/>
  <c r="X9" i="2"/>
  <c r="AE9" i="2"/>
  <c r="X92" i="2"/>
  <c r="AE92" i="2"/>
  <c r="X88" i="2"/>
  <c r="AE88" i="2"/>
  <c r="J126" i="2"/>
  <c r="R126" i="7" s="1"/>
  <c r="J120" i="2"/>
  <c r="R120" i="7" s="1"/>
  <c r="J125" i="2"/>
  <c r="R125" i="7" s="1"/>
  <c r="J119" i="2"/>
  <c r="R119" i="7" s="1"/>
  <c r="K119" i="7" s="1"/>
  <c r="D119" i="7" s="1"/>
  <c r="J124" i="2"/>
  <c r="R124" i="7" s="1"/>
  <c r="J129" i="2"/>
  <c r="R129" i="7" s="1"/>
  <c r="J123" i="2"/>
  <c r="R123" i="7" s="1"/>
  <c r="J128" i="2"/>
  <c r="J122" i="2"/>
  <c r="R122" i="7" s="1"/>
  <c r="J127" i="2"/>
  <c r="R127" i="7" s="1"/>
  <c r="J121" i="2"/>
  <c r="R121" i="7" s="1"/>
  <c r="V8" i="6"/>
  <c r="X22" i="2"/>
  <c r="AE22" i="2"/>
  <c r="J63" i="2"/>
  <c r="R63" i="7" s="1"/>
  <c r="J57" i="2"/>
  <c r="R57" i="7" s="1"/>
  <c r="K57" i="7" s="1"/>
  <c r="J62" i="2"/>
  <c r="J61" i="2"/>
  <c r="R61" i="7" s="1"/>
  <c r="J60" i="2"/>
  <c r="R60" i="7" s="1"/>
  <c r="J59" i="2"/>
  <c r="R59" i="7" s="1"/>
  <c r="J58" i="2"/>
  <c r="R58" i="7" s="1"/>
  <c r="AE60" i="2"/>
  <c r="X60" i="2"/>
  <c r="AD63" i="2"/>
  <c r="AC63" i="2"/>
  <c r="X40" i="2"/>
  <c r="AE40" i="2"/>
  <c r="AE98" i="2"/>
  <c r="X98" i="2"/>
  <c r="X13" i="2"/>
  <c r="AE13" i="2"/>
  <c r="AD41" i="2"/>
  <c r="AC41" i="2"/>
  <c r="X25" i="2"/>
  <c r="AE25" i="2"/>
  <c r="AC26" i="2"/>
  <c r="AE62" i="2"/>
  <c r="X62" i="2"/>
  <c r="X3" i="2"/>
  <c r="AE3" i="2"/>
  <c r="X5" i="2"/>
  <c r="AE5" i="2"/>
  <c r="X7" i="2"/>
  <c r="AE7" i="2"/>
  <c r="X4" i="2"/>
  <c r="AE4" i="2"/>
  <c r="X6" i="2"/>
  <c r="AE6" i="2"/>
  <c r="S7" i="6"/>
  <c r="R6" i="6"/>
  <c r="R130" i="2"/>
  <c r="J130" i="2" s="1"/>
  <c r="R130" i="7" s="1"/>
  <c r="R100" i="2"/>
  <c r="I100" i="2" s="1"/>
  <c r="Q100" i="7" s="1"/>
  <c r="AB25" i="2"/>
  <c r="S13" i="2"/>
  <c r="U13" i="2"/>
  <c r="R42" i="2"/>
  <c r="D42" i="2" s="1"/>
  <c r="L42" i="7" s="1"/>
  <c r="R15" i="2"/>
  <c r="V14" i="2"/>
  <c r="R27" i="2"/>
  <c r="Z7" i="2"/>
  <c r="S7" i="2"/>
  <c r="V7" i="2"/>
  <c r="AA13" i="2"/>
  <c r="T13" i="2"/>
  <c r="R64" i="2"/>
  <c r="J64" i="2" s="1"/>
  <c r="R64" i="7" s="1"/>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G41" i="7" l="1"/>
  <c r="AC14" i="2"/>
  <c r="AD26" i="2"/>
  <c r="AD14" i="2"/>
  <c r="I14" i="7"/>
  <c r="H26" i="7"/>
  <c r="H14" i="7"/>
  <c r="I41" i="7"/>
  <c r="J100" i="2"/>
  <c r="R100" i="7" s="1"/>
  <c r="F64" i="2"/>
  <c r="N64" i="7" s="1"/>
  <c r="E15" i="2"/>
  <c r="M15" i="7" s="1"/>
  <c r="F15" i="7" s="1"/>
  <c r="D15" i="2"/>
  <c r="L15" i="7" s="1"/>
  <c r="E15" i="7" s="1"/>
  <c r="F15" i="2"/>
  <c r="N15" i="7" s="1"/>
  <c r="G15" i="7" s="1"/>
  <c r="G15" i="2"/>
  <c r="O15" i="7" s="1"/>
  <c r="H15" i="2"/>
  <c r="P15" i="7" s="1"/>
  <c r="I15" i="2"/>
  <c r="Q15" i="7" s="1"/>
  <c r="G42" i="2"/>
  <c r="O42" i="7" s="1"/>
  <c r="F42" i="2"/>
  <c r="N42" i="7" s="1"/>
  <c r="H42" i="2"/>
  <c r="P42" i="7" s="1"/>
  <c r="I42" i="2"/>
  <c r="Q42" i="7" s="1"/>
  <c r="E42" i="2"/>
  <c r="M42" i="7" s="1"/>
  <c r="F42" i="7" s="1"/>
  <c r="J42" i="2"/>
  <c r="R42" i="7" s="1"/>
  <c r="G100" i="2"/>
  <c r="O100" i="7" s="1"/>
  <c r="F27" i="2"/>
  <c r="N27" i="7" s="1"/>
  <c r="E27" i="2"/>
  <c r="M27" i="7" s="1"/>
  <c r="F27" i="7" s="1"/>
  <c r="G27" i="2"/>
  <c r="O27" i="7" s="1"/>
  <c r="D27" i="2"/>
  <c r="L27" i="7" s="1"/>
  <c r="E27" i="7" s="1"/>
  <c r="H27" i="2"/>
  <c r="P27" i="7" s="1"/>
  <c r="I27" i="2"/>
  <c r="Q27" i="7" s="1"/>
  <c r="H100" i="2"/>
  <c r="P100" i="7" s="1"/>
  <c r="J27" i="2"/>
  <c r="R27" i="7" s="1"/>
  <c r="I26" i="7"/>
  <c r="J15" i="7"/>
  <c r="H64" i="2"/>
  <c r="P64" i="7" s="1"/>
  <c r="I64" i="2"/>
  <c r="Q64" i="7" s="1"/>
  <c r="G64" i="2"/>
  <c r="O64" i="7" s="1"/>
  <c r="J15" i="2"/>
  <c r="R15" i="7" s="1"/>
  <c r="H39" i="7"/>
  <c r="D39" i="7" s="1"/>
  <c r="J90" i="7"/>
  <c r="D90" i="7" s="1"/>
  <c r="I59" i="7"/>
  <c r="J24" i="7"/>
  <c r="J25" i="7" s="1"/>
  <c r="J26" i="7" s="1"/>
  <c r="D14" i="7"/>
  <c r="K120" i="7"/>
  <c r="D120" i="7" s="1"/>
  <c r="H58" i="7"/>
  <c r="H59" i="7" s="1"/>
  <c r="H60" i="7" s="1"/>
  <c r="H61" i="7" s="1"/>
  <c r="H62" i="7" s="1"/>
  <c r="H63" i="7" s="1"/>
  <c r="J61" i="7"/>
  <c r="J62" i="7" s="1"/>
  <c r="J63" i="7" s="1"/>
  <c r="K21" i="7"/>
  <c r="K22" i="7" s="1"/>
  <c r="K23" i="7" s="1"/>
  <c r="K24" i="7" s="1"/>
  <c r="J39" i="7"/>
  <c r="J40" i="7" s="1"/>
  <c r="J41" i="7" s="1"/>
  <c r="K37" i="7"/>
  <c r="K38" i="7" s="1"/>
  <c r="K39" i="7" s="1"/>
  <c r="K10" i="7"/>
  <c r="K11" i="7" s="1"/>
  <c r="K12"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Y98" i="2"/>
  <c r="R98" i="7"/>
  <c r="AC88" i="2"/>
  <c r="O88" i="7"/>
  <c r="H88"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27" i="2"/>
  <c r="Q127" i="7" s="1"/>
  <c r="I121" i="2"/>
  <c r="Q121" i="7" s="1"/>
  <c r="I126" i="2"/>
  <c r="Q126" i="7" s="1"/>
  <c r="I120" i="2"/>
  <c r="Q120" i="7" s="1"/>
  <c r="I125" i="2"/>
  <c r="Q125" i="7" s="1"/>
  <c r="I119" i="2"/>
  <c r="Q119" i="7" s="1"/>
  <c r="J119" i="7" s="1"/>
  <c r="I130" i="2"/>
  <c r="Q130" i="7" s="1"/>
  <c r="I124" i="2"/>
  <c r="Q124" i="7" s="1"/>
  <c r="I129" i="2"/>
  <c r="I123" i="2"/>
  <c r="Q123" i="7" s="1"/>
  <c r="I128" i="2"/>
  <c r="Q128" i="7" s="1"/>
  <c r="I122" i="2"/>
  <c r="Q122" i="7" s="1"/>
  <c r="Y122" i="2"/>
  <c r="AF122" i="2"/>
  <c r="Y37" i="2"/>
  <c r="AF37" i="2"/>
  <c r="Y22" i="2"/>
  <c r="AF22" i="2"/>
  <c r="AF94" i="2"/>
  <c r="Y94" i="2"/>
  <c r="AF92" i="2"/>
  <c r="Y92" i="2"/>
  <c r="F97" i="2"/>
  <c r="N97" i="7" s="1"/>
  <c r="F91" i="2"/>
  <c r="N91" i="7" s="1"/>
  <c r="F96" i="2"/>
  <c r="N96" i="7" s="1"/>
  <c r="F90" i="2"/>
  <c r="N90" i="7" s="1"/>
  <c r="F95" i="2"/>
  <c r="N95" i="7" s="1"/>
  <c r="F89" i="2"/>
  <c r="N89" i="7" s="1"/>
  <c r="F100" i="2"/>
  <c r="N100" i="7" s="1"/>
  <c r="F94" i="2"/>
  <c r="N94" i="7" s="1"/>
  <c r="F88" i="2"/>
  <c r="N88" i="7" s="1"/>
  <c r="G88" i="7" s="1"/>
  <c r="F99" i="2"/>
  <c r="F93" i="2"/>
  <c r="N93" i="7" s="1"/>
  <c r="F98" i="2"/>
  <c r="N98" i="7" s="1"/>
  <c r="F92" i="2"/>
  <c r="N92" i="7" s="1"/>
  <c r="Y62" i="2"/>
  <c r="Y59" i="2"/>
  <c r="AF59" i="2"/>
  <c r="Y121" i="2"/>
  <c r="AF121" i="2"/>
  <c r="Y36" i="2"/>
  <c r="AF36" i="2"/>
  <c r="AF20" i="2"/>
  <c r="Y20" i="2"/>
  <c r="AF90" i="2"/>
  <c r="Y90" i="2"/>
  <c r="AF124" i="2"/>
  <c r="Y124" i="2"/>
  <c r="E62" i="2"/>
  <c r="M62" i="7" s="1"/>
  <c r="E61" i="2"/>
  <c r="M61" i="7" s="1"/>
  <c r="E60" i="2"/>
  <c r="M60" i="7" s="1"/>
  <c r="E59" i="2"/>
  <c r="M59" i="7" s="1"/>
  <c r="E64" i="2"/>
  <c r="M64" i="7" s="1"/>
  <c r="E58" i="2"/>
  <c r="M58" i="7" s="1"/>
  <c r="E63" i="2"/>
  <c r="M63" i="7" s="1"/>
  <c r="E57" i="2"/>
  <c r="M57" i="7" s="1"/>
  <c r="F57" i="7" s="1"/>
  <c r="Y58" i="2"/>
  <c r="AF58" i="2"/>
  <c r="AF127" i="2"/>
  <c r="Y127" i="2"/>
  <c r="AF38" i="2"/>
  <c r="Y38" i="2"/>
  <c r="AD97" i="2"/>
  <c r="W97" i="2"/>
  <c r="AF89" i="2"/>
  <c r="Y89" i="2"/>
  <c r="AF96" i="2"/>
  <c r="Y96" i="2"/>
  <c r="Y93" i="2"/>
  <c r="AF93" i="2"/>
  <c r="AC100" i="2"/>
  <c r="Y129" i="2"/>
  <c r="AF129" i="2"/>
  <c r="AE14" i="2"/>
  <c r="X14" i="2"/>
  <c r="Y14" i="2"/>
  <c r="AF14" i="2"/>
  <c r="Y41" i="2"/>
  <c r="AF41" i="2"/>
  <c r="X41" i="2"/>
  <c r="AE41" i="2"/>
  <c r="X99" i="2"/>
  <c r="AE99" i="2"/>
  <c r="Y26" i="2"/>
  <c r="AF26" i="2"/>
  <c r="AD64"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J131" i="2" s="1"/>
  <c r="R131" i="7" s="1"/>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G42" i="7" l="1"/>
  <c r="AD100" i="2"/>
  <c r="AC42" i="2"/>
  <c r="AD42" i="2"/>
  <c r="I15" i="7"/>
  <c r="H15" i="7"/>
  <c r="I42" i="7"/>
  <c r="AC15" i="2"/>
  <c r="J42" i="7"/>
  <c r="AD15" i="2"/>
  <c r="AC64" i="2"/>
  <c r="H27" i="7"/>
  <c r="J64" i="7"/>
  <c r="J27" i="7"/>
  <c r="J91" i="7"/>
  <c r="D91" i="7" s="1"/>
  <c r="I27" i="7"/>
  <c r="H40" i="7"/>
  <c r="D40" i="7" s="1"/>
  <c r="I131" i="2"/>
  <c r="Q131" i="7" s="1"/>
  <c r="E16" i="2"/>
  <c r="M16" i="7" s="1"/>
  <c r="F16" i="7" s="1"/>
  <c r="D16" i="2"/>
  <c r="L16" i="7" s="1"/>
  <c r="E16" i="7" s="1"/>
  <c r="F16" i="2"/>
  <c r="N16" i="7" s="1"/>
  <c r="G16" i="7" s="1"/>
  <c r="G16" i="2"/>
  <c r="O16" i="7" s="1"/>
  <c r="H16" i="7" s="1"/>
  <c r="H16" i="2"/>
  <c r="P16" i="7" s="1"/>
  <c r="I16" i="7" s="1"/>
  <c r="I16" i="2"/>
  <c r="Q16" i="7" s="1"/>
  <c r="J16" i="7" s="1"/>
  <c r="J16" i="2"/>
  <c r="R16" i="7" s="1"/>
  <c r="H65" i="2"/>
  <c r="P65" i="7" s="1"/>
  <c r="G65" i="2"/>
  <c r="O65" i="7" s="1"/>
  <c r="I65" i="2"/>
  <c r="Q65" i="7" s="1"/>
  <c r="J65" i="2"/>
  <c r="R65" i="7" s="1"/>
  <c r="F65" i="2"/>
  <c r="N65" i="7" s="1"/>
  <c r="G65" i="7" s="1"/>
  <c r="F28" i="2"/>
  <c r="N28" i="7" s="1"/>
  <c r="E28" i="2"/>
  <c r="M28" i="7" s="1"/>
  <c r="F28" i="7" s="1"/>
  <c r="G28" i="2"/>
  <c r="O28" i="7" s="1"/>
  <c r="H28" i="7" s="1"/>
  <c r="D28" i="2"/>
  <c r="L28" i="7" s="1"/>
  <c r="E28" i="7" s="1"/>
  <c r="H28" i="2"/>
  <c r="P28" i="7" s="1"/>
  <c r="I28" i="2"/>
  <c r="Q28" i="7" s="1"/>
  <c r="J28" i="2"/>
  <c r="R28" i="7" s="1"/>
  <c r="I101" i="2"/>
  <c r="Q101" i="7" s="1"/>
  <c r="H101" i="2"/>
  <c r="P101" i="7" s="1"/>
  <c r="J101" i="2"/>
  <c r="R101" i="7" s="1"/>
  <c r="G101" i="2"/>
  <c r="O101" i="7" s="1"/>
  <c r="AC27" i="2"/>
  <c r="E65" i="2"/>
  <c r="M65" i="7" s="1"/>
  <c r="H64" i="7"/>
  <c r="G43" i="2"/>
  <c r="O43" i="7" s="1"/>
  <c r="H43" i="2"/>
  <c r="P43" i="7" s="1"/>
  <c r="F43" i="2"/>
  <c r="N43" i="7" s="1"/>
  <c r="G43" i="7" s="1"/>
  <c r="E43" i="2"/>
  <c r="M43" i="7" s="1"/>
  <c r="F43" i="7" s="1"/>
  <c r="I43" i="2"/>
  <c r="Q43" i="7" s="1"/>
  <c r="D43" i="2"/>
  <c r="L43" i="7" s="1"/>
  <c r="E43" i="7" s="1"/>
  <c r="J43" i="2"/>
  <c r="R43" i="7" s="1"/>
  <c r="F101" i="2"/>
  <c r="N101"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H89" i="7"/>
  <c r="H90" i="7" s="1"/>
  <c r="H91" i="7" s="1"/>
  <c r="H92" i="7" s="1"/>
  <c r="H93" i="7" s="1"/>
  <c r="H94" i="7" s="1"/>
  <c r="H95" i="7" s="1"/>
  <c r="H96" i="7" s="1"/>
  <c r="H97" i="7" s="1"/>
  <c r="H98" i="7" s="1"/>
  <c r="H99" i="7" s="1"/>
  <c r="H100" i="7" s="1"/>
  <c r="D15" i="7"/>
  <c r="F58" i="7"/>
  <c r="F59" i="7" s="1"/>
  <c r="F60" i="7" s="1"/>
  <c r="F61" i="7" s="1"/>
  <c r="F62" i="7" s="1"/>
  <c r="F63" i="7" s="1"/>
  <c r="F64" i="7" s="1"/>
  <c r="K13" i="7"/>
  <c r="K14" i="7" s="1"/>
  <c r="K15" i="7" s="1"/>
  <c r="K121" i="7"/>
  <c r="K40" i="7"/>
  <c r="K41" i="7" s="1"/>
  <c r="K42" i="7" s="1"/>
  <c r="D26" i="7"/>
  <c r="G27" i="7"/>
  <c r="U99" i="2"/>
  <c r="N99" i="7"/>
  <c r="AE129" i="2"/>
  <c r="Q129" i="7"/>
  <c r="K98" i="7"/>
  <c r="K99" i="7" s="1"/>
  <c r="K100" i="7" s="1"/>
  <c r="K62" i="7"/>
  <c r="K63" i="7" s="1"/>
  <c r="K64" i="7" s="1"/>
  <c r="G89" i="7"/>
  <c r="G90" i="7" s="1"/>
  <c r="G91" i="7" s="1"/>
  <c r="G92" i="7" s="1"/>
  <c r="G93" i="7" s="1"/>
  <c r="G94" i="7" s="1"/>
  <c r="G95" i="7" s="1"/>
  <c r="G96" i="7" s="1"/>
  <c r="G97" i="7" s="1"/>
  <c r="G98" i="7" s="1"/>
  <c r="K25" i="7"/>
  <c r="K26" i="7" s="1"/>
  <c r="K27" i="7" s="1"/>
  <c r="X128" i="2"/>
  <c r="AE128" i="2"/>
  <c r="D63" i="2"/>
  <c r="L63" i="7" s="1"/>
  <c r="D57" i="2"/>
  <c r="L57" i="7" s="1"/>
  <c r="E57" i="7" s="1"/>
  <c r="D62" i="2"/>
  <c r="L62" i="7" s="1"/>
  <c r="D61" i="2"/>
  <c r="L61" i="7" s="1"/>
  <c r="D60" i="2"/>
  <c r="L60" i="7" s="1"/>
  <c r="D65" i="2"/>
  <c r="L65" i="7" s="1"/>
  <c r="D59" i="2"/>
  <c r="L59" i="7" s="1"/>
  <c r="D64" i="2"/>
  <c r="L64" i="7" s="1"/>
  <c r="D58" i="2"/>
  <c r="L58" i="7" s="1"/>
  <c r="AB99" i="2"/>
  <c r="AE122" i="2"/>
  <c r="X122" i="2"/>
  <c r="X123" i="2"/>
  <c r="AE123" i="2"/>
  <c r="X121" i="2"/>
  <c r="AE121" i="2"/>
  <c r="X129" i="2"/>
  <c r="X120" i="2"/>
  <c r="AE120" i="2"/>
  <c r="X127" i="2"/>
  <c r="AE127" i="2"/>
  <c r="H128" i="2"/>
  <c r="P128" i="7" s="1"/>
  <c r="H122" i="2"/>
  <c r="P122" i="7" s="1"/>
  <c r="H127" i="2"/>
  <c r="P127" i="7" s="1"/>
  <c r="H121" i="2"/>
  <c r="P121" i="7" s="1"/>
  <c r="H126" i="2"/>
  <c r="P126" i="7" s="1"/>
  <c r="H120" i="2"/>
  <c r="P120" i="7" s="1"/>
  <c r="H131" i="2"/>
  <c r="H125" i="2"/>
  <c r="P125" i="7" s="1"/>
  <c r="H119" i="2"/>
  <c r="P119" i="7" s="1"/>
  <c r="I119" i="7" s="1"/>
  <c r="H130" i="2"/>
  <c r="H124" i="2"/>
  <c r="P124" i="7" s="1"/>
  <c r="H129" i="2"/>
  <c r="P129" i="7" s="1"/>
  <c r="H123" i="2"/>
  <c r="P123" i="7" s="1"/>
  <c r="T8" i="6"/>
  <c r="E98" i="2"/>
  <c r="M98" i="7" s="1"/>
  <c r="E92" i="2"/>
  <c r="M92" i="7" s="1"/>
  <c r="E97" i="2"/>
  <c r="M97" i="7" s="1"/>
  <c r="E91" i="2"/>
  <c r="M91"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X27" i="2"/>
  <c r="AE27" i="2"/>
  <c r="X15" i="2"/>
  <c r="AE15" i="2"/>
  <c r="AE42" i="2"/>
  <c r="X42" i="2"/>
  <c r="Y42" i="2"/>
  <c r="AF42" i="2"/>
  <c r="AE64" i="2"/>
  <c r="X64" i="2"/>
  <c r="AF27" i="2"/>
  <c r="Y27" i="2"/>
  <c r="Y130" i="2"/>
  <c r="AF130" i="2"/>
  <c r="Y15" i="2"/>
  <c r="AF15" i="2"/>
  <c r="AF100" i="2"/>
  <c r="Y100" i="2"/>
  <c r="AF64" i="2"/>
  <c r="Y64" i="2"/>
  <c r="AC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E102" i="2" s="1"/>
  <c r="M102" i="7" s="1"/>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I28" i="7" l="1"/>
  <c r="I43" i="7"/>
  <c r="J43" i="7"/>
  <c r="AD101" i="2"/>
  <c r="K65" i="7"/>
  <c r="H41" i="7"/>
  <c r="H42" i="7" s="1"/>
  <c r="J65" i="7"/>
  <c r="AC101" i="2"/>
  <c r="H101" i="7"/>
  <c r="AD28" i="2"/>
  <c r="AD16" i="2"/>
  <c r="AC65" i="2"/>
  <c r="J92" i="7"/>
  <c r="D92" i="7" s="1"/>
  <c r="H65" i="7"/>
  <c r="J28" i="7"/>
  <c r="I101" i="7"/>
  <c r="K28" i="7"/>
  <c r="K43" i="7"/>
  <c r="H66" i="2"/>
  <c r="P66" i="7" s="1"/>
  <c r="I66" i="2"/>
  <c r="Q66" i="7" s="1"/>
  <c r="G66" i="2"/>
  <c r="O66" i="7" s="1"/>
  <c r="F66" i="2"/>
  <c r="N66" i="7" s="1"/>
  <c r="G66" i="7" s="1"/>
  <c r="J66" i="2"/>
  <c r="R66" i="7" s="1"/>
  <c r="K66" i="7" s="1"/>
  <c r="E66" i="2"/>
  <c r="M66" i="7" s="1"/>
  <c r="K16" i="7"/>
  <c r="G44" i="2"/>
  <c r="O44" i="7" s="1"/>
  <c r="F44" i="2"/>
  <c r="N44" i="7" s="1"/>
  <c r="G44" i="7" s="1"/>
  <c r="H44" i="2"/>
  <c r="P44" i="7" s="1"/>
  <c r="I44" i="2"/>
  <c r="Q44" i="7" s="1"/>
  <c r="J44" i="7" s="1"/>
  <c r="E44" i="2"/>
  <c r="M44" i="7" s="1"/>
  <c r="F44" i="7" s="1"/>
  <c r="J44" i="2"/>
  <c r="R44" i="7" s="1"/>
  <c r="D44" i="2"/>
  <c r="L44" i="7" s="1"/>
  <c r="E44" i="7" s="1"/>
  <c r="J132" i="2"/>
  <c r="R132" i="7" s="1"/>
  <c r="I132" i="2"/>
  <c r="Q132" i="7" s="1"/>
  <c r="AC43" i="2"/>
  <c r="F65" i="7"/>
  <c r="F29" i="2"/>
  <c r="N29" i="7" s="1"/>
  <c r="G29" i="2"/>
  <c r="O29" i="7" s="1"/>
  <c r="H29" i="7" s="1"/>
  <c r="E29" i="2"/>
  <c r="M29" i="7" s="1"/>
  <c r="F29" i="7" s="1"/>
  <c r="D29" i="2"/>
  <c r="L29" i="7" s="1"/>
  <c r="E29" i="7" s="1"/>
  <c r="H29" i="2"/>
  <c r="P29" i="7" s="1"/>
  <c r="I29" i="2"/>
  <c r="Q29" i="7" s="1"/>
  <c r="J29" i="2"/>
  <c r="R29" i="7" s="1"/>
  <c r="E17" i="2"/>
  <c r="M17" i="7" s="1"/>
  <c r="F17" i="7" s="1"/>
  <c r="F17" i="2"/>
  <c r="N17" i="7" s="1"/>
  <c r="G17" i="7" s="1"/>
  <c r="D17" i="2"/>
  <c r="L17" i="7" s="1"/>
  <c r="E17" i="7" s="1"/>
  <c r="G17" i="2"/>
  <c r="O17" i="7" s="1"/>
  <c r="H17" i="7" s="1"/>
  <c r="H17" i="2"/>
  <c r="P17" i="7" s="1"/>
  <c r="I17" i="7" s="1"/>
  <c r="I17" i="2"/>
  <c r="Q17" i="7" s="1"/>
  <c r="J17" i="7" s="1"/>
  <c r="J17" i="2"/>
  <c r="R17" i="7" s="1"/>
  <c r="H132" i="2"/>
  <c r="P132" i="7" s="1"/>
  <c r="D66" i="2"/>
  <c r="L66" i="7" s="1"/>
  <c r="K101" i="7"/>
  <c r="I102" i="2"/>
  <c r="Q102" i="7" s="1"/>
  <c r="J102" i="2"/>
  <c r="R102" i="7" s="1"/>
  <c r="H102" i="2"/>
  <c r="P102" i="7" s="1"/>
  <c r="G102" i="2"/>
  <c r="O102" i="7" s="1"/>
  <c r="F102" i="2"/>
  <c r="N102" i="7" s="1"/>
  <c r="AD65" i="2"/>
  <c r="AC16" i="2"/>
  <c r="AD43" i="2"/>
  <c r="H66" i="7"/>
  <c r="D60" i="7"/>
  <c r="I61" i="7"/>
  <c r="D16" i="7"/>
  <c r="J129" i="7"/>
  <c r="J130" i="7" s="1"/>
  <c r="J131" i="7" s="1"/>
  <c r="I120" i="7"/>
  <c r="I121" i="7" s="1"/>
  <c r="I122" i="7" s="1"/>
  <c r="I123" i="7" s="1"/>
  <c r="I124" i="7" s="1"/>
  <c r="I125" i="7" s="1"/>
  <c r="I126" i="7" s="1"/>
  <c r="I127" i="7" s="1"/>
  <c r="I128" i="7" s="1"/>
  <c r="I129" i="7" s="1"/>
  <c r="D121" i="7"/>
  <c r="K122" i="7"/>
  <c r="T100" i="2"/>
  <c r="M100" i="7"/>
  <c r="D41" i="7"/>
  <c r="AA100" i="2"/>
  <c r="AD130" i="2"/>
  <c r="P130" i="7"/>
  <c r="AD131" i="2"/>
  <c r="P131" i="7"/>
  <c r="G99" i="7"/>
  <c r="G100" i="7" s="1"/>
  <c r="G101" i="7" s="1"/>
  <c r="D27" i="7"/>
  <c r="G28" i="7"/>
  <c r="F89" i="7"/>
  <c r="F90" i="7" s="1"/>
  <c r="F91" i="7" s="1"/>
  <c r="F92" i="7" s="1"/>
  <c r="F93" i="7" s="1"/>
  <c r="F94" i="7" s="1"/>
  <c r="F95" i="7" s="1"/>
  <c r="F96" i="7" s="1"/>
  <c r="F97" i="7" s="1"/>
  <c r="F98" i="7" s="1"/>
  <c r="F99" i="7" s="1"/>
  <c r="E58" i="7"/>
  <c r="E59" i="7" s="1"/>
  <c r="E60" i="7" s="1"/>
  <c r="E61" i="7" s="1"/>
  <c r="E62" i="7" s="1"/>
  <c r="E63" i="7" s="1"/>
  <c r="E64" i="7" s="1"/>
  <c r="E65" i="7" s="1"/>
  <c r="W130" i="2"/>
  <c r="AD129" i="2"/>
  <c r="W129" i="2"/>
  <c r="AD122" i="2"/>
  <c r="W122" i="2"/>
  <c r="AD128" i="2"/>
  <c r="W128" i="2"/>
  <c r="AD120" i="2"/>
  <c r="W120" i="2"/>
  <c r="AD127" i="2"/>
  <c r="W127" i="2"/>
  <c r="D99" i="2"/>
  <c r="L99" i="7" s="1"/>
  <c r="D93" i="2"/>
  <c r="L93" i="7" s="1"/>
  <c r="D98" i="2"/>
  <c r="L98" i="7" s="1"/>
  <c r="D92" i="2"/>
  <c r="L92" i="7" s="1"/>
  <c r="D97" i="2"/>
  <c r="L97" i="7" s="1"/>
  <c r="D91" i="2"/>
  <c r="L91" i="7" s="1"/>
  <c r="D102" i="2"/>
  <c r="L102" i="7" s="1"/>
  <c r="D96" i="2"/>
  <c r="L96" i="7" s="1"/>
  <c r="D90" i="2"/>
  <c r="L90" i="7" s="1"/>
  <c r="D101" i="2"/>
  <c r="D95" i="2"/>
  <c r="L95" i="7" s="1"/>
  <c r="D89" i="2"/>
  <c r="L89" i="7" s="1"/>
  <c r="D100" i="2"/>
  <c r="L100" i="7" s="1"/>
  <c r="D94" i="2"/>
  <c r="L94" i="7" s="1"/>
  <c r="D88" i="2"/>
  <c r="L88" i="7" s="1"/>
  <c r="E88" i="7" s="1"/>
  <c r="AD119" i="2"/>
  <c r="W119" i="2"/>
  <c r="AD126" i="2"/>
  <c r="W126" i="2"/>
  <c r="AD121" i="2"/>
  <c r="W121" i="2"/>
  <c r="AD124" i="2"/>
  <c r="W124" i="2"/>
  <c r="AD125" i="2"/>
  <c r="W125" i="2"/>
  <c r="G129" i="2"/>
  <c r="O129" i="7" s="1"/>
  <c r="G123" i="2"/>
  <c r="O123" i="7" s="1"/>
  <c r="G128" i="2"/>
  <c r="O128" i="7" s="1"/>
  <c r="G122" i="2"/>
  <c r="O122" i="7" s="1"/>
  <c r="G127" i="2"/>
  <c r="O127" i="7" s="1"/>
  <c r="G121" i="2"/>
  <c r="O121" i="7" s="1"/>
  <c r="G132" i="2"/>
  <c r="G126" i="2"/>
  <c r="O126" i="7" s="1"/>
  <c r="G120" i="2"/>
  <c r="O120" i="7" s="1"/>
  <c r="G131" i="2"/>
  <c r="G125" i="2"/>
  <c r="O125" i="7" s="1"/>
  <c r="G119" i="2"/>
  <c r="O119" i="7" s="1"/>
  <c r="H119" i="7" s="1"/>
  <c r="G130" i="2"/>
  <c r="O130" i="7" s="1"/>
  <c r="G124" i="2"/>
  <c r="O124" i="7" s="1"/>
  <c r="S8" i="6"/>
  <c r="AD123" i="2"/>
  <c r="W123" i="2"/>
  <c r="AC44" i="2"/>
  <c r="X28" i="2"/>
  <c r="AE28" i="2"/>
  <c r="X101" i="2"/>
  <c r="AE101" i="2"/>
  <c r="X131" i="2"/>
  <c r="AE131" i="2"/>
  <c r="X16" i="2"/>
  <c r="AE16" i="2"/>
  <c r="AF28" i="2"/>
  <c r="Y28" i="2"/>
  <c r="X43" i="2"/>
  <c r="AE43" i="2"/>
  <c r="Y43" i="2"/>
  <c r="AF43" i="2"/>
  <c r="V28"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G133" i="2" s="1"/>
  <c r="O133" i="7" s="1"/>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I29" i="7" l="1"/>
  <c r="F66" i="7"/>
  <c r="AD17" i="2"/>
  <c r="AC29" i="2"/>
  <c r="AC17" i="2"/>
  <c r="I44" i="7"/>
  <c r="AD29" i="2"/>
  <c r="J66" i="7"/>
  <c r="J93" i="7"/>
  <c r="D93" i="7" s="1"/>
  <c r="AD66" i="2"/>
  <c r="H102" i="7"/>
  <c r="E66" i="7"/>
  <c r="J29" i="7"/>
  <c r="AC102" i="2"/>
  <c r="J132" i="7"/>
  <c r="AD102" i="2"/>
  <c r="AC66" i="2"/>
  <c r="I102" i="7"/>
  <c r="G45" i="2"/>
  <c r="O45" i="7" s="1"/>
  <c r="H45" i="2"/>
  <c r="P45" i="7" s="1"/>
  <c r="F45" i="2"/>
  <c r="N45" i="7" s="1"/>
  <c r="G45" i="7" s="1"/>
  <c r="E45" i="2"/>
  <c r="M45" i="7" s="1"/>
  <c r="F45" i="7" s="1"/>
  <c r="I45" i="2"/>
  <c r="Q45" i="7" s="1"/>
  <c r="J45" i="7" s="1"/>
  <c r="D45" i="2"/>
  <c r="L45" i="7" s="1"/>
  <c r="E45" i="7" s="1"/>
  <c r="J45" i="2"/>
  <c r="R45" i="7" s="1"/>
  <c r="E18" i="2"/>
  <c r="M18" i="7" s="1"/>
  <c r="D18" i="2"/>
  <c r="L18" i="7" s="1"/>
  <c r="E18" i="7" s="1"/>
  <c r="F18" i="2"/>
  <c r="N18" i="7" s="1"/>
  <c r="G18" i="7" s="1"/>
  <c r="G18" i="2"/>
  <c r="O18" i="7" s="1"/>
  <c r="H18" i="7" s="1"/>
  <c r="H18" i="2"/>
  <c r="P18" i="7" s="1"/>
  <c r="I18" i="7" s="1"/>
  <c r="I18" i="2"/>
  <c r="Q18" i="7" s="1"/>
  <c r="J18" i="7" s="1"/>
  <c r="J18" i="2"/>
  <c r="R18" i="7" s="1"/>
  <c r="H67" i="2"/>
  <c r="P67" i="7" s="1"/>
  <c r="G67" i="2"/>
  <c r="O67" i="7" s="1"/>
  <c r="H67" i="7" s="1"/>
  <c r="I67" i="2"/>
  <c r="Q67" i="7" s="1"/>
  <c r="F67" i="2"/>
  <c r="N67" i="7" s="1"/>
  <c r="G67" i="7" s="1"/>
  <c r="J67" i="2"/>
  <c r="R67" i="7" s="1"/>
  <c r="K67" i="7" s="1"/>
  <c r="E67" i="2"/>
  <c r="M67" i="7" s="1"/>
  <c r="F67" i="7" s="1"/>
  <c r="D67" i="2"/>
  <c r="L67" i="7" s="1"/>
  <c r="F30" i="2"/>
  <c r="N30" i="7" s="1"/>
  <c r="G30" i="2"/>
  <c r="O30" i="7" s="1"/>
  <c r="H30" i="7" s="1"/>
  <c r="E30" i="2"/>
  <c r="M30" i="7" s="1"/>
  <c r="F30" i="7" s="1"/>
  <c r="D30" i="2"/>
  <c r="L30" i="7" s="1"/>
  <c r="E30" i="7" s="1"/>
  <c r="H30" i="2"/>
  <c r="P30" i="7" s="1"/>
  <c r="I30" i="7" s="1"/>
  <c r="I30" i="2"/>
  <c r="Q30" i="7" s="1"/>
  <c r="J30" i="2"/>
  <c r="R30" i="7" s="1"/>
  <c r="I103" i="2"/>
  <c r="Q103" i="7" s="1"/>
  <c r="G103" i="2"/>
  <c r="O103" i="7" s="1"/>
  <c r="J103" i="2"/>
  <c r="R103" i="7" s="1"/>
  <c r="H103" i="2"/>
  <c r="P103" i="7" s="1"/>
  <c r="F103" i="2"/>
  <c r="N103" i="7" s="1"/>
  <c r="E103" i="2"/>
  <c r="M103" i="7" s="1"/>
  <c r="AD44" i="2"/>
  <c r="K102" i="7"/>
  <c r="K44" i="7"/>
  <c r="K45" i="7" s="1"/>
  <c r="D103" i="2"/>
  <c r="L103" i="7" s="1"/>
  <c r="J133" i="2"/>
  <c r="R133" i="7" s="1"/>
  <c r="I133" i="2"/>
  <c r="Q133" i="7" s="1"/>
  <c r="J133" i="7" s="1"/>
  <c r="H133" i="2"/>
  <c r="P133" i="7" s="1"/>
  <c r="AD132" i="2"/>
  <c r="G102" i="7"/>
  <c r="K17" i="7"/>
  <c r="K29" i="7"/>
  <c r="J94" i="7"/>
  <c r="D94" i="7" s="1"/>
  <c r="D61" i="7"/>
  <c r="I62" i="7"/>
  <c r="D17" i="7"/>
  <c r="F18" i="7"/>
  <c r="D18" i="7" s="1"/>
  <c r="T18" i="7" s="1"/>
  <c r="I130" i="7"/>
  <c r="I131" i="7" s="1"/>
  <c r="I132" i="7" s="1"/>
  <c r="D122" i="7"/>
  <c r="K123" i="7"/>
  <c r="F100" i="7"/>
  <c r="F101" i="7" s="1"/>
  <c r="F102" i="7" s="1"/>
  <c r="AC132" i="2"/>
  <c r="O132" i="7"/>
  <c r="AC131" i="2"/>
  <c r="O131" i="7"/>
  <c r="D28" i="7"/>
  <c r="G29"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30" i="2"/>
  <c r="N130" i="7" s="1"/>
  <c r="F124" i="2"/>
  <c r="N124" i="7" s="1"/>
  <c r="F129" i="2"/>
  <c r="N129" i="7" s="1"/>
  <c r="F123" i="2"/>
  <c r="N123" i="7" s="1"/>
  <c r="F128" i="2"/>
  <c r="N128" i="7" s="1"/>
  <c r="F122" i="2"/>
  <c r="N122" i="7" s="1"/>
  <c r="F133" i="2"/>
  <c r="N133" i="7" s="1"/>
  <c r="F127" i="2"/>
  <c r="N127" i="7" s="1"/>
  <c r="F121" i="2"/>
  <c r="N121" i="7" s="1"/>
  <c r="F132" i="2"/>
  <c r="F126" i="2"/>
  <c r="N126" i="7" s="1"/>
  <c r="F120" i="2"/>
  <c r="N120"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C67" i="2"/>
  <c r="AC133" i="2"/>
  <c r="Y132" i="2"/>
  <c r="AF132" i="2"/>
  <c r="X17" i="2"/>
  <c r="AE17" i="2"/>
  <c r="AE44" i="2"/>
  <c r="X44" i="2"/>
  <c r="Y44" i="2"/>
  <c r="AF44" i="2"/>
  <c r="AC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F134" i="2" s="1"/>
  <c r="N134" i="7" s="1"/>
  <c r="AA102" i="2"/>
  <c r="T102" i="2"/>
  <c r="S102" i="2"/>
  <c r="Z102" i="2"/>
  <c r="V102" i="2"/>
  <c r="R104" i="2"/>
  <c r="U102" i="2"/>
  <c r="AB102" i="2"/>
  <c r="W102" i="2"/>
  <c r="U66" i="2"/>
  <c r="V17" i="2"/>
  <c r="V29" i="2"/>
  <c r="AB29" i="2"/>
  <c r="U29" i="2"/>
  <c r="W17" i="2"/>
  <c r="R68"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67" i="7" l="1"/>
  <c r="I45" i="7"/>
  <c r="AC45" i="2"/>
  <c r="J30" i="7"/>
  <c r="J67" i="7"/>
  <c r="H103" i="7"/>
  <c r="AC103" i="2"/>
  <c r="AD45" i="2"/>
  <c r="K18" i="7"/>
  <c r="T67" i="2"/>
  <c r="AC18" i="2"/>
  <c r="K30" i="7"/>
  <c r="F103" i="7"/>
  <c r="K103" i="7"/>
  <c r="AD30" i="2"/>
  <c r="AD18" i="2"/>
  <c r="J134" i="2"/>
  <c r="R134" i="7" s="1"/>
  <c r="I134" i="2"/>
  <c r="Q134" i="7" s="1"/>
  <c r="J134" i="7" s="1"/>
  <c r="H134" i="2"/>
  <c r="P134" i="7" s="1"/>
  <c r="G134" i="2"/>
  <c r="O134" i="7" s="1"/>
  <c r="AD67" i="2"/>
  <c r="I133" i="7"/>
  <c r="I103" i="7"/>
  <c r="F31" i="2"/>
  <c r="N31" i="7" s="1"/>
  <c r="G31" i="2"/>
  <c r="O31" i="7" s="1"/>
  <c r="H31" i="7" s="1"/>
  <c r="E31" i="2"/>
  <c r="M31" i="7" s="1"/>
  <c r="F31" i="7" s="1"/>
  <c r="H31" i="2"/>
  <c r="P31" i="7" s="1"/>
  <c r="I31" i="7" s="1"/>
  <c r="D31" i="2"/>
  <c r="L31" i="7" s="1"/>
  <c r="E31" i="7" s="1"/>
  <c r="I31" i="2"/>
  <c r="Q31" i="7" s="1"/>
  <c r="J31" i="7" s="1"/>
  <c r="J31" i="2"/>
  <c r="R31" i="7" s="1"/>
  <c r="K31" i="7" s="1"/>
  <c r="I104" i="2"/>
  <c r="Q104" i="7" s="1"/>
  <c r="H104" i="2"/>
  <c r="P104" i="7" s="1"/>
  <c r="G104" i="2"/>
  <c r="O104" i="7" s="1"/>
  <c r="J104" i="2"/>
  <c r="R104" i="7" s="1"/>
  <c r="F104" i="2"/>
  <c r="N104" i="7" s="1"/>
  <c r="E104" i="2"/>
  <c r="M104" i="7" s="1"/>
  <c r="D104" i="2"/>
  <c r="L104" i="7" s="1"/>
  <c r="AD133" i="2"/>
  <c r="G46" i="2"/>
  <c r="O46" i="7" s="1"/>
  <c r="F46" i="2"/>
  <c r="N46" i="7" s="1"/>
  <c r="G46" i="7" s="1"/>
  <c r="H46" i="2"/>
  <c r="P46" i="7" s="1"/>
  <c r="I46" i="7" s="1"/>
  <c r="E46" i="2"/>
  <c r="M46" i="7" s="1"/>
  <c r="F46" i="7" s="1"/>
  <c r="I46" i="2"/>
  <c r="Q46" i="7" s="1"/>
  <c r="J46" i="7" s="1"/>
  <c r="J46" i="2"/>
  <c r="R46" i="7" s="1"/>
  <c r="K46" i="7" s="1"/>
  <c r="D46" i="2"/>
  <c r="L46" i="7" s="1"/>
  <c r="E46" i="7" s="1"/>
  <c r="H68" i="2"/>
  <c r="P68" i="7" s="1"/>
  <c r="G68" i="2"/>
  <c r="O68" i="7" s="1"/>
  <c r="H68" i="7" s="1"/>
  <c r="I68" i="2"/>
  <c r="Q68" i="7" s="1"/>
  <c r="J68" i="7" s="1"/>
  <c r="F68" i="2"/>
  <c r="N68" i="7" s="1"/>
  <c r="G68" i="7" s="1"/>
  <c r="J68" i="2"/>
  <c r="R68" i="7" s="1"/>
  <c r="K68" i="7" s="1"/>
  <c r="E68" i="2"/>
  <c r="M68" i="7" s="1"/>
  <c r="F68" i="7" s="1"/>
  <c r="D68" i="2"/>
  <c r="L68" i="7" s="1"/>
  <c r="E68" i="7" s="1"/>
  <c r="AD103" i="2"/>
  <c r="J95" i="7"/>
  <c r="D95" i="7" s="1"/>
  <c r="G103" i="7"/>
  <c r="E101" i="7"/>
  <c r="E102" i="7" s="1"/>
  <c r="E103" i="7" s="1"/>
  <c r="D62" i="7"/>
  <c r="I63" i="7"/>
  <c r="H131" i="7"/>
  <c r="H132" i="7" s="1"/>
  <c r="H133" i="7" s="1"/>
  <c r="G120" i="7"/>
  <c r="G121" i="7" s="1"/>
  <c r="G122" i="7" s="1"/>
  <c r="G123" i="7" s="1"/>
  <c r="G124" i="7" s="1"/>
  <c r="G125" i="7" s="1"/>
  <c r="G126" i="7" s="1"/>
  <c r="G127" i="7" s="1"/>
  <c r="G128" i="7" s="1"/>
  <c r="G129" i="7" s="1"/>
  <c r="G130" i="7" s="1"/>
  <c r="G131" i="7" s="1"/>
  <c r="D123" i="7"/>
  <c r="K124" i="7"/>
  <c r="D43" i="7"/>
  <c r="H44" i="7"/>
  <c r="U132" i="2"/>
  <c r="N132" i="7"/>
  <c r="D29" i="7"/>
  <c r="G30" i="7"/>
  <c r="AB132" i="2"/>
  <c r="U125" i="2"/>
  <c r="AB125" i="2"/>
  <c r="AB124" i="2"/>
  <c r="U124" i="2"/>
  <c r="U123" i="2"/>
  <c r="AB123" i="2"/>
  <c r="E131" i="2"/>
  <c r="M131" i="7" s="1"/>
  <c r="E125" i="2"/>
  <c r="M125" i="7" s="1"/>
  <c r="E119" i="2"/>
  <c r="M119" i="7" s="1"/>
  <c r="F119" i="7" s="1"/>
  <c r="E130" i="2"/>
  <c r="M130" i="7" s="1"/>
  <c r="E124" i="2"/>
  <c r="M124" i="7" s="1"/>
  <c r="E129" i="2"/>
  <c r="M129" i="7" s="1"/>
  <c r="E123" i="2"/>
  <c r="M123" i="7" s="1"/>
  <c r="E134" i="2"/>
  <c r="M134" i="7" s="1"/>
  <c r="E128" i="2"/>
  <c r="M128" i="7" s="1"/>
  <c r="E122" i="2"/>
  <c r="M122" i="7" s="1"/>
  <c r="E133" i="2"/>
  <c r="E127" i="2"/>
  <c r="M127" i="7" s="1"/>
  <c r="E121" i="2"/>
  <c r="M121"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X18" i="2"/>
  <c r="AE18" i="2"/>
  <c r="AF67" i="2"/>
  <c r="Y67" i="2"/>
  <c r="AF103" i="2"/>
  <c r="Y103" i="2"/>
  <c r="AE67" i="2"/>
  <c r="X67" i="2"/>
  <c r="AD31" i="2"/>
  <c r="X133" i="2"/>
  <c r="AE133" i="2"/>
  <c r="AE103" i="2"/>
  <c r="X103" i="2"/>
  <c r="Y18" i="2"/>
  <c r="AF18" i="2"/>
  <c r="Y133" i="2"/>
  <c r="AF133" i="2"/>
  <c r="V133" i="2"/>
  <c r="W133" i="2"/>
  <c r="U133" i="2"/>
  <c r="AB133" i="2"/>
  <c r="R135" i="2"/>
  <c r="E135" i="2" s="1"/>
  <c r="M135" i="7" s="1"/>
  <c r="AB103" i="2"/>
  <c r="U103" i="2"/>
  <c r="W103" i="2"/>
  <c r="R105" i="2"/>
  <c r="S103" i="2"/>
  <c r="Z103" i="2"/>
  <c r="V103" i="2"/>
  <c r="T103" i="2"/>
  <c r="AA103" i="2"/>
  <c r="AA67" i="2"/>
  <c r="Z30" i="2"/>
  <c r="S30" i="2"/>
  <c r="W18" i="2"/>
  <c r="R32" i="2"/>
  <c r="Z18" i="2"/>
  <c r="S18" i="2"/>
  <c r="U30" i="2"/>
  <c r="AB30" i="2"/>
  <c r="AB18" i="2"/>
  <c r="U18" i="2"/>
  <c r="R69"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H134" i="7" l="1"/>
  <c r="AD104" i="2"/>
  <c r="K104" i="7"/>
  <c r="AC134" i="2"/>
  <c r="H104" i="7"/>
  <c r="AD46" i="2"/>
  <c r="AC68" i="2"/>
  <c r="G104" i="7"/>
  <c r="F104" i="7"/>
  <c r="AD134" i="2"/>
  <c r="AC31" i="2"/>
  <c r="E104" i="7"/>
  <c r="Z68" i="2"/>
  <c r="J96" i="7"/>
  <c r="D96" i="7" s="1"/>
  <c r="I104" i="7"/>
  <c r="I105" i="2"/>
  <c r="Q105" i="7" s="1"/>
  <c r="H105" i="2"/>
  <c r="P105" i="7" s="1"/>
  <c r="J105" i="2"/>
  <c r="R105" i="7" s="1"/>
  <c r="K105" i="7" s="1"/>
  <c r="G105" i="2"/>
  <c r="O105" i="7" s="1"/>
  <c r="F105" i="2"/>
  <c r="N105" i="7" s="1"/>
  <c r="G105" i="7" s="1"/>
  <c r="E105" i="2"/>
  <c r="M105" i="7" s="1"/>
  <c r="F105" i="7" s="1"/>
  <c r="D105" i="2"/>
  <c r="L105" i="7" s="1"/>
  <c r="H69" i="2"/>
  <c r="P69" i="7" s="1"/>
  <c r="G69" i="2"/>
  <c r="O69" i="7" s="1"/>
  <c r="H69" i="7" s="1"/>
  <c r="I69" i="2"/>
  <c r="Q69" i="7" s="1"/>
  <c r="J69" i="7" s="1"/>
  <c r="F69" i="2"/>
  <c r="N69" i="7" s="1"/>
  <c r="G69" i="7" s="1"/>
  <c r="J69" i="2"/>
  <c r="R69" i="7" s="1"/>
  <c r="K69" i="7" s="1"/>
  <c r="E69" i="2"/>
  <c r="M69" i="7" s="1"/>
  <c r="F69" i="7" s="1"/>
  <c r="D69" i="2"/>
  <c r="L69" i="7" s="1"/>
  <c r="E69" i="7" s="1"/>
  <c r="I134" i="7"/>
  <c r="AD68" i="2"/>
  <c r="AC46" i="2"/>
  <c r="AC104" i="2"/>
  <c r="W68" i="2"/>
  <c r="F32" i="2"/>
  <c r="N32" i="7" s="1"/>
  <c r="G32" i="2"/>
  <c r="O32" i="7" s="1"/>
  <c r="H32" i="7" s="1"/>
  <c r="E32" i="2"/>
  <c r="M32" i="7" s="1"/>
  <c r="F32" i="7" s="1"/>
  <c r="H32" i="2"/>
  <c r="P32" i="7" s="1"/>
  <c r="I32" i="7" s="1"/>
  <c r="D32" i="2"/>
  <c r="L32" i="7" s="1"/>
  <c r="E32" i="7" s="1"/>
  <c r="I32" i="2"/>
  <c r="Q32" i="7" s="1"/>
  <c r="J32" i="7" s="1"/>
  <c r="J32" i="2"/>
  <c r="R32" i="7" s="1"/>
  <c r="K32" i="7" s="1"/>
  <c r="G47" i="2"/>
  <c r="O47" i="7" s="1"/>
  <c r="H47" i="2"/>
  <c r="P47" i="7" s="1"/>
  <c r="I47" i="7" s="1"/>
  <c r="F47" i="2"/>
  <c r="N47" i="7" s="1"/>
  <c r="G47" i="7" s="1"/>
  <c r="E47" i="2"/>
  <c r="M47" i="7" s="1"/>
  <c r="F47" i="7" s="1"/>
  <c r="I47" i="2"/>
  <c r="Q47" i="7" s="1"/>
  <c r="J47" i="7" s="1"/>
  <c r="J47" i="2"/>
  <c r="R47" i="7" s="1"/>
  <c r="K47" i="7" s="1"/>
  <c r="D47" i="2"/>
  <c r="L47" i="7" s="1"/>
  <c r="E47" i="7" s="1"/>
  <c r="J135" i="2"/>
  <c r="R135" i="7" s="1"/>
  <c r="I135" i="2"/>
  <c r="Q135" i="7" s="1"/>
  <c r="J135" i="7" s="1"/>
  <c r="H135" i="2"/>
  <c r="P135" i="7" s="1"/>
  <c r="G135" i="2"/>
  <c r="O135" i="7" s="1"/>
  <c r="H135" i="7" s="1"/>
  <c r="F135" i="2"/>
  <c r="N135" i="7" s="1"/>
  <c r="D63" i="7"/>
  <c r="I64" i="7"/>
  <c r="D124" i="7"/>
  <c r="K125" i="7"/>
  <c r="G132" i="7"/>
  <c r="G133" i="7" s="1"/>
  <c r="G134" i="7" s="1"/>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32" i="2"/>
  <c r="L132" i="7" s="1"/>
  <c r="D126" i="2"/>
  <c r="L126" i="7" s="1"/>
  <c r="D120" i="2"/>
  <c r="L120" i="7" s="1"/>
  <c r="D131" i="2"/>
  <c r="L131" i="7" s="1"/>
  <c r="D125" i="2"/>
  <c r="L125" i="7" s="1"/>
  <c r="D119" i="2"/>
  <c r="L119" i="7" s="1"/>
  <c r="E119" i="7" s="1"/>
  <c r="D130" i="2"/>
  <c r="L130" i="7" s="1"/>
  <c r="D124" i="2"/>
  <c r="L124" i="7" s="1"/>
  <c r="D135" i="2"/>
  <c r="L135" i="7" s="1"/>
  <c r="D129" i="2"/>
  <c r="L129" i="7" s="1"/>
  <c r="D123" i="2"/>
  <c r="L123" i="7" s="1"/>
  <c r="D134" i="2"/>
  <c r="S134" i="2" s="1"/>
  <c r="D128" i="2"/>
  <c r="L128" i="7" s="1"/>
  <c r="D122" i="2"/>
  <c r="L122" i="7" s="1"/>
  <c r="D133" i="2"/>
  <c r="L133" i="7" s="1"/>
  <c r="D127" i="2"/>
  <c r="L127" i="7" s="1"/>
  <c r="D121" i="2"/>
  <c r="L121" i="7" s="1"/>
  <c r="AA132" i="2"/>
  <c r="T132" i="2"/>
  <c r="AA119" i="2"/>
  <c r="T119" i="2"/>
  <c r="T121" i="2"/>
  <c r="AA121" i="2"/>
  <c r="T124" i="2"/>
  <c r="AA124" i="2"/>
  <c r="T125" i="2"/>
  <c r="AA125" i="2"/>
  <c r="AA123" i="2"/>
  <c r="T123" i="2"/>
  <c r="T130" i="2"/>
  <c r="AA130" i="2"/>
  <c r="T131" i="2"/>
  <c r="AA131" i="2"/>
  <c r="Y104" i="2"/>
  <c r="AF104" i="2"/>
  <c r="Y134" i="2"/>
  <c r="AF134" i="2"/>
  <c r="AE68" i="2"/>
  <c r="X68" i="2"/>
  <c r="Y68" i="2"/>
  <c r="AF68" i="2"/>
  <c r="AE104" i="2"/>
  <c r="X104" i="2"/>
  <c r="AF31" i="2"/>
  <c r="Y31" i="2"/>
  <c r="AE46" i="2"/>
  <c r="X46" i="2"/>
  <c r="AF46" i="2"/>
  <c r="Y46" i="2"/>
  <c r="X31" i="2"/>
  <c r="AE31" i="2"/>
  <c r="AE134" i="2"/>
  <c r="X134" i="2"/>
  <c r="W134" i="2"/>
  <c r="T134" i="2"/>
  <c r="AA134" i="2"/>
  <c r="R136" i="2"/>
  <c r="D136" i="2" s="1"/>
  <c r="L136" i="7" s="1"/>
  <c r="AB134" i="2"/>
  <c r="U134" i="2"/>
  <c r="V134" i="2"/>
  <c r="T104" i="2"/>
  <c r="AA104" i="2"/>
  <c r="U104" i="2"/>
  <c r="AB104" i="2"/>
  <c r="Z104" i="2"/>
  <c r="S104" i="2"/>
  <c r="W104" i="2"/>
  <c r="V104" i="2"/>
  <c r="R106" i="2"/>
  <c r="S68" i="2"/>
  <c r="R70"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H105" i="7" l="1"/>
  <c r="I105" i="7"/>
  <c r="AC69" i="2"/>
  <c r="V69" i="2"/>
  <c r="AC47" i="2"/>
  <c r="AC32" i="2"/>
  <c r="E105" i="7"/>
  <c r="AD32" i="2"/>
  <c r="J97" i="7"/>
  <c r="J98" i="7" s="1"/>
  <c r="AD105" i="2"/>
  <c r="AD135" i="2"/>
  <c r="G135" i="7"/>
  <c r="AC135" i="2"/>
  <c r="AD69" i="2"/>
  <c r="F33" i="2"/>
  <c r="N33" i="7" s="1"/>
  <c r="G33" i="2"/>
  <c r="O33" i="7" s="1"/>
  <c r="H33" i="7" s="1"/>
  <c r="E33" i="2"/>
  <c r="M33" i="7" s="1"/>
  <c r="F33" i="7" s="1"/>
  <c r="H33" i="2"/>
  <c r="P33" i="7" s="1"/>
  <c r="I33" i="7" s="1"/>
  <c r="D33" i="2"/>
  <c r="L33" i="7" s="1"/>
  <c r="E33" i="7" s="1"/>
  <c r="I33" i="2"/>
  <c r="Q33" i="7" s="1"/>
  <c r="J33" i="7" s="1"/>
  <c r="J33" i="2"/>
  <c r="R33" i="7" s="1"/>
  <c r="K33" i="7" s="1"/>
  <c r="I106" i="2"/>
  <c r="Q106" i="7" s="1"/>
  <c r="G106" i="2"/>
  <c r="O106" i="7" s="1"/>
  <c r="H106" i="7" s="1"/>
  <c r="H106" i="2"/>
  <c r="P106" i="7" s="1"/>
  <c r="J106" i="2"/>
  <c r="R106" i="7" s="1"/>
  <c r="K106" i="7" s="1"/>
  <c r="F106" i="2"/>
  <c r="N106" i="7" s="1"/>
  <c r="G106" i="7" s="1"/>
  <c r="E106" i="2"/>
  <c r="M106" i="7" s="1"/>
  <c r="F106" i="7" s="1"/>
  <c r="D106" i="2"/>
  <c r="L106" i="7" s="1"/>
  <c r="I135" i="7"/>
  <c r="G48" i="2"/>
  <c r="O48" i="7" s="1"/>
  <c r="H48" i="2"/>
  <c r="P48" i="7" s="1"/>
  <c r="I48" i="7" s="1"/>
  <c r="F48" i="2"/>
  <c r="N48" i="7" s="1"/>
  <c r="G48" i="7" s="1"/>
  <c r="I48" i="2"/>
  <c r="Q48" i="7" s="1"/>
  <c r="J48" i="7" s="1"/>
  <c r="E48" i="2"/>
  <c r="M48" i="7" s="1"/>
  <c r="F48" i="7" s="1"/>
  <c r="J48" i="2"/>
  <c r="R48" i="7" s="1"/>
  <c r="K48" i="7" s="1"/>
  <c r="D48" i="2"/>
  <c r="L48" i="7" s="1"/>
  <c r="E48" i="7" s="1"/>
  <c r="AD47" i="2"/>
  <c r="H70" i="2"/>
  <c r="P70" i="7" s="1"/>
  <c r="I70" i="2"/>
  <c r="Q70" i="7" s="1"/>
  <c r="J70" i="7" s="1"/>
  <c r="G70" i="2"/>
  <c r="O70" i="7" s="1"/>
  <c r="H70" i="7" s="1"/>
  <c r="J70" i="2"/>
  <c r="R70" i="7" s="1"/>
  <c r="K70" i="7" s="1"/>
  <c r="F70" i="2"/>
  <c r="N70" i="7" s="1"/>
  <c r="G70" i="7" s="1"/>
  <c r="E70" i="2"/>
  <c r="M70" i="7" s="1"/>
  <c r="F70" i="7" s="1"/>
  <c r="D70" i="2"/>
  <c r="L70" i="7" s="1"/>
  <c r="E70" i="7" s="1"/>
  <c r="J136" i="2"/>
  <c r="R136" i="7" s="1"/>
  <c r="I136" i="2"/>
  <c r="Q136" i="7" s="1"/>
  <c r="J136" i="7" s="1"/>
  <c r="H136" i="2"/>
  <c r="P136" i="7" s="1"/>
  <c r="G136" i="2"/>
  <c r="O136" i="7" s="1"/>
  <c r="H136" i="7" s="1"/>
  <c r="F136" i="2"/>
  <c r="N136" i="7" s="1"/>
  <c r="E136" i="2"/>
  <c r="M136" i="7" s="1"/>
  <c r="AC105" i="2"/>
  <c r="F133" i="7"/>
  <c r="F134" i="7" s="1"/>
  <c r="F135"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G136" i="7" l="1"/>
  <c r="AD70" i="2"/>
  <c r="I106" i="7"/>
  <c r="AC106" i="2"/>
  <c r="AC136" i="2"/>
  <c r="E106" i="7"/>
  <c r="AD106" i="2"/>
  <c r="AC70" i="2"/>
  <c r="G49" i="2"/>
  <c r="O49" i="7" s="1"/>
  <c r="F49" i="2"/>
  <c r="N49" i="7" s="1"/>
  <c r="G49" i="7" s="1"/>
  <c r="H49" i="2"/>
  <c r="P49" i="7" s="1"/>
  <c r="I49" i="7" s="1"/>
  <c r="E49" i="2"/>
  <c r="M49" i="7" s="1"/>
  <c r="F49" i="7" s="1"/>
  <c r="I49" i="2"/>
  <c r="Q49" i="7" s="1"/>
  <c r="J49" i="7" s="1"/>
  <c r="D49" i="2"/>
  <c r="L49" i="7" s="1"/>
  <c r="E49" i="7" s="1"/>
  <c r="J49" i="2"/>
  <c r="R49" i="7" s="1"/>
  <c r="K49" i="7" s="1"/>
  <c r="AD136" i="2"/>
  <c r="F136" i="7"/>
  <c r="I107" i="2"/>
  <c r="Q107" i="7" s="1"/>
  <c r="G107" i="2"/>
  <c r="O107" i="7" s="1"/>
  <c r="H107" i="7" s="1"/>
  <c r="J107" i="2"/>
  <c r="R107" i="7" s="1"/>
  <c r="K107" i="7" s="1"/>
  <c r="H107" i="2"/>
  <c r="P107" i="7" s="1"/>
  <c r="I107" i="7" s="1"/>
  <c r="F107" i="2"/>
  <c r="N107" i="7" s="1"/>
  <c r="G107" i="7" s="1"/>
  <c r="E107" i="2"/>
  <c r="M107" i="7" s="1"/>
  <c r="F107" i="7" s="1"/>
  <c r="D107" i="2"/>
  <c r="L107" i="7" s="1"/>
  <c r="E107" i="7" s="1"/>
  <c r="AC33" i="2"/>
  <c r="AD33" i="2"/>
  <c r="F34" i="2"/>
  <c r="N34" i="7" s="1"/>
  <c r="G34" i="2"/>
  <c r="O34" i="7" s="1"/>
  <c r="H34" i="7" s="1"/>
  <c r="E34" i="2"/>
  <c r="M34" i="7" s="1"/>
  <c r="F34" i="7" s="1"/>
  <c r="H34" i="2"/>
  <c r="P34" i="7" s="1"/>
  <c r="I34" i="7" s="1"/>
  <c r="D34" i="2"/>
  <c r="L34" i="7" s="1"/>
  <c r="E34" i="7" s="1"/>
  <c r="I34" i="2"/>
  <c r="Q34" i="7" s="1"/>
  <c r="J34" i="7" s="1"/>
  <c r="J34" i="2"/>
  <c r="R34" i="7" s="1"/>
  <c r="K34" i="7" s="1"/>
  <c r="J137" i="2"/>
  <c r="R137" i="7" s="1"/>
  <c r="I137" i="2"/>
  <c r="Q137" i="7" s="1"/>
  <c r="J137" i="7" s="1"/>
  <c r="H137" i="2"/>
  <c r="P137" i="7" s="1"/>
  <c r="G137" i="2"/>
  <c r="O137" i="7" s="1"/>
  <c r="H137" i="7" s="1"/>
  <c r="F137" i="2"/>
  <c r="N137" i="7" s="1"/>
  <c r="G137" i="7" s="1"/>
  <c r="E137" i="2"/>
  <c r="M137" i="7" s="1"/>
  <c r="D137" i="2"/>
  <c r="L137" i="7" s="1"/>
  <c r="AC48" i="2"/>
  <c r="I136" i="7"/>
  <c r="H71" i="2"/>
  <c r="P71" i="7" s="1"/>
  <c r="I71" i="2"/>
  <c r="Q71" i="7" s="1"/>
  <c r="J71" i="7" s="1"/>
  <c r="G71" i="2"/>
  <c r="O71" i="7" s="1"/>
  <c r="H71" i="7" s="1"/>
  <c r="F71" i="2"/>
  <c r="N71" i="7" s="1"/>
  <c r="G71" i="7" s="1"/>
  <c r="J71" i="2"/>
  <c r="R71" i="7" s="1"/>
  <c r="K71" i="7" s="1"/>
  <c r="E71" i="2"/>
  <c r="M71" i="7" s="1"/>
  <c r="F71" i="7" s="1"/>
  <c r="D71" i="2"/>
  <c r="L71" i="7" s="1"/>
  <c r="E71" i="7" s="1"/>
  <c r="AD48" i="2"/>
  <c r="I66" i="7"/>
  <c r="D65" i="7"/>
  <c r="D126" i="7"/>
  <c r="K127" i="7"/>
  <c r="D32" i="7"/>
  <c r="G33" i="7"/>
  <c r="D46" i="7"/>
  <c r="H47" i="7"/>
  <c r="D98" i="7"/>
  <c r="J99" i="7"/>
  <c r="E134" i="7"/>
  <c r="E135" i="7" s="1"/>
  <c r="E136" i="7" s="1"/>
  <c r="X106" i="2"/>
  <c r="AE106" i="2"/>
  <c r="X70" i="2"/>
  <c r="AE70" i="2"/>
  <c r="Y70" i="2"/>
  <c r="AF70" i="2"/>
  <c r="X48" i="2"/>
  <c r="AE48" i="2"/>
  <c r="AF136" i="2"/>
  <c r="Y136" i="2"/>
  <c r="Y33" i="2"/>
  <c r="AF33" i="2"/>
  <c r="Y48" i="2"/>
  <c r="AF48" i="2"/>
  <c r="Y106" i="2"/>
  <c r="AF106"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AC49" i="2" l="1"/>
  <c r="AD107" i="2"/>
  <c r="AC137" i="2"/>
  <c r="AD71" i="2"/>
  <c r="I137" i="7"/>
  <c r="AD34" i="2"/>
  <c r="AD137" i="2"/>
  <c r="J138" i="2"/>
  <c r="R138" i="7" s="1"/>
  <c r="I138" i="2"/>
  <c r="Q138" i="7" s="1"/>
  <c r="J138" i="7" s="1"/>
  <c r="H138" i="2"/>
  <c r="P138" i="7" s="1"/>
  <c r="G138" i="2"/>
  <c r="O138" i="7" s="1"/>
  <c r="H138" i="7" s="1"/>
  <c r="F138" i="2"/>
  <c r="N138" i="7" s="1"/>
  <c r="G138" i="7" s="1"/>
  <c r="E138" i="2"/>
  <c r="M138" i="7" s="1"/>
  <c r="D138" i="2"/>
  <c r="L138" i="7" s="1"/>
  <c r="AC71" i="2"/>
  <c r="I108" i="2"/>
  <c r="Q108" i="7" s="1"/>
  <c r="H108" i="2"/>
  <c r="P108" i="7" s="1"/>
  <c r="I108" i="7" s="1"/>
  <c r="J108" i="2"/>
  <c r="R108" i="7" s="1"/>
  <c r="K108" i="7" s="1"/>
  <c r="G108" i="2"/>
  <c r="O108" i="7" s="1"/>
  <c r="H108" i="7" s="1"/>
  <c r="F108" i="2"/>
  <c r="N108" i="7" s="1"/>
  <c r="G108" i="7" s="1"/>
  <c r="E108" i="2"/>
  <c r="M108" i="7" s="1"/>
  <c r="F108" i="7" s="1"/>
  <c r="D108" i="2"/>
  <c r="L108" i="7" s="1"/>
  <c r="E108" i="7" s="1"/>
  <c r="G50" i="2"/>
  <c r="O50" i="7" s="1"/>
  <c r="H50" i="2"/>
  <c r="P50" i="7" s="1"/>
  <c r="I50" i="7" s="1"/>
  <c r="F50" i="2"/>
  <c r="N50" i="7" s="1"/>
  <c r="G50" i="7" s="1"/>
  <c r="E50" i="2"/>
  <c r="M50" i="7" s="1"/>
  <c r="F50" i="7" s="1"/>
  <c r="I50" i="2"/>
  <c r="Q50" i="7" s="1"/>
  <c r="J50" i="7" s="1"/>
  <c r="D50" i="2"/>
  <c r="L50" i="7" s="1"/>
  <c r="E50" i="7" s="1"/>
  <c r="J50" i="2"/>
  <c r="R50" i="7" s="1"/>
  <c r="K50" i="7" s="1"/>
  <c r="F137" i="7"/>
  <c r="H72" i="2"/>
  <c r="P72" i="7" s="1"/>
  <c r="I72" i="2"/>
  <c r="Q72" i="7" s="1"/>
  <c r="J72" i="7" s="1"/>
  <c r="G72" i="2"/>
  <c r="O72" i="7" s="1"/>
  <c r="H72" i="7" s="1"/>
  <c r="J72" i="2"/>
  <c r="R72" i="7" s="1"/>
  <c r="K72" i="7" s="1"/>
  <c r="F72" i="2"/>
  <c r="N72" i="7" s="1"/>
  <c r="G72" i="7" s="1"/>
  <c r="E72" i="2"/>
  <c r="M72" i="7" s="1"/>
  <c r="F72" i="7" s="1"/>
  <c r="D72" i="2"/>
  <c r="L72" i="7" s="1"/>
  <c r="E72" i="7" s="1"/>
  <c r="AD49" i="2"/>
  <c r="AC34" i="2"/>
  <c r="AC107" i="2"/>
  <c r="E137" i="7"/>
  <c r="I67" i="7"/>
  <c r="D66" i="7"/>
  <c r="D127" i="7"/>
  <c r="K128" i="7"/>
  <c r="D47" i="7"/>
  <c r="H48" i="7"/>
  <c r="D99" i="7"/>
  <c r="J100" i="7"/>
  <c r="D33" i="7"/>
  <c r="G34" i="7"/>
  <c r="D34" i="7" s="1"/>
  <c r="T34" i="7" s="1"/>
  <c r="AD50" i="2"/>
  <c r="AE71" i="2"/>
  <c r="X71" i="2"/>
  <c r="AF71" i="2"/>
  <c r="Y71" i="2"/>
  <c r="AF107" i="2"/>
  <c r="Y107" i="2"/>
  <c r="Y34" i="2"/>
  <c r="AF34" i="2"/>
  <c r="X137" i="2"/>
  <c r="AE137" i="2"/>
  <c r="AE107" i="2"/>
  <c r="X107" i="2"/>
  <c r="Y137" i="2"/>
  <c r="AF137"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AC108" i="2" l="1"/>
  <c r="AC50" i="2"/>
  <c r="I138" i="7"/>
  <c r="AC138" i="2"/>
  <c r="F138" i="7"/>
  <c r="E138" i="7"/>
  <c r="AD72" i="2"/>
  <c r="AC72" i="2"/>
  <c r="AD108" i="2"/>
  <c r="AD138" i="2"/>
  <c r="I109" i="2"/>
  <c r="Q109" i="7" s="1"/>
  <c r="G109" i="2"/>
  <c r="O109" i="7" s="1"/>
  <c r="H109" i="7" s="1"/>
  <c r="J109" i="2"/>
  <c r="R109" i="7" s="1"/>
  <c r="K109" i="7" s="1"/>
  <c r="H109" i="2"/>
  <c r="P109" i="7" s="1"/>
  <c r="I109" i="7" s="1"/>
  <c r="F109" i="2"/>
  <c r="N109" i="7" s="1"/>
  <c r="G109" i="7" s="1"/>
  <c r="E109" i="2"/>
  <c r="M109" i="7" s="1"/>
  <c r="F109" i="7" s="1"/>
  <c r="D109" i="2"/>
  <c r="L109" i="7" s="1"/>
  <c r="E109" i="7" s="1"/>
  <c r="H73" i="2"/>
  <c r="P73" i="7" s="1"/>
  <c r="I73" i="2"/>
  <c r="Q73" i="7" s="1"/>
  <c r="J73" i="7" s="1"/>
  <c r="G73" i="2"/>
  <c r="O73" i="7" s="1"/>
  <c r="H73" i="7" s="1"/>
  <c r="F73" i="2"/>
  <c r="N73" i="7" s="1"/>
  <c r="G73" i="7" s="1"/>
  <c r="J73" i="2"/>
  <c r="R73" i="7" s="1"/>
  <c r="K73" i="7" s="1"/>
  <c r="E73" i="2"/>
  <c r="M73" i="7" s="1"/>
  <c r="F73" i="7" s="1"/>
  <c r="D73" i="2"/>
  <c r="L73" i="7" s="1"/>
  <c r="E73" i="7" s="1"/>
  <c r="J139" i="2"/>
  <c r="R139" i="7" s="1"/>
  <c r="I139" i="2"/>
  <c r="Q139" i="7" s="1"/>
  <c r="J139" i="7" s="1"/>
  <c r="H139" i="2"/>
  <c r="P139" i="7" s="1"/>
  <c r="I139" i="7" s="1"/>
  <c r="G139" i="2"/>
  <c r="O139" i="7" s="1"/>
  <c r="H139" i="7" s="1"/>
  <c r="F139" i="2"/>
  <c r="N139" i="7" s="1"/>
  <c r="G139" i="7" s="1"/>
  <c r="E139" i="2"/>
  <c r="M139" i="7" s="1"/>
  <c r="F139" i="7" s="1"/>
  <c r="D139" i="2"/>
  <c r="L139" i="7" s="1"/>
  <c r="G51" i="2"/>
  <c r="O51" i="7" s="1"/>
  <c r="H51" i="2"/>
  <c r="P51" i="7" s="1"/>
  <c r="I51" i="7" s="1"/>
  <c r="F51" i="2"/>
  <c r="N51" i="7" s="1"/>
  <c r="G51" i="7" s="1"/>
  <c r="I51" i="2"/>
  <c r="Q51" i="7" s="1"/>
  <c r="J51" i="7" s="1"/>
  <c r="E51" i="2"/>
  <c r="M51" i="7" s="1"/>
  <c r="F51" i="7" s="1"/>
  <c r="D51" i="2"/>
  <c r="L51" i="7" s="1"/>
  <c r="E51" i="7" s="1"/>
  <c r="J51" i="2"/>
  <c r="R51" i="7" s="1"/>
  <c r="K51" i="7" s="1"/>
  <c r="D67" i="7"/>
  <c r="I68" i="7"/>
  <c r="D128" i="7"/>
  <c r="K129" i="7"/>
  <c r="D100" i="7"/>
  <c r="J101" i="7"/>
  <c r="D48" i="7"/>
  <c r="H49" i="7"/>
  <c r="X108" i="2"/>
  <c r="AE108" i="2"/>
  <c r="X72" i="2"/>
  <c r="AE72" i="2"/>
  <c r="Y72" i="2"/>
  <c r="AF72" i="2"/>
  <c r="X138" i="2"/>
  <c r="AE138" i="2"/>
  <c r="Y108" i="2"/>
  <c r="AF108"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AC109" i="2" l="1"/>
  <c r="E139" i="7"/>
  <c r="AC51" i="2"/>
  <c r="H74" i="2"/>
  <c r="P74" i="7" s="1"/>
  <c r="G74" i="2"/>
  <c r="O74" i="7" s="1"/>
  <c r="H74" i="7" s="1"/>
  <c r="I74" i="2"/>
  <c r="Q74" i="7" s="1"/>
  <c r="J74" i="7" s="1"/>
  <c r="F74" i="2"/>
  <c r="N74" i="7" s="1"/>
  <c r="G74" i="7" s="1"/>
  <c r="J74" i="2"/>
  <c r="R74" i="7" s="1"/>
  <c r="K74" i="7" s="1"/>
  <c r="E74" i="2"/>
  <c r="M74" i="7" s="1"/>
  <c r="F74" i="7" s="1"/>
  <c r="D74" i="2"/>
  <c r="L74" i="7" s="1"/>
  <c r="E74" i="7" s="1"/>
  <c r="AC73" i="2"/>
  <c r="J140" i="2"/>
  <c r="R140" i="7" s="1"/>
  <c r="I140" i="2"/>
  <c r="Q140" i="7" s="1"/>
  <c r="J140" i="7" s="1"/>
  <c r="H140" i="2"/>
  <c r="P140" i="7" s="1"/>
  <c r="I140" i="7" s="1"/>
  <c r="G140" i="2"/>
  <c r="O140" i="7" s="1"/>
  <c r="H140" i="7" s="1"/>
  <c r="F140" i="2"/>
  <c r="N140" i="7" s="1"/>
  <c r="G140" i="7" s="1"/>
  <c r="E140" i="2"/>
  <c r="M140" i="7" s="1"/>
  <c r="F140" i="7" s="1"/>
  <c r="D140" i="2"/>
  <c r="L140" i="7" s="1"/>
  <c r="AD109" i="2"/>
  <c r="AD51" i="2"/>
  <c r="AD73" i="2"/>
  <c r="I110" i="2"/>
  <c r="Q110" i="7" s="1"/>
  <c r="G110" i="2"/>
  <c r="O110" i="7" s="1"/>
  <c r="H110" i="7" s="1"/>
  <c r="J110" i="2"/>
  <c r="R110" i="7" s="1"/>
  <c r="K110" i="7" s="1"/>
  <c r="H110" i="2"/>
  <c r="P110" i="7" s="1"/>
  <c r="I110" i="7" s="1"/>
  <c r="F110" i="2"/>
  <c r="N110" i="7" s="1"/>
  <c r="G110" i="7" s="1"/>
  <c r="E110" i="2"/>
  <c r="M110" i="7" s="1"/>
  <c r="F110" i="7" s="1"/>
  <c r="D110" i="2"/>
  <c r="L110" i="7" s="1"/>
  <c r="E110" i="7" s="1"/>
  <c r="AC139" i="2"/>
  <c r="G52" i="2"/>
  <c r="O52" i="7" s="1"/>
  <c r="F52" i="2"/>
  <c r="N52" i="7" s="1"/>
  <c r="G52" i="7" s="1"/>
  <c r="H52" i="2"/>
  <c r="P52" i="7" s="1"/>
  <c r="I52" i="7" s="1"/>
  <c r="I52" i="2"/>
  <c r="Q52" i="7" s="1"/>
  <c r="J52" i="7" s="1"/>
  <c r="E52" i="2"/>
  <c r="M52" i="7" s="1"/>
  <c r="F52" i="7" s="1"/>
  <c r="J52" i="2"/>
  <c r="R52" i="7" s="1"/>
  <c r="K52" i="7" s="1"/>
  <c r="D52" i="2"/>
  <c r="L52" i="7" s="1"/>
  <c r="E52" i="7" s="1"/>
  <c r="AD139" i="2"/>
  <c r="D68" i="7"/>
  <c r="I69" i="7"/>
  <c r="D129" i="7"/>
  <c r="K130" i="7"/>
  <c r="D101" i="7"/>
  <c r="J102" i="7"/>
  <c r="D49" i="7"/>
  <c r="H50" i="7"/>
  <c r="X73" i="2"/>
  <c r="AE73" i="2"/>
  <c r="Y73" i="2"/>
  <c r="AF73" i="2"/>
  <c r="X51" i="2"/>
  <c r="AE51" i="2"/>
  <c r="Y51" i="2"/>
  <c r="AF51" i="2"/>
  <c r="Y109" i="2"/>
  <c r="AF109" i="2"/>
  <c r="AE139" i="2"/>
  <c r="X139"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E140" i="7" l="1"/>
  <c r="AC74" i="2"/>
  <c r="AD110" i="2"/>
  <c r="AD140" i="2"/>
  <c r="AC52" i="2"/>
  <c r="AC110" i="2"/>
  <c r="AC140" i="2"/>
  <c r="I111" i="2"/>
  <c r="Q111" i="7" s="1"/>
  <c r="H111" i="2"/>
  <c r="P111" i="7" s="1"/>
  <c r="I111" i="7" s="1"/>
  <c r="J111" i="2"/>
  <c r="R111" i="7" s="1"/>
  <c r="K111" i="7" s="1"/>
  <c r="G111" i="2"/>
  <c r="O111" i="7" s="1"/>
  <c r="H111" i="7" s="1"/>
  <c r="F111" i="2"/>
  <c r="N111" i="7" s="1"/>
  <c r="G111" i="7" s="1"/>
  <c r="E111" i="2"/>
  <c r="M111" i="7" s="1"/>
  <c r="F111" i="7" s="1"/>
  <c r="D111" i="2"/>
  <c r="L111" i="7" s="1"/>
  <c r="E111" i="7" s="1"/>
  <c r="G53" i="2"/>
  <c r="O53" i="7" s="1"/>
  <c r="H53" i="2"/>
  <c r="P53" i="7" s="1"/>
  <c r="I53" i="7" s="1"/>
  <c r="F53" i="2"/>
  <c r="N53" i="7" s="1"/>
  <c r="G53" i="7" s="1"/>
  <c r="I53" i="2"/>
  <c r="Q53" i="7" s="1"/>
  <c r="J53" i="7" s="1"/>
  <c r="E53" i="2"/>
  <c r="M53" i="7" s="1"/>
  <c r="F53" i="7" s="1"/>
  <c r="D53" i="2"/>
  <c r="L53" i="7" s="1"/>
  <c r="E53" i="7" s="1"/>
  <c r="J53" i="2"/>
  <c r="R53" i="7" s="1"/>
  <c r="K53" i="7" s="1"/>
  <c r="H75" i="2"/>
  <c r="P75" i="7" s="1"/>
  <c r="G75" i="2"/>
  <c r="O75" i="7" s="1"/>
  <c r="H75" i="7" s="1"/>
  <c r="I75" i="2"/>
  <c r="Q75" i="7" s="1"/>
  <c r="J75" i="7" s="1"/>
  <c r="J75" i="2"/>
  <c r="R75" i="7" s="1"/>
  <c r="K75" i="7" s="1"/>
  <c r="F75" i="2"/>
  <c r="N75" i="7" s="1"/>
  <c r="G75" i="7" s="1"/>
  <c r="E75" i="2"/>
  <c r="M75" i="7" s="1"/>
  <c r="F75" i="7" s="1"/>
  <c r="D75" i="2"/>
  <c r="L75" i="7" s="1"/>
  <c r="E75" i="7" s="1"/>
  <c r="J141" i="2"/>
  <c r="R141" i="7" s="1"/>
  <c r="I141" i="2"/>
  <c r="Q141" i="7" s="1"/>
  <c r="J141" i="7" s="1"/>
  <c r="H141" i="2"/>
  <c r="P141" i="7" s="1"/>
  <c r="I141" i="7" s="1"/>
  <c r="G141" i="2"/>
  <c r="O141" i="7" s="1"/>
  <c r="H141" i="7" s="1"/>
  <c r="F141" i="2"/>
  <c r="N141" i="7" s="1"/>
  <c r="G141" i="7" s="1"/>
  <c r="E141" i="2"/>
  <c r="M141" i="7" s="1"/>
  <c r="F141" i="7" s="1"/>
  <c r="D141" i="2"/>
  <c r="L141" i="7" s="1"/>
  <c r="AD52" i="2"/>
  <c r="AD74" i="2"/>
  <c r="D69" i="7"/>
  <c r="I70" i="7"/>
  <c r="D130" i="7"/>
  <c r="K131" i="7"/>
  <c r="D50" i="7"/>
  <c r="H51" i="7"/>
  <c r="D102" i="7"/>
  <c r="J103" i="7"/>
  <c r="Y140" i="2"/>
  <c r="AF140" i="2"/>
  <c r="Y110" i="2"/>
  <c r="AF110" i="2"/>
  <c r="Y52" i="2"/>
  <c r="AF52" i="2"/>
  <c r="X52" i="2"/>
  <c r="AE52" i="2"/>
  <c r="AE140" i="2"/>
  <c r="X140"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E141" i="7" l="1"/>
  <c r="AC111" i="2"/>
  <c r="AD141" i="2"/>
  <c r="AD53" i="2"/>
  <c r="AD75" i="2"/>
  <c r="G54" i="2"/>
  <c r="O54" i="7" s="1"/>
  <c r="F54" i="2"/>
  <c r="N54" i="7" s="1"/>
  <c r="G54" i="7" s="1"/>
  <c r="H54" i="2"/>
  <c r="P54" i="7" s="1"/>
  <c r="I54" i="7" s="1"/>
  <c r="E54" i="2"/>
  <c r="M54" i="7" s="1"/>
  <c r="F54" i="7" s="1"/>
  <c r="I54" i="2"/>
  <c r="Q54" i="7" s="1"/>
  <c r="J54" i="7" s="1"/>
  <c r="J54" i="2"/>
  <c r="R54" i="7" s="1"/>
  <c r="K54" i="7" s="1"/>
  <c r="D54" i="2"/>
  <c r="L54" i="7" s="1"/>
  <c r="E54" i="7" s="1"/>
  <c r="AC75" i="2"/>
  <c r="AD111" i="2"/>
  <c r="H76" i="2"/>
  <c r="P76" i="7" s="1"/>
  <c r="G76" i="2"/>
  <c r="O76" i="7" s="1"/>
  <c r="H76" i="7" s="1"/>
  <c r="I76" i="2"/>
  <c r="Q76" i="7" s="1"/>
  <c r="J76" i="7" s="1"/>
  <c r="F76" i="2"/>
  <c r="N76" i="7" s="1"/>
  <c r="G76" i="7" s="1"/>
  <c r="J76" i="2"/>
  <c r="R76" i="7" s="1"/>
  <c r="K76" i="7" s="1"/>
  <c r="E76" i="2"/>
  <c r="M76" i="7" s="1"/>
  <c r="F76" i="7" s="1"/>
  <c r="D76" i="2"/>
  <c r="L76" i="7" s="1"/>
  <c r="E76" i="7" s="1"/>
  <c r="I112" i="2"/>
  <c r="Q112" i="7" s="1"/>
  <c r="H112" i="2"/>
  <c r="P112" i="7" s="1"/>
  <c r="I112" i="7" s="1"/>
  <c r="J112" i="2"/>
  <c r="R112" i="7" s="1"/>
  <c r="K112" i="7" s="1"/>
  <c r="G112" i="2"/>
  <c r="O112" i="7" s="1"/>
  <c r="H112" i="7" s="1"/>
  <c r="F112" i="2"/>
  <c r="N112" i="7" s="1"/>
  <c r="G112" i="7" s="1"/>
  <c r="E112" i="2"/>
  <c r="M112" i="7" s="1"/>
  <c r="F112" i="7" s="1"/>
  <c r="D112" i="2"/>
  <c r="L112" i="7" s="1"/>
  <c r="E112" i="7" s="1"/>
  <c r="AC53" i="2"/>
  <c r="AC141" i="2"/>
  <c r="J142" i="2"/>
  <c r="R142" i="7" s="1"/>
  <c r="I142" i="2"/>
  <c r="Q142" i="7" s="1"/>
  <c r="J142" i="7" s="1"/>
  <c r="H142" i="2"/>
  <c r="P142" i="7" s="1"/>
  <c r="I142" i="7" s="1"/>
  <c r="G142" i="2"/>
  <c r="O142" i="7" s="1"/>
  <c r="H142" i="7" s="1"/>
  <c r="F142" i="2"/>
  <c r="N142" i="7" s="1"/>
  <c r="G142" i="7" s="1"/>
  <c r="E142" i="2"/>
  <c r="M142" i="7" s="1"/>
  <c r="F142" i="7" s="1"/>
  <c r="D142" i="2"/>
  <c r="L142" i="7" s="1"/>
  <c r="E142" i="7" s="1"/>
  <c r="D70" i="7"/>
  <c r="I71" i="7"/>
  <c r="D131" i="7"/>
  <c r="K132" i="7"/>
  <c r="D103" i="7"/>
  <c r="J104" i="7"/>
  <c r="D51" i="7"/>
  <c r="H52" i="7"/>
  <c r="X141" i="2"/>
  <c r="AE141" i="2"/>
  <c r="AD112" i="2"/>
  <c r="AE53" i="2"/>
  <c r="X53" i="2"/>
  <c r="AF53" i="2"/>
  <c r="Y53" i="2"/>
  <c r="Y111" i="2"/>
  <c r="AF111" i="2"/>
  <c r="AE111" i="2"/>
  <c r="X111" i="2"/>
  <c r="AD54"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AC142" i="2" l="1"/>
  <c r="AC76" i="2"/>
  <c r="AC54" i="2"/>
  <c r="AD76" i="2"/>
  <c r="AC112" i="2"/>
  <c r="J143" i="2"/>
  <c r="R143" i="7" s="1"/>
  <c r="I143" i="2"/>
  <c r="Q143" i="7" s="1"/>
  <c r="J143" i="7" s="1"/>
  <c r="H143" i="2"/>
  <c r="P143" i="7" s="1"/>
  <c r="I143" i="7" s="1"/>
  <c r="G143" i="2"/>
  <c r="O143" i="7" s="1"/>
  <c r="H143" i="7" s="1"/>
  <c r="F143" i="2"/>
  <c r="N143" i="7" s="1"/>
  <c r="G143" i="7" s="1"/>
  <c r="E143" i="2"/>
  <c r="M143" i="7" s="1"/>
  <c r="F143" i="7" s="1"/>
  <c r="D143" i="2"/>
  <c r="L143" i="7" s="1"/>
  <c r="E143" i="7" s="1"/>
  <c r="AD142" i="2"/>
  <c r="I113" i="2"/>
  <c r="Q113" i="7" s="1"/>
  <c r="H113" i="2"/>
  <c r="P113" i="7" s="1"/>
  <c r="I113" i="7" s="1"/>
  <c r="G113" i="2"/>
  <c r="O113" i="7" s="1"/>
  <c r="H113" i="7" s="1"/>
  <c r="J113" i="2"/>
  <c r="R113" i="7" s="1"/>
  <c r="K113" i="7" s="1"/>
  <c r="F113" i="2"/>
  <c r="N113" i="7" s="1"/>
  <c r="G113" i="7" s="1"/>
  <c r="E113" i="2"/>
  <c r="M113" i="7" s="1"/>
  <c r="F113" i="7" s="1"/>
  <c r="D113" i="2"/>
  <c r="L113" i="7" s="1"/>
  <c r="E113" i="7" s="1"/>
  <c r="G55" i="2"/>
  <c r="O55" i="7" s="1"/>
  <c r="F55" i="2"/>
  <c r="N55" i="7" s="1"/>
  <c r="G55" i="7" s="1"/>
  <c r="H55" i="2"/>
  <c r="P55" i="7" s="1"/>
  <c r="I55" i="7" s="1"/>
  <c r="I55" i="2"/>
  <c r="Q55" i="7" s="1"/>
  <c r="J55" i="7" s="1"/>
  <c r="E55" i="2"/>
  <c r="M55" i="7" s="1"/>
  <c r="F55" i="7" s="1"/>
  <c r="D55" i="2"/>
  <c r="L55" i="7" s="1"/>
  <c r="E55" i="7" s="1"/>
  <c r="J55" i="2"/>
  <c r="R55" i="7" s="1"/>
  <c r="K55" i="7" s="1"/>
  <c r="H77" i="2"/>
  <c r="P77" i="7" s="1"/>
  <c r="I77" i="2"/>
  <c r="Q77" i="7" s="1"/>
  <c r="J77" i="7" s="1"/>
  <c r="G77" i="2"/>
  <c r="O77" i="7" s="1"/>
  <c r="H77" i="7" s="1"/>
  <c r="J77" i="2"/>
  <c r="R77" i="7" s="1"/>
  <c r="K77" i="7" s="1"/>
  <c r="F77" i="2"/>
  <c r="N77" i="7" s="1"/>
  <c r="G77" i="7" s="1"/>
  <c r="E77" i="2"/>
  <c r="M77" i="7" s="1"/>
  <c r="F77" i="7" s="1"/>
  <c r="D77" i="2"/>
  <c r="L77" i="7" s="1"/>
  <c r="E77" i="7" s="1"/>
  <c r="D71" i="7"/>
  <c r="I72" i="7"/>
  <c r="D132" i="7"/>
  <c r="K133" i="7"/>
  <c r="D104" i="7"/>
  <c r="J105" i="7"/>
  <c r="D52" i="7"/>
  <c r="H53" i="7"/>
  <c r="X76" i="2"/>
  <c r="AE76" i="2"/>
  <c r="Y76" i="2"/>
  <c r="AF76" i="2"/>
  <c r="Y142" i="2"/>
  <c r="AF142" i="2"/>
  <c r="AD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AD55" i="2" l="1"/>
  <c r="AD113" i="2"/>
  <c r="AD77" i="2"/>
  <c r="AC55" i="2"/>
  <c r="AC143" i="2"/>
  <c r="AC77" i="2"/>
  <c r="J144" i="2"/>
  <c r="R144" i="7" s="1"/>
  <c r="I144" i="2"/>
  <c r="Q144" i="7" s="1"/>
  <c r="J144" i="7" s="1"/>
  <c r="H144" i="2"/>
  <c r="P144" i="7" s="1"/>
  <c r="I144" i="7" s="1"/>
  <c r="G144" i="2"/>
  <c r="O144" i="7" s="1"/>
  <c r="H144" i="7" s="1"/>
  <c r="F144" i="2"/>
  <c r="N144" i="7" s="1"/>
  <c r="G144" i="7" s="1"/>
  <c r="E144" i="2"/>
  <c r="M144" i="7" s="1"/>
  <c r="F144" i="7" s="1"/>
  <c r="D144" i="2"/>
  <c r="L144" i="7" s="1"/>
  <c r="E144" i="7" s="1"/>
  <c r="I114" i="2"/>
  <c r="Q114" i="7" s="1"/>
  <c r="H114" i="2"/>
  <c r="P114" i="7" s="1"/>
  <c r="I114" i="7" s="1"/>
  <c r="J114" i="2"/>
  <c r="R114" i="7" s="1"/>
  <c r="K114" i="7" s="1"/>
  <c r="G114" i="2"/>
  <c r="O114" i="7" s="1"/>
  <c r="H114" i="7" s="1"/>
  <c r="F114" i="2"/>
  <c r="N114" i="7" s="1"/>
  <c r="G114" i="7" s="1"/>
  <c r="E114" i="2"/>
  <c r="M114" i="7" s="1"/>
  <c r="F114" i="7" s="1"/>
  <c r="D114" i="2"/>
  <c r="L114" i="7" s="1"/>
  <c r="E114" i="7" s="1"/>
  <c r="AC113" i="2"/>
  <c r="H78" i="2"/>
  <c r="P78" i="7" s="1"/>
  <c r="I78" i="2"/>
  <c r="Q78" i="7" s="1"/>
  <c r="J78" i="7" s="1"/>
  <c r="G78" i="2"/>
  <c r="O78" i="7" s="1"/>
  <c r="H78" i="7" s="1"/>
  <c r="J78" i="2"/>
  <c r="R78" i="7" s="1"/>
  <c r="K78" i="7" s="1"/>
  <c r="F78" i="2"/>
  <c r="N78" i="7" s="1"/>
  <c r="G78" i="7" s="1"/>
  <c r="E78" i="2"/>
  <c r="M78" i="7" s="1"/>
  <c r="F78" i="7" s="1"/>
  <c r="D78" i="2"/>
  <c r="L78" i="7" s="1"/>
  <c r="E78" i="7" s="1"/>
  <c r="D72" i="7"/>
  <c r="I73" i="7"/>
  <c r="D133" i="7"/>
  <c r="K134" i="7"/>
  <c r="D53" i="7"/>
  <c r="H54" i="7"/>
  <c r="D105" i="7"/>
  <c r="J106" i="7"/>
  <c r="AE143" i="2"/>
  <c r="X143" i="2"/>
  <c r="X77" i="2"/>
  <c r="AE77" i="2"/>
  <c r="Y77" i="2"/>
  <c r="AF77" i="2"/>
  <c r="Y113" i="2"/>
  <c r="AF113" i="2"/>
  <c r="X113" i="2"/>
  <c r="AE113" i="2"/>
  <c r="AF143" i="2"/>
  <c r="Y143"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AC114" i="2" l="1"/>
  <c r="AC78" i="2"/>
  <c r="AD78" i="2"/>
  <c r="H79" i="2"/>
  <c r="P79" i="7" s="1"/>
  <c r="I79" i="2"/>
  <c r="Q79" i="7" s="1"/>
  <c r="J79" i="7" s="1"/>
  <c r="G79" i="2"/>
  <c r="O79" i="7" s="1"/>
  <c r="H79" i="7" s="1"/>
  <c r="J79" i="2"/>
  <c r="R79" i="7" s="1"/>
  <c r="K79" i="7" s="1"/>
  <c r="F79" i="2"/>
  <c r="N79" i="7" s="1"/>
  <c r="G79" i="7" s="1"/>
  <c r="E79" i="2"/>
  <c r="M79" i="7" s="1"/>
  <c r="F79" i="7" s="1"/>
  <c r="D79" i="2"/>
  <c r="L79" i="7" s="1"/>
  <c r="E79" i="7" s="1"/>
  <c r="AD114" i="2"/>
  <c r="AD144" i="2"/>
  <c r="AC144" i="2"/>
  <c r="I115" i="2"/>
  <c r="Q115" i="7" s="1"/>
  <c r="G115" i="2"/>
  <c r="O115" i="7" s="1"/>
  <c r="H115" i="7" s="1"/>
  <c r="J115" i="2"/>
  <c r="R115" i="7" s="1"/>
  <c r="K115" i="7" s="1"/>
  <c r="H115" i="2"/>
  <c r="P115" i="7" s="1"/>
  <c r="I115" i="7" s="1"/>
  <c r="F115" i="2"/>
  <c r="N115" i="7" s="1"/>
  <c r="G115" i="7" s="1"/>
  <c r="E115" i="2"/>
  <c r="M115" i="7" s="1"/>
  <c r="F115" i="7" s="1"/>
  <c r="D115" i="2"/>
  <c r="L115" i="7" s="1"/>
  <c r="E115" i="7" s="1"/>
  <c r="J145" i="2"/>
  <c r="R145" i="7" s="1"/>
  <c r="I145" i="2"/>
  <c r="Q145" i="7" s="1"/>
  <c r="J145" i="7" s="1"/>
  <c r="H145" i="2"/>
  <c r="P145" i="7" s="1"/>
  <c r="I145" i="7" s="1"/>
  <c r="G145" i="2"/>
  <c r="O145" i="7" s="1"/>
  <c r="H145" i="7" s="1"/>
  <c r="F145" i="2"/>
  <c r="N145" i="7" s="1"/>
  <c r="G145" i="7" s="1"/>
  <c r="E145" i="2"/>
  <c r="M145" i="7" s="1"/>
  <c r="F145" i="7" s="1"/>
  <c r="D145" i="2"/>
  <c r="L145" i="7" s="1"/>
  <c r="E145" i="7" s="1"/>
  <c r="D73" i="7"/>
  <c r="I74" i="7"/>
  <c r="D134" i="7"/>
  <c r="K135" i="7"/>
  <c r="D106" i="7"/>
  <c r="J107" i="7"/>
  <c r="D54" i="7"/>
  <c r="H55" i="7"/>
  <c r="D55" i="7" s="1"/>
  <c r="T55" i="7" s="1"/>
  <c r="X144" i="2"/>
  <c r="AE144" i="2"/>
  <c r="AE78" i="2"/>
  <c r="X78" i="2"/>
  <c r="Y78" i="2"/>
  <c r="AF78" i="2"/>
  <c r="Y144" i="2"/>
  <c r="AF144" i="2"/>
  <c r="AE114" i="2"/>
  <c r="X114"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AD115" i="2" l="1"/>
  <c r="AC79" i="2"/>
  <c r="AD79" i="2"/>
  <c r="AD145" i="2"/>
  <c r="AC145" i="2"/>
  <c r="AC115" i="2"/>
  <c r="I116" i="2"/>
  <c r="Q116" i="7" s="1"/>
  <c r="G116" i="2"/>
  <c r="O116" i="7" s="1"/>
  <c r="H116" i="7" s="1"/>
  <c r="J116" i="2"/>
  <c r="R116" i="7" s="1"/>
  <c r="K116" i="7" s="1"/>
  <c r="H116" i="2"/>
  <c r="P116" i="7" s="1"/>
  <c r="I116" i="7" s="1"/>
  <c r="F116" i="2"/>
  <c r="N116" i="7" s="1"/>
  <c r="G116" i="7" s="1"/>
  <c r="E116" i="2"/>
  <c r="M116" i="7" s="1"/>
  <c r="F116" i="7" s="1"/>
  <c r="D116" i="2"/>
  <c r="L116" i="7" s="1"/>
  <c r="E116" i="7" s="1"/>
  <c r="H80" i="2"/>
  <c r="P80" i="7" s="1"/>
  <c r="I80" i="2"/>
  <c r="Q80" i="7" s="1"/>
  <c r="J80" i="7" s="1"/>
  <c r="G80" i="2"/>
  <c r="O80" i="7" s="1"/>
  <c r="H80" i="7" s="1"/>
  <c r="F80" i="2"/>
  <c r="N80" i="7" s="1"/>
  <c r="G80" i="7" s="1"/>
  <c r="J80" i="2"/>
  <c r="R80" i="7" s="1"/>
  <c r="K80" i="7" s="1"/>
  <c r="E80" i="2"/>
  <c r="M80" i="7" s="1"/>
  <c r="F80" i="7" s="1"/>
  <c r="D80" i="2"/>
  <c r="L80" i="7" s="1"/>
  <c r="E80" i="7" s="1"/>
  <c r="J146" i="2"/>
  <c r="R146" i="7" s="1"/>
  <c r="I146" i="2"/>
  <c r="Q146" i="7" s="1"/>
  <c r="J146" i="7" s="1"/>
  <c r="H146" i="2"/>
  <c r="P146" i="7" s="1"/>
  <c r="I146" i="7" s="1"/>
  <c r="G146" i="2"/>
  <c r="O146" i="7" s="1"/>
  <c r="H146" i="7" s="1"/>
  <c r="F146" i="2"/>
  <c r="N146" i="7" s="1"/>
  <c r="G146" i="7" s="1"/>
  <c r="E146" i="2"/>
  <c r="M146" i="7" s="1"/>
  <c r="F146" i="7" s="1"/>
  <c r="D146" i="2"/>
  <c r="L146" i="7" s="1"/>
  <c r="E146" i="7" s="1"/>
  <c r="H92" i="1"/>
  <c r="A92" i="1"/>
  <c r="I75" i="7"/>
  <c r="D74" i="7"/>
  <c r="D135" i="7"/>
  <c r="K136" i="7"/>
  <c r="D107" i="7"/>
  <c r="J108" i="7"/>
  <c r="Y115" i="2"/>
  <c r="AF115"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AD80" i="2" l="1"/>
  <c r="AD116" i="2"/>
  <c r="AC146" i="2"/>
  <c r="AC80" i="2"/>
  <c r="I117" i="2"/>
  <c r="Q117" i="7" s="1"/>
  <c r="J117" i="2"/>
  <c r="R117" i="7" s="1"/>
  <c r="K117" i="7" s="1"/>
  <c r="G117" i="2"/>
  <c r="O117" i="7" s="1"/>
  <c r="H117" i="7" s="1"/>
  <c r="H117" i="2"/>
  <c r="P117" i="7" s="1"/>
  <c r="I117" i="7" s="1"/>
  <c r="F117" i="2"/>
  <c r="N117" i="7" s="1"/>
  <c r="G117" i="7" s="1"/>
  <c r="E117" i="2"/>
  <c r="M117" i="7" s="1"/>
  <c r="F117" i="7" s="1"/>
  <c r="D117" i="2"/>
  <c r="L117" i="7" s="1"/>
  <c r="E117" i="7" s="1"/>
  <c r="AC116" i="2"/>
  <c r="H81" i="2"/>
  <c r="P81" i="7" s="1"/>
  <c r="I81" i="2"/>
  <c r="Q81" i="7" s="1"/>
  <c r="J81" i="7" s="1"/>
  <c r="G81" i="2"/>
  <c r="O81" i="7" s="1"/>
  <c r="H81" i="7" s="1"/>
  <c r="F81" i="2"/>
  <c r="N81" i="7" s="1"/>
  <c r="G81" i="7" s="1"/>
  <c r="J81" i="2"/>
  <c r="R81" i="7" s="1"/>
  <c r="K81" i="7" s="1"/>
  <c r="E81" i="2"/>
  <c r="M81" i="7" s="1"/>
  <c r="F81" i="7" s="1"/>
  <c r="D81" i="2"/>
  <c r="L81" i="7" s="1"/>
  <c r="E81" i="7" s="1"/>
  <c r="J147" i="2"/>
  <c r="R147" i="7" s="1"/>
  <c r="I147" i="2"/>
  <c r="Q147" i="7" s="1"/>
  <c r="J147" i="7" s="1"/>
  <c r="H147" i="2"/>
  <c r="P147" i="7" s="1"/>
  <c r="I147" i="7" s="1"/>
  <c r="G147" i="2"/>
  <c r="O147" i="7" s="1"/>
  <c r="H147" i="7" s="1"/>
  <c r="F147" i="2"/>
  <c r="N147" i="7" s="1"/>
  <c r="G147" i="7" s="1"/>
  <c r="E147" i="2"/>
  <c r="M147" i="7" s="1"/>
  <c r="F147" i="7" s="1"/>
  <c r="D147" i="2"/>
  <c r="L147" i="7" s="1"/>
  <c r="E147" i="7" s="1"/>
  <c r="AD146" i="2"/>
  <c r="B92" i="1"/>
  <c r="H103" i="1"/>
  <c r="A103" i="1"/>
  <c r="I76" i="7"/>
  <c r="D75" i="7"/>
  <c r="D136" i="7"/>
  <c r="K137" i="7"/>
  <c r="D108" i="7"/>
  <c r="J109" i="7"/>
  <c r="AD81" i="2"/>
  <c r="AE146" i="2"/>
  <c r="X146" i="2"/>
  <c r="AE116" i="2"/>
  <c r="X116" i="2"/>
  <c r="Y146" i="2"/>
  <c r="AF146" i="2"/>
  <c r="AE80" i="2"/>
  <c r="X80" i="2"/>
  <c r="Y80" i="2"/>
  <c r="AF80"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AD117" i="2" l="1"/>
  <c r="AC81" i="2"/>
  <c r="AC147" i="2"/>
  <c r="J148" i="2"/>
  <c r="R148" i="7" s="1"/>
  <c r="I148" i="2"/>
  <c r="Q148" i="7" s="1"/>
  <c r="J148" i="7" s="1"/>
  <c r="H148" i="2"/>
  <c r="P148" i="7" s="1"/>
  <c r="I148" i="7" s="1"/>
  <c r="G148" i="2"/>
  <c r="O148" i="7" s="1"/>
  <c r="H148" i="7" s="1"/>
  <c r="F148" i="2"/>
  <c r="N148" i="7" s="1"/>
  <c r="G148" i="7" s="1"/>
  <c r="E148" i="2"/>
  <c r="M148" i="7" s="1"/>
  <c r="F148" i="7" s="1"/>
  <c r="D148" i="2"/>
  <c r="L148" i="7" s="1"/>
  <c r="E148" i="7" s="1"/>
  <c r="H82" i="2"/>
  <c r="P82" i="7" s="1"/>
  <c r="G82" i="2"/>
  <c r="O82" i="7" s="1"/>
  <c r="H82" i="7" s="1"/>
  <c r="I82" i="2"/>
  <c r="Q82" i="7" s="1"/>
  <c r="J82" i="7" s="1"/>
  <c r="J82" i="2"/>
  <c r="R82" i="7" s="1"/>
  <c r="K82" i="7" s="1"/>
  <c r="F82" i="2"/>
  <c r="N82" i="7" s="1"/>
  <c r="G82" i="7" s="1"/>
  <c r="E82" i="2"/>
  <c r="M82" i="7" s="1"/>
  <c r="F82" i="7" s="1"/>
  <c r="D82" i="2"/>
  <c r="L82" i="7" s="1"/>
  <c r="E82" i="7" s="1"/>
  <c r="AD147" i="2"/>
  <c r="B103" i="1"/>
  <c r="H115" i="1"/>
  <c r="A115" i="1"/>
  <c r="D76" i="7"/>
  <c r="I77" i="7"/>
  <c r="K138" i="7"/>
  <c r="D137" i="7"/>
  <c r="D109" i="7"/>
  <c r="J110" i="7"/>
  <c r="AF117" i="2"/>
  <c r="Y117" i="2"/>
  <c r="Y147" i="2"/>
  <c r="AF147" i="2"/>
  <c r="X81" i="2"/>
  <c r="AE81" i="2"/>
  <c r="AF81" i="2"/>
  <c r="Y81"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AD148" i="2" l="1"/>
  <c r="AC82" i="2"/>
  <c r="AC148" i="2"/>
  <c r="AD82" i="2"/>
  <c r="H83" i="2"/>
  <c r="P83" i="7" s="1"/>
  <c r="G83" i="2"/>
  <c r="O83" i="7" s="1"/>
  <c r="H83" i="7" s="1"/>
  <c r="I83" i="2"/>
  <c r="Q83" i="7" s="1"/>
  <c r="J83" i="7" s="1"/>
  <c r="F83" i="2"/>
  <c r="N83" i="7" s="1"/>
  <c r="G83" i="7" s="1"/>
  <c r="J83" i="2"/>
  <c r="R83" i="7" s="1"/>
  <c r="K83" i="7" s="1"/>
  <c r="E83" i="2"/>
  <c r="M83" i="7" s="1"/>
  <c r="F83" i="7" s="1"/>
  <c r="D83" i="2"/>
  <c r="L83" i="7" s="1"/>
  <c r="E83" i="7" s="1"/>
  <c r="B115" i="1"/>
  <c r="H126" i="1"/>
  <c r="A126" i="1"/>
  <c r="D77" i="7"/>
  <c r="I78" i="7"/>
  <c r="D138" i="7"/>
  <c r="K139" i="7"/>
  <c r="D110" i="7"/>
  <c r="J111" i="7"/>
  <c r="Y148" i="2"/>
  <c r="AF148" i="2"/>
  <c r="AE82" i="2"/>
  <c r="X82" i="2"/>
  <c r="AF82" i="2"/>
  <c r="Y82" i="2"/>
  <c r="X148" i="2"/>
  <c r="AE148" i="2"/>
  <c r="S148" i="2"/>
  <c r="Z148" i="2"/>
  <c r="W148" i="2"/>
  <c r="T148" i="2"/>
  <c r="AA148" i="2"/>
  <c r="V148" i="2"/>
  <c r="U148" i="2"/>
  <c r="AB148" i="2"/>
  <c r="AB82" i="2"/>
  <c r="U82" i="2"/>
  <c r="V82" i="2"/>
  <c r="R84" i="2"/>
  <c r="W82" i="2"/>
  <c r="S82" i="2"/>
  <c r="Z82" i="2"/>
  <c r="T82" i="2"/>
  <c r="AA82" i="2"/>
  <c r="D9" i="1"/>
  <c r="AD83" i="2" l="1"/>
  <c r="AC83" i="2"/>
  <c r="H84" i="2"/>
  <c r="P84" i="7" s="1"/>
  <c r="I84" i="2"/>
  <c r="Q84" i="7" s="1"/>
  <c r="J84" i="7" s="1"/>
  <c r="G84" i="2"/>
  <c r="O84" i="7" s="1"/>
  <c r="H84" i="7" s="1"/>
  <c r="J84" i="2"/>
  <c r="R84" i="7" s="1"/>
  <c r="K84" i="7" s="1"/>
  <c r="F84" i="2"/>
  <c r="N84" i="7" s="1"/>
  <c r="G84" i="7" s="1"/>
  <c r="E84" i="2"/>
  <c r="M84" i="7" s="1"/>
  <c r="F84" i="7" s="1"/>
  <c r="D84" i="2"/>
  <c r="L84" i="7" s="1"/>
  <c r="E84" i="7" s="1"/>
  <c r="B126" i="1"/>
  <c r="H9" i="1"/>
  <c r="A9" i="1"/>
  <c r="B9" i="1" s="1"/>
  <c r="D78" i="7"/>
  <c r="I79" i="7"/>
  <c r="D139" i="7"/>
  <c r="K140" i="7"/>
  <c r="D111" i="7"/>
  <c r="J112" i="7"/>
  <c r="Y83" i="2"/>
  <c r="AF83" i="2"/>
  <c r="X83" i="2"/>
  <c r="AE83" i="2"/>
  <c r="AA83" i="2"/>
  <c r="T83" i="2"/>
  <c r="V83" i="2"/>
  <c r="AB83" i="2"/>
  <c r="U83" i="2"/>
  <c r="R85" i="2"/>
  <c r="W83" i="2"/>
  <c r="Z83" i="2"/>
  <c r="S83" i="2"/>
  <c r="D124" i="1"/>
  <c r="AD84" i="2" l="1"/>
  <c r="AC84" i="2"/>
  <c r="H85" i="2"/>
  <c r="P85" i="7" s="1"/>
  <c r="G85" i="2"/>
  <c r="O85" i="7" s="1"/>
  <c r="H85" i="7" s="1"/>
  <c r="I85" i="2"/>
  <c r="Q85" i="7" s="1"/>
  <c r="J85" i="7" s="1"/>
  <c r="J85" i="2"/>
  <c r="R85" i="7" s="1"/>
  <c r="K85" i="7" s="1"/>
  <c r="F85" i="2"/>
  <c r="N85" i="7" s="1"/>
  <c r="G85" i="7" s="1"/>
  <c r="E85" i="2"/>
  <c r="M85" i="7" s="1"/>
  <c r="F85" i="7" s="1"/>
  <c r="D85" i="2"/>
  <c r="L85" i="7" s="1"/>
  <c r="E85" i="7" s="1"/>
  <c r="H124" i="1"/>
  <c r="A124" i="1"/>
  <c r="D79" i="7"/>
  <c r="I80" i="7"/>
  <c r="D140" i="7"/>
  <c r="K141" i="7"/>
  <c r="D112" i="7"/>
  <c r="J113" i="7"/>
  <c r="X84" i="2"/>
  <c r="AE84" i="2"/>
  <c r="Y84" i="2"/>
  <c r="AF84" i="2"/>
  <c r="U84" i="2"/>
  <c r="AB84" i="2"/>
  <c r="V84" i="2"/>
  <c r="T84" i="2"/>
  <c r="AA84" i="2"/>
  <c r="Z84" i="2"/>
  <c r="S84" i="2"/>
  <c r="W84" i="2"/>
  <c r="R86" i="2"/>
  <c r="D55" i="1"/>
  <c r="AD85" i="2" l="1"/>
  <c r="H86" i="2"/>
  <c r="P86" i="7" s="1"/>
  <c r="G86" i="2"/>
  <c r="O86" i="7" s="1"/>
  <c r="H86" i="7" s="1"/>
  <c r="I86" i="2"/>
  <c r="Q86" i="7" s="1"/>
  <c r="J86" i="7" s="1"/>
  <c r="J86" i="2"/>
  <c r="R86" i="7" s="1"/>
  <c r="K86" i="7" s="1"/>
  <c r="F86" i="2"/>
  <c r="N86" i="7" s="1"/>
  <c r="G86" i="7" s="1"/>
  <c r="E86" i="2"/>
  <c r="M86" i="7" s="1"/>
  <c r="F86" i="7" s="1"/>
  <c r="D86" i="2"/>
  <c r="L86" i="7" s="1"/>
  <c r="E86" i="7" s="1"/>
  <c r="AC85" i="2"/>
  <c r="B124" i="1"/>
  <c r="H55" i="1"/>
  <c r="A55" i="1"/>
  <c r="D80" i="7"/>
  <c r="I81" i="7"/>
  <c r="D141" i="7"/>
  <c r="K142" i="7"/>
  <c r="D113" i="7"/>
  <c r="J114" i="7"/>
  <c r="AE85" i="2"/>
  <c r="X85" i="2"/>
  <c r="AF85" i="2"/>
  <c r="Y85" i="2"/>
  <c r="W85" i="2"/>
  <c r="AA85" i="2"/>
  <c r="T85" i="2"/>
  <c r="U85" i="2"/>
  <c r="AB85" i="2"/>
  <c r="S85" i="2"/>
  <c r="Z85" i="2"/>
  <c r="V85" i="2"/>
  <c r="D49" i="1"/>
  <c r="AC86" i="2" l="1"/>
  <c r="AD86" i="2"/>
  <c r="B55" i="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47" i="1"/>
  <c r="D11" i="1"/>
  <c r="D30" i="1"/>
  <c r="D111" i="1"/>
  <c r="D6" i="1"/>
  <c r="D37" i="1"/>
  <c r="D102" i="1"/>
  <c r="B88" i="1" l="1"/>
  <c r="H111" i="1"/>
  <c r="H102" i="1"/>
  <c r="H47" i="1"/>
  <c r="H30" i="1"/>
  <c r="H37" i="1"/>
  <c r="H11" i="1"/>
  <c r="H6" i="1"/>
  <c r="A102" i="1"/>
  <c r="A111" i="1"/>
  <c r="A11" i="1"/>
  <c r="A47" i="1"/>
  <c r="A30" i="1"/>
  <c r="A37" i="1"/>
  <c r="A6" i="1"/>
  <c r="D58" i="1"/>
  <c r="D113" i="1"/>
  <c r="B11" i="1" l="1"/>
  <c r="B111" i="1"/>
  <c r="B102" i="1"/>
  <c r="B37" i="1"/>
  <c r="B30" i="1"/>
  <c r="B6" i="1"/>
  <c r="B47" i="1"/>
  <c r="H113" i="1"/>
  <c r="H58" i="1"/>
  <c r="A113" i="1"/>
  <c r="A58" i="1"/>
  <c r="D33" i="1"/>
  <c r="D119"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96" i="1"/>
  <c r="D5" i="1"/>
  <c r="D41" i="1"/>
  <c r="D78" i="1"/>
  <c r="B122" i="1" l="1"/>
  <c r="B19" i="1"/>
  <c r="B48" i="1"/>
  <c r="B118" i="1"/>
  <c r="H96" i="1"/>
  <c r="H41" i="1"/>
  <c r="H78" i="1"/>
  <c r="H5" i="1"/>
  <c r="A96" i="1"/>
  <c r="A78" i="1"/>
  <c r="A5" i="1"/>
  <c r="A41" i="1"/>
  <c r="D52" i="1"/>
  <c r="D107" i="1"/>
  <c r="D16" i="1"/>
  <c r="B78" i="1" l="1"/>
  <c r="B96" i="1"/>
  <c r="B41" i="1"/>
  <c r="B5" i="1"/>
  <c r="H107" i="1"/>
  <c r="H52" i="1"/>
  <c r="H16" i="1"/>
  <c r="A107" i="1"/>
  <c r="A16" i="1"/>
  <c r="A52" i="1"/>
  <c r="D63" i="1"/>
  <c r="D112" i="1"/>
  <c r="D27" i="1"/>
  <c r="B107" i="1" l="1"/>
  <c r="B52" i="1"/>
  <c r="B16" i="1"/>
  <c r="H112" i="1"/>
  <c r="H63" i="1"/>
  <c r="H27" i="1"/>
  <c r="A112" i="1"/>
  <c r="A27" i="1"/>
  <c r="A63" i="1"/>
  <c r="D26" i="1"/>
  <c r="D69" i="1"/>
  <c r="D93" i="1"/>
  <c r="B27" i="1" l="1"/>
  <c r="B112" i="1"/>
  <c r="B63" i="1"/>
  <c r="H93" i="1"/>
  <c r="H69" i="1"/>
  <c r="H26" i="1"/>
  <c r="A93" i="1"/>
  <c r="A69" i="1"/>
  <c r="A26" i="1"/>
  <c r="D59" i="1"/>
  <c r="D71" i="1"/>
  <c r="D13" i="1"/>
  <c r="D61" i="1"/>
  <c r="D66"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38" i="1"/>
  <c r="D97" i="1"/>
  <c r="B45" i="1" l="1"/>
  <c r="B50" i="1"/>
  <c r="B104" i="1"/>
  <c r="H97" i="1"/>
  <c r="H38" i="1"/>
  <c r="A97" i="1"/>
  <c r="A38" i="1"/>
  <c r="D125" i="1"/>
  <c r="D44" i="1"/>
  <c r="D108" i="1"/>
  <c r="D120" i="1"/>
  <c r="D98"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46" i="1"/>
  <c r="D90" i="1"/>
  <c r="D10" i="1"/>
  <c r="B127" i="1" l="1"/>
  <c r="B72" i="1"/>
  <c r="B35" i="1"/>
  <c r="H101" i="1"/>
  <c r="H46" i="1"/>
  <c r="H90" i="1"/>
  <c r="H10" i="1"/>
  <c r="A101" i="1"/>
  <c r="A90" i="1"/>
  <c r="A10" i="1"/>
  <c r="A46" i="1"/>
  <c r="D21" i="1"/>
  <c r="D106" i="1"/>
  <c r="D57" i="1"/>
  <c r="B46" i="1" l="1"/>
  <c r="B10" i="1"/>
  <c r="B90" i="1"/>
  <c r="B101" i="1"/>
  <c r="H106" i="1"/>
  <c r="H57" i="1"/>
  <c r="H21" i="1"/>
  <c r="A106" i="1"/>
  <c r="A21" i="1"/>
  <c r="A57" i="1"/>
  <c r="D80" i="1"/>
  <c r="D14" i="1"/>
  <c r="D62" i="1"/>
  <c r="B106" i="1" l="1"/>
  <c r="B57" i="1"/>
  <c r="B21" i="1"/>
  <c r="H80" i="1"/>
  <c r="H62" i="1"/>
  <c r="H14" i="1"/>
  <c r="A80" i="1"/>
  <c r="A14" i="1"/>
  <c r="A62" i="1"/>
  <c r="D54" i="1"/>
  <c r="D89" i="1"/>
  <c r="D12" i="1"/>
  <c r="D34" i="1"/>
  <c r="D117" i="1"/>
  <c r="D3" i="1"/>
  <c r="D23" i="1"/>
  <c r="B62" i="1" l="1"/>
  <c r="B80" i="1"/>
  <c r="B14" i="1"/>
  <c r="H117" i="1"/>
  <c r="H89" i="1"/>
  <c r="H34" i="1"/>
  <c r="H54" i="1"/>
  <c r="H23" i="1"/>
  <c r="H12" i="1"/>
  <c r="H3" i="1"/>
  <c r="A89" i="1"/>
  <c r="A117" i="1"/>
  <c r="A34" i="1"/>
  <c r="A23" i="1"/>
  <c r="A12" i="1"/>
  <c r="A3" i="1"/>
  <c r="A54" i="1"/>
  <c r="D94" i="1"/>
  <c r="D24" i="1"/>
  <c r="D73" i="1"/>
  <c r="B12" i="1" l="1"/>
  <c r="B23" i="1"/>
  <c r="B34" i="1"/>
  <c r="B117" i="1"/>
  <c r="B89" i="1"/>
  <c r="B54" i="1"/>
  <c r="B3" i="1"/>
  <c r="H73" i="1"/>
  <c r="H94" i="1"/>
  <c r="H24" i="1"/>
  <c r="A73" i="1"/>
  <c r="A94" i="1"/>
  <c r="A24" i="1"/>
  <c r="D39" i="1"/>
  <c r="D43" i="1"/>
  <c r="D60" i="1"/>
  <c r="D53" i="1"/>
  <c r="D64" i="1"/>
  <c r="D70" i="1"/>
  <c r="B73" i="1" l="1"/>
  <c r="B24" i="1"/>
  <c r="B94" i="1"/>
  <c r="H70" i="1"/>
  <c r="H60" i="1"/>
  <c r="H43" i="1"/>
  <c r="H39" i="1"/>
  <c r="H64" i="1"/>
  <c r="H53" i="1"/>
  <c r="A70" i="1"/>
  <c r="A60" i="1"/>
  <c r="A43" i="1"/>
  <c r="A39" i="1"/>
  <c r="A64" i="1"/>
  <c r="A53" i="1"/>
  <c r="D74" i="1"/>
  <c r="D18" i="1"/>
  <c r="D109" i="1"/>
  <c r="D123" i="1"/>
  <c r="B53" i="1" l="1"/>
  <c r="B64" i="1"/>
  <c r="B39" i="1"/>
  <c r="B43" i="1"/>
  <c r="B60" i="1"/>
  <c r="B70" i="1"/>
  <c r="H123" i="1"/>
  <c r="H109" i="1"/>
  <c r="H74" i="1"/>
  <c r="H18" i="1"/>
  <c r="A109" i="1"/>
  <c r="A123" i="1"/>
  <c r="A74" i="1"/>
  <c r="A18" i="1"/>
  <c r="D121" i="1"/>
  <c r="D29" i="1"/>
  <c r="D65" i="1"/>
  <c r="B123" i="1" l="1"/>
  <c r="B109" i="1"/>
  <c r="B18" i="1"/>
  <c r="B74" i="1"/>
  <c r="H121" i="1"/>
  <c r="H29" i="1"/>
  <c r="H65" i="1"/>
  <c r="A121" i="1"/>
  <c r="A29" i="1"/>
  <c r="A65" i="1"/>
  <c r="D77" i="1"/>
  <c r="D40" i="1"/>
  <c r="D95" i="1"/>
  <c r="D4" i="1"/>
  <c r="B121" i="1" l="1"/>
  <c r="B65" i="1"/>
  <c r="B29" i="1"/>
  <c r="H95" i="1"/>
  <c r="H40" i="1"/>
  <c r="H77" i="1"/>
  <c r="H4" i="1"/>
  <c r="A95" i="1"/>
  <c r="A77" i="1"/>
  <c r="A4" i="1"/>
  <c r="A40" i="1"/>
  <c r="D51" i="1"/>
  <c r="D15" i="1"/>
  <c r="D100" i="1"/>
  <c r="B4" i="1" l="1"/>
  <c r="B40" i="1"/>
  <c r="B77" i="1"/>
  <c r="B95" i="1"/>
  <c r="H100" i="1"/>
  <c r="H51" i="1"/>
  <c r="H15" i="1"/>
  <c r="A100" i="1"/>
  <c r="A15" i="1"/>
  <c r="A51" i="1"/>
  <c r="D8" i="1"/>
  <c r="D68" i="1"/>
  <c r="D56" i="1"/>
  <c r="B100" i="1" l="1"/>
  <c r="B51" i="1"/>
  <c r="B15" i="1"/>
  <c r="H68" i="1"/>
  <c r="H56" i="1"/>
  <c r="H8" i="1"/>
  <c r="A68" i="1"/>
  <c r="A8" i="1"/>
  <c r="A56" i="1"/>
  <c r="M125" i="1"/>
  <c r="M13" i="1"/>
  <c r="M71" i="1"/>
  <c r="M73" i="1"/>
  <c r="M18" i="1"/>
  <c r="M115" i="1"/>
  <c r="M48" i="1"/>
  <c r="M119" i="1"/>
  <c r="M100" i="1"/>
  <c r="M122" i="1"/>
  <c r="M97" i="1"/>
  <c r="M99" i="1"/>
  <c r="M8" i="1"/>
  <c r="M43" i="1"/>
  <c r="M55" i="1"/>
  <c r="M69" i="1"/>
  <c r="M63" i="1"/>
  <c r="M77" i="1"/>
  <c r="M117" i="1"/>
  <c r="M45" i="1"/>
  <c r="M40" i="1"/>
  <c r="M59" i="1"/>
  <c r="M60" i="1"/>
  <c r="M68" i="1"/>
  <c r="M25" i="1"/>
  <c r="M26" i="1"/>
  <c r="M4" i="1"/>
  <c r="M38" i="1"/>
  <c r="M75" i="1"/>
  <c r="M17" i="1"/>
  <c r="M9" i="1"/>
  <c r="M50" i="1"/>
  <c r="M93" i="1"/>
  <c r="M34" i="1"/>
  <c r="M22" i="1"/>
  <c r="M27" i="1"/>
  <c r="M51" i="1"/>
  <c r="M108" i="1"/>
  <c r="M110" i="1"/>
  <c r="M76" i="1"/>
  <c r="M3" i="1"/>
  <c r="M107" i="1"/>
  <c r="M92" i="1"/>
  <c r="M90" i="1"/>
  <c r="M120" i="1"/>
  <c r="M42" i="1"/>
  <c r="M57" i="1"/>
  <c r="M74" i="1"/>
  <c r="M121" i="1"/>
  <c r="M106" i="1"/>
  <c r="M53" i="1"/>
  <c r="D42" i="1"/>
  <c r="M62" i="1"/>
  <c r="M123" i="1"/>
  <c r="M102" i="1"/>
  <c r="M47" i="1"/>
  <c r="M94" i="1"/>
  <c r="M70" i="1"/>
  <c r="M46" i="1"/>
  <c r="M24" i="1"/>
  <c r="M66" i="1"/>
  <c r="M127" i="1"/>
  <c r="M19" i="1"/>
  <c r="M111" i="1"/>
  <c r="M33" i="1"/>
  <c r="M28" i="1"/>
  <c r="M6" i="1"/>
  <c r="M96" i="1"/>
  <c r="M10" i="1"/>
  <c r="M16" i="1"/>
  <c r="M101" i="1"/>
  <c r="M20" i="1"/>
  <c r="M105" i="1"/>
  <c r="M95" i="1"/>
  <c r="M126" i="1"/>
  <c r="M79" i="1"/>
  <c r="M37" i="1"/>
  <c r="M78" i="1"/>
  <c r="M80" i="1"/>
  <c r="M30" i="1"/>
  <c r="M91" i="1"/>
  <c r="M116" i="1"/>
  <c r="M56" i="1"/>
  <c r="M39" i="1"/>
  <c r="M31" i="1"/>
  <c r="M36" i="1"/>
  <c r="M5" i="1"/>
  <c r="M52" i="1"/>
  <c r="M98" i="1"/>
  <c r="M61" i="1"/>
  <c r="M89" i="1"/>
  <c r="M7" i="1"/>
  <c r="M88" i="1"/>
  <c r="M14" i="1"/>
  <c r="M35" i="1"/>
  <c r="M109" i="1"/>
  <c r="D110" i="1"/>
  <c r="M58" i="1"/>
  <c r="M64" i="1"/>
  <c r="M54" i="1"/>
  <c r="M29" i="1"/>
  <c r="M72" i="1"/>
  <c r="M23" i="1"/>
  <c r="M103" i="1"/>
  <c r="M124" i="1"/>
  <c r="M21" i="1"/>
  <c r="M118" i="1"/>
  <c r="M44" i="1"/>
  <c r="M104" i="1"/>
  <c r="M12" i="1"/>
  <c r="M113" i="1"/>
  <c r="M15" i="1"/>
  <c r="M11" i="1"/>
  <c r="M49" i="1"/>
  <c r="M112" i="1"/>
  <c r="M32" i="1"/>
  <c r="M41" i="1"/>
  <c r="M65"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D2" i="1"/>
  <c r="M2" i="1"/>
  <c r="B42" i="1" l="1"/>
  <c r="B110" i="1"/>
  <c r="H2" i="1"/>
  <c r="A2" i="1"/>
  <c r="N2" i="1"/>
  <c r="B2" i="1" l="1"/>
  <c r="F2" i="1" s="1" a="1"/>
  <c r="F2" i="1" s="1"/>
  <c r="U2" i="1" s="1"/>
  <c r="Z2" i="1" s="1"/>
  <c r="AC2" i="1" s="1"/>
  <c r="AA2" i="1" l="1"/>
  <c r="AD2" i="1" l="1"/>
  <c r="AE2" i="1" s="1"/>
  <c r="AB2" i="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L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<sst xmlns="http://schemas.openxmlformats.org/spreadsheetml/2006/main" count="864" uniqueCount="333">
  <si>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</si>
  <si>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</si>
  <si>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</si>
  <si>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</si>
  <si>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</si>
  <si>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</si>
  <si>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</si>
  <si>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</si>
  <si>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</si>
  <si>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</si>
  <si>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</si>
  <si>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</si>
  <si>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</si>
  <si>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</si>
  <si>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</si>
  <si>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</si>
  <si>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</si>
  <si>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</si>
  <si>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</si>
  <si>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</si>
  <si>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</si>
  <si>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</si>
  <si>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</si>
  <si>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</si>
  <si>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</si>
  <si>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</si>
  <si>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</si>
  <si>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</si>
  <si>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</si>
  <si>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</si>
  <si>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</si>
  <si>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</si>
  <si>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</si>
  <si>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</si>
  <si>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</si>
  <si>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</si>
  <si>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</si>
  <si>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</si>
  <si>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</si>
  <si>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</si>
  <si>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</si>
  <si>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</si>
  <si>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</si>
  <si>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</si>
  <si>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</si>
  <si>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</si>
  <si>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</si>
  <si>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</si>
  <si>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</si>
  <si>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</si>
  <si>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</si>
  <si>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</si>
  <si>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</si>
  <si>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</si>
  <si>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</si>
  <si>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</si>
  <si>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</si>
  <si>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</si>
  <si>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</si>
  <si>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</si>
  <si>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</si>
  <si>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</si>
  <si>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</si>
  <si>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</si>
  <si>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</si>
  <si>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</si>
  <si>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</si>
  <si>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</si>
  <si>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</si>
  <si>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</si>
  <si>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</si>
  <si>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</si>
  <si>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</si>
  <si>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</si>
  <si>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</si>
  <si>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</si>
  <si>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</si>
  <si>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</si>
  <si>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</si>
  <si>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</si>
  <si>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</si>
  <si>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</si>
  <si>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</si>
  <si>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</si>
  <si>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</si>
  <si>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</si>
  <si>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</si>
  <si>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</si>
  <si>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</si>
  <si>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</si>
  <si>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</si>
  <si>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</si>
  <si>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</si>
  <si>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</si>
  <si>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</si>
  <si>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</si>
  <si>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</si>
  <si>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</si>
  <si>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</si>
  <si>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</si>
  <si>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</si>
  <si>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</si>
  <si>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</si>
  <si>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</si>
  <si>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</si>
  <si>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</si>
  <si>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</si>
  <si>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</si>
  <si>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</si>
  <si>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</si>
  <si>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</si>
  <si>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</si>
  <si>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</si>
  <si>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</si>
  <si>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</si>
  <si>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</si>
  <si>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</si>
  <si>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</si>
  <si>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</si>
  <si>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</si>
  <si>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</si>
  <si>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</si>
  <si>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</si>
  <si>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</si>
  <si>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</si>
  <si>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</si>
  <si>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</si>
  <si>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</si>
  <si>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</si>
  <si>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</si>
  <si>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</si>
  <si>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</si>
  <si>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</si>
  <si>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</si>
  <si>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</si>
  <si>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</si>
  <si>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</si>
  <si>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</si>
  <si>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</si>
  <si>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</si>
  <si>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</si>
  <si>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</si>
  <si>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</si>
  <si>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</si>
  <si>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</si>
  <si>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</si>
  <si>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</si>
  <si>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</si>
  <si>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</si>
  <si>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</si>
  <si>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</si>
  <si>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</si>
  <si>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</si>
  <si>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</si>
  <si>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</si>
  <si>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</si>
  <si>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</si>
  <si>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</si>
  <si>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</si>
  <si>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</si>
  <si>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</si>
  <si>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</si>
  <si>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</si>
  <si>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</si>
  <si>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</si>
  <si>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</si>
  <si>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</si>
  <si>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</si>
  <si>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</si>
  <si>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</si>
  <si>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</si>
  <si>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</si>
  <si>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</si>
  <si>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</si>
  <si>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</si>
  <si>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</si>
  <si>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</si>
  <si>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</si>
  <si>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</si>
  <si>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</si>
  <si>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</si>
  <si>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</si>
  <si>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</si>
  <si>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</si>
  <si>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</si>
  <si>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</si>
  <si>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</si>
  <si>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</si>
  <si>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</si>
  <si>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</si>
  <si>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</si>
  <si>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</si>
  <si>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</si>
  <si>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</si>
  <si>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</si>
  <si>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</si>
  <si>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</si>
  <si>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</si>
  <si>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</si>
  <si>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</si>
  <si>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</si>
  <si>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</si>
  <si>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</si>
  <si>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</si>
  <si>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</si>
  <si>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</si>
  <si>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</si>
  <si>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</si>
  <si>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</si>
  <si>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</si>
  <si>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</si>
  <si>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</si>
  <si>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</si>
  <si>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</si>
  <si>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</si>
  <si>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</si>
  <si>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</si>
  <si>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</si>
  <si>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</si>
  <si>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</si>
  <si>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</si>
  <si>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</si>
  <si>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</si>
  <si>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</si>
  <si>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</si>
  <si>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</si>
  <si>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</si>
  <si>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</si>
  <si>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</si>
  <si>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</si>
  <si>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</si>
  <si>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</si>
  <si>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</si>
  <si>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</si>
  <si>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</si>
  <si>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</si>
  <si>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</si>
  <si>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</si>
  <si>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</si>
  <si>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</si>
  <si>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</si>
  <si>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</si>
  <si>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</si>
  <si>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</si>
  <si>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</si>
  <si>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</si>
  <si>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</si>
  <si>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</si>
  <si>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</si>
  <si>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</si>
  <si>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</si>
  <si>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</si>
  <si>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</si>
  <si>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</si>
  <si>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</si>
  <si>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</si>
  <si>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</si>
  <si>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</si>
  <si>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</si>
  <si>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</si>
  <si>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</si>
  <si>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</si>
  <si>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</si>
  <si>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</si>
  <si>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</si>
  <si>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</si>
  <si>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</si>
  <si>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</si>
  <si>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</si>
  <si>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</si>
  <si>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</si>
  <si>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</si>
  <si>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</si>
  <si>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</si>
  <si>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</si>
  <si>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</si>
  <si>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</si>
  <si>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</si>
  <si>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</si>
  <si>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</si>
  <si>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</si>
  <si>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</si>
  <si>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</si>
  <si>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</si>
  <si>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</si>
  <si>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</si>
  <si>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</si>
  <si>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</si>
  <si>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</si>
  <si>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</si>
  <si>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</si>
  <si>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</si>
  <si>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</si>
  <si>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</si>
  <si>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</si>
  <si>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</si>
  <si>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</si>
  <si>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</si>
  <si>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</si>
  <si>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</si>
  <si>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</si>
  <si>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</si>
  <si>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</si>
  <si>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</si>
  <si>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</si>
  <si>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</si>
  <si>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</si>
  <si>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</si>
  <si>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</si>
  <si>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</si>
  <si>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</si>
  <si>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</si>
  <si>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</si>
  <si>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</si>
  <si>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</si>
  <si>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</si>
  <si>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</si>
  <si>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</si>
  <si>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</si>
  <si>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</si>
  <si>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</si>
  <si>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</si>
  <si>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</si>
  <si>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</si>
  <si>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</si>
  <si>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</si>
  <si>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</si>
  <si>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</si>
  <si>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</si>
  <si>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</si>
  <si>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</si>
  <si>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</si>
  <si>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스테이지드랍비율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</si>
</sst>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E69" t="str">
            <v>Translating (69)</v>
          </cell>
          <cell r="F69" t="str">
            <v>괄호이상</v>
          </cell>
          <cell r="H69" t="str">
            <v>Translating (69)</v>
          </cell>
          <cell r="L69">
            <v>28</v>
          </cell>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H70" t="str">
            <v>You need &lt;color=#FF8080&gt;{0} Energy&lt;/color&gt; when entering.
Would you like to charge it?
&lt;color=#80FF80&gt;+{1} Energy&lt;/color&gt;</v>
          </cell>
          <cell r="J70">
            <v>1</v>
          </cell>
          <cell r="L70">
            <v>0</v>
          </cell>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H71" t="str">
            <v>Not enough Gems</v>
          </cell>
          <cell r="J71">
            <v>1</v>
          </cell>
          <cell r="L71">
            <v>0</v>
          </cell>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H72" t="str">
            <v>Not enough Gold</v>
          </cell>
          <cell r="J72">
            <v>1</v>
          </cell>
          <cell r="L72">
            <v>0</v>
          </cell>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H73" t="str">
            <v>Not enough Power Points</v>
          </cell>
          <cell r="J73">
            <v>1</v>
          </cell>
          <cell r="L73">
            <v>0</v>
          </cell>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H74" t="str">
            <v>Require Origin of the character</v>
          </cell>
          <cell r="J74">
            <v>1</v>
          </cell>
          <cell r="L74">
            <v>0</v>
          </cell>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H75" t="str">
            <v>Grown to the highest level!</v>
          </cell>
          <cell r="J75">
            <v>1</v>
          </cell>
          <cell r="L75">
            <v>0</v>
          </cell>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H77" t="str">
            <v>Prepare for the boss</v>
          </cell>
          <cell r="J77">
            <v>1</v>
          </cell>
          <cell r="L77">
            <v>0</v>
          </cell>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H82" t="str">
            <v>No equipment available to select</v>
          </cell>
          <cell r="J82">
            <v>1</v>
          </cell>
          <cell r="L82">
            <v>0</v>
          </cell>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캐릭터 전원의 능력치가 상승되었습니다</v>
          </cell>
          <cell r="E102" t="str">
            <v>Translating (102)</v>
          </cell>
          <cell r="F102" t="str">
            <v/>
          </cell>
          <cell r="H102" t="str">
            <v>Translating (102)</v>
          </cell>
          <cell r="L102">
            <v>0</v>
          </cell>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캐릭터 전원의 능력치가 상승되었습니다</v>
          </cell>
          <cell r="HZ102" t="str">
            <v>캐릭터 전원의 능력치가 상승되었습니다</v>
          </cell>
          <cell r="IA102" t="str">
            <v>캐릭터 전원의 능력치가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H103" t="str">
            <v>There is no equipment to change</v>
          </cell>
          <cell r="J103">
            <v>1</v>
          </cell>
          <cell r="L103">
            <v>0</v>
          </cell>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H106" t="str">
            <v>ENTRY INFO</v>
          </cell>
          <cell r="J106">
            <v>1</v>
          </cell>
          <cell r="L106">
            <v>0</v>
          </cell>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H107" t="str">
            <v>The current character's Power Level is not enough.
Would you want to change the character?</v>
          </cell>
          <cell r="J107">
            <v>1</v>
          </cell>
          <cell r="L107">
            <v>0</v>
          </cell>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H108" t="str">
            <v>There are more suitable recommended characters.
Would you want to change the character?</v>
          </cell>
          <cell r="J108">
            <v>1</v>
          </cell>
          <cell r="L108">
            <v>0</v>
          </cell>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H109" t="str">
            <v>Rewards are limited due to too high Power Level.
Would you want to change the character?</v>
          </cell>
          <cell r="J109">
            <v>1</v>
          </cell>
          <cell r="L109">
            <v>0</v>
          </cell>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H111" t="str">
            <v>CHAPTER &lt;size=46&gt;{0}&lt;/size&gt;</v>
          </cell>
          <cell r="J111">
            <v>1</v>
          </cell>
          <cell r="L111">
            <v>0</v>
          </cell>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H115" t="str">
            <v>Chaos Mode</v>
          </cell>
          <cell r="J115">
            <v>1</v>
          </cell>
          <cell r="L115">
            <v>0</v>
          </cell>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H116" t="str">
            <v>Gate Stone is unstable so you cannot move to a designated location, but can move at random. You can challenge the normal chapter by filling in 5 times and stabilizing it.</v>
          </cell>
          <cell r="J116">
            <v>1</v>
          </cell>
          <cell r="L116">
            <v>0</v>
          </cell>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H117" t="str">
            <v>Suggested Power Level</v>
          </cell>
          <cell r="J117">
            <v>1</v>
          </cell>
          <cell r="L117">
            <v>0</v>
          </cell>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H119" t="str">
            <v>&lt;color=#E0E0E0&gt;POWER&lt;/color&gt; &lt;size=17&gt;{0}&lt;/size&gt;</v>
          </cell>
          <cell r="J119">
            <v>1</v>
          </cell>
          <cell r="K119">
            <v>1</v>
          </cell>
          <cell r="L119">
            <v>0</v>
          </cell>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H120" t="str">
            <v>RECOMMENDED</v>
          </cell>
          <cell r="I120">
            <v>1</v>
          </cell>
          <cell r="J120">
            <v>1</v>
          </cell>
          <cell r="L120">
            <v>0</v>
          </cell>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H121" t="str">
            <v>Already joined the battle and cannot recover</v>
          </cell>
          <cell r="J121">
            <v>1</v>
          </cell>
          <cell r="L121">
            <v>0</v>
          </cell>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H122" t="str">
            <v>Rewards are limited due to too high Power Level</v>
          </cell>
          <cell r="J122">
            <v>1</v>
          </cell>
          <cell r="L122">
            <v>0</v>
          </cell>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H123" t="str">
            <v>The character being played right now</v>
          </cell>
          <cell r="J123">
            <v>1</v>
          </cell>
          <cell r="L123">
            <v>0</v>
          </cell>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H124" t="str">
            <v>RESULT</v>
          </cell>
          <cell r="I124">
            <v>1</v>
          </cell>
          <cell r="J124">
            <v>1</v>
          </cell>
          <cell r="L124">
            <v>0</v>
          </cell>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H125" t="str">
            <v>Stage</v>
          </cell>
          <cell r="J125">
            <v>1</v>
          </cell>
          <cell r="L125">
            <v>0</v>
          </cell>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H126" t="str">
            <v>&lt;color=#80FF80&gt;Keep Series&lt;/color&gt; will join when clear</v>
          </cell>
          <cell r="L126">
            <v>0</v>
          </cell>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H128" t="str">
            <v>&lt;color=#80FF80&gt;BigBatSuccubus&lt;/color&gt; will join when clear</v>
          </cell>
          <cell r="L128">
            <v>0</v>
          </cell>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H130" t="str">
            <v>Gold</v>
          </cell>
          <cell r="I130">
            <v>1</v>
          </cell>
          <cell r="J130">
            <v>1</v>
          </cell>
          <cell r="L130">
            <v>0</v>
          </cell>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H131" t="str">
            <v>Seals</v>
          </cell>
          <cell r="J131">
            <v>1</v>
          </cell>
          <cell r="L131">
            <v>0</v>
          </cell>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H132" t="str">
            <v>Items</v>
          </cell>
          <cell r="I132">
            <v>1</v>
          </cell>
          <cell r="J132">
            <v>1</v>
          </cell>
          <cell r="L132">
            <v>0</v>
          </cell>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H136" t="str">
            <v>You cannot get seals in this chapter</v>
          </cell>
          <cell r="J136">
            <v>1</v>
          </cell>
          <cell r="L136">
            <v>0</v>
          </cell>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H137" t="str">
            <v>Touch to exit</v>
          </cell>
          <cell r="J137">
            <v>1</v>
          </cell>
          <cell r="L137">
            <v>0</v>
          </cell>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H139" t="str">
            <v>RECRUIT</v>
          </cell>
          <cell r="J139">
            <v>1</v>
          </cell>
          <cell r="L139">
            <v>0</v>
          </cell>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H141" t="str">
            <v>For more</v>
          </cell>
          <cell r="J141">
            <v>1</v>
          </cell>
          <cell r="L141">
            <v>0</v>
          </cell>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H142" t="str">
            <v>You have to enter as Keep Series for the time being.</v>
          </cell>
          <cell r="L142">
            <v>0</v>
          </cell>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H143" t="str">
            <v>Chaos Mode is only available since Challenge Mode is in preparation for updates.
Please look forward to updates coming soon!</v>
          </cell>
          <cell r="J143">
            <v>1</v>
          </cell>
          <cell r="L143">
            <v>0</v>
          </cell>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H144" t="str">
            <v>You cannot challenge yet as it's not open</v>
          </cell>
          <cell r="J144">
            <v>1</v>
          </cell>
          <cell r="L144">
            <v>0</v>
          </cell>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H146" t="str">
            <v>Entering as Chaos Mode since Challenge Mode is waiting for updates</v>
          </cell>
          <cell r="I146">
            <v>1</v>
          </cell>
          <cell r="J146">
            <v>1</v>
          </cell>
          <cell r="L146">
            <v>0</v>
          </cell>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H147" t="str">
            <v>CHAPTER {0}</v>
          </cell>
          <cell r="J147">
            <v>1</v>
          </cell>
          <cell r="L147">
            <v>0</v>
          </cell>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H151" t="str">
            <v>You cannot go back to the training chapter</v>
          </cell>
          <cell r="J151">
            <v>1</v>
          </cell>
          <cell r="L151">
            <v>0</v>
          </cell>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H152" t="str">
            <v>By Power Level</v>
          </cell>
          <cell r="J152">
            <v>1</v>
          </cell>
          <cell r="L152">
            <v>0</v>
          </cell>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H153" t="str">
            <v>By Power Level Descending</v>
          </cell>
          <cell r="J153">
            <v>1</v>
          </cell>
          <cell r="L153">
            <v>0</v>
          </cell>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H154" t="str">
            <v>Power Source</v>
          </cell>
          <cell r="J154">
            <v>1</v>
          </cell>
          <cell r="L154">
            <v>0</v>
          </cell>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H155" t="str">
            <v>By Grade</v>
          </cell>
          <cell r="J155">
            <v>1</v>
          </cell>
          <cell r="L155">
            <v>0</v>
          </cell>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H157" t="str">
            <v>By Attack</v>
          </cell>
          <cell r="J157">
            <v>1</v>
          </cell>
          <cell r="L157">
            <v>0</v>
          </cell>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H158" t="str">
            <v>Companions Not Yet Joined</v>
          </cell>
          <cell r="J158">
            <v>1</v>
          </cell>
          <cell r="L158">
            <v>0</v>
          </cell>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H159" t="str">
            <v>You have to enter as Keep Series until you clear chapter 1</v>
          </cell>
          <cell r="L159">
            <v>0</v>
          </cell>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H160" t="str">
            <v>Already set as the representative character</v>
          </cell>
          <cell r="J160">
            <v>1</v>
          </cell>
          <cell r="L160">
            <v>0</v>
          </cell>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H161" t="str">
            <v>Set as the representative character!</v>
          </cell>
          <cell r="J161">
            <v>1</v>
          </cell>
          <cell r="L161">
            <v>0</v>
          </cell>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H162" t="str">
            <v>A character not yet joined</v>
          </cell>
          <cell r="J162">
            <v>1</v>
          </cell>
          <cell r="L162">
            <v>0</v>
          </cell>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H163" t="str">
            <v>Crack of Spacetime occurred</v>
          </cell>
          <cell r="J163">
            <v>1</v>
          </cell>
          <cell r="L163">
            <v>0</v>
          </cell>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73</v>
          </cell>
          <cell r="DL165">
            <v>107</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87</v>
          </cell>
          <cell r="EF165">
            <v>114</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방]&gt;에서 장비를 &lt;[장착하여 캐릭터 모두의 능력을 강화]&gt;시킬 수 있습니다.
몬스터들을 물리치고 장비를 획득하세요.</v>
          </cell>
          <cell r="HZ165" t="str">
            <v>&lt;㉿[장비]㉿&gt;를 획득하였습니다! &lt;㉿㉿[시공간의 방]㉿&gt;에서 장비를 &lt;㉿[장착하여 캐릭터 모두의 능력을 강화]㉿&gt;시킬 수 있습니다.
몬스터들을 물리치고 장비를 획득하세요.</v>
          </cell>
          <cell r="IA165" t="str">
            <v>&lt;㉿[장비]㉿&gt;를 획득하였습니다! &lt;㉿㉿[시공간의 방]㉿&gt;에서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H166" t="str">
            <v>Gate Stone Destabilization</v>
          </cell>
          <cell r="J166">
            <v>1</v>
          </cell>
          <cell r="L166">
            <v>0</v>
          </cell>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H169" t="str">
            <v>Gate Stone Stabilization</v>
          </cell>
          <cell r="J169">
            <v>1</v>
          </cell>
          <cell r="L169">
            <v>0</v>
          </cell>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H171" t="str">
            <v>Choose how to use the stabilized energy</v>
          </cell>
          <cell r="J171">
            <v>1</v>
          </cell>
          <cell r="L171">
            <v>0</v>
          </cell>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H173" t="str">
            <v>&lt;color=#80FF80&gt;Getting rewards&lt;/color&gt; by giving back</v>
          </cell>
          <cell r="J173">
            <v>1</v>
          </cell>
          <cell r="L173">
            <v>0</v>
          </cell>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H174" t="str">
            <v>Translating (174)</v>
          </cell>
          <cell r="L174">
            <v>0</v>
          </cell>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H187" t="str">
            <v>POWER LEVEL &lt;size=20&gt;{0}&lt;/size&gt;</v>
          </cell>
          <cell r="J187">
            <v>1</v>
          </cell>
          <cell r="L187">
            <v>0</v>
          </cell>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H188" t="str">
            <v>POWER LEVEL &lt;size=20&gt;{0}&lt;/size&gt; / &lt;color=#FFC080&gt;{1}&lt;/color&gt;</v>
          </cell>
          <cell r="J188">
            <v>1</v>
          </cell>
          <cell r="L188">
            <v>0</v>
          </cell>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H189" t="str">
            <v>You need the character's Power Points to raise the Power Level.
Get the character's Power Points from boxes.</v>
          </cell>
          <cell r="J189">
            <v>1</v>
          </cell>
          <cell r="L189">
            <v>0</v>
          </cell>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H190" t="str">
            <v>You need the same character to break the limit.
Get Origin of the character from boxes.</v>
          </cell>
          <cell r="J190">
            <v>1</v>
          </cell>
          <cell r="L190">
            <v>0</v>
          </cell>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H194" t="str">
            <v>Max Reached</v>
          </cell>
          <cell r="I194">
            <v>1</v>
          </cell>
          <cell r="J194">
            <v>1</v>
          </cell>
          <cell r="L194">
            <v>0</v>
          </cell>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H195" t="str">
            <v>Power Level Up</v>
          </cell>
          <cell r="I195">
            <v>1</v>
          </cell>
          <cell r="J195">
            <v>1</v>
          </cell>
          <cell r="L195">
            <v>0</v>
          </cell>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H196" t="str">
            <v>Limit Break</v>
          </cell>
          <cell r="I196">
            <v>1</v>
          </cell>
          <cell r="J196">
            <v>1</v>
          </cell>
          <cell r="L196">
            <v>0</v>
          </cell>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18" t="str">
            <v>Translating (318)</v>
          </cell>
          <cell r="F318" t="str">
            <v>괄호이상</v>
          </cell>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0</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21</v>
          </cell>
          <cell r="DH318">
            <v>51</v>
          </cell>
          <cell r="DI318">
            <v>78</v>
          </cell>
          <cell r="DJ318">
            <v>104</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35</v>
          </cell>
          <cell r="EB318">
            <v>58</v>
          </cell>
          <cell r="EC318">
            <v>92</v>
          </cell>
          <cell r="ED318">
            <v>111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H326" t="str">
            <v>No Random Properties</v>
          </cell>
          <cell r="I326">
            <v>1</v>
          </cell>
          <cell r="J326">
            <v>1</v>
          </cell>
          <cell r="L326">
            <v>0</v>
          </cell>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H327" t="str">
            <v>EQUIP</v>
          </cell>
          <cell r="I327">
            <v>1</v>
          </cell>
          <cell r="J327">
            <v>1</v>
          </cell>
          <cell r="L327">
            <v>0</v>
          </cell>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H328" t="str">
            <v>UNEQUIP</v>
          </cell>
          <cell r="I328">
            <v>1</v>
          </cell>
          <cell r="J328">
            <v>1</v>
          </cell>
          <cell r="L328">
            <v>0</v>
          </cell>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H329" t="str">
            <v>UPGRADE</v>
          </cell>
          <cell r="I329">
            <v>1</v>
          </cell>
          <cell r="J329">
            <v>1</v>
          </cell>
          <cell r="L329">
            <v>0</v>
          </cell>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H330" t="str">
            <v>PROPERTIES</v>
          </cell>
          <cell r="I330">
            <v>1</v>
          </cell>
          <cell r="J330">
            <v>1</v>
          </cell>
          <cell r="L330">
            <v>0</v>
          </cell>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H331" t="str">
            <v>The equipment has been locked</v>
          </cell>
          <cell r="J331">
            <v>1</v>
          </cell>
          <cell r="L331">
            <v>0</v>
          </cell>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H332" t="str">
            <v>The equipment has been unlocked</v>
          </cell>
          <cell r="J332">
            <v>1</v>
          </cell>
          <cell r="L332">
            <v>0</v>
          </cell>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H333" t="str">
            <v>Available after clearing Chapter 5</v>
          </cell>
          <cell r="J333">
            <v>1</v>
          </cell>
          <cell r="L333">
            <v>0</v>
          </cell>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H334" t="str">
            <v>The info window reappears when you tap on the equipment</v>
          </cell>
          <cell r="J334">
            <v>1</v>
          </cell>
          <cell r="L334">
            <v>0</v>
          </cell>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H336" t="str">
            <v>No Upgrade materials</v>
          </cell>
          <cell r="J336">
            <v>1</v>
          </cell>
          <cell r="L336">
            <v>0</v>
          </cell>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H337" t="str">
            <v>Select Upgrade materials</v>
          </cell>
          <cell r="I337">
            <v>1</v>
          </cell>
          <cell r="J337">
            <v>1</v>
          </cell>
          <cell r="L337">
            <v>0</v>
          </cell>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H338" t="str">
            <v>Select materials</v>
          </cell>
          <cell r="J338">
            <v>1</v>
          </cell>
          <cell r="L338">
            <v>0</v>
          </cell>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H340" t="str">
            <v>Upgraded to the highest level!</v>
          </cell>
          <cell r="J340">
            <v>1</v>
          </cell>
          <cell r="L340">
            <v>0</v>
          </cell>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H341" t="str">
            <v>Refined to the best level!</v>
          </cell>
          <cell r="J341">
            <v>1</v>
          </cell>
          <cell r="L341">
            <v>0</v>
          </cell>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H342" t="str">
            <v>There is no material for Transferring Upgrades
You need the same type of Upgraded equipment</v>
          </cell>
          <cell r="J342">
            <v>1</v>
          </cell>
          <cell r="L342">
            <v>0</v>
          </cell>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H344" t="str">
            <v>There is no material for Changing Properties
You need the same grade of equipment</v>
          </cell>
          <cell r="J344">
            <v>1</v>
          </cell>
          <cell r="L344">
            <v>0</v>
          </cell>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H346" t="str">
            <v>There is no material for Refining Main Properties
You need the same equipment</v>
          </cell>
          <cell r="J346">
            <v>1</v>
          </cell>
          <cell r="L346">
            <v>0</v>
          </cell>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H347" t="str">
            <v>There is no material for Refining Random Properties
You need the same grade and type of equipment</v>
          </cell>
          <cell r="J347">
            <v>1</v>
          </cell>
          <cell r="L347">
            <v>0</v>
          </cell>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H349" t="str">
            <v>Select materials for Refining a Random Property</v>
          </cell>
          <cell r="I349">
            <v>1</v>
          </cell>
          <cell r="J349">
            <v>1</v>
          </cell>
          <cell r="L349">
            <v>0</v>
          </cell>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H356" t="str">
            <v>{0}</v>
          </cell>
          <cell r="J356">
            <v>1</v>
          </cell>
          <cell r="K356">
            <v>1</v>
          </cell>
          <cell r="L356">
            <v>0</v>
          </cell>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H357" t="str">
            <v>&lt;color=#808080&gt;{0}&lt;/color&gt;</v>
          </cell>
          <cell r="J357">
            <v>1</v>
          </cell>
          <cell r="K357">
            <v>1</v>
          </cell>
          <cell r="L357">
            <v>0</v>
          </cell>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H358" t="str">
            <v>The remaining count is zero</v>
          </cell>
          <cell r="J358">
            <v>1</v>
          </cell>
          <cell r="L358">
            <v>0</v>
          </cell>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H359" t="str">
            <v>AUTO
SELECT</v>
          </cell>
          <cell r="I359">
            <v>1</v>
          </cell>
          <cell r="J359">
            <v>1</v>
          </cell>
          <cell r="L359">
            <v>0</v>
          </cell>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H360" t="str">
            <v>SELECT</v>
          </cell>
          <cell r="I360">
            <v>1</v>
          </cell>
          <cell r="J360">
            <v>1</v>
          </cell>
          <cell r="L360">
            <v>0</v>
          </cell>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H361" t="str">
            <v>Choose Grades to Auto Select</v>
          </cell>
          <cell r="J361">
            <v>1</v>
          </cell>
          <cell r="L361">
            <v>0</v>
          </cell>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H362" t="str">
            <v>Grade</v>
          </cell>
          <cell r="J362">
            <v>1</v>
          </cell>
          <cell r="L362">
            <v>0</v>
          </cell>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H363" t="str">
            <v>Including Upgraded equipment</v>
          </cell>
          <cell r="J363">
            <v>1</v>
          </cell>
          <cell r="L363">
            <v>0</v>
          </cell>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H364" t="str">
            <v>Select Grades</v>
          </cell>
          <cell r="J364">
            <v>1</v>
          </cell>
          <cell r="L364">
            <v>0</v>
          </cell>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H365" t="str">
            <v>Translating (365)</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H366" t="str">
            <v>EQUIPPED</v>
          </cell>
          <cell r="I366">
            <v>1</v>
          </cell>
          <cell r="J366">
            <v>1</v>
          </cell>
          <cell r="L366">
            <v>0</v>
          </cell>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H368" t="str">
            <v>Max Upgraded</v>
          </cell>
          <cell r="I368">
            <v>1</v>
          </cell>
          <cell r="J368">
            <v>1</v>
          </cell>
          <cell r="L368">
            <v>0</v>
          </cell>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H369" t="str">
            <v>Max Refined</v>
          </cell>
          <cell r="I369">
            <v>1</v>
          </cell>
          <cell r="J369">
            <v>1</v>
          </cell>
          <cell r="L369">
            <v>0</v>
          </cell>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H370" t="str">
            <v>&lt;color=#FF8080&gt;The same equipment&lt;/color&gt; has been selected as the material.
Would you like to continue?</v>
          </cell>
          <cell r="J370">
            <v>1</v>
          </cell>
          <cell r="L370">
            <v>0</v>
          </cell>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H371" t="str">
            <v>&lt;color=#FF8080&gt;The same Grade and Type of equipment&lt;/color&gt; has been selected as the material.
Would you like to continue?</v>
          </cell>
          <cell r="J371">
            <v>1</v>
          </cell>
          <cell r="L371">
            <v>0</v>
          </cell>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H372" t="str">
            <v>&lt;color=#FF8080&gt;The same Grade of equipment&lt;/color&gt; has been selected as the material.
Would you like to continue?</v>
          </cell>
          <cell r="J372">
            <v>1</v>
          </cell>
          <cell r="L372">
            <v>0</v>
          </cell>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H373" t="str">
            <v>&lt;color=#FF8080&gt;Higher Grade of equipment&lt;/color&gt; has been selected as the material.
Would you like to continue?</v>
          </cell>
          <cell r="J373">
            <v>1</v>
          </cell>
          <cell r="L373">
            <v>0</v>
          </cell>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E374" t="str">
            <v>Translating (374)</v>
          </cell>
          <cell r="F374" t="str">
            <v>괄호이상</v>
          </cell>
          <cell r="H374" t="str">
            <v>Translating (374)</v>
          </cell>
          <cell r="L374">
            <v>28</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H378" t="str">
            <v>Insufficient amount of Upgrades to Transfer Upgrades</v>
          </cell>
          <cell r="J378">
            <v>1</v>
          </cell>
          <cell r="L378">
            <v>0</v>
          </cell>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H379" t="str">
            <v>Transfer Upgrades</v>
          </cell>
          <cell r="J379">
            <v>1</v>
          </cell>
          <cell r="L379">
            <v>0</v>
          </cell>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H381" t="str">
            <v>Transfer Upgrades complete</v>
          </cell>
          <cell r="J381">
            <v>1</v>
          </cell>
          <cell r="L381">
            <v>0</v>
          </cell>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H383" t="str">
            <v>Upgrade Equipment</v>
          </cell>
          <cell r="J383">
            <v>1</v>
          </cell>
          <cell r="L383">
            <v>0</v>
          </cell>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H385" t="str">
            <v>The increase per success</v>
          </cell>
          <cell r="J385">
            <v>1</v>
          </cell>
          <cell r="L385">
            <v>0</v>
          </cell>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H386" t="str">
            <v>Number of materials:</v>
          </cell>
          <cell r="J386">
            <v>1</v>
          </cell>
          <cell r="L386">
            <v>0</v>
          </cell>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H387" t="str">
            <v>Number of successes:</v>
          </cell>
          <cell r="J387">
            <v>1</v>
          </cell>
          <cell r="L387">
            <v>0</v>
          </cell>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H388" t="str">
            <v>Failure</v>
          </cell>
          <cell r="J388">
            <v>1</v>
          </cell>
          <cell r="L388">
            <v>0</v>
          </cell>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H389" t="str">
            <v>The remaining equipment and gold are returned because the maximum Upgrade has been reached</v>
          </cell>
          <cell r="J389">
            <v>1</v>
          </cell>
          <cell r="L389">
            <v>0</v>
          </cell>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H498" t="str">
            <v>Attack</v>
          </cell>
          <cell r="J498">
            <v>1</v>
          </cell>
          <cell r="L498">
            <v>0</v>
          </cell>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H503" t="str">
            <v>Attack Speed</v>
          </cell>
          <cell r="J503">
            <v>1</v>
          </cell>
          <cell r="L503">
            <v>0</v>
          </cell>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H507" t="str">
            <v>Critical Hit</v>
          </cell>
          <cell r="J507">
            <v>1</v>
          </cell>
          <cell r="L507">
            <v>0</v>
          </cell>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H510" t="str">
            <v>Max Health</v>
          </cell>
          <cell r="J510">
            <v>1</v>
          </cell>
          <cell r="L510">
            <v>0</v>
          </cell>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H513" t="str">
            <v>Projectile Damage Reduction</v>
          </cell>
          <cell r="J513">
            <v>1</v>
          </cell>
          <cell r="L513">
            <v>0</v>
          </cell>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H515" t="str">
            <v>Melee Damage Reduction</v>
          </cell>
          <cell r="J515">
            <v>1</v>
          </cell>
          <cell r="L515">
            <v>0</v>
          </cell>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H517" t="str">
            <v>Collision Damage Reduction</v>
          </cell>
          <cell r="J517">
            <v>1</v>
          </cell>
          <cell r="L517">
            <v>0</v>
          </cell>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H519" t="str">
            <v>Trap Damage Reduction</v>
          </cell>
          <cell r="J519">
            <v>1</v>
          </cell>
          <cell r="L519">
            <v>0</v>
          </cell>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H523" t="str">
            <v>Gold Increase</v>
          </cell>
          <cell r="J523">
            <v>1</v>
          </cell>
          <cell r="L523">
            <v>0</v>
          </cell>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H525" t="str">
            <v>Items Chance Increase</v>
          </cell>
          <cell r="J525">
            <v>1</v>
          </cell>
          <cell r="L525">
            <v>0</v>
          </cell>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H527" t="str">
            <v>Heal Orbs Chance Increase</v>
          </cell>
          <cell r="J527">
            <v>1</v>
          </cell>
          <cell r="L527">
            <v>0</v>
          </cell>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H538" t="str">
            <v>Heal on Kill</v>
          </cell>
          <cell r="J538">
            <v>1</v>
          </cell>
          <cell r="L538">
            <v>0</v>
          </cell>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H540" t="str">
            <v>Attack Speed
on Encounter</v>
          </cell>
          <cell r="J540">
            <v>1</v>
          </cell>
          <cell r="L540">
            <v>0</v>
          </cell>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H541" t="str">
            <v>&lt;color=#FFC080&gt;Superior&lt;/color&gt; Attack Speed on Encounter</v>
          </cell>
          <cell r="J541">
            <v>1</v>
          </cell>
          <cell r="L541">
            <v>0</v>
          </cell>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H542" t="str">
            <v>Absorb HP
on Attack</v>
          </cell>
          <cell r="J542">
            <v>1</v>
          </cell>
          <cell r="L542">
            <v>0</v>
          </cell>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H545" t="str">
            <v>Reflect when Attacked</v>
          </cell>
          <cell r="J545">
            <v>1</v>
          </cell>
          <cell r="L545">
            <v>0</v>
          </cell>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H547" t="str">
            <v>Higher Attack
on low HP</v>
          </cell>
          <cell r="J547">
            <v>1</v>
          </cell>
          <cell r="L547">
            <v>0</v>
          </cell>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H548" t="str">
            <v>&lt;color=#FFC080&gt;Superior&lt;/color&gt; Higher Attack on low HP</v>
          </cell>
          <cell r="J548">
            <v>1</v>
          </cell>
          <cell r="L548">
            <v>0</v>
          </cell>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E549" t="str">
            <v>Translating (549)</v>
          </cell>
          <cell r="F549" t="str">
            <v>괄호이상</v>
          </cell>
          <cell r="H549" t="str">
            <v>Translating (549)</v>
          </cell>
          <cell r="L549">
            <v>28</v>
          </cell>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H550" t="str">
            <v>Higher Crit. DMG on low foe HP</v>
          </cell>
          <cell r="J550">
            <v>1</v>
          </cell>
          <cell r="L550">
            <v>0</v>
          </cell>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H551" t="str">
            <v>&lt;color=#FFC080&gt;Superior&lt;/color&gt; Higher Crit. DMG on low foe HP</v>
          </cell>
          <cell r="J551">
            <v>1</v>
          </cell>
          <cell r="L551">
            <v>0</v>
          </cell>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H552" t="str">
            <v>Chance to
Kill instantly</v>
          </cell>
          <cell r="J552">
            <v>1</v>
          </cell>
          <cell r="L552">
            <v>0</v>
          </cell>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H554" t="str">
            <v>Will of Immortal</v>
          </cell>
          <cell r="J554">
            <v>1</v>
          </cell>
          <cell r="L554">
            <v>0</v>
          </cell>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H557" t="str">
            <v>&lt;color=#FFC080&gt;Movement Speed when Attacked&lt;/color&gt;</v>
          </cell>
          <cell r="J557">
            <v>1</v>
          </cell>
          <cell r="L557">
            <v>0</v>
          </cell>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H558" t="str">
            <v>&lt;color=#FFC080&gt;Movement Speed on Kill&lt;/color&gt;</v>
          </cell>
          <cell r="J558">
            <v>1</v>
          </cell>
          <cell r="L558">
            <v>0</v>
          </cell>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H560" t="str">
            <v>Projectile Speed Reduction</v>
          </cell>
          <cell r="J560">
            <v>1</v>
          </cell>
          <cell r="L560">
            <v>0</v>
          </cell>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H566" t="str">
            <v>Ultimate Gauge
on Attack</v>
          </cell>
          <cell r="J566">
            <v>1</v>
          </cell>
          <cell r="L566">
            <v>0</v>
          </cell>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H567" t="str">
            <v>&lt;color=#FFC080&gt;Superior&lt;/color&gt; Ultimate Gauge on Attack</v>
          </cell>
          <cell r="J567">
            <v>1</v>
          </cell>
          <cell r="L567">
            <v>0</v>
          </cell>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H568" t="str">
            <v>Translating (568)</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H671" t="str">
            <v>The whole world was confused by it.
First, we have to rescue them. I think I can see a girl beyond the demonized scarecrows in the distance.</v>
          </cell>
          <cell r="L671">
            <v>0</v>
          </cell>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H706" t="str">
            <v>EARTHMAGE</v>
          </cell>
          <cell r="I706">
            <v>1</v>
          </cell>
          <cell r="L706">
            <v>0</v>
          </cell>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H707" t="str">
            <v>DYNAMOB</v>
          </cell>
          <cell r="I707">
            <v>1</v>
          </cell>
          <cell r="L707">
            <v>0</v>
          </cell>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H708" t="str">
            <v>SFWARRIOR</v>
          </cell>
          <cell r="I708">
            <v>1</v>
          </cell>
          <cell r="L708">
            <v>0</v>
          </cell>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H709" t="str">
            <v>CHAOSELEMENTAL</v>
          </cell>
          <cell r="I709">
            <v>1</v>
          </cell>
          <cell r="L709">
            <v>0</v>
          </cell>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H710" t="str">
            <v>SUPERHERO</v>
          </cell>
          <cell r="I710">
            <v>1</v>
          </cell>
          <cell r="L710">
            <v>0</v>
          </cell>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H711" t="str">
            <v>MERYL</v>
          </cell>
          <cell r="I711">
            <v>1</v>
          </cell>
          <cell r="L711">
            <v>0</v>
          </cell>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H712" t="str">
            <v>GREEKWARRIOR</v>
          </cell>
          <cell r="I712">
            <v>1</v>
          </cell>
          <cell r="L712">
            <v>0</v>
          </cell>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H713" t="str">
            <v>AKAI</v>
          </cell>
          <cell r="I713">
            <v>1</v>
          </cell>
          <cell r="L713">
            <v>0</v>
          </cell>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H714" t="str">
            <v>YUKA</v>
          </cell>
          <cell r="I714">
            <v>1</v>
          </cell>
          <cell r="L714">
            <v>0</v>
          </cell>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H715" t="str">
            <v>STEAMPUNKROBOT</v>
          </cell>
          <cell r="I715">
            <v>1</v>
          </cell>
          <cell r="L715">
            <v>0</v>
          </cell>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H717" t="str">
            <v>MEDEA</v>
          </cell>
          <cell r="I717">
            <v>1</v>
          </cell>
          <cell r="L717">
            <v>0</v>
          </cell>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H718" t="str">
            <v>LOLA</v>
          </cell>
          <cell r="I718">
            <v>1</v>
          </cell>
          <cell r="L718">
            <v>0</v>
          </cell>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H719" t="str">
            <v>ROCKELEMENTAL</v>
          </cell>
          <cell r="I719">
            <v>1</v>
          </cell>
          <cell r="L719">
            <v>0</v>
          </cell>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H720" t="str">
            <v>SOLDIER</v>
          </cell>
          <cell r="I720">
            <v>1</v>
          </cell>
          <cell r="L720">
            <v>0</v>
          </cell>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H721" t="str">
            <v>DUALWARRIOR</v>
          </cell>
          <cell r="I721">
            <v>1</v>
          </cell>
          <cell r="L721">
            <v>0</v>
          </cell>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H722" t="str">
            <v>GLORYARMOR</v>
          </cell>
          <cell r="I722">
            <v>1</v>
          </cell>
          <cell r="L722">
            <v>0</v>
          </cell>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H723" t="str">
            <v>RPGKNIGHT</v>
          </cell>
          <cell r="I723">
            <v>1</v>
          </cell>
          <cell r="L723">
            <v>0</v>
          </cell>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H724" t="str">
            <v>DEMONHUNTRESS</v>
          </cell>
          <cell r="I724">
            <v>1</v>
          </cell>
          <cell r="L724">
            <v>0</v>
          </cell>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H725" t="str">
            <v>MOBILEFEMALE</v>
          </cell>
          <cell r="I725">
            <v>1</v>
          </cell>
          <cell r="L725">
            <v>0</v>
          </cell>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H726" t="str">
            <v>CYBORGCHARACTER</v>
          </cell>
          <cell r="I726">
            <v>1</v>
          </cell>
          <cell r="L726">
            <v>0</v>
          </cell>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H727" t="str">
            <v>SANDWARRIOR</v>
          </cell>
          <cell r="I727">
            <v>1</v>
          </cell>
          <cell r="L727">
            <v>0</v>
          </cell>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H728" t="str">
            <v>BLADEFANDANCER</v>
          </cell>
          <cell r="I728">
            <v>1</v>
          </cell>
          <cell r="L728">
            <v>0</v>
          </cell>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H729" t="str">
            <v>SYRIA</v>
          </cell>
          <cell r="I729">
            <v>1</v>
          </cell>
          <cell r="L729">
            <v>0</v>
          </cell>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H730" t="str">
            <v>LINHI</v>
          </cell>
          <cell r="I730">
            <v>1</v>
          </cell>
          <cell r="L730">
            <v>0</v>
          </cell>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H731" t="str">
            <v>NECROMANCERFOUR</v>
          </cell>
          <cell r="I731">
            <v>1</v>
          </cell>
          <cell r="L731">
            <v>0</v>
          </cell>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H732" t="str">
            <v>GIRLWARRIOR</v>
          </cell>
          <cell r="I732">
            <v>1</v>
          </cell>
          <cell r="L732">
            <v>0</v>
          </cell>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H733" t="str">
            <v>GIRLARCHER</v>
          </cell>
          <cell r="I733">
            <v>1</v>
          </cell>
          <cell r="L733">
            <v>0</v>
          </cell>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H734" t="str">
            <v>ENERGYSHIELDROBOT</v>
          </cell>
          <cell r="I734">
            <v>1</v>
          </cell>
          <cell r="L734">
            <v>0</v>
          </cell>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H735" t="str">
            <v>ICEMAGICIAN</v>
          </cell>
          <cell r="I735">
            <v>1</v>
          </cell>
          <cell r="L735">
            <v>0</v>
          </cell>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H736" t="str">
            <v>ANGELICWARRIOR</v>
          </cell>
          <cell r="I736">
            <v>1</v>
          </cell>
          <cell r="L736">
            <v>0</v>
          </cell>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H737" t="str">
            <v>UNICORNCHARACTER</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H740" t="str">
            <v>Biological variations have given him strength and physique that transcends human power. With the help of Ganfaul, he escaped from a facility guarded by Spirit King.</v>
          </cell>
          <cell r="L740">
            <v>0</v>
          </cell>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H741" t="str">
            <v>Story of BEI</v>
          </cell>
          <cell r="L741">
            <v>0</v>
          </cell>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H742" t="str">
            <v>On the day of destruction, the mother and the mother who went out of work did not make a call, but the dad came through the Asurajang and went on an evacuation route. Heading to the nearest shelter at home</v>
          </cell>
          <cell r="L742">
            <v>0</v>
          </cell>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H743" t="str">
            <v>Story of EARTHMAGE</v>
          </cell>
          <cell r="L743">
            <v>0</v>
          </cell>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H745" t="str">
            <v>Story of SFWARRIOR</v>
          </cell>
          <cell r="L745">
            <v>0</v>
          </cell>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H746" t="str">
            <v>Story of CHAOSELEMENTAL</v>
          </cell>
          <cell r="L746">
            <v>0</v>
          </cell>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H748" t="str">
            <v>Story of MERYL</v>
          </cell>
          <cell r="L748">
            <v>0</v>
          </cell>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H749" t="str">
            <v>Story of GREEKWARRIOR</v>
          </cell>
          <cell r="L749">
            <v>0</v>
          </cell>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H750" t="str">
            <v>Story of AKAI</v>
          </cell>
          <cell r="L750">
            <v>0</v>
          </cell>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H751" t="str">
            <v>Story of YUKA</v>
          </cell>
          <cell r="L751">
            <v>0</v>
          </cell>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H752" t="str">
            <v>Story of STEAMPUNKROBOT</v>
          </cell>
          <cell r="L752">
            <v>0</v>
          </cell>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H753" t="str">
            <v>Story of KACHUJIN</v>
          </cell>
          <cell r="L753">
            <v>0</v>
          </cell>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H754" t="str">
            <v>Story of MEDEA</v>
          </cell>
          <cell r="L754">
            <v>0</v>
          </cell>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H755" t="str">
            <v>Story of LOLA</v>
          </cell>
          <cell r="L755">
            <v>0</v>
          </cell>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H756" t="str">
            <v>Story of ROCKELEMENTAL</v>
          </cell>
          <cell r="L756">
            <v>0</v>
          </cell>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H757" t="str">
            <v>Story of SOLDIER</v>
          </cell>
          <cell r="L757">
            <v>0</v>
          </cell>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H758" t="str">
            <v>Story of DUALWARRIOR</v>
          </cell>
          <cell r="L758">
            <v>0</v>
          </cell>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H759" t="str">
            <v>Story of GLORYARMOR</v>
          </cell>
          <cell r="L759">
            <v>0</v>
          </cell>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H760" t="str">
            <v>Story of RPGKNIGHT</v>
          </cell>
          <cell r="L760">
            <v>0</v>
          </cell>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H761" t="str">
            <v>Story of DEMONHUNTRESS</v>
          </cell>
          <cell r="L761">
            <v>0</v>
          </cell>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H762" t="str">
            <v>Story of MOBILEFEMALE</v>
          </cell>
          <cell r="L762">
            <v>0</v>
          </cell>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H763" t="str">
            <v>Story of CYBORGCHARACTER</v>
          </cell>
          <cell r="L763">
            <v>0</v>
          </cell>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H764" t="str">
            <v>Story of SANDWARRIOR</v>
          </cell>
          <cell r="L764">
            <v>0</v>
          </cell>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H765" t="str">
            <v>Story of BLADEFANDANCER</v>
          </cell>
          <cell r="L765">
            <v>0</v>
          </cell>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H766" t="str">
            <v>Story of SYRIA</v>
          </cell>
          <cell r="L766">
            <v>0</v>
          </cell>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H767" t="str">
            <v>Story of LINHI</v>
          </cell>
          <cell r="L767">
            <v>0</v>
          </cell>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H768" t="str">
            <v>Story of NECROMANCERFOUR</v>
          </cell>
          <cell r="L768">
            <v>0</v>
          </cell>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H769" t="str">
            <v>Story of GIRLWARRIOR</v>
          </cell>
          <cell r="L769">
            <v>0</v>
          </cell>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H770" t="str">
            <v>Story of GIRLARCHER</v>
          </cell>
          <cell r="L770">
            <v>0</v>
          </cell>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H771" t="str">
            <v>Story of ENERGYSHIELDROBOT</v>
          </cell>
          <cell r="L771">
            <v>0</v>
          </cell>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H772" t="str">
            <v>Story of ICEMAGICIAN</v>
          </cell>
          <cell r="L772">
            <v>0</v>
          </cell>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H773" t="str">
            <v>Story of ANGELICWARRIOR</v>
          </cell>
          <cell r="L773">
            <v>0</v>
          </cell>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H774" t="str">
            <v>Story of UNICORNCHARACTER</v>
          </cell>
          <cell r="L774">
            <v>0</v>
          </cell>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H775" t="str">
            <v>He uses a powerful one-shot magic that penetrates the enemy.</v>
          </cell>
          <cell r="L775">
            <v>0</v>
          </cell>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H776" t="str">
            <v>Can effectively deal with multiple enemies using area attack.</v>
          </cell>
          <cell r="L776">
            <v>0</v>
          </cell>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H777" t="str">
            <v>Fires several rounds of bullets made by condensing petals quickly.</v>
          </cell>
          <cell r="L777">
            <v>0</v>
          </cell>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H778" t="str">
            <v>Uses a blanket attack</v>
          </cell>
          <cell r="L778">
            <v>0</v>
          </cell>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H779" t="str">
            <v>It seems to be a water gun made by Uncle Dynamob, and it attacks the soldier with a weapon like a water gun rather than a water gun.</v>
          </cell>
          <cell r="L779">
            <v>0</v>
          </cell>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H780" t="str">
            <v>Good at aim 100 percent.</v>
          </cell>
          <cell r="L780">
            <v>0</v>
          </cell>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H781" t="str">
            <v>You can use Tesla Coil to attack all enemies in close range. It has an advanced attack power with a dedicated combat pack.</v>
          </cell>
          <cell r="L781">
            <v>0</v>
          </cell>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H782" t="str">
            <v>Description of SFWARRIOR</v>
          </cell>
          <cell r="L782">
            <v>0</v>
          </cell>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H783" t="str">
            <v>Description of CHAOSELEMENTAL</v>
          </cell>
          <cell r="L783">
            <v>0</v>
          </cell>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H784" t="str">
            <v>It can pierce the enemy with rays coming from the eyes.</v>
          </cell>
          <cell r="L784">
            <v>0</v>
          </cell>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H785" t="str">
            <v>Description of MERYL</v>
          </cell>
          <cell r="L785">
            <v>0</v>
          </cell>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H786" t="str">
            <v>Description of GREEKWARRIOR</v>
          </cell>
          <cell r="L786">
            <v>0</v>
          </cell>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H787" t="str">
            <v>Description of AKAI</v>
          </cell>
          <cell r="L787">
            <v>0</v>
          </cell>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H788" t="str">
            <v>Description of YUKA</v>
          </cell>
          <cell r="L788">
            <v>0</v>
          </cell>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H789" t="str">
            <v>Description of STEAMPUNKROBOT</v>
          </cell>
          <cell r="L789">
            <v>0</v>
          </cell>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H790" t="str">
            <v>Description of KACHUJIN</v>
          </cell>
          <cell r="L790">
            <v>0</v>
          </cell>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H791" t="str">
            <v>Description of MEDEA</v>
          </cell>
          <cell r="L791">
            <v>0</v>
          </cell>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H792" t="str">
            <v>Description of LOLA</v>
          </cell>
          <cell r="L792">
            <v>0</v>
          </cell>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H793" t="str">
            <v>Description of ROCKELEMENTAL</v>
          </cell>
          <cell r="L793">
            <v>0</v>
          </cell>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H794" t="str">
            <v>Description of SOLDIER</v>
          </cell>
          <cell r="L794">
            <v>0</v>
          </cell>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H795" t="str">
            <v>Description of DUALWARRIOR</v>
          </cell>
          <cell r="L795">
            <v>0</v>
          </cell>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H796" t="str">
            <v>Description of GLORYARMOR</v>
          </cell>
          <cell r="L796">
            <v>0</v>
          </cell>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H797" t="str">
            <v>Description of RPGKNIGHT</v>
          </cell>
          <cell r="L797">
            <v>0</v>
          </cell>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H798" t="str">
            <v>Description of DEMONHUNTRESS</v>
          </cell>
          <cell r="L798">
            <v>0</v>
          </cell>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H799" t="str">
            <v>Description of MOBILEFEMALE</v>
          </cell>
          <cell r="L799">
            <v>0</v>
          </cell>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H800" t="str">
            <v>Description of CYBORGCHARACTER</v>
          </cell>
          <cell r="L800">
            <v>0</v>
          </cell>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H801" t="str">
            <v>Description of SANDWARRIOR</v>
          </cell>
          <cell r="L801">
            <v>0</v>
          </cell>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H802" t="str">
            <v>Description of BLADEFANDANCER</v>
          </cell>
          <cell r="L802">
            <v>0</v>
          </cell>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H803" t="str">
            <v>Description of SYRIA</v>
          </cell>
          <cell r="L803">
            <v>0</v>
          </cell>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H804" t="str">
            <v>Description of LINHI</v>
          </cell>
          <cell r="L804">
            <v>0</v>
          </cell>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H805" t="str">
            <v>Description of NECROMANCERFOUR</v>
          </cell>
          <cell r="L805">
            <v>0</v>
          </cell>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H806" t="str">
            <v>Description of GIRLWARRIOR</v>
          </cell>
          <cell r="L806">
            <v>0</v>
          </cell>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H807" t="str">
            <v>Description of GIRLARCHER</v>
          </cell>
          <cell r="L807">
            <v>0</v>
          </cell>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H808" t="str">
            <v>Description of ENERGYSHIELDROBOT</v>
          </cell>
          <cell r="L808">
            <v>0</v>
          </cell>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H809" t="str">
            <v>Description of ICEMAGICIAN</v>
          </cell>
          <cell r="L809">
            <v>0</v>
          </cell>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H810" t="str">
            <v>Description of ANGELICWARRIOR</v>
          </cell>
          <cell r="L810">
            <v>0</v>
          </cell>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H811" t="str">
            <v>Description of UNICORNCHARACTER</v>
          </cell>
          <cell r="L811">
            <v>0</v>
          </cell>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H812" t="str">
            <v>&lt;size=16&gt;&lt;color=#DE7100&gt;Five-pronged storm&lt;/color&gt;&lt;/size&gt;_x000D_
_x000D_
It creates a mess to derive a magical five-pronged.</v>
          </cell>
          <cell r="L812">
            <v>0</v>
          </cell>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H813" t="str">
            <v>&lt;size=16&gt;&lt;color=#DE7100&gt;Digital conversion&lt;/color&gt;&lt;/size&gt;_x000D_
_x000D_
Extinguishes to decompose around the bullet atomically</v>
          </cell>
          <cell r="L813">
            <v>0</v>
          </cell>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H814" t="str">
            <v>&lt;size=16&gt;&lt;color=#DE7100&gt;Wrath of Nature&lt;/color&gt;&lt;/size&gt;_x000D_
_x000D_
Causing a natural disaster drop meteorites</v>
          </cell>
          <cell r="L814">
            <v>0</v>
          </cell>
          <cell r="AM814" t="str">
            <v>&lt;size=16&gt;&lt;color=#DE7100&gt;Wrath of Nature&lt;/color&gt;&lt;/size&gt;
Causing a natural disaster drop meteorites</v>
          </cell>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H816" t="str">
            <v>&lt;size=16&gt;&lt;color=#DE7100&gt;Particle barrier created&lt;/color&gt;&lt;/size&gt;_x000D_
_x000D_
It creates a barrier between their enemies</v>
          </cell>
          <cell r="L816">
            <v>0</v>
          </cell>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H836" t="str">
            <v>&lt;size=16&gt;&lt;color=#DE7100&gt;Ultimate name&lt;/color&gt;&lt;/size&gt;_x000D_
_x000D_
Description Ultimate</v>
          </cell>
          <cell r="L836">
            <v>0</v>
          </cell>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H837" t="str">
            <v>&lt;size=16&gt;&lt;color=#DE7100&gt;Ultimate name&lt;/color&gt;&lt;/size&gt;_x000D_
_x000D_
Description Ultimate</v>
          </cell>
          <cell r="L837">
            <v>0</v>
          </cell>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H838" t="str">
            <v>&lt;size=16&gt;&lt;color=#DE7100&gt;Ultimate name&lt;/color&gt;&lt;/size&gt;_x000D_
_x000D_
Description Ultimate</v>
          </cell>
          <cell r="L838">
            <v>0</v>
          </cell>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H839" t="str">
            <v>&lt;size=16&gt;&lt;color=#DE7100&gt;Ultimate name&lt;/color&gt;&lt;/size&gt;_x000D_
_x000D_
Description Ultimate</v>
          </cell>
          <cell r="L839">
            <v>0</v>
          </cell>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H840" t="str">
            <v>&lt;size=16&gt;&lt;color=#DE7100&gt;Ultimate name&lt;/color&gt;&lt;/size&gt;_x000D_
_x000D_
Description Ultimate</v>
          </cell>
          <cell r="L840">
            <v>0</v>
          </cell>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H841" t="str">
            <v>&lt;size=16&gt;&lt;color=#DE7100&gt;Ultimate name&lt;/color&gt;&lt;/size&gt;_x000D_
_x000D_
Description Ultimate</v>
          </cell>
          <cell r="L841">
            <v>0</v>
          </cell>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H842" t="str">
            <v>&lt;size=16&gt;&lt;color=#DE7100&gt;Ultimate name&lt;/color&gt;&lt;/size&gt;_x000D_
_x000D_
Description Ultimate</v>
          </cell>
          <cell r="L842">
            <v>0</v>
          </cell>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H843" t="str">
            <v>&lt;size=16&gt;&lt;color=#DE7100&gt;Ultimate name&lt;/color&gt;&lt;/size&gt;_x000D_
_x000D_
Description Ultimate</v>
          </cell>
          <cell r="L843">
            <v>0</v>
          </cell>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H844" t="str">
            <v>&lt;size=16&gt;&lt;color=#DE7100&gt;Ultimate name&lt;/color&gt;&lt;/size&gt;_x000D_
_x000D_
Description Ultimate</v>
          </cell>
          <cell r="L844">
            <v>0</v>
          </cell>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H845" t="str">
            <v>&lt;size=16&gt;&lt;color=#DE7100&gt;Ultimate name&lt;/color&gt;&lt;/size&gt;_x000D_
_x000D_
Description Ultimate</v>
          </cell>
          <cell r="L845">
            <v>0</v>
          </cell>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H846" t="str">
            <v>&lt;size=16&gt;&lt;color=#DE7100&gt;Ultimate name&lt;/color&gt;&lt;/size&gt;_x000D_
_x000D_
Description Ultimate</v>
          </cell>
          <cell r="L846">
            <v>0</v>
          </cell>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H847" t="str">
            <v>&lt;size=16&gt;&lt;color=#DE7100&gt;Ultimate name&lt;/color&gt;&lt;/size&gt;_x000D_
_x000D_
Description Ultimate</v>
          </cell>
          <cell r="L847">
            <v>0</v>
          </cell>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H848" t="str">
            <v>&lt;size=16&gt;&lt;color=#DE7100&gt;Ultimate name&lt;/color&gt;&lt;/size&gt;_x000D_
_x000D_
Description Ultimate</v>
          </cell>
          <cell r="L848">
            <v>0</v>
          </cell>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H849" t="str">
            <v>Green Rabbit Slimes</v>
          </cell>
          <cell r="L849">
            <v>0</v>
          </cell>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H850" t="str">
            <v>Red Rabbit Slimes</v>
          </cell>
          <cell r="L850">
            <v>0</v>
          </cell>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H852" t="str">
            <v>Oeppul beetle</v>
          </cell>
          <cell r="L852">
            <v>0</v>
          </cell>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H853" t="str">
            <v>Spirit King</v>
          </cell>
          <cell r="L853">
            <v>0</v>
          </cell>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H854" t="str">
            <v>Unicorn</v>
          </cell>
          <cell r="L854">
            <v>0</v>
          </cell>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H855" t="str">
            <v>Spear robot body 2</v>
          </cell>
          <cell r="L855">
            <v>0</v>
          </cell>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H856" t="str">
            <v>Creature Stump Brown</v>
          </cell>
          <cell r="L856">
            <v>0</v>
          </cell>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H858" t="str">
            <v>Bikbaet crab</v>
          </cell>
          <cell r="L858">
            <v>0</v>
          </cell>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H859" t="str">
            <v>Blade load daemon</v>
          </cell>
          <cell r="L859">
            <v>0</v>
          </cell>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H860" t="str">
            <v>Fallen Angel</v>
          </cell>
          <cell r="L860">
            <v>0</v>
          </cell>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H862" t="str">
            <v>War Assassin trio</v>
          </cell>
          <cell r="L862">
            <v>0</v>
          </cell>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H863" t="str">
            <v>Evil Lich King</v>
          </cell>
          <cell r="L863">
            <v>0</v>
          </cell>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H864" t="str">
            <v>Zipper Mouse</v>
          </cell>
          <cell r="L864">
            <v>0</v>
          </cell>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H865" t="str">
            <v>Eyed wizard</v>
          </cell>
          <cell r="L865">
            <v>0</v>
          </cell>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H866" t="str">
            <v>Heavy Knight</v>
          </cell>
          <cell r="L866">
            <v>0</v>
          </cell>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H867" t="str">
            <v>Elf Mage</v>
          </cell>
          <cell r="L867">
            <v>0</v>
          </cell>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H868" t="str">
            <v>Fallen Angel statue</v>
          </cell>
          <cell r="L868">
            <v>0</v>
          </cell>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H879" t="str">
            <v>It's a pack of slime that keeps calling out friends. Use characters such as {0} that can launch wide-area attacks!</v>
          </cell>
          <cell r="L879">
            <v>0</v>
          </cell>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H880" t="str">
            <v>It's a group of more aggressive slime. Use characters such as {0} that can launch wide-area attacks!</v>
          </cell>
          <cell r="L880">
            <v>0</v>
          </cell>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H882" t="str">
            <v>It's a giant beetle. Stop a single object with strong characters such as {0}!</v>
          </cell>
          <cell r="L882">
            <v>0</v>
          </cell>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H883" t="str">
            <v>A Spirit King with terrifying eyes and a huge body. Write characters that can attack large objects such as {0}!</v>
          </cell>
          <cell r="L883">
            <v>0</v>
          </cell>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H884" t="str">
            <v>It's a powerful monster that dashes and attacks. Stop it with strong characters such as {0} at close range!</v>
          </cell>
          <cell r="L884">
            <v>0</v>
          </cell>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H885" t="str">
            <v>Rolling robots. Write strong characters such as {0} at close range!</v>
          </cell>
          <cell r="L885">
            <v>0</v>
          </cell>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H887" t="str">
            <v>Use characters such as {0} that can attack a single target!</v>
          </cell>
          <cell r="L887">
            <v>0</v>
          </cell>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H888" t="str">
            <v>Use characters such as {0} that can attack a single target!</v>
          </cell>
          <cell r="L888">
            <v>0</v>
          </cell>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H889" t="str">
            <v>Be careful when you're still, the magic prototype behind your back is attacking you! Write characters that can maintain your range, such as {0}!</v>
          </cell>
          <cell r="L889">
            <v>0</v>
          </cell>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H890" t="str">
            <v>Use characters such as {0} that can attack a single target!</v>
          </cell>
          <cell r="L890">
            <v>0</v>
          </cell>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H891" t="str">
            <v>Use characters such as {0} that can attack a single target!</v>
          </cell>
          <cell r="L891">
            <v>0</v>
          </cell>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H892" t="str">
            <v>A notorious trio who teleport back and assassinate. Stop it with strong characters such as {0} at close range!</v>
          </cell>
          <cell r="L892">
            <v>0</v>
          </cell>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H893" t="str">
            <v>King Rich who uses the skill of subpoenaing in a deceptive manner. Write strong characters for many enemies, such as {0}!</v>
          </cell>
          <cell r="L893">
            <v>0</v>
          </cell>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H894" t="str">
            <v>It's a monster with a zipper on its mouth. Be careful when you open your mouth, it will cause a dangerous attack. Use strong characters such as {0} at close range!</v>
          </cell>
          <cell r="L894">
            <v>0</v>
          </cell>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H895" t="str">
            <v>The enemy disappears and appears. Deal with characters that can attack the walls, such as {0}!</v>
          </cell>
          <cell r="L895">
            <v>0</v>
          </cell>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H896" t="str">
            <v>Sting with the left hand and fire at the tip of the mace with the right hand. Use strong {0} characters at close range!</v>
          </cell>
          <cell r="L896">
            <v>0</v>
          </cell>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H897" t="str">
            <v>It's an enemy that fires enormous magic bullets. Stop them with characters that can fight from a distance, such as {0}!</v>
          </cell>
          <cell r="L897">
            <v>0</v>
          </cell>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H898" t="str">
            <v>The enemy is bombing a huge carpet. Use a character that can attack over the wall, such as {0}!</v>
          </cell>
          <cell r="L898">
            <v>0</v>
          </cell>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H899" t="str">
            <v>Translating (899)</v>
          </cell>
          <cell r="L899">
            <v>28</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H900" t="str">
            <v>Translating (900)</v>
          </cell>
          <cell r="L900">
            <v>28</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H901" t="str">
            <v>Translating (901)</v>
          </cell>
          <cell r="L901">
            <v>28</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H902" t="str">
            <v>Translating (902)</v>
          </cell>
          <cell r="L902">
            <v>28</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H903" t="str">
            <v>Translating (903)</v>
          </cell>
          <cell r="L903">
            <v>28</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H904" t="str">
            <v>Translating (904)</v>
          </cell>
          <cell r="L904">
            <v>28</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H905" t="str">
            <v>Translating (905)</v>
          </cell>
          <cell r="L905">
            <v>28</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H906" t="str">
            <v>Translating (906)</v>
          </cell>
          <cell r="L906">
            <v>28</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H907" t="str">
            <v>Translating (907)</v>
          </cell>
          <cell r="L907">
            <v>28</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H908" t="str">
            <v>Translating (908)</v>
          </cell>
          <cell r="L908">
            <v>28</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B128"/>
  <sheetViews>
    <sheetView tabSelected="1" zoomScaleNormal="100" workbookViewId="0">
      <pane xSplit="6" ySplit="1" topLeftCell="H109" activePane="bottomRight" state="frozen"/>
      <selection pane="topRight" activeCell="G1" sqref="G1"/>
      <selection pane="bottomLeft" activeCell="A2" sqref="A2"/>
      <selection pane="bottomRight" activeCell="A2" sqref="A2"/>
    </sheetView>
    <sheetView workbookViewId="1">
      <selection activeCell="AG2" sqref="AG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5" width="9" customWidth="1"/>
    <col min="36" max="37" width="9" hidden="1" customWidth="1" outlineLevel="1"/>
    <col min="38" max="38" width="9" customWidth="1" collapsed="1"/>
    <col min="39" max="45" width="9" hidden="1" customWidth="1" outlineLevel="1"/>
    <col min="46" max="46" width="9" collapsed="1"/>
    <col min="47" max="48" width="9" hidden="1" customWidth="1" outlineLevel="1"/>
    <col min="49" max="49" width="9" collapsed="1"/>
    <col min="50" max="50" width="17.75" hidden="1" customWidth="1" outlineLevel="1"/>
    <col min="51" max="53" width="9" hidden="1" customWidth="1" outlineLevel="1"/>
    <col min="54" max="54" width="9" collapsed="1"/>
  </cols>
  <sheetData>
    <row r="1" spans="1:53"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2">
        <v>330</v>
      </c>
      <c r="AK1" s="12" t="s">
        <v>332</v>
      </c>
      <c r="AL1" s="13" t="s">
        <v>212</v>
      </c>
      <c r="AM1" t="s">
        <v>213</v>
      </c>
      <c r="AN1" s="12" t="s">
        <v>323</v>
      </c>
      <c r="AO1" s="12" t="s">
        <v>324</v>
      </c>
      <c r="AP1" s="12" t="s">
        <v>327</v>
      </c>
      <c r="AQ1" s="12" t="s">
        <v>328</v>
      </c>
      <c r="AR1" s="12" t="s">
        <v>325</v>
      </c>
      <c r="AS1" s="12" t="s">
        <v>326</v>
      </c>
      <c r="AT1" s="12"/>
      <c r="AU1" t="s">
        <v>45</v>
      </c>
      <c r="AV1" t="s">
        <v>46</v>
      </c>
      <c r="AX1" t="s">
        <v>49</v>
      </c>
      <c r="AY1" t="s">
        <v>46</v>
      </c>
      <c r="AZ1" t="s">
        <v>37</v>
      </c>
      <c r="BA1" t="s">
        <v>38</v>
      </c>
    </row>
    <row r="2" spans="1:53">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4.2</v>
      </c>
      <c r="AH2">
        <v>2</v>
      </c>
      <c r="AI2">
        <v>10</v>
      </c>
      <c r="AJ2">
        <f>IF(AH2*100+AI2&lt;=AJ$1,1,0)*AG2</f>
        <v>4.2</v>
      </c>
      <c r="AK2">
        <f>AJ2/(SUM(AJ:AJ)-AJ$1)</f>
        <v>6.7221510883482757E-2</v>
      </c>
      <c r="AL2">
        <v>25</v>
      </c>
      <c r="AM2">
        <v>0</v>
      </c>
      <c r="AN2">
        <v>3950</v>
      </c>
      <c r="AO2">
        <v>4850</v>
      </c>
      <c r="AU2" t="s">
        <v>13</v>
      </c>
      <c r="AV2">
        <v>0</v>
      </c>
      <c r="AX2" t="s">
        <v>31</v>
      </c>
      <c r="AY2">
        <v>0</v>
      </c>
    </row>
    <row r="3" spans="1:53">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2" si="13">$U3*V3</f>
        <v>10.85</v>
      </c>
      <c r="AA3" s="10">
        <f t="shared" ref="AA3:AA12"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3.3600000000000003</v>
      </c>
      <c r="AH3">
        <v>2</v>
      </c>
      <c r="AI3">
        <v>20</v>
      </c>
      <c r="AJ3">
        <f t="shared" ref="AJ3:AJ66" si="17">IF(AH3*100+AI3&lt;=AJ$1,1,0)*AG3</f>
        <v>3.3600000000000003</v>
      </c>
      <c r="AK3">
        <f t="shared" ref="AK3:AK66" si="18">AJ3/(SUM(AJ:AJ)-AJ$1)</f>
        <v>5.3777208706786213E-2</v>
      </c>
      <c r="AL3">
        <v>20</v>
      </c>
      <c r="AM3">
        <v>0</v>
      </c>
      <c r="AN3">
        <v>4050</v>
      </c>
      <c r="AO3">
        <v>5250</v>
      </c>
      <c r="AU3" t="s">
        <v>14</v>
      </c>
      <c r="AV3">
        <v>1</v>
      </c>
      <c r="AX3" t="s">
        <v>32</v>
      </c>
      <c r="AY3">
        <v>1</v>
      </c>
      <c r="AZ3" t="s">
        <v>39</v>
      </c>
      <c r="BA3" t="s">
        <v>40</v>
      </c>
    </row>
    <row r="4" spans="1:53">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9">IF(ISBLANK(P4),"","Shot_"&amp;P4)</f>
        <v>Shot_HeavySkullAxe</v>
      </c>
      <c r="S4" t="str">
        <f t="shared" ref="S4:S68" si="20">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3.2</v>
      </c>
      <c r="AH4">
        <v>2</v>
      </c>
      <c r="AI4">
        <v>30</v>
      </c>
      <c r="AJ4">
        <f t="shared" si="17"/>
        <v>3.2</v>
      </c>
      <c r="AK4">
        <f t="shared" si="18"/>
        <v>5.1216389244558291E-2</v>
      </c>
      <c r="AL4">
        <v>30</v>
      </c>
      <c r="AM4">
        <v>0</v>
      </c>
      <c r="AN4">
        <v>11950</v>
      </c>
      <c r="AO4">
        <v>14450</v>
      </c>
      <c r="AU4" t="s">
        <v>15</v>
      </c>
      <c r="AV4">
        <v>2</v>
      </c>
      <c r="AX4" t="s">
        <v>33</v>
      </c>
      <c r="AY4">
        <v>2</v>
      </c>
      <c r="AZ4" t="s">
        <v>42</v>
      </c>
      <c r="BA4" t="s">
        <v>40</v>
      </c>
    </row>
    <row r="5" spans="1:53">
      <c r="A5" t="str">
        <f t="shared" ca="1" si="0"/>
        <v>Equip0102</v>
      </c>
      <c r="B5" t="str">
        <f t="shared" ca="1" si="1"/>
        <v/>
      </c>
      <c r="C5" t="s">
        <v>13</v>
      </c>
      <c r="D5" s="1">
        <f t="shared" ca="1" si="2"/>
        <v>0</v>
      </c>
      <c r="E5">
        <v>1</v>
      </c>
      <c r="F5">
        <v>1</v>
      </c>
      <c r="G5">
        <v>2</v>
      </c>
      <c r="H5">
        <f t="shared" ca="1" si="8"/>
        <v>0</v>
      </c>
      <c r="I5">
        <f t="shared" ref="I5" si="21">INT(E5/2)+1</f>
        <v>1</v>
      </c>
      <c r="J5">
        <v>12.93</v>
      </c>
      <c r="K5">
        <v>19.39</v>
      </c>
      <c r="L5" t="s">
        <v>121</v>
      </c>
      <c r="M5" s="1">
        <f t="shared" ca="1" si="4"/>
        <v>0</v>
      </c>
      <c r="N5" t="str">
        <f t="shared" ca="1" si="10"/>
        <v/>
      </c>
      <c r="P5" t="s">
        <v>313</v>
      </c>
      <c r="Q5">
        <f t="shared" si="5"/>
        <v>1</v>
      </c>
      <c r="R5" t="str">
        <f t="shared" si="19"/>
        <v>Shot_StealthScythe</v>
      </c>
      <c r="S5" t="str">
        <f t="shared" si="20"/>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2.5600000000000005</v>
      </c>
      <c r="AH5">
        <v>2</v>
      </c>
      <c r="AI5">
        <v>40</v>
      </c>
      <c r="AJ5">
        <f t="shared" si="17"/>
        <v>2.5600000000000005</v>
      </c>
      <c r="AK5">
        <f t="shared" si="18"/>
        <v>4.097311139564664E-2</v>
      </c>
      <c r="AL5">
        <v>24</v>
      </c>
      <c r="AM5">
        <v>0</v>
      </c>
      <c r="AN5">
        <v>12050</v>
      </c>
      <c r="AO5">
        <v>14850</v>
      </c>
      <c r="AU5" t="s">
        <v>16</v>
      </c>
      <c r="AV5">
        <v>3</v>
      </c>
      <c r="AX5" t="s">
        <v>35</v>
      </c>
      <c r="AY5">
        <v>3</v>
      </c>
      <c r="AZ5" t="s">
        <v>43</v>
      </c>
    </row>
    <row r="6" spans="1:53">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9"/>
        <v>Shot_HeavyAxe</v>
      </c>
      <c r="S6" t="str">
        <f t="shared" si="20"/>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1.5</v>
      </c>
      <c r="AH6">
        <v>3</v>
      </c>
      <c r="AI6">
        <v>10</v>
      </c>
      <c r="AJ6">
        <f t="shared" si="17"/>
        <v>1.5</v>
      </c>
      <c r="AK6">
        <f t="shared" si="18"/>
        <v>2.4007682458386699E-2</v>
      </c>
      <c r="AL6">
        <v>10</v>
      </c>
      <c r="AM6">
        <v>0</v>
      </c>
      <c r="AN6">
        <v>35950</v>
      </c>
      <c r="AO6">
        <v>43250</v>
      </c>
      <c r="AP6">
        <v>5</v>
      </c>
      <c r="AQ6">
        <v>7</v>
      </c>
      <c r="AU6" t="s">
        <v>17</v>
      </c>
      <c r="AV6">
        <v>4</v>
      </c>
      <c r="AX6" t="s">
        <v>36</v>
      </c>
      <c r="AY6">
        <v>4</v>
      </c>
    </row>
    <row r="7" spans="1:53">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9"/>
        <v>Shot_MeleeAxe</v>
      </c>
      <c r="S7" t="str">
        <f t="shared" si="20"/>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1.2000000000000002</v>
      </c>
      <c r="AH7">
        <v>3</v>
      </c>
      <c r="AI7">
        <v>20</v>
      </c>
      <c r="AJ7">
        <f t="shared" si="17"/>
        <v>1.2000000000000002</v>
      </c>
      <c r="AK7">
        <f t="shared" si="18"/>
        <v>1.9206145966709363E-2</v>
      </c>
      <c r="AL7">
        <v>8</v>
      </c>
      <c r="AM7">
        <v>0</v>
      </c>
      <c r="AN7">
        <v>36050</v>
      </c>
      <c r="AO7">
        <v>43650</v>
      </c>
      <c r="AP7">
        <v>6</v>
      </c>
      <c r="AQ7">
        <v>8</v>
      </c>
      <c r="AU7" t="s">
        <v>18</v>
      </c>
      <c r="AV7">
        <v>5</v>
      </c>
    </row>
    <row r="8" spans="1:53">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9"/>
        <v>Shot_NecroScythe</v>
      </c>
      <c r="S8" t="str">
        <f t="shared" si="20"/>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0.6</v>
      </c>
      <c r="AH8">
        <v>5</v>
      </c>
      <c r="AI8">
        <v>10</v>
      </c>
      <c r="AJ8">
        <f t="shared" si="17"/>
        <v>0</v>
      </c>
      <c r="AK8">
        <f t="shared" si="18"/>
        <v>0</v>
      </c>
      <c r="AL8">
        <v>4.5</v>
      </c>
      <c r="AM8">
        <v>0</v>
      </c>
      <c r="AP8">
        <v>15</v>
      </c>
      <c r="AQ8">
        <v>18</v>
      </c>
      <c r="AU8" t="s">
        <v>19</v>
      </c>
      <c r="AV8">
        <v>6</v>
      </c>
    </row>
    <row r="9" spans="1:53">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9"/>
        <v>Shot_PickAxe</v>
      </c>
      <c r="S9" t="str">
        <f t="shared" si="20"/>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0.48</v>
      </c>
      <c r="AH9">
        <v>6</v>
      </c>
      <c r="AI9">
        <v>10</v>
      </c>
      <c r="AJ9">
        <f t="shared" si="17"/>
        <v>0</v>
      </c>
      <c r="AK9">
        <f t="shared" si="18"/>
        <v>0</v>
      </c>
      <c r="AL9">
        <v>3.6</v>
      </c>
      <c r="AM9">
        <v>0</v>
      </c>
      <c r="AP9">
        <v>18</v>
      </c>
      <c r="AQ9">
        <v>21</v>
      </c>
      <c r="AU9" t="s">
        <v>20</v>
      </c>
      <c r="AV9">
        <v>7</v>
      </c>
    </row>
    <row r="10" spans="1:53">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9"/>
        <v>Shot_ElvenAxe</v>
      </c>
      <c r="S10" t="str">
        <f t="shared" si="20"/>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f t="shared" si="17"/>
        <v>0</v>
      </c>
      <c r="AK10">
        <f t="shared" si="18"/>
        <v>0</v>
      </c>
      <c r="AL10">
        <v>1</v>
      </c>
      <c r="AM10">
        <v>0</v>
      </c>
      <c r="AP10">
        <v>50</v>
      </c>
      <c r="AQ10">
        <v>60</v>
      </c>
      <c r="AR10">
        <v>80</v>
      </c>
      <c r="AS10">
        <v>96</v>
      </c>
      <c r="AU10" t="s">
        <v>12</v>
      </c>
      <c r="AV10">
        <v>8</v>
      </c>
    </row>
    <row r="11" spans="1:53">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9"/>
        <v>Shot_StylizedAxe</v>
      </c>
      <c r="S11" t="str">
        <f t="shared" si="20"/>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f t="shared" si="17"/>
        <v>0</v>
      </c>
      <c r="AK11">
        <f t="shared" si="18"/>
        <v>0</v>
      </c>
      <c r="AL11">
        <v>0.8</v>
      </c>
      <c r="AM11">
        <v>0</v>
      </c>
      <c r="AP11">
        <v>51</v>
      </c>
      <c r="AQ11">
        <v>61</v>
      </c>
      <c r="AR11">
        <v>88</v>
      </c>
      <c r="AS11">
        <v>105</v>
      </c>
    </row>
    <row r="12" spans="1:53">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9"/>
        <v>Shot_RunicAxe</v>
      </c>
      <c r="S12" t="str">
        <f t="shared" si="20"/>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f t="shared" si="17"/>
        <v>0</v>
      </c>
      <c r="AK12">
        <f t="shared" si="18"/>
        <v>0</v>
      </c>
      <c r="AL12">
        <v>0.2</v>
      </c>
      <c r="AM12">
        <v>1</v>
      </c>
      <c r="AP12">
        <v>100</v>
      </c>
      <c r="AQ12">
        <v>120</v>
      </c>
      <c r="AR12">
        <v>195</v>
      </c>
      <c r="AS12">
        <v>234</v>
      </c>
    </row>
    <row r="13" spans="1:53">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9"/>
        <v>Shot_SlicerAxe</v>
      </c>
      <c r="S13" t="str">
        <f t="shared" si="20"/>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f t="shared" si="17"/>
        <v>0</v>
      </c>
      <c r="AK13">
        <f t="shared" si="18"/>
        <v>0</v>
      </c>
      <c r="AL13">
        <v>0.16000000000000003</v>
      </c>
      <c r="AM13">
        <v>1</v>
      </c>
      <c r="AP13">
        <v>110</v>
      </c>
      <c r="AQ13">
        <v>132</v>
      </c>
      <c r="AR13">
        <v>201</v>
      </c>
      <c r="AS13">
        <v>241</v>
      </c>
    </row>
    <row r="14" spans="1:53">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9"/>
        <v>Shot_ArsenalAxe</v>
      </c>
      <c r="S14" t="str">
        <f t="shared" si="20"/>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f t="shared" si="17"/>
        <v>0</v>
      </c>
      <c r="AK14">
        <f t="shared" si="18"/>
        <v>0</v>
      </c>
      <c r="AL14">
        <v>0.04</v>
      </c>
      <c r="AM14">
        <v>2</v>
      </c>
      <c r="AP14">
        <v>240</v>
      </c>
      <c r="AQ14">
        <v>288</v>
      </c>
      <c r="AR14">
        <v>620</v>
      </c>
      <c r="AS14">
        <v>744</v>
      </c>
    </row>
    <row r="15" spans="1:53">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9"/>
        <v>Shot_VillagerDagger</v>
      </c>
      <c r="S15" t="str">
        <f t="shared" si="20"/>
        <v>EquipName_VillagerDagger</v>
      </c>
      <c r="T15" t="str">
        <f>IF(ISBLANK(S15),"",
IFERROR(VLOOKUP(S15,[1]StringTable!$1:$1048576,MATCH("kor|String",[1]StringTable!$1:$1,0),0),
"스트링없음"))</f>
        <v>용사의 단검</v>
      </c>
      <c r="U15">
        <f>VLOOKUP(F15,TransferTable!$A:$V,MATCH(TransferTable!$V$1,TransferTable!$A$1:$V$1,0),0)</f>
        <v>1</v>
      </c>
      <c r="AG15">
        <v>4.2</v>
      </c>
      <c r="AH15">
        <v>2</v>
      </c>
      <c r="AI15">
        <v>10</v>
      </c>
      <c r="AJ15">
        <f t="shared" si="17"/>
        <v>4.2</v>
      </c>
      <c r="AK15">
        <f t="shared" si="18"/>
        <v>6.7221510883482757E-2</v>
      </c>
      <c r="AL15">
        <v>25</v>
      </c>
      <c r="AM15">
        <v>0</v>
      </c>
      <c r="AN15">
        <v>3950</v>
      </c>
      <c r="AO15">
        <v>4850</v>
      </c>
    </row>
    <row r="16" spans="1:53">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9"/>
        <v>Shot_StealthDagger</v>
      </c>
      <c r="S16" t="str">
        <f t="shared" si="20"/>
        <v>EquipName_StealthDagger</v>
      </c>
      <c r="T16" t="str">
        <f>IF(ISBLANK(S16),"",
IFERROR(VLOOKUP(S16,[1]StringTable!$1:$1048576,MATCH("kor|String",[1]StringTable!$1:$1,0),0),
"스트링없음"))</f>
        <v>반원 단검</v>
      </c>
      <c r="U16">
        <f>VLOOKUP(F16,TransferTable!$A:$V,MATCH(TransferTable!$V$1,TransferTable!$A$1:$V$1,0),0)</f>
        <v>1</v>
      </c>
      <c r="AG16">
        <v>3.3600000000000003</v>
      </c>
      <c r="AH16">
        <v>2</v>
      </c>
      <c r="AI16">
        <v>20</v>
      </c>
      <c r="AJ16">
        <f t="shared" si="17"/>
        <v>3.3600000000000003</v>
      </c>
      <c r="AK16">
        <f t="shared" si="18"/>
        <v>5.3777208706786213E-2</v>
      </c>
      <c r="AL16">
        <v>20</v>
      </c>
      <c r="AM16">
        <v>0</v>
      </c>
      <c r="AN16">
        <v>4050</v>
      </c>
      <c r="AO16">
        <v>5250</v>
      </c>
    </row>
    <row r="17" spans="1:45">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9"/>
        <v>Shot_StylizedKnife</v>
      </c>
      <c r="S17" t="str">
        <f t="shared" si="20"/>
        <v>EquipName_StylizedKnife</v>
      </c>
      <c r="T17" t="str">
        <f>IF(ISBLANK(S17),"",
IFERROR(VLOOKUP(S17,[1]StringTable!$1:$1048576,MATCH("kor|String",[1]StringTable!$1:$1,0),0),
"스트링없음"))</f>
        <v>휘어진 단검</v>
      </c>
      <c r="U17">
        <f>VLOOKUP(F17,TransferTable!$A:$V,MATCH(TransferTable!$V$1,TransferTable!$A$1:$V$1,0),0)</f>
        <v>1.4641000000000006</v>
      </c>
      <c r="AG17">
        <v>3.2</v>
      </c>
      <c r="AH17">
        <v>2</v>
      </c>
      <c r="AI17">
        <v>30</v>
      </c>
      <c r="AJ17">
        <f t="shared" si="17"/>
        <v>3.2</v>
      </c>
      <c r="AK17">
        <f t="shared" si="18"/>
        <v>5.1216389244558291E-2</v>
      </c>
      <c r="AL17">
        <v>30</v>
      </c>
      <c r="AM17">
        <v>0</v>
      </c>
      <c r="AN17">
        <v>11950</v>
      </c>
      <c r="AO17">
        <v>14450</v>
      </c>
    </row>
    <row r="18" spans="1:45">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9"/>
        <v>Shot_FourMaker59</v>
      </c>
      <c r="S18" t="str">
        <f t="shared" si="20"/>
        <v>EquipName_FourMaker59</v>
      </c>
      <c r="T18" t="str">
        <f>IF(ISBLANK(S18),"",
IFERROR(VLOOKUP(S18,[1]StringTable!$1:$1048576,MATCH("kor|String",[1]StringTable!$1:$1,0),0),
"스트링없음"))</f>
        <v>그림자 단검</v>
      </c>
      <c r="U18">
        <f>VLOOKUP(F18,TransferTable!$A:$V,MATCH(TransferTable!$V$1,TransferTable!$A$1:$V$1,0),0)</f>
        <v>1.4641000000000006</v>
      </c>
      <c r="AG18">
        <v>2.5600000000000005</v>
      </c>
      <c r="AH18">
        <v>2</v>
      </c>
      <c r="AI18">
        <v>40</v>
      </c>
      <c r="AJ18">
        <f t="shared" si="17"/>
        <v>2.5600000000000005</v>
      </c>
      <c r="AK18">
        <f t="shared" si="18"/>
        <v>4.097311139564664E-2</v>
      </c>
      <c r="AL18">
        <v>24</v>
      </c>
      <c r="AM18">
        <v>0</v>
      </c>
      <c r="AN18">
        <v>12050</v>
      </c>
      <c r="AO18">
        <v>14850</v>
      </c>
    </row>
    <row r="19" spans="1:45">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9"/>
        <v>Shot_LowWeaponsDagger</v>
      </c>
      <c r="S19" t="str">
        <f t="shared" si="20"/>
        <v>EquipName_LowWeaponsDagger</v>
      </c>
      <c r="T19" t="str">
        <f>IF(ISBLANK(S19),"",
IFERROR(VLOOKUP(S19,[1]StringTable!$1:$1048576,MATCH("kor|String",[1]StringTable!$1:$1,0),0),
"스트링없음"))</f>
        <v>사파이어 대거</v>
      </c>
      <c r="U19">
        <f>VLOOKUP(F19,TransferTable!$A:$V,MATCH(TransferTable!$V$1,TransferTable!$A$1:$V$1,0),0)</f>
        <v>2.5937424601000023</v>
      </c>
      <c r="AG19">
        <v>1.5</v>
      </c>
      <c r="AH19">
        <v>3</v>
      </c>
      <c r="AI19">
        <v>30</v>
      </c>
      <c r="AJ19">
        <f t="shared" si="17"/>
        <v>1.5</v>
      </c>
      <c r="AK19">
        <f t="shared" si="18"/>
        <v>2.4007682458386699E-2</v>
      </c>
      <c r="AL19">
        <v>10</v>
      </c>
      <c r="AM19">
        <v>0</v>
      </c>
      <c r="AN19">
        <v>35950</v>
      </c>
      <c r="AO19">
        <v>43250</v>
      </c>
      <c r="AP19">
        <v>5</v>
      </c>
      <c r="AQ19">
        <v>7</v>
      </c>
    </row>
    <row r="20" spans="1:45">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9"/>
        <v>Shot_FourMaker31</v>
      </c>
      <c r="S20" t="str">
        <f t="shared" si="20"/>
        <v>EquipName_FourMaker31</v>
      </c>
      <c r="T20" t="str">
        <f>IF(ISBLANK(S20),"",
IFERROR(VLOOKUP(S20,[1]StringTable!$1:$1048576,MATCH("kor|String",[1]StringTable!$1:$1,0),0),
"스트링없음"))</f>
        <v>푸른 줄무늬 단검</v>
      </c>
      <c r="U20">
        <f>VLOOKUP(F20,TransferTable!$A:$V,MATCH(TransferTable!$V$1,TransferTable!$A$1:$V$1,0),0)</f>
        <v>2.5937424601000023</v>
      </c>
      <c r="AG20">
        <v>1.2000000000000002</v>
      </c>
      <c r="AH20">
        <v>3</v>
      </c>
      <c r="AI20">
        <v>40</v>
      </c>
      <c r="AJ20">
        <f t="shared" si="17"/>
        <v>0</v>
      </c>
      <c r="AK20">
        <f t="shared" si="18"/>
        <v>0</v>
      </c>
      <c r="AL20">
        <v>8</v>
      </c>
      <c r="AM20">
        <v>0</v>
      </c>
      <c r="AN20">
        <v>36050</v>
      </c>
      <c r="AO20">
        <v>43650</v>
      </c>
      <c r="AP20">
        <v>6</v>
      </c>
      <c r="AQ20">
        <v>8</v>
      </c>
    </row>
    <row r="21" spans="1:45">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9"/>
        <v>Shot_FourMaker84</v>
      </c>
      <c r="S21" t="str">
        <f t="shared" si="20"/>
        <v>EquipName_FourMaker84</v>
      </c>
      <c r="T21" t="str">
        <f>IF(ISBLANK(S21),"",
IFERROR(VLOOKUP(S21,[1]StringTable!$1:$1048576,MATCH("kor|String",[1]StringTable!$1:$1,0),0),
"스트링없음"))</f>
        <v>위장용 세검</v>
      </c>
      <c r="U21">
        <f>VLOOKUP(F21,TransferTable!$A:$V,MATCH(TransferTable!$V$1,TransferTable!$A$1:$V$1,0),0)</f>
        <v>6.1159090448414624</v>
      </c>
      <c r="AG21">
        <v>0.6</v>
      </c>
      <c r="AH21">
        <v>5</v>
      </c>
      <c r="AI21">
        <v>10</v>
      </c>
      <c r="AJ21">
        <f t="shared" si="17"/>
        <v>0</v>
      </c>
      <c r="AK21">
        <f t="shared" si="18"/>
        <v>0</v>
      </c>
      <c r="AL21">
        <v>4.5</v>
      </c>
      <c r="AM21">
        <v>0</v>
      </c>
      <c r="AP21">
        <v>15</v>
      </c>
      <c r="AQ21">
        <v>18</v>
      </c>
    </row>
    <row r="22" spans="1:45">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9"/>
        <v>Shot_FourMaker83</v>
      </c>
      <c r="S22" t="str">
        <f t="shared" si="20"/>
        <v>EquipName_FourMaker83</v>
      </c>
      <c r="T22" t="str">
        <f>IF(ISBLANK(S22),"",
IFERROR(VLOOKUP(S22,[1]StringTable!$1:$1048576,MATCH("kor|String",[1]StringTable!$1:$1,0),0),
"스트링없음"))</f>
        <v>흑진주 단검</v>
      </c>
      <c r="U22">
        <f>VLOOKUP(F22,TransferTable!$A:$V,MATCH(TransferTable!$V$1,TransferTable!$A$1:$V$1,0),0)</f>
        <v>6.1159090448414624</v>
      </c>
      <c r="AG22">
        <v>0.48</v>
      </c>
      <c r="AH22">
        <v>6</v>
      </c>
      <c r="AI22">
        <v>10</v>
      </c>
      <c r="AJ22">
        <f t="shared" si="17"/>
        <v>0</v>
      </c>
      <c r="AK22">
        <f t="shared" si="18"/>
        <v>0</v>
      </c>
      <c r="AL22">
        <v>3.6</v>
      </c>
      <c r="AM22">
        <v>0</v>
      </c>
      <c r="AP22">
        <v>18</v>
      </c>
      <c r="AQ22">
        <v>21</v>
      </c>
    </row>
    <row r="23" spans="1:45">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9"/>
        <v>Shot_FourMaker97</v>
      </c>
      <c r="S23" t="str">
        <f t="shared" si="20"/>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f t="shared" si="17"/>
        <v>0</v>
      </c>
      <c r="AK23">
        <f t="shared" si="18"/>
        <v>0</v>
      </c>
      <c r="AL23">
        <v>1</v>
      </c>
      <c r="AM23">
        <v>0</v>
      </c>
      <c r="AP23">
        <v>50</v>
      </c>
      <c r="AQ23">
        <v>60</v>
      </c>
      <c r="AR23">
        <v>80</v>
      </c>
      <c r="AS23">
        <v>96</v>
      </c>
    </row>
    <row r="24" spans="1:45">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9"/>
        <v>Shot_FourMaker94</v>
      </c>
      <c r="S24" t="str">
        <f t="shared" si="20"/>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f t="shared" si="17"/>
        <v>0</v>
      </c>
      <c r="AK24">
        <f t="shared" si="18"/>
        <v>0</v>
      </c>
      <c r="AL24">
        <v>0.8</v>
      </c>
      <c r="AM24">
        <v>0</v>
      </c>
      <c r="AP24">
        <v>51</v>
      </c>
      <c r="AQ24">
        <v>61</v>
      </c>
      <c r="AR24">
        <v>88</v>
      </c>
      <c r="AS24">
        <v>105</v>
      </c>
    </row>
    <row r="25" spans="1:45">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9"/>
        <v>Shot_FourMaker129</v>
      </c>
      <c r="S25" t="str">
        <f t="shared" si="20"/>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f t="shared" si="17"/>
        <v>0</v>
      </c>
      <c r="AK25">
        <f t="shared" si="18"/>
        <v>0</v>
      </c>
      <c r="AL25">
        <v>0.2</v>
      </c>
      <c r="AM25">
        <v>1</v>
      </c>
      <c r="AP25">
        <v>100</v>
      </c>
      <c r="AQ25">
        <v>120</v>
      </c>
      <c r="AR25">
        <v>195</v>
      </c>
      <c r="AS25">
        <v>234</v>
      </c>
    </row>
    <row r="26" spans="1:45">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9"/>
        <v>Shot_FourMaker75</v>
      </c>
      <c r="S26" t="str">
        <f t="shared" si="20"/>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f t="shared" si="17"/>
        <v>0</v>
      </c>
      <c r="AK26">
        <f t="shared" si="18"/>
        <v>0</v>
      </c>
      <c r="AL26">
        <v>0.16000000000000003</v>
      </c>
      <c r="AM26">
        <v>1</v>
      </c>
      <c r="AP26">
        <v>110</v>
      </c>
      <c r="AQ26">
        <v>132</v>
      </c>
      <c r="AR26">
        <v>201</v>
      </c>
      <c r="AS26">
        <v>241</v>
      </c>
    </row>
    <row r="27" spans="1:45">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9"/>
        <v>Shot_FourMaker22</v>
      </c>
      <c r="S27" t="str">
        <f t="shared" si="20"/>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f t="shared" si="17"/>
        <v>0</v>
      </c>
      <c r="AK27">
        <f t="shared" si="18"/>
        <v>0</v>
      </c>
      <c r="AL27">
        <v>0.04</v>
      </c>
      <c r="AM27">
        <v>2</v>
      </c>
      <c r="AP27">
        <v>240</v>
      </c>
      <c r="AQ27">
        <v>288</v>
      </c>
      <c r="AR27">
        <v>620</v>
      </c>
      <c r="AS27">
        <v>744</v>
      </c>
    </row>
    <row r="28" spans="1:45">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9"/>
        <v>Shot_JimHdBow7</v>
      </c>
      <c r="S28" t="str">
        <f t="shared" si="20"/>
        <v>EquipName_JimHdBow7</v>
      </c>
      <c r="T28" t="str">
        <f>IF(ISBLANK(S28),"",
IFERROR(VLOOKUP(S28,[1]StringTable!$1:$1048576,MATCH("kor|String",[1]StringTable!$1:$1,0),0),
"스트링없음"))</f>
        <v>유목민의 가보</v>
      </c>
      <c r="U28">
        <f>VLOOKUP(F28,TransferTable!$A:$V,MATCH(TransferTable!$V$1,TransferTable!$A$1:$V$1,0),0)</f>
        <v>1</v>
      </c>
      <c r="AG28">
        <v>4.2</v>
      </c>
      <c r="AH28">
        <v>2</v>
      </c>
      <c r="AI28">
        <v>10</v>
      </c>
      <c r="AJ28">
        <f t="shared" si="17"/>
        <v>4.2</v>
      </c>
      <c r="AK28">
        <f t="shared" si="18"/>
        <v>6.7221510883482757E-2</v>
      </c>
      <c r="AL28">
        <v>25</v>
      </c>
      <c r="AM28">
        <v>0</v>
      </c>
      <c r="AN28">
        <v>3950</v>
      </c>
      <c r="AO28">
        <v>4850</v>
      </c>
    </row>
    <row r="29" spans="1:45">
      <c r="A29" t="str">
        <f t="shared" ca="1" si="0"/>
        <v>Equip2002</v>
      </c>
      <c r="B29" t="str">
        <f t="shared" ca="1" si="1"/>
        <v/>
      </c>
      <c r="C29" t="s">
        <v>15</v>
      </c>
      <c r="D29" s="1">
        <f t="shared" ca="1" si="2"/>
        <v>2</v>
      </c>
      <c r="E29">
        <v>0</v>
      </c>
      <c r="F29">
        <v>0</v>
      </c>
      <c r="G29">
        <v>2</v>
      </c>
      <c r="H29">
        <f t="shared" ref="H29:H92" ca="1" si="22">MOD(D29,2)</f>
        <v>0</v>
      </c>
      <c r="I29">
        <f t="shared" si="3"/>
        <v>1</v>
      </c>
      <c r="J29">
        <v>10.85</v>
      </c>
      <c r="K29">
        <v>13.5</v>
      </c>
      <c r="L29" t="s">
        <v>121</v>
      </c>
      <c r="M29" s="1">
        <f t="shared" ca="1" si="4"/>
        <v>0</v>
      </c>
      <c r="N29" t="str">
        <f t="shared" ca="1" si="10"/>
        <v/>
      </c>
      <c r="P29" t="s">
        <v>62</v>
      </c>
      <c r="Q29">
        <f t="shared" si="5"/>
        <v>1</v>
      </c>
      <c r="R29" t="str">
        <f t="shared" si="19"/>
        <v>Shot_MyfgBowTen</v>
      </c>
      <c r="S29" t="str">
        <f t="shared" si="20"/>
        <v>EquipName_MyfgBowTen</v>
      </c>
      <c r="T29" t="str">
        <f>IF(ISBLANK(S29),"",
IFERROR(VLOOKUP(S29,[1]StringTable!$1:$1048576,MATCH("kor|String",[1]StringTable!$1:$1,0),0),
"스트링없음"))</f>
        <v>블레이드 보우</v>
      </c>
      <c r="U29">
        <f>VLOOKUP(F29,TransferTable!$A:$V,MATCH(TransferTable!$V$1,TransferTable!$A$1:$V$1,0),0)</f>
        <v>1</v>
      </c>
      <c r="AG29">
        <v>3.3600000000000003</v>
      </c>
      <c r="AH29">
        <v>2</v>
      </c>
      <c r="AI29">
        <v>20</v>
      </c>
      <c r="AJ29">
        <f t="shared" si="17"/>
        <v>3.3600000000000003</v>
      </c>
      <c r="AK29">
        <f t="shared" si="18"/>
        <v>5.3777208706786213E-2</v>
      </c>
      <c r="AL29">
        <v>20</v>
      </c>
      <c r="AM29">
        <v>0</v>
      </c>
      <c r="AN29">
        <v>4050</v>
      </c>
      <c r="AO29">
        <v>5250</v>
      </c>
    </row>
    <row r="30" spans="1:45">
      <c r="A30" t="str">
        <f t="shared" ca="1" si="0"/>
        <v>Equip2101</v>
      </c>
      <c r="B30" t="str">
        <f t="shared" ca="1" si="1"/>
        <v/>
      </c>
      <c r="C30" t="s">
        <v>15</v>
      </c>
      <c r="D30" s="1">
        <f t="shared" ca="1" si="2"/>
        <v>2</v>
      </c>
      <c r="E30">
        <v>1</v>
      </c>
      <c r="F30">
        <v>1</v>
      </c>
      <c r="G30">
        <v>1</v>
      </c>
      <c r="H30">
        <f t="shared" ca="1" si="22"/>
        <v>0</v>
      </c>
      <c r="I30">
        <f t="shared" si="3"/>
        <v>1</v>
      </c>
      <c r="J30">
        <v>13.35</v>
      </c>
      <c r="K30">
        <v>19.95</v>
      </c>
      <c r="L30" t="s">
        <v>121</v>
      </c>
      <c r="M30" s="1">
        <f t="shared" ca="1" si="4"/>
        <v>0</v>
      </c>
      <c r="N30" t="str">
        <f t="shared" ca="1" si="10"/>
        <v/>
      </c>
      <c r="P30" t="s">
        <v>279</v>
      </c>
      <c r="Q30">
        <f t="shared" si="5"/>
        <v>1</v>
      </c>
      <c r="R30" t="str">
        <f t="shared" si="19"/>
        <v>Shot_GoldenBow5</v>
      </c>
      <c r="S30" t="str">
        <f t="shared" si="20"/>
        <v>EquipName_GoldenBow5</v>
      </c>
      <c r="T30" t="str">
        <f>IF(ISBLANK(S30),"",
IFERROR(VLOOKUP(S30,[1]StringTable!$1:$1048576,MATCH("kor|String",[1]StringTable!$1:$1,0),0),
"스트링없음"))</f>
        <v>결사대의 활</v>
      </c>
      <c r="U30">
        <f>VLOOKUP(F30,TransferTable!$A:$V,MATCH(TransferTable!$V$1,TransferTable!$A$1:$V$1,0),0)</f>
        <v>1.4641000000000006</v>
      </c>
      <c r="AG30">
        <v>3.2</v>
      </c>
      <c r="AH30">
        <v>3</v>
      </c>
      <c r="AI30">
        <v>10</v>
      </c>
      <c r="AJ30">
        <f t="shared" si="17"/>
        <v>3.2</v>
      </c>
      <c r="AK30">
        <f t="shared" si="18"/>
        <v>5.1216389244558291E-2</v>
      </c>
      <c r="AL30">
        <v>30</v>
      </c>
      <c r="AM30">
        <v>0</v>
      </c>
      <c r="AN30">
        <v>11950</v>
      </c>
      <c r="AO30">
        <v>14450</v>
      </c>
    </row>
    <row r="31" spans="1:45">
      <c r="A31" t="str">
        <f t="shared" ca="1" si="0"/>
        <v>Equip2102</v>
      </c>
      <c r="B31" t="str">
        <f t="shared" ca="1" si="1"/>
        <v/>
      </c>
      <c r="C31" t="s">
        <v>15</v>
      </c>
      <c r="D31" s="1">
        <f t="shared" ca="1" si="2"/>
        <v>2</v>
      </c>
      <c r="E31">
        <v>1</v>
      </c>
      <c r="F31">
        <v>1</v>
      </c>
      <c r="G31">
        <v>2</v>
      </c>
      <c r="H31">
        <f t="shared" ca="1" si="22"/>
        <v>0</v>
      </c>
      <c r="I31">
        <f t="shared" si="3"/>
        <v>1</v>
      </c>
      <c r="J31">
        <v>12.93</v>
      </c>
      <c r="K31">
        <v>19.39</v>
      </c>
      <c r="L31" t="s">
        <v>121</v>
      </c>
      <c r="M31" s="1">
        <f t="shared" ca="1" si="4"/>
        <v>0</v>
      </c>
      <c r="N31" t="str">
        <f t="shared" ca="1" si="10"/>
        <v/>
      </c>
      <c r="P31" t="s">
        <v>314</v>
      </c>
      <c r="Q31">
        <f t="shared" si="5"/>
        <v>1</v>
      </c>
      <c r="R31" t="str">
        <f t="shared" si="19"/>
        <v>Shot_JimHdBow11</v>
      </c>
      <c r="S31" t="str">
        <f t="shared" si="20"/>
        <v>EquipName_JimHdBow11</v>
      </c>
      <c r="T31" t="str">
        <f>IF(ISBLANK(S31),"",
IFERROR(VLOOKUP(S31,[1]StringTable!$1:$1048576,MATCH("kor|String",[1]StringTable!$1:$1,0),0),
"스트링없음"))</f>
        <v>몬스터 세포 조직 활</v>
      </c>
      <c r="U31">
        <f>VLOOKUP(F31,TransferTable!$A:$V,MATCH(TransferTable!$V$1,TransferTable!$A$1:$V$1,0),0)</f>
        <v>1.4641000000000006</v>
      </c>
      <c r="AG31">
        <v>2.5600000000000005</v>
      </c>
      <c r="AH31">
        <v>3</v>
      </c>
      <c r="AI31">
        <v>20</v>
      </c>
      <c r="AJ31">
        <f t="shared" si="17"/>
        <v>2.5600000000000005</v>
      </c>
      <c r="AK31">
        <f t="shared" si="18"/>
        <v>4.097311139564664E-2</v>
      </c>
      <c r="AL31">
        <v>24</v>
      </c>
      <c r="AM31">
        <v>0</v>
      </c>
      <c r="AN31">
        <v>12050</v>
      </c>
      <c r="AO31">
        <v>14850</v>
      </c>
    </row>
    <row r="32" spans="1:45">
      <c r="A32" t="str">
        <f t="shared" ca="1" si="0"/>
        <v>Equip2201</v>
      </c>
      <c r="B32" t="str">
        <f t="shared" ca="1" si="1"/>
        <v/>
      </c>
      <c r="C32" t="s">
        <v>15</v>
      </c>
      <c r="D32" s="1">
        <f t="shared" ca="1" si="2"/>
        <v>2</v>
      </c>
      <c r="E32">
        <v>2</v>
      </c>
      <c r="F32">
        <v>2</v>
      </c>
      <c r="G32">
        <v>1</v>
      </c>
      <c r="H32">
        <f t="shared" ca="1" si="22"/>
        <v>0</v>
      </c>
      <c r="I32">
        <f t="shared" si="3"/>
        <v>2</v>
      </c>
      <c r="J32">
        <v>21.64</v>
      </c>
      <c r="K32">
        <v>33.299999999999997</v>
      </c>
      <c r="L32" t="s">
        <v>121</v>
      </c>
      <c r="M32" s="1">
        <f t="shared" ca="1" si="4"/>
        <v>0</v>
      </c>
      <c r="N32" t="str">
        <f t="shared" ca="1" si="10"/>
        <v/>
      </c>
      <c r="P32" t="s">
        <v>283</v>
      </c>
      <c r="Q32">
        <f t="shared" si="5"/>
        <v>1</v>
      </c>
      <c r="R32" t="str">
        <f t="shared" si="19"/>
        <v>Shot_ArmorySet43</v>
      </c>
      <c r="S32" t="str">
        <f t="shared" si="20"/>
        <v>EquipName_ArmorySet43</v>
      </c>
      <c r="T32" t="str">
        <f>IF(ISBLANK(S32),"",
IFERROR(VLOOKUP(S32,[1]StringTable!$1:$1048576,MATCH("kor|String",[1]StringTable!$1:$1,0),0),
"스트링없음"))</f>
        <v>이중 날개 활</v>
      </c>
      <c r="U32">
        <f>VLOOKUP(F32,TransferTable!$A:$V,MATCH(TransferTable!$V$1,TransferTable!$A$1:$V$1,0),0)</f>
        <v>2.5937424601000023</v>
      </c>
      <c r="AG32">
        <v>1.5</v>
      </c>
      <c r="AH32">
        <v>4</v>
      </c>
      <c r="AI32">
        <v>10</v>
      </c>
      <c r="AJ32">
        <f t="shared" si="17"/>
        <v>0</v>
      </c>
      <c r="AK32">
        <f t="shared" si="18"/>
        <v>0</v>
      </c>
      <c r="AL32">
        <v>10</v>
      </c>
      <c r="AM32">
        <v>0</v>
      </c>
      <c r="AN32">
        <v>35950</v>
      </c>
      <c r="AO32">
        <v>43250</v>
      </c>
      <c r="AP32">
        <v>5</v>
      </c>
      <c r="AQ32">
        <v>7</v>
      </c>
    </row>
    <row r="33" spans="1:45">
      <c r="A33" t="str">
        <f t="shared" ca="1" si="0"/>
        <v>Equip2202</v>
      </c>
      <c r="B33" t="str">
        <f t="shared" ca="1" si="1"/>
        <v/>
      </c>
      <c r="C33" t="s">
        <v>15</v>
      </c>
      <c r="D33" s="1">
        <f t="shared" ca="1" si="2"/>
        <v>2</v>
      </c>
      <c r="E33">
        <v>2</v>
      </c>
      <c r="F33">
        <v>2</v>
      </c>
      <c r="G33">
        <v>2</v>
      </c>
      <c r="H33">
        <f t="shared" ca="1" si="22"/>
        <v>0</v>
      </c>
      <c r="I33">
        <f t="shared" si="3"/>
        <v>2</v>
      </c>
      <c r="J33">
        <v>20.93</v>
      </c>
      <c r="K33">
        <v>32.58</v>
      </c>
      <c r="L33" t="s">
        <v>121</v>
      </c>
      <c r="M33" s="1">
        <f t="shared" ca="1" si="4"/>
        <v>0</v>
      </c>
      <c r="N33" t="str">
        <f t="shared" ca="1" si="10"/>
        <v/>
      </c>
      <c r="P33" t="s">
        <v>277</v>
      </c>
      <c r="Q33">
        <f t="shared" si="5"/>
        <v>1</v>
      </c>
      <c r="R33" t="str">
        <f t="shared" si="19"/>
        <v>Shot_GoldenBow2</v>
      </c>
      <c r="S33" t="str">
        <f t="shared" si="20"/>
        <v>EquipName_GoldenBow2</v>
      </c>
      <c r="T33" t="str">
        <f>IF(ISBLANK(S33),"",
IFERROR(VLOOKUP(S33,[1]StringTable!$1:$1048576,MATCH("kor|String",[1]StringTable!$1:$1,0),0),
"스트링없음"))</f>
        <v>용사의 숏보우</v>
      </c>
      <c r="U33">
        <f>VLOOKUP(F33,TransferTable!$A:$V,MATCH(TransferTable!$V$1,TransferTable!$A$1:$V$1,0),0)</f>
        <v>2.5937424601000023</v>
      </c>
      <c r="AG33">
        <v>1.2000000000000002</v>
      </c>
      <c r="AH33">
        <v>4</v>
      </c>
      <c r="AI33">
        <v>30</v>
      </c>
      <c r="AJ33">
        <f t="shared" si="17"/>
        <v>0</v>
      </c>
      <c r="AK33">
        <f t="shared" si="18"/>
        <v>0</v>
      </c>
      <c r="AL33">
        <v>8</v>
      </c>
      <c r="AM33">
        <v>0</v>
      </c>
      <c r="AN33">
        <v>36050</v>
      </c>
      <c r="AO33">
        <v>43650</v>
      </c>
      <c r="AP33">
        <v>6</v>
      </c>
      <c r="AQ33">
        <v>8</v>
      </c>
    </row>
    <row r="34" spans="1:45">
      <c r="A34" t="str">
        <f t="shared" ca="1" si="0"/>
        <v>Equip2301</v>
      </c>
      <c r="B34" t="str">
        <f t="shared" ca="1" si="1"/>
        <v/>
      </c>
      <c r="C34" t="s">
        <v>15</v>
      </c>
      <c r="D34" s="1">
        <f t="shared" ca="1" si="2"/>
        <v>2</v>
      </c>
      <c r="E34">
        <v>3</v>
      </c>
      <c r="F34">
        <v>3</v>
      </c>
      <c r="G34">
        <v>1</v>
      </c>
      <c r="H34">
        <f t="shared" ca="1" si="22"/>
        <v>0</v>
      </c>
      <c r="I34">
        <f t="shared" si="3"/>
        <v>2</v>
      </c>
      <c r="J34">
        <v>49.66</v>
      </c>
      <c r="K34">
        <v>75.319999999999993</v>
      </c>
      <c r="L34" t="s">
        <v>121</v>
      </c>
      <c r="M34" s="1">
        <f t="shared" ca="1" si="4"/>
        <v>0</v>
      </c>
      <c r="N34" t="str">
        <f t="shared" ca="1" si="10"/>
        <v/>
      </c>
      <c r="P34" t="s">
        <v>275</v>
      </c>
      <c r="Q34">
        <f t="shared" ref="Q34:Q65" si="23">COUNTIF(P:P,P34)</f>
        <v>1</v>
      </c>
      <c r="R34" t="str">
        <f t="shared" si="19"/>
        <v>Shot_JimHdBow6</v>
      </c>
      <c r="S34" t="str">
        <f t="shared" si="20"/>
        <v>EquipName_JimHdBow6</v>
      </c>
      <c r="T34" t="str">
        <f>IF(ISBLANK(S34),"",
IFERROR(VLOOKUP(S34,[1]StringTable!$1:$1048576,MATCH("kor|String",[1]StringTable!$1:$1,0),0),
"스트링없음"))</f>
        <v>뿔과 뼈로 만든 활</v>
      </c>
      <c r="U34">
        <f>VLOOKUP(F34,TransferTable!$A:$V,MATCH(TransferTable!$V$1,TransferTable!$A$1:$V$1,0),0)</f>
        <v>6.1159090448414624</v>
      </c>
      <c r="AG34">
        <v>0.6</v>
      </c>
      <c r="AH34">
        <v>6</v>
      </c>
      <c r="AI34">
        <v>10</v>
      </c>
      <c r="AJ34">
        <f t="shared" si="17"/>
        <v>0</v>
      </c>
      <c r="AK34">
        <f t="shared" si="18"/>
        <v>0</v>
      </c>
      <c r="AL34">
        <v>4.5</v>
      </c>
      <c r="AM34">
        <v>0</v>
      </c>
      <c r="AP34">
        <v>15</v>
      </c>
      <c r="AQ34">
        <v>18</v>
      </c>
    </row>
    <row r="35" spans="1:45">
      <c r="A35" t="str">
        <f t="shared" ca="1" si="0"/>
        <v>Equip2302</v>
      </c>
      <c r="B35" t="str">
        <f t="shared" ca="1" si="1"/>
        <v/>
      </c>
      <c r="C35" t="s">
        <v>15</v>
      </c>
      <c r="D35" s="1">
        <f t="shared" ca="1" si="2"/>
        <v>2</v>
      </c>
      <c r="E35">
        <v>3</v>
      </c>
      <c r="F35">
        <v>3</v>
      </c>
      <c r="G35">
        <v>2</v>
      </c>
      <c r="H35">
        <f t="shared" ca="1" si="22"/>
        <v>0</v>
      </c>
      <c r="I35">
        <f t="shared" si="3"/>
        <v>2</v>
      </c>
      <c r="J35">
        <v>44.21</v>
      </c>
      <c r="K35">
        <v>79.14</v>
      </c>
      <c r="L35" t="s">
        <v>121</v>
      </c>
      <c r="M35" s="1">
        <f t="shared" ca="1" si="4"/>
        <v>0</v>
      </c>
      <c r="N35" t="str">
        <f t="shared" ca="1" si="10"/>
        <v/>
      </c>
      <c r="P35" t="s">
        <v>280</v>
      </c>
      <c r="Q35">
        <f t="shared" si="23"/>
        <v>1</v>
      </c>
      <c r="R35" t="str">
        <f t="shared" si="19"/>
        <v>Shot_FantasySetBow1</v>
      </c>
      <c r="S35" t="str">
        <f t="shared" si="20"/>
        <v>EquipName_FantasySetBow1</v>
      </c>
      <c r="T35" t="str">
        <f>IF(ISBLANK(S35),"",
IFERROR(VLOOKUP(S35,[1]StringTable!$1:$1048576,MATCH("kor|String",[1]StringTable!$1:$1,0),0),
"스트링없음"))</f>
        <v>회전 강철 활</v>
      </c>
      <c r="U35">
        <f>VLOOKUP(F35,TransferTable!$A:$V,MATCH(TransferTable!$V$1,TransferTable!$A$1:$V$1,0),0)</f>
        <v>6.1159090448414624</v>
      </c>
      <c r="AG35">
        <v>0.48</v>
      </c>
      <c r="AH35">
        <v>7</v>
      </c>
      <c r="AI35">
        <v>10</v>
      </c>
      <c r="AJ35">
        <f t="shared" si="17"/>
        <v>0</v>
      </c>
      <c r="AK35">
        <f t="shared" si="18"/>
        <v>0</v>
      </c>
      <c r="AL35">
        <v>3.6</v>
      </c>
      <c r="AM35">
        <v>0</v>
      </c>
      <c r="AP35">
        <v>18</v>
      </c>
      <c r="AQ35">
        <v>21</v>
      </c>
    </row>
    <row r="36" spans="1:45">
      <c r="A36" t="str">
        <f t="shared" ca="1" si="0"/>
        <v>Equip2401</v>
      </c>
      <c r="B36" t="str">
        <f t="shared" ca="1" si="1"/>
        <v/>
      </c>
      <c r="C36" t="s">
        <v>15</v>
      </c>
      <c r="D36" s="1">
        <f t="shared" ca="1" si="2"/>
        <v>2</v>
      </c>
      <c r="E36">
        <v>4</v>
      </c>
      <c r="F36">
        <v>4</v>
      </c>
      <c r="G36">
        <v>1</v>
      </c>
      <c r="H36">
        <f t="shared" ca="1" si="22"/>
        <v>0</v>
      </c>
      <c r="I36">
        <f t="shared" ref="I36:I68" si="24">INT(E36/2)+1</f>
        <v>3</v>
      </c>
      <c r="J36">
        <v>128.83000000000001</v>
      </c>
      <c r="K36">
        <v>176.03</v>
      </c>
      <c r="L36" t="s">
        <v>34</v>
      </c>
      <c r="M36" s="1">
        <f t="shared" ca="1" si="4"/>
        <v>3</v>
      </c>
      <c r="N36">
        <f t="shared" ca="1" si="10"/>
        <v>-20</v>
      </c>
      <c r="P36" t="s">
        <v>282</v>
      </c>
      <c r="Q36">
        <f t="shared" si="23"/>
        <v>1</v>
      </c>
      <c r="R36" t="str">
        <f t="shared" si="19"/>
        <v>Shot_JimHdBow9</v>
      </c>
      <c r="S36" t="str">
        <f t="shared" si="20"/>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f t="shared" si="17"/>
        <v>0</v>
      </c>
      <c r="AK36">
        <f t="shared" si="18"/>
        <v>0</v>
      </c>
      <c r="AL36">
        <v>1</v>
      </c>
      <c r="AM36">
        <v>0</v>
      </c>
      <c r="AP36">
        <v>50</v>
      </c>
      <c r="AQ36">
        <v>60</v>
      </c>
      <c r="AR36">
        <v>80</v>
      </c>
      <c r="AS36">
        <v>96</v>
      </c>
    </row>
    <row r="37" spans="1:45">
      <c r="A37" t="str">
        <f t="shared" ca="1" si="0"/>
        <v>Equip2402</v>
      </c>
      <c r="B37" t="str">
        <f t="shared" ca="1" si="1"/>
        <v/>
      </c>
      <c r="C37" t="s">
        <v>15</v>
      </c>
      <c r="D37" s="1">
        <f t="shared" ca="1" si="2"/>
        <v>2</v>
      </c>
      <c r="E37">
        <v>4</v>
      </c>
      <c r="F37">
        <v>4</v>
      </c>
      <c r="G37">
        <v>2</v>
      </c>
      <c r="H37">
        <f t="shared" ca="1" si="22"/>
        <v>0</v>
      </c>
      <c r="I37">
        <f t="shared" si="24"/>
        <v>3</v>
      </c>
      <c r="J37">
        <v>113.52</v>
      </c>
      <c r="K37">
        <v>184.96</v>
      </c>
      <c r="L37" t="s">
        <v>34</v>
      </c>
      <c r="M37" s="1">
        <f t="shared" ca="1" si="4"/>
        <v>3</v>
      </c>
      <c r="N37">
        <f t="shared" ca="1" si="10"/>
        <v>-20</v>
      </c>
      <c r="P37" t="s">
        <v>278</v>
      </c>
      <c r="Q37">
        <f t="shared" si="23"/>
        <v>1</v>
      </c>
      <c r="R37" t="str">
        <f t="shared" si="19"/>
        <v>Shot_GoldenBow3</v>
      </c>
      <c r="S37" t="str">
        <f t="shared" si="20"/>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f t="shared" si="17"/>
        <v>0</v>
      </c>
      <c r="AK37">
        <f t="shared" si="18"/>
        <v>0</v>
      </c>
      <c r="AL37">
        <v>0.8</v>
      </c>
      <c r="AM37">
        <v>0</v>
      </c>
      <c r="AP37">
        <v>51</v>
      </c>
      <c r="AQ37">
        <v>61</v>
      </c>
      <c r="AR37">
        <v>88</v>
      </c>
      <c r="AS37">
        <v>105</v>
      </c>
    </row>
    <row r="38" spans="1:45">
      <c r="A38" t="str">
        <f t="shared" ca="1" si="0"/>
        <v>Equip2403</v>
      </c>
      <c r="B38" t="str">
        <f t="shared" ca="1" si="1"/>
        <v/>
      </c>
      <c r="C38" t="s">
        <v>15</v>
      </c>
      <c r="D38" s="1">
        <f t="shared" ca="1" si="2"/>
        <v>2</v>
      </c>
      <c r="E38">
        <v>4</v>
      </c>
      <c r="F38">
        <v>5</v>
      </c>
      <c r="G38">
        <v>3</v>
      </c>
      <c r="H38">
        <f t="shared" ca="1" si="22"/>
        <v>0</v>
      </c>
      <c r="I38">
        <f t="shared" si="24"/>
        <v>3</v>
      </c>
      <c r="J38">
        <v>157.76</v>
      </c>
      <c r="K38">
        <v>215.56</v>
      </c>
      <c r="L38" t="s">
        <v>34</v>
      </c>
      <c r="M38" s="1">
        <f t="shared" ca="1" si="4"/>
        <v>3</v>
      </c>
      <c r="N38">
        <f t="shared" ca="1" si="10"/>
        <v>-10</v>
      </c>
      <c r="P38" t="s">
        <v>276</v>
      </c>
      <c r="Q38">
        <f t="shared" si="23"/>
        <v>1</v>
      </c>
      <c r="R38" t="str">
        <f t="shared" si="19"/>
        <v>Shot_JimHdBow10</v>
      </c>
      <c r="S38" t="str">
        <f t="shared" si="20"/>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f t="shared" si="17"/>
        <v>0</v>
      </c>
      <c r="AK38">
        <f t="shared" si="18"/>
        <v>0</v>
      </c>
      <c r="AL38">
        <v>0.2</v>
      </c>
      <c r="AM38">
        <v>1</v>
      </c>
      <c r="AP38">
        <v>100</v>
      </c>
      <c r="AQ38">
        <v>120</v>
      </c>
      <c r="AR38">
        <v>195</v>
      </c>
      <c r="AS38">
        <v>234</v>
      </c>
    </row>
    <row r="39" spans="1:45">
      <c r="A39" t="str">
        <f t="shared" ca="1" si="0"/>
        <v>Equip2404</v>
      </c>
      <c r="B39" t="str">
        <f t="shared" ca="1" si="1"/>
        <v/>
      </c>
      <c r="C39" t="s">
        <v>15</v>
      </c>
      <c r="D39" s="1">
        <f t="shared" ca="1" si="2"/>
        <v>2</v>
      </c>
      <c r="E39">
        <v>4</v>
      </c>
      <c r="F39">
        <v>5</v>
      </c>
      <c r="G39">
        <v>4</v>
      </c>
      <c r="H39">
        <f t="shared" ca="1" si="22"/>
        <v>0</v>
      </c>
      <c r="I39">
        <f t="shared" si="24"/>
        <v>3</v>
      </c>
      <c r="J39">
        <v>139.02000000000001</v>
      </c>
      <c r="K39">
        <v>226.49</v>
      </c>
      <c r="L39" t="s">
        <v>34</v>
      </c>
      <c r="M39" s="1">
        <f t="shared" ca="1" si="4"/>
        <v>3</v>
      </c>
      <c r="N39">
        <f t="shared" ca="1" si="10"/>
        <v>-10</v>
      </c>
      <c r="P39" t="s">
        <v>234</v>
      </c>
      <c r="Q39">
        <f t="shared" si="23"/>
        <v>1</v>
      </c>
      <c r="R39" t="str">
        <f t="shared" si="19"/>
        <v>Shot_ElvenBow</v>
      </c>
      <c r="S39" t="str">
        <f t="shared" si="20"/>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f t="shared" si="17"/>
        <v>0</v>
      </c>
      <c r="AK39">
        <f t="shared" si="18"/>
        <v>0</v>
      </c>
      <c r="AL39">
        <v>0.16000000000000003</v>
      </c>
      <c r="AM39">
        <v>1</v>
      </c>
      <c r="AP39">
        <v>110</v>
      </c>
      <c r="AQ39">
        <v>132</v>
      </c>
      <c r="AR39">
        <v>201</v>
      </c>
      <c r="AS39">
        <v>241</v>
      </c>
    </row>
    <row r="40" spans="1:45">
      <c r="A40" t="str">
        <f t="shared" ca="1" si="0"/>
        <v>Equip2405</v>
      </c>
      <c r="B40" t="str">
        <f t="shared" ca="1" si="1"/>
        <v/>
      </c>
      <c r="C40" t="s">
        <v>15</v>
      </c>
      <c r="D40" s="1">
        <f t="shared" ca="1" si="2"/>
        <v>2</v>
      </c>
      <c r="E40">
        <v>4</v>
      </c>
      <c r="F40">
        <v>6</v>
      </c>
      <c r="G40">
        <v>5</v>
      </c>
      <c r="H40">
        <f t="shared" ca="1" si="22"/>
        <v>0</v>
      </c>
      <c r="I40">
        <f t="shared" si="24"/>
        <v>3</v>
      </c>
      <c r="J40">
        <v>193.2</v>
      </c>
      <c r="K40">
        <v>263.97000000000003</v>
      </c>
      <c r="L40" t="s">
        <v>34</v>
      </c>
      <c r="M40" s="1">
        <f t="shared" ca="1" si="4"/>
        <v>3</v>
      </c>
      <c r="N40">
        <f t="shared" ca="1" si="10"/>
        <v>-5</v>
      </c>
      <c r="P40" t="s">
        <v>284</v>
      </c>
      <c r="Q40">
        <f t="shared" si="23"/>
        <v>1</v>
      </c>
      <c r="R40" t="str">
        <f t="shared" si="19"/>
        <v>Shot_IchkaBow</v>
      </c>
      <c r="S40" t="str">
        <f t="shared" si="20"/>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f t="shared" si="17"/>
        <v>0</v>
      </c>
      <c r="AK40">
        <f t="shared" si="18"/>
        <v>0</v>
      </c>
      <c r="AL40">
        <v>0.04</v>
      </c>
      <c r="AM40">
        <v>2</v>
      </c>
      <c r="AP40">
        <v>240</v>
      </c>
      <c r="AQ40">
        <v>288</v>
      </c>
      <c r="AR40">
        <v>620</v>
      </c>
      <c r="AS40">
        <v>744</v>
      </c>
    </row>
    <row r="41" spans="1:45">
      <c r="A41" t="str">
        <f t="shared" ca="1" si="0"/>
        <v>Equip3001</v>
      </c>
      <c r="B41" t="str">
        <f t="shared" ca="1" si="1"/>
        <v/>
      </c>
      <c r="C41" t="s">
        <v>16</v>
      </c>
      <c r="D41" s="1">
        <f t="shared" ca="1" si="2"/>
        <v>3</v>
      </c>
      <c r="E41">
        <v>0</v>
      </c>
      <c r="F41">
        <v>0</v>
      </c>
      <c r="G41">
        <v>1</v>
      </c>
      <c r="H41">
        <f t="shared" ca="1" si="22"/>
        <v>1</v>
      </c>
      <c r="I41">
        <f t="shared" si="24"/>
        <v>1</v>
      </c>
      <c r="J41">
        <v>11.1</v>
      </c>
      <c r="K41">
        <v>14.1</v>
      </c>
      <c r="L41" t="s">
        <v>121</v>
      </c>
      <c r="M41" s="1">
        <f t="shared" ca="1" si="4"/>
        <v>0</v>
      </c>
      <c r="N41" t="str">
        <f t="shared" ca="1" si="10"/>
        <v/>
      </c>
      <c r="P41" t="s">
        <v>60</v>
      </c>
      <c r="Q41">
        <f t="shared" si="23"/>
        <v>1</v>
      </c>
      <c r="R41" t="str">
        <f t="shared" si="19"/>
        <v>Shot_FreeBlueStaff</v>
      </c>
      <c r="S41" t="str">
        <f t="shared" si="20"/>
        <v>EquipName_FreeBlueStaff</v>
      </c>
      <c r="T41" t="str">
        <f>IF(ISBLANK(S41),"",
IFERROR(VLOOKUP(S41,[1]StringTable!$1:$1048576,MATCH("kor|String",[1]StringTable!$1:$1,0),0),
"스트링없음"))</f>
        <v>푸른 보석 지팡이</v>
      </c>
      <c r="U41">
        <f>VLOOKUP(F41,TransferTable!$A:$V,MATCH(TransferTable!$V$1,TransferTable!$A$1:$V$1,0),0)</f>
        <v>1</v>
      </c>
      <c r="AG41">
        <v>4.2</v>
      </c>
      <c r="AH41">
        <v>2</v>
      </c>
      <c r="AI41">
        <v>10</v>
      </c>
      <c r="AJ41">
        <f t="shared" si="17"/>
        <v>4.2</v>
      </c>
      <c r="AK41">
        <f t="shared" si="18"/>
        <v>6.7221510883482757E-2</v>
      </c>
      <c r="AL41">
        <v>25</v>
      </c>
      <c r="AM41">
        <v>0</v>
      </c>
      <c r="AN41">
        <v>3950</v>
      </c>
      <c r="AO41">
        <v>4850</v>
      </c>
    </row>
    <row r="42" spans="1:45">
      <c r="A42" t="str">
        <f t="shared" ca="1" si="0"/>
        <v>Equip3002</v>
      </c>
      <c r="B42" t="str">
        <f t="shared" ca="1" si="1"/>
        <v/>
      </c>
      <c r="C42" t="s">
        <v>16</v>
      </c>
      <c r="D42" s="1">
        <f t="shared" ca="1" si="2"/>
        <v>3</v>
      </c>
      <c r="E42">
        <v>0</v>
      </c>
      <c r="F42">
        <v>0</v>
      </c>
      <c r="G42">
        <v>2</v>
      </c>
      <c r="H42">
        <f t="shared" ca="1" si="22"/>
        <v>1</v>
      </c>
      <c r="I42">
        <f t="shared" si="24"/>
        <v>1</v>
      </c>
      <c r="J42">
        <v>10.85</v>
      </c>
      <c r="K42">
        <v>13.5</v>
      </c>
      <c r="L42" t="s">
        <v>121</v>
      </c>
      <c r="M42" s="1">
        <f t="shared" ca="1" si="4"/>
        <v>0</v>
      </c>
      <c r="N42" t="str">
        <f t="shared" ca="1" si="10"/>
        <v/>
      </c>
      <c r="P42" t="s">
        <v>293</v>
      </c>
      <c r="Q42">
        <f t="shared" si="23"/>
        <v>1</v>
      </c>
      <c r="R42" t="str">
        <f t="shared" si="19"/>
        <v>Shot_ArmoryAngSpear</v>
      </c>
      <c r="S42" t="str">
        <f t="shared" si="20"/>
        <v>EquipName_ArmoryAngSpear</v>
      </c>
      <c r="T42" t="str">
        <f>IF(ISBLANK(S42),"",
IFERROR(VLOOKUP(S42,[1]StringTable!$1:$1048576,MATCH("kor|String",[1]StringTable!$1:$1,0),0),
"스트링없음"))</f>
        <v>떠오르는 태양의 지팡이</v>
      </c>
      <c r="U42">
        <f>VLOOKUP(F42,TransferTable!$A:$V,MATCH(TransferTable!$V$1,TransferTable!$A$1:$V$1,0),0)</f>
        <v>1</v>
      </c>
      <c r="AG42">
        <v>3.3600000000000003</v>
      </c>
      <c r="AH42">
        <v>2</v>
      </c>
      <c r="AI42">
        <v>20</v>
      </c>
      <c r="AJ42">
        <f t="shared" si="17"/>
        <v>3.3600000000000003</v>
      </c>
      <c r="AK42">
        <f t="shared" si="18"/>
        <v>5.3777208706786213E-2</v>
      </c>
      <c r="AL42">
        <v>20</v>
      </c>
      <c r="AM42">
        <v>0</v>
      </c>
      <c r="AN42">
        <v>4050</v>
      </c>
      <c r="AO42">
        <v>5250</v>
      </c>
    </row>
    <row r="43" spans="1:45">
      <c r="A43" t="str">
        <f t="shared" ca="1" si="0"/>
        <v>Equip3101</v>
      </c>
      <c r="B43" t="str">
        <f t="shared" ca="1" si="1"/>
        <v/>
      </c>
      <c r="C43" t="s">
        <v>16</v>
      </c>
      <c r="D43" s="1">
        <f t="shared" ca="1" si="2"/>
        <v>3</v>
      </c>
      <c r="E43">
        <v>1</v>
      </c>
      <c r="F43">
        <v>1</v>
      </c>
      <c r="G43">
        <v>1</v>
      </c>
      <c r="H43">
        <f t="shared" ca="1" si="22"/>
        <v>1</v>
      </c>
      <c r="I43">
        <f t="shared" si="24"/>
        <v>1</v>
      </c>
      <c r="J43">
        <v>13.35</v>
      </c>
      <c r="K43">
        <v>19.95</v>
      </c>
      <c r="L43" t="s">
        <v>121</v>
      </c>
      <c r="M43" s="1">
        <f t="shared" ca="1" si="4"/>
        <v>0</v>
      </c>
      <c r="N43" t="str">
        <f t="shared" ca="1" si="10"/>
        <v/>
      </c>
      <c r="P43" t="s">
        <v>287</v>
      </c>
      <c r="Q43">
        <f t="shared" si="23"/>
        <v>1</v>
      </c>
      <c r="R43" t="str">
        <f t="shared" si="19"/>
        <v>Shot_FantasySetStaff4</v>
      </c>
      <c r="S43" t="str">
        <f t="shared" si="20"/>
        <v>EquipName_FantasySetStaff4</v>
      </c>
      <c r="T43" t="str">
        <f>IF(ISBLANK(S43),"",
IFERROR(VLOOKUP(S43,[1]StringTable!$1:$1048576,MATCH("kor|String",[1]StringTable!$1:$1,0),0),
"스트링없음"))</f>
        <v>원시 마족 지팡이</v>
      </c>
      <c r="U43">
        <f>VLOOKUP(F43,TransferTable!$A:$V,MATCH(TransferTable!$V$1,TransferTable!$A$1:$V$1,0),0)</f>
        <v>1.4641000000000006</v>
      </c>
      <c r="AG43">
        <v>3.2</v>
      </c>
      <c r="AH43">
        <v>3</v>
      </c>
      <c r="AI43">
        <v>10</v>
      </c>
      <c r="AJ43">
        <f t="shared" si="17"/>
        <v>3.2</v>
      </c>
      <c r="AK43">
        <f t="shared" si="18"/>
        <v>5.1216389244558291E-2</v>
      </c>
      <c r="AL43">
        <v>30</v>
      </c>
      <c r="AM43">
        <v>0</v>
      </c>
      <c r="AN43">
        <v>11950</v>
      </c>
      <c r="AO43">
        <v>14450</v>
      </c>
    </row>
    <row r="44" spans="1:45">
      <c r="A44" t="str">
        <f t="shared" ca="1" si="0"/>
        <v>Equip3102</v>
      </c>
      <c r="B44" t="str">
        <f t="shared" ca="1" si="1"/>
        <v/>
      </c>
      <c r="C44" t="s">
        <v>16</v>
      </c>
      <c r="D44" s="1">
        <f t="shared" ca="1" si="2"/>
        <v>3</v>
      </c>
      <c r="E44">
        <v>1</v>
      </c>
      <c r="F44">
        <v>1</v>
      </c>
      <c r="G44">
        <v>2</v>
      </c>
      <c r="H44">
        <f t="shared" ca="1" si="22"/>
        <v>1</v>
      </c>
      <c r="I44">
        <f t="shared" si="24"/>
        <v>1</v>
      </c>
      <c r="J44">
        <v>12.93</v>
      </c>
      <c r="K44">
        <v>19.39</v>
      </c>
      <c r="L44" t="s">
        <v>121</v>
      </c>
      <c r="M44" s="1">
        <f t="shared" ca="1" si="4"/>
        <v>0</v>
      </c>
      <c r="N44" t="str">
        <f t="shared" ca="1" si="10"/>
        <v/>
      </c>
      <c r="P44" t="s">
        <v>292</v>
      </c>
      <c r="Q44">
        <f t="shared" si="23"/>
        <v>1</v>
      </c>
      <c r="R44" t="str">
        <f t="shared" si="19"/>
        <v>Shot_ArmoryWand2</v>
      </c>
      <c r="S44" t="str">
        <f t="shared" si="20"/>
        <v>EquipName_ArmoryWand2</v>
      </c>
      <c r="T44" t="str">
        <f>IF(ISBLANK(S44),"",
IFERROR(VLOOKUP(S44,[1]StringTable!$1:$1048576,MATCH("kor|String",[1]StringTable!$1:$1,0),0),
"스트링없음"))</f>
        <v>흑마법의 지팡이</v>
      </c>
      <c r="U44">
        <f>VLOOKUP(F44,TransferTable!$A:$V,MATCH(TransferTable!$V$1,TransferTable!$A$1:$V$1,0),0)</f>
        <v>1.4641000000000006</v>
      </c>
      <c r="AG44">
        <v>2.5600000000000005</v>
      </c>
      <c r="AH44">
        <v>4</v>
      </c>
      <c r="AI44">
        <v>10</v>
      </c>
      <c r="AJ44">
        <f t="shared" si="17"/>
        <v>0</v>
      </c>
      <c r="AK44">
        <f t="shared" si="18"/>
        <v>0</v>
      </c>
      <c r="AL44">
        <v>24</v>
      </c>
      <c r="AM44">
        <v>0</v>
      </c>
      <c r="AN44">
        <v>12050</v>
      </c>
      <c r="AO44">
        <v>14850</v>
      </c>
    </row>
    <row r="45" spans="1:45">
      <c r="A45" t="str">
        <f t="shared" ca="1" si="0"/>
        <v>Equip3201</v>
      </c>
      <c r="B45" t="str">
        <f t="shared" ca="1" si="1"/>
        <v/>
      </c>
      <c r="C45" t="s">
        <v>16</v>
      </c>
      <c r="D45" s="1">
        <f t="shared" ca="1" si="2"/>
        <v>3</v>
      </c>
      <c r="E45">
        <v>2</v>
      </c>
      <c r="F45">
        <v>2</v>
      </c>
      <c r="G45">
        <v>1</v>
      </c>
      <c r="H45">
        <f t="shared" ca="1" si="22"/>
        <v>1</v>
      </c>
      <c r="I45">
        <f t="shared" si="24"/>
        <v>2</v>
      </c>
      <c r="J45">
        <v>21.64</v>
      </c>
      <c r="K45">
        <v>33.299999999999997</v>
      </c>
      <c r="L45" t="s">
        <v>121</v>
      </c>
      <c r="M45" s="1">
        <f t="shared" ca="1" si="4"/>
        <v>0</v>
      </c>
      <c r="N45" t="str">
        <f t="shared" ca="1" si="10"/>
        <v/>
      </c>
      <c r="P45" t="s">
        <v>288</v>
      </c>
      <c r="Q45">
        <f t="shared" si="23"/>
        <v>1</v>
      </c>
      <c r="R45" t="str">
        <f t="shared" si="19"/>
        <v>Shot_FantasySetStaff3</v>
      </c>
      <c r="S45" t="str">
        <f t="shared" si="20"/>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1.5</v>
      </c>
      <c r="AH45">
        <v>5</v>
      </c>
      <c r="AI45">
        <v>10</v>
      </c>
      <c r="AJ45">
        <f t="shared" si="17"/>
        <v>0</v>
      </c>
      <c r="AK45">
        <f t="shared" si="18"/>
        <v>0</v>
      </c>
      <c r="AL45">
        <v>10</v>
      </c>
      <c r="AM45">
        <v>0</v>
      </c>
      <c r="AN45">
        <v>35950</v>
      </c>
      <c r="AO45">
        <v>43250</v>
      </c>
      <c r="AP45">
        <v>5</v>
      </c>
      <c r="AQ45">
        <v>7</v>
      </c>
    </row>
    <row r="46" spans="1:45">
      <c r="A46" t="str">
        <f t="shared" ca="1" si="0"/>
        <v>Equip3202</v>
      </c>
      <c r="B46" t="str">
        <f t="shared" ca="1" si="1"/>
        <v/>
      </c>
      <c r="C46" t="s">
        <v>16</v>
      </c>
      <c r="D46" s="1">
        <f t="shared" ca="1" si="2"/>
        <v>3</v>
      </c>
      <c r="E46">
        <v>2</v>
      </c>
      <c r="F46">
        <v>2</v>
      </c>
      <c r="G46">
        <v>2</v>
      </c>
      <c r="H46">
        <f t="shared" ca="1" si="22"/>
        <v>1</v>
      </c>
      <c r="I46">
        <f t="shared" si="24"/>
        <v>2</v>
      </c>
      <c r="J46">
        <v>20.93</v>
      </c>
      <c r="K46">
        <v>32.58</v>
      </c>
      <c r="L46" t="s">
        <v>121</v>
      </c>
      <c r="M46" s="1">
        <f t="shared" ca="1" si="4"/>
        <v>0</v>
      </c>
      <c r="N46" t="str">
        <f t="shared" ca="1" si="10"/>
        <v/>
      </c>
      <c r="P46" t="s">
        <v>291</v>
      </c>
      <c r="Q46">
        <f t="shared" si="23"/>
        <v>1</v>
      </c>
      <c r="R46" t="str">
        <f t="shared" si="19"/>
        <v>Shot_ArmoryWand1</v>
      </c>
      <c r="S46" t="str">
        <f t="shared" si="20"/>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1.2000000000000002</v>
      </c>
      <c r="AH46">
        <v>5</v>
      </c>
      <c r="AI46">
        <v>20</v>
      </c>
      <c r="AJ46">
        <f t="shared" si="17"/>
        <v>0</v>
      </c>
      <c r="AK46">
        <f t="shared" si="18"/>
        <v>0</v>
      </c>
      <c r="AL46">
        <v>8</v>
      </c>
      <c r="AM46">
        <v>0</v>
      </c>
      <c r="AN46">
        <v>36050</v>
      </c>
      <c r="AO46">
        <v>43650</v>
      </c>
      <c r="AP46">
        <v>6</v>
      </c>
      <c r="AQ46">
        <v>8</v>
      </c>
    </row>
    <row r="47" spans="1:45">
      <c r="A47" t="str">
        <f t="shared" ca="1" si="0"/>
        <v>Equip3301</v>
      </c>
      <c r="B47" t="str">
        <f t="shared" ca="1" si="1"/>
        <v/>
      </c>
      <c r="C47" t="s">
        <v>16</v>
      </c>
      <c r="D47" s="1">
        <f t="shared" ca="1" si="2"/>
        <v>3</v>
      </c>
      <c r="E47">
        <v>3</v>
      </c>
      <c r="F47">
        <v>3</v>
      </c>
      <c r="G47">
        <v>1</v>
      </c>
      <c r="H47">
        <f t="shared" ca="1" si="22"/>
        <v>1</v>
      </c>
      <c r="I47">
        <f t="shared" si="24"/>
        <v>2</v>
      </c>
      <c r="J47">
        <v>49.66</v>
      </c>
      <c r="K47">
        <v>75.319999999999993</v>
      </c>
      <c r="L47" t="s">
        <v>121</v>
      </c>
      <c r="M47" s="1">
        <f t="shared" ca="1" si="4"/>
        <v>0</v>
      </c>
      <c r="N47" t="str">
        <f t="shared" ca="1" si="10"/>
        <v/>
      </c>
      <c r="P47" t="s">
        <v>290</v>
      </c>
      <c r="Q47">
        <f t="shared" si="23"/>
        <v>1</v>
      </c>
      <c r="R47" t="str">
        <f t="shared" si="19"/>
        <v>Shot_JimHdStaff5</v>
      </c>
      <c r="S47" t="str">
        <f t="shared" si="20"/>
        <v>EquipName_JimHdStaff5</v>
      </c>
      <c r="T47" t="str">
        <f>IF(ISBLANK(S47),"",
IFERROR(VLOOKUP(S47,[1]StringTable!$1:$1048576,MATCH("kor|String",[1]StringTable!$1:$1,0),0),
"스트링없음"))</f>
        <v>전투마법사의 지팡이</v>
      </c>
      <c r="U47">
        <f>VLOOKUP(F47,TransferTable!$A:$V,MATCH(TransferTable!$V$1,TransferTable!$A$1:$V$1,0),0)</f>
        <v>6.1159090448414624</v>
      </c>
      <c r="AG47">
        <v>0.6</v>
      </c>
      <c r="AH47">
        <v>7</v>
      </c>
      <c r="AI47">
        <v>10</v>
      </c>
      <c r="AJ47">
        <f t="shared" si="17"/>
        <v>0</v>
      </c>
      <c r="AK47">
        <f t="shared" si="18"/>
        <v>0</v>
      </c>
      <c r="AL47">
        <v>4.5</v>
      </c>
      <c r="AM47">
        <v>0</v>
      </c>
      <c r="AP47">
        <v>15</v>
      </c>
      <c r="AQ47">
        <v>18</v>
      </c>
    </row>
    <row r="48" spans="1:45">
      <c r="A48" t="str">
        <f t="shared" ca="1" si="0"/>
        <v>Equip3302</v>
      </c>
      <c r="B48" t="str">
        <f t="shared" ca="1" si="1"/>
        <v/>
      </c>
      <c r="C48" t="s">
        <v>16</v>
      </c>
      <c r="D48" s="1">
        <f t="shared" ca="1" si="2"/>
        <v>3</v>
      </c>
      <c r="E48">
        <v>3</v>
      </c>
      <c r="F48">
        <v>3</v>
      </c>
      <c r="G48">
        <v>2</v>
      </c>
      <c r="H48">
        <f t="shared" ca="1" si="22"/>
        <v>1</v>
      </c>
      <c r="I48">
        <f t="shared" si="24"/>
        <v>2</v>
      </c>
      <c r="J48">
        <v>44.21</v>
      </c>
      <c r="K48">
        <v>79.14</v>
      </c>
      <c r="L48" t="s">
        <v>121</v>
      </c>
      <c r="M48" s="1">
        <f t="shared" ca="1" si="4"/>
        <v>0</v>
      </c>
      <c r="N48" t="str">
        <f t="shared" ca="1" si="10"/>
        <v/>
      </c>
      <c r="P48" t="s">
        <v>189</v>
      </c>
      <c r="Q48">
        <f t="shared" si="23"/>
        <v>1</v>
      </c>
      <c r="R48" t="str">
        <f t="shared" si="19"/>
        <v>Shot_GirlMageStaff</v>
      </c>
      <c r="S48" t="str">
        <f t="shared" si="20"/>
        <v>EquipName_GirlMageStaff</v>
      </c>
      <c r="T48" t="str">
        <f>IF(ISBLANK(S48),"",
IFERROR(VLOOKUP(S48,[1]StringTable!$1:$1048576,MATCH("kor|String",[1]StringTable!$1:$1,0),0),
"스트링없음"))</f>
        <v>태양과 달과 별</v>
      </c>
      <c r="U48">
        <f>VLOOKUP(F48,TransferTable!$A:$V,MATCH(TransferTable!$V$1,TransferTable!$A$1:$V$1,0),0)</f>
        <v>6.1159090448414624</v>
      </c>
      <c r="AG48">
        <v>0.48</v>
      </c>
      <c r="AH48">
        <v>8</v>
      </c>
      <c r="AI48">
        <v>10</v>
      </c>
      <c r="AJ48">
        <f t="shared" si="17"/>
        <v>0</v>
      </c>
      <c r="AK48">
        <f t="shared" si="18"/>
        <v>0</v>
      </c>
      <c r="AL48">
        <v>3.6</v>
      </c>
      <c r="AM48">
        <v>0</v>
      </c>
      <c r="AP48">
        <v>18</v>
      </c>
      <c r="AQ48">
        <v>21</v>
      </c>
    </row>
    <row r="49" spans="1:45">
      <c r="A49" t="str">
        <f t="shared" ca="1" si="0"/>
        <v>Equip3401</v>
      </c>
      <c r="B49" t="str">
        <f t="shared" ca="1" si="1"/>
        <v/>
      </c>
      <c r="C49" t="s">
        <v>16</v>
      </c>
      <c r="D49" s="1">
        <f t="shared" ca="1" si="2"/>
        <v>3</v>
      </c>
      <c r="E49">
        <v>4</v>
      </c>
      <c r="F49">
        <v>4</v>
      </c>
      <c r="G49">
        <v>1</v>
      </c>
      <c r="H49">
        <f t="shared" ca="1" si="22"/>
        <v>1</v>
      </c>
      <c r="I49">
        <f t="shared" si="24"/>
        <v>3</v>
      </c>
      <c r="J49">
        <v>128.83000000000001</v>
      </c>
      <c r="K49">
        <v>176.03</v>
      </c>
      <c r="L49" t="s">
        <v>34</v>
      </c>
      <c r="M49" s="1">
        <f t="shared" ca="1" si="4"/>
        <v>3</v>
      </c>
      <c r="N49">
        <f t="shared" ca="1" si="10"/>
        <v>-20</v>
      </c>
      <c r="P49" t="s">
        <v>289</v>
      </c>
      <c r="Q49">
        <f t="shared" si="23"/>
        <v>1</v>
      </c>
      <c r="R49" t="str">
        <f t="shared" si="19"/>
        <v>Shot_HqStaff</v>
      </c>
      <c r="S49" t="str">
        <f t="shared" si="20"/>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f t="shared" si="17"/>
        <v>0</v>
      </c>
      <c r="AK49">
        <f t="shared" si="18"/>
        <v>0</v>
      </c>
      <c r="AL49">
        <v>1</v>
      </c>
      <c r="AM49">
        <v>0</v>
      </c>
      <c r="AP49">
        <v>50</v>
      </c>
      <c r="AQ49">
        <v>60</v>
      </c>
      <c r="AR49">
        <v>80</v>
      </c>
      <c r="AS49">
        <v>96</v>
      </c>
    </row>
    <row r="50" spans="1:45">
      <c r="A50" t="str">
        <f t="shared" ca="1" si="0"/>
        <v>Equip3402</v>
      </c>
      <c r="B50" t="str">
        <f t="shared" ca="1" si="1"/>
        <v/>
      </c>
      <c r="C50" t="s">
        <v>16</v>
      </c>
      <c r="D50" s="1">
        <f t="shared" ca="1" si="2"/>
        <v>3</v>
      </c>
      <c r="E50">
        <v>4</v>
      </c>
      <c r="F50">
        <v>4</v>
      </c>
      <c r="G50">
        <v>2</v>
      </c>
      <c r="H50">
        <f t="shared" ca="1" si="22"/>
        <v>1</v>
      </c>
      <c r="I50">
        <f t="shared" si="24"/>
        <v>3</v>
      </c>
      <c r="J50">
        <v>113.52</v>
      </c>
      <c r="K50">
        <v>184.96</v>
      </c>
      <c r="L50" t="s">
        <v>34</v>
      </c>
      <c r="M50" s="1">
        <f t="shared" ca="1" si="4"/>
        <v>3</v>
      </c>
      <c r="N50">
        <f t="shared" ca="1" si="10"/>
        <v>-20</v>
      </c>
      <c r="P50" t="s">
        <v>221</v>
      </c>
      <c r="Q50">
        <f t="shared" si="23"/>
        <v>1</v>
      </c>
      <c r="R50" t="str">
        <f t="shared" si="19"/>
        <v>Shot_MetalStaff</v>
      </c>
      <c r="S50" t="str">
        <f t="shared" si="20"/>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f t="shared" si="17"/>
        <v>0</v>
      </c>
      <c r="AK50">
        <f t="shared" si="18"/>
        <v>0</v>
      </c>
      <c r="AL50">
        <v>0.8</v>
      </c>
      <c r="AM50">
        <v>0</v>
      </c>
      <c r="AP50">
        <v>51</v>
      </c>
      <c r="AQ50">
        <v>61</v>
      </c>
      <c r="AR50">
        <v>88</v>
      </c>
      <c r="AS50">
        <v>105</v>
      </c>
    </row>
    <row r="51" spans="1:45">
      <c r="A51" t="str">
        <f t="shared" ca="1" si="0"/>
        <v>Equip3403</v>
      </c>
      <c r="B51" t="str">
        <f t="shared" ca="1" si="1"/>
        <v/>
      </c>
      <c r="C51" t="s">
        <v>16</v>
      </c>
      <c r="D51" s="1">
        <f t="shared" ca="1" si="2"/>
        <v>3</v>
      </c>
      <c r="E51">
        <v>4</v>
      </c>
      <c r="F51">
        <v>5</v>
      </c>
      <c r="G51">
        <v>3</v>
      </c>
      <c r="H51">
        <f t="shared" ca="1" si="22"/>
        <v>1</v>
      </c>
      <c r="I51">
        <f t="shared" si="24"/>
        <v>3</v>
      </c>
      <c r="J51">
        <v>157.76</v>
      </c>
      <c r="K51">
        <v>215.56</v>
      </c>
      <c r="L51" t="s">
        <v>34</v>
      </c>
      <c r="M51" s="1">
        <f t="shared" ca="1" si="4"/>
        <v>3</v>
      </c>
      <c r="N51">
        <f t="shared" ca="1" si="10"/>
        <v>-10</v>
      </c>
      <c r="P51" t="s">
        <v>286</v>
      </c>
      <c r="Q51">
        <f t="shared" si="23"/>
        <v>1</v>
      </c>
      <c r="R51" t="str">
        <f t="shared" si="19"/>
        <v>Shot_FantasySetStaff1</v>
      </c>
      <c r="S51" t="str">
        <f t="shared" si="20"/>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f t="shared" si="17"/>
        <v>0</v>
      </c>
      <c r="AK51">
        <f t="shared" si="18"/>
        <v>0</v>
      </c>
      <c r="AL51">
        <v>0.2</v>
      </c>
      <c r="AM51">
        <v>1</v>
      </c>
      <c r="AP51">
        <v>100</v>
      </c>
      <c r="AQ51">
        <v>120</v>
      </c>
      <c r="AR51">
        <v>195</v>
      </c>
      <c r="AS51">
        <v>234</v>
      </c>
    </row>
    <row r="52" spans="1:45">
      <c r="A52" t="str">
        <f t="shared" ca="1" si="0"/>
        <v>Equip3404</v>
      </c>
      <c r="B52" t="str">
        <f t="shared" ca="1" si="1"/>
        <v/>
      </c>
      <c r="C52" t="s">
        <v>16</v>
      </c>
      <c r="D52" s="1">
        <f t="shared" ca="1" si="2"/>
        <v>3</v>
      </c>
      <c r="E52">
        <v>4</v>
      </c>
      <c r="F52">
        <v>5</v>
      </c>
      <c r="G52">
        <v>4</v>
      </c>
      <c r="H52">
        <f t="shared" ca="1" si="22"/>
        <v>1</v>
      </c>
      <c r="I52">
        <f t="shared" si="24"/>
        <v>3</v>
      </c>
      <c r="J52">
        <v>139.02000000000001</v>
      </c>
      <c r="K52">
        <v>226.49</v>
      </c>
      <c r="L52" t="s">
        <v>34</v>
      </c>
      <c r="M52" s="1">
        <f t="shared" ca="1" si="4"/>
        <v>3</v>
      </c>
      <c r="N52">
        <f t="shared" ca="1" si="10"/>
        <v>-10</v>
      </c>
      <c r="P52" t="s">
        <v>285</v>
      </c>
      <c r="Q52">
        <f t="shared" si="23"/>
        <v>1</v>
      </c>
      <c r="R52" t="str">
        <f t="shared" si="19"/>
        <v>Shot_IchkaStaff</v>
      </c>
      <c r="S52" t="str">
        <f t="shared" si="20"/>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f t="shared" si="17"/>
        <v>0</v>
      </c>
      <c r="AK52">
        <f t="shared" si="18"/>
        <v>0</v>
      </c>
      <c r="AL52">
        <v>0.16000000000000003</v>
      </c>
      <c r="AM52">
        <v>1</v>
      </c>
      <c r="AP52">
        <v>110</v>
      </c>
      <c r="AQ52">
        <v>132</v>
      </c>
      <c r="AR52">
        <v>201</v>
      </c>
      <c r="AS52">
        <v>241</v>
      </c>
    </row>
    <row r="53" spans="1:45">
      <c r="A53" t="str">
        <f t="shared" ca="1" si="0"/>
        <v>Equip3405</v>
      </c>
      <c r="B53" t="str">
        <f t="shared" ca="1" si="1"/>
        <v/>
      </c>
      <c r="C53" t="s">
        <v>16</v>
      </c>
      <c r="D53" s="1">
        <f t="shared" ca="1" si="2"/>
        <v>3</v>
      </c>
      <c r="E53">
        <v>4</v>
      </c>
      <c r="F53">
        <v>6</v>
      </c>
      <c r="G53">
        <v>5</v>
      </c>
      <c r="H53">
        <f t="shared" ca="1" si="22"/>
        <v>1</v>
      </c>
      <c r="I53">
        <f t="shared" si="24"/>
        <v>3</v>
      </c>
      <c r="J53">
        <v>193.2</v>
      </c>
      <c r="K53">
        <v>263.97000000000003</v>
      </c>
      <c r="L53" t="s">
        <v>34</v>
      </c>
      <c r="M53" s="1">
        <f t="shared" ca="1" si="4"/>
        <v>3</v>
      </c>
      <c r="N53">
        <f t="shared" ca="1" si="10"/>
        <v>-5</v>
      </c>
      <c r="P53" t="s">
        <v>258</v>
      </c>
      <c r="Q53">
        <f t="shared" si="23"/>
        <v>1</v>
      </c>
      <c r="R53" t="str">
        <f t="shared" si="19"/>
        <v>Shot_ArsenalStaff</v>
      </c>
      <c r="S53" t="str">
        <f t="shared" si="20"/>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f t="shared" si="17"/>
        <v>0</v>
      </c>
      <c r="AK53">
        <f t="shared" si="18"/>
        <v>0</v>
      </c>
      <c r="AL53">
        <v>0.04</v>
      </c>
      <c r="AM53">
        <v>2</v>
      </c>
      <c r="AP53">
        <v>240</v>
      </c>
      <c r="AQ53">
        <v>288</v>
      </c>
      <c r="AR53">
        <v>620</v>
      </c>
      <c r="AS53">
        <v>744</v>
      </c>
    </row>
    <row r="54" spans="1:45">
      <c r="A54" t="str">
        <f t="shared" ca="1" si="0"/>
        <v>Equip4001</v>
      </c>
      <c r="B54" t="str">
        <f t="shared" ca="1" si="1"/>
        <v/>
      </c>
      <c r="C54" t="s">
        <v>17</v>
      </c>
      <c r="D54" s="1">
        <f t="shared" ca="1" si="2"/>
        <v>4</v>
      </c>
      <c r="E54">
        <v>0</v>
      </c>
      <c r="F54">
        <v>0</v>
      </c>
      <c r="G54">
        <v>1</v>
      </c>
      <c r="H54">
        <f t="shared" ca="1" si="22"/>
        <v>0</v>
      </c>
      <c r="I54">
        <f t="shared" si="24"/>
        <v>1</v>
      </c>
      <c r="J54">
        <v>11.1</v>
      </c>
      <c r="K54">
        <v>14.1</v>
      </c>
      <c r="L54" t="s">
        <v>121</v>
      </c>
      <c r="M54" s="1">
        <f t="shared" ca="1" si="4"/>
        <v>0</v>
      </c>
      <c r="N54" t="str">
        <f t="shared" ca="1" si="10"/>
        <v/>
      </c>
      <c r="P54" t="s">
        <v>228</v>
      </c>
      <c r="Q54">
        <f t="shared" si="23"/>
        <v>1</v>
      </c>
      <c r="R54" t="str">
        <f t="shared" si="19"/>
        <v>Shot_DwarfHammer</v>
      </c>
      <c r="S54" t="str">
        <f t="shared" si="20"/>
        <v>EquipName_DwarfHammer</v>
      </c>
      <c r="T54" t="str">
        <f>IF(ISBLANK(S54),"",
IFERROR(VLOOKUP(S54,[1]StringTable!$1:$1048576,MATCH("kor|String",[1]StringTable!$1:$1,0),0),
"스트링없음"))</f>
        <v>드워프 해머</v>
      </c>
      <c r="U54">
        <f>VLOOKUP(F54,TransferTable!$A:$V,MATCH(TransferTable!$V$1,TransferTable!$A$1:$V$1,0),0)</f>
        <v>1</v>
      </c>
      <c r="AG54">
        <v>4.2</v>
      </c>
      <c r="AH54">
        <v>3</v>
      </c>
      <c r="AI54">
        <v>10</v>
      </c>
      <c r="AJ54">
        <f t="shared" si="17"/>
        <v>4.2</v>
      </c>
      <c r="AK54">
        <f t="shared" si="18"/>
        <v>6.7221510883482757E-2</v>
      </c>
      <c r="AL54">
        <v>25</v>
      </c>
      <c r="AM54">
        <v>0</v>
      </c>
      <c r="AN54">
        <v>3950</v>
      </c>
      <c r="AO54">
        <v>4850</v>
      </c>
    </row>
    <row r="55" spans="1:45">
      <c r="A55" t="str">
        <f t="shared" ca="1" si="0"/>
        <v>Equip4002</v>
      </c>
      <c r="B55" t="str">
        <f t="shared" ca="1" si="1"/>
        <v/>
      </c>
      <c r="C55" t="s">
        <v>17</v>
      </c>
      <c r="D55" s="1">
        <f t="shared" ca="1" si="2"/>
        <v>4</v>
      </c>
      <c r="E55">
        <v>0</v>
      </c>
      <c r="F55">
        <v>0</v>
      </c>
      <c r="G55">
        <v>2</v>
      </c>
      <c r="H55">
        <f t="shared" ca="1" si="22"/>
        <v>0</v>
      </c>
      <c r="I55">
        <f t="shared" si="24"/>
        <v>1</v>
      </c>
      <c r="J55">
        <v>10.85</v>
      </c>
      <c r="K55">
        <v>13.5</v>
      </c>
      <c r="L55" t="s">
        <v>121</v>
      </c>
      <c r="M55" s="1">
        <f t="shared" ca="1" si="4"/>
        <v>0</v>
      </c>
      <c r="N55" t="str">
        <f t="shared" ca="1" si="10"/>
        <v/>
      </c>
      <c r="P55" t="s">
        <v>215</v>
      </c>
      <c r="Q55">
        <f t="shared" si="23"/>
        <v>1</v>
      </c>
      <c r="R55" t="str">
        <f t="shared" si="19"/>
        <v>Shot_HeavyMace</v>
      </c>
      <c r="S55" t="str">
        <f t="shared" si="20"/>
        <v>EquipName_HeavyMace</v>
      </c>
      <c r="T55" t="str">
        <f>IF(ISBLANK(S55),"",
IFERROR(VLOOKUP(S55,[1]StringTable!$1:$1048576,MATCH("kor|String",[1]StringTable!$1:$1,0),0),
"스트링없음"))</f>
        <v>헤비 메이스</v>
      </c>
      <c r="U55">
        <f>VLOOKUP(F55,TransferTable!$A:$V,MATCH(TransferTable!$V$1,TransferTable!$A$1:$V$1,0),0)</f>
        <v>1</v>
      </c>
      <c r="AG55">
        <v>3.3600000000000003</v>
      </c>
      <c r="AH55">
        <v>3</v>
      </c>
      <c r="AI55">
        <v>20</v>
      </c>
      <c r="AJ55">
        <f t="shared" si="17"/>
        <v>3.3600000000000003</v>
      </c>
      <c r="AK55">
        <f t="shared" si="18"/>
        <v>5.3777208706786213E-2</v>
      </c>
      <c r="AL55">
        <v>20</v>
      </c>
      <c r="AM55">
        <v>0</v>
      </c>
      <c r="AN55">
        <v>4050</v>
      </c>
      <c r="AO55">
        <v>5250</v>
      </c>
    </row>
    <row r="56" spans="1:45">
      <c r="A56" t="str">
        <f t="shared" ca="1" si="0"/>
        <v>Equip4101</v>
      </c>
      <c r="B56" t="str">
        <f t="shared" ca="1" si="1"/>
        <v/>
      </c>
      <c r="C56" t="s">
        <v>17</v>
      </c>
      <c r="D56" s="1">
        <f t="shared" ca="1" si="2"/>
        <v>4</v>
      </c>
      <c r="E56">
        <v>1</v>
      </c>
      <c r="F56">
        <v>1</v>
      </c>
      <c r="G56">
        <v>1</v>
      </c>
      <c r="H56">
        <f t="shared" ca="1" si="22"/>
        <v>0</v>
      </c>
      <c r="I56">
        <f t="shared" si="24"/>
        <v>1</v>
      </c>
      <c r="J56">
        <v>13.35</v>
      </c>
      <c r="K56">
        <v>19.95</v>
      </c>
      <c r="L56" t="s">
        <v>121</v>
      </c>
      <c r="M56" s="1">
        <f t="shared" ca="1" si="4"/>
        <v>0</v>
      </c>
      <c r="N56" t="str">
        <f t="shared" ca="1" si="10"/>
        <v/>
      </c>
      <c r="P56" t="s">
        <v>193</v>
      </c>
      <c r="Q56">
        <f t="shared" si="23"/>
        <v>1</v>
      </c>
      <c r="R56" t="str">
        <f t="shared" si="19"/>
        <v>Shot_LowPolyHammer</v>
      </c>
      <c r="S56" t="str">
        <f t="shared" si="20"/>
        <v>EquipName_LowPolyHammer</v>
      </c>
      <c r="T56" t="str">
        <f>IF(ISBLANK(S56),"",
IFERROR(VLOOKUP(S56,[1]StringTable!$1:$1048576,MATCH("kor|String",[1]StringTable!$1:$1,0),0),
"스트링없음"))</f>
        <v>룬문자 해머</v>
      </c>
      <c r="U56">
        <f>VLOOKUP(F56,TransferTable!$A:$V,MATCH(TransferTable!$V$1,TransferTable!$A$1:$V$1,0),0)</f>
        <v>1.4641000000000006</v>
      </c>
      <c r="AG56">
        <v>3.2</v>
      </c>
      <c r="AH56">
        <v>4</v>
      </c>
      <c r="AI56">
        <v>10</v>
      </c>
      <c r="AJ56">
        <f t="shared" si="17"/>
        <v>0</v>
      </c>
      <c r="AK56">
        <f t="shared" si="18"/>
        <v>0</v>
      </c>
      <c r="AL56">
        <v>30</v>
      </c>
      <c r="AM56">
        <v>0</v>
      </c>
      <c r="AN56">
        <v>11950</v>
      </c>
      <c r="AO56">
        <v>14450</v>
      </c>
    </row>
    <row r="57" spans="1:45">
      <c r="A57" t="str">
        <f t="shared" ca="1" si="0"/>
        <v>Equip4102</v>
      </c>
      <c r="B57" t="str">
        <f t="shared" ca="1" si="1"/>
        <v/>
      </c>
      <c r="C57" t="s">
        <v>17</v>
      </c>
      <c r="D57" s="1">
        <f t="shared" ca="1" si="2"/>
        <v>4</v>
      </c>
      <c r="E57">
        <v>1</v>
      </c>
      <c r="F57">
        <v>1</v>
      </c>
      <c r="G57">
        <v>2</v>
      </c>
      <c r="H57">
        <f t="shared" ca="1" si="22"/>
        <v>0</v>
      </c>
      <c r="I57">
        <f t="shared" si="24"/>
        <v>1</v>
      </c>
      <c r="J57">
        <v>12.93</v>
      </c>
      <c r="K57">
        <v>19.39</v>
      </c>
      <c r="L57" t="s">
        <v>121</v>
      </c>
      <c r="M57" s="1">
        <f t="shared" ca="1" si="4"/>
        <v>0</v>
      </c>
      <c r="N57" t="str">
        <f t="shared" ca="1" si="10"/>
        <v/>
      </c>
      <c r="P57" t="s">
        <v>57</v>
      </c>
      <c r="Q57">
        <f t="shared" si="23"/>
        <v>1</v>
      </c>
      <c r="R57" t="str">
        <f t="shared" si="19"/>
        <v>Shot_StrongMaul</v>
      </c>
      <c r="S57" t="str">
        <f t="shared" si="20"/>
        <v>EquipName_StrongMaul</v>
      </c>
      <c r="T57" t="str">
        <f>IF(ISBLANK(S57),"",
IFERROR(VLOOKUP(S57,[1]StringTable!$1:$1048576,MATCH("kor|String",[1]StringTable!$1:$1,0),0),
"스트링없음"))</f>
        <v>강철 마울</v>
      </c>
      <c r="U57">
        <f>VLOOKUP(F57,TransferTable!$A:$V,MATCH(TransferTable!$V$1,TransferTable!$A$1:$V$1,0),0)</f>
        <v>1.4641000000000006</v>
      </c>
      <c r="AG57">
        <v>2.5600000000000005</v>
      </c>
      <c r="AH57">
        <v>5</v>
      </c>
      <c r="AI57">
        <v>10</v>
      </c>
      <c r="AJ57">
        <f t="shared" si="17"/>
        <v>0</v>
      </c>
      <c r="AK57">
        <f t="shared" si="18"/>
        <v>0</v>
      </c>
      <c r="AL57">
        <v>24</v>
      </c>
      <c r="AM57">
        <v>0</v>
      </c>
      <c r="AN57">
        <v>12050</v>
      </c>
      <c r="AO57">
        <v>14850</v>
      </c>
    </row>
    <row r="58" spans="1:45">
      <c r="A58" t="str">
        <f t="shared" ca="1" si="0"/>
        <v>Equip4201</v>
      </c>
      <c r="B58" t="str">
        <f t="shared" ca="1" si="1"/>
        <v/>
      </c>
      <c r="C58" t="s">
        <v>17</v>
      </c>
      <c r="D58" s="1">
        <f t="shared" ca="1" si="2"/>
        <v>4</v>
      </c>
      <c r="E58">
        <v>2</v>
      </c>
      <c r="F58">
        <v>2</v>
      </c>
      <c r="G58">
        <v>1</v>
      </c>
      <c r="H58">
        <f t="shared" ca="1" si="22"/>
        <v>0</v>
      </c>
      <c r="I58">
        <f t="shared" si="24"/>
        <v>2</v>
      </c>
      <c r="J58">
        <v>21.64</v>
      </c>
      <c r="K58">
        <v>33.299999999999997</v>
      </c>
      <c r="L58" t="s">
        <v>121</v>
      </c>
      <c r="M58" s="1">
        <f t="shared" ca="1" si="4"/>
        <v>0</v>
      </c>
      <c r="N58" t="str">
        <f t="shared" ca="1" si="10"/>
        <v/>
      </c>
      <c r="P58" t="s">
        <v>295</v>
      </c>
      <c r="Q58">
        <f t="shared" si="23"/>
        <v>1</v>
      </c>
      <c r="R58" t="str">
        <f t="shared" si="19"/>
        <v>Shot_ArmoryHammer14</v>
      </c>
      <c r="S58" t="str">
        <f t="shared" si="20"/>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1.5</v>
      </c>
      <c r="AH58">
        <v>6</v>
      </c>
      <c r="AI58">
        <v>10</v>
      </c>
      <c r="AJ58">
        <f t="shared" si="17"/>
        <v>0</v>
      </c>
      <c r="AK58">
        <f t="shared" si="18"/>
        <v>0</v>
      </c>
      <c r="AL58">
        <v>10</v>
      </c>
      <c r="AM58">
        <v>0</v>
      </c>
      <c r="AN58">
        <v>35950</v>
      </c>
      <c r="AO58">
        <v>43250</v>
      </c>
      <c r="AP58">
        <v>5</v>
      </c>
      <c r="AQ58">
        <v>7</v>
      </c>
    </row>
    <row r="59" spans="1:45">
      <c r="A59" t="str">
        <f t="shared" ca="1" si="0"/>
        <v>Equip4202</v>
      </c>
      <c r="B59" t="str">
        <f t="shared" ca="1" si="1"/>
        <v/>
      </c>
      <c r="C59" t="s">
        <v>17</v>
      </c>
      <c r="D59" s="1">
        <f t="shared" ca="1" si="2"/>
        <v>4</v>
      </c>
      <c r="E59">
        <v>2</v>
      </c>
      <c r="F59">
        <v>2</v>
      </c>
      <c r="G59">
        <v>2</v>
      </c>
      <c r="H59">
        <f t="shared" ca="1" si="22"/>
        <v>0</v>
      </c>
      <c r="I59">
        <f t="shared" si="24"/>
        <v>2</v>
      </c>
      <c r="J59">
        <v>20.93</v>
      </c>
      <c r="K59">
        <v>32.58</v>
      </c>
      <c r="L59" t="s">
        <v>121</v>
      </c>
      <c r="M59" s="1">
        <f t="shared" ca="1" si="4"/>
        <v>0</v>
      </c>
      <c r="N59" t="str">
        <f t="shared" ca="1" si="10"/>
        <v/>
      </c>
      <c r="P59" t="s">
        <v>238</v>
      </c>
      <c r="Q59">
        <f t="shared" si="23"/>
        <v>1</v>
      </c>
      <c r="R59" t="str">
        <f t="shared" si="19"/>
        <v>Shot_MysticHammer</v>
      </c>
      <c r="S59" t="str">
        <f t="shared" si="20"/>
        <v>EquipName_MysticHammer</v>
      </c>
      <c r="T59" t="str">
        <f>IF(ISBLANK(S59),"",
IFERROR(VLOOKUP(S59,[1]StringTable!$1:$1048576,MATCH("kor|String",[1]StringTable!$1:$1,0),0),
"스트링없음"))</f>
        <v>미스틱 해머</v>
      </c>
      <c r="U59">
        <f>VLOOKUP(F59,TransferTable!$A:$V,MATCH(TransferTable!$V$1,TransferTable!$A$1:$V$1,0),0)</f>
        <v>2.5937424601000023</v>
      </c>
      <c r="AG59">
        <v>1.2000000000000002</v>
      </c>
      <c r="AH59">
        <v>6</v>
      </c>
      <c r="AI59">
        <v>20</v>
      </c>
      <c r="AJ59">
        <f t="shared" si="17"/>
        <v>0</v>
      </c>
      <c r="AK59">
        <f t="shared" si="18"/>
        <v>0</v>
      </c>
      <c r="AL59">
        <v>8</v>
      </c>
      <c r="AM59">
        <v>0</v>
      </c>
      <c r="AN59">
        <v>36050</v>
      </c>
      <c r="AO59">
        <v>43650</v>
      </c>
      <c r="AP59">
        <v>6</v>
      </c>
      <c r="AQ59">
        <v>8</v>
      </c>
    </row>
    <row r="60" spans="1:45">
      <c r="A60" t="str">
        <f t="shared" ca="1" si="0"/>
        <v>Equip4301</v>
      </c>
      <c r="B60" t="str">
        <f t="shared" ca="1" si="1"/>
        <v/>
      </c>
      <c r="C60" t="s">
        <v>17</v>
      </c>
      <c r="D60" s="1">
        <f t="shared" ca="1" si="2"/>
        <v>4</v>
      </c>
      <c r="E60">
        <v>3</v>
      </c>
      <c r="F60">
        <v>3</v>
      </c>
      <c r="G60">
        <v>1</v>
      </c>
      <c r="H60">
        <f t="shared" ca="1" si="22"/>
        <v>0</v>
      </c>
      <c r="I60">
        <f t="shared" si="24"/>
        <v>2</v>
      </c>
      <c r="J60">
        <v>49.66</v>
      </c>
      <c r="K60">
        <v>75.319999999999993</v>
      </c>
      <c r="L60" t="s">
        <v>121</v>
      </c>
      <c r="M60" s="1">
        <f t="shared" ca="1" si="4"/>
        <v>0</v>
      </c>
      <c r="N60" t="str">
        <f t="shared" ca="1" si="10"/>
        <v/>
      </c>
      <c r="P60" t="s">
        <v>235</v>
      </c>
      <c r="Q60">
        <f t="shared" si="23"/>
        <v>1</v>
      </c>
      <c r="R60" t="str">
        <f t="shared" si="19"/>
        <v>Shot_ElvenHammer</v>
      </c>
      <c r="S60" t="str">
        <f t="shared" si="20"/>
        <v>EquipName_ElvenHammer</v>
      </c>
      <c r="T60" t="str">
        <f>IF(ISBLANK(S60),"",
IFERROR(VLOOKUP(S60,[1]StringTable!$1:$1048576,MATCH("kor|String",[1]StringTable!$1:$1,0),0),
"스트링없음"))</f>
        <v>홍연의 해머</v>
      </c>
      <c r="U60">
        <f>VLOOKUP(F60,TransferTable!$A:$V,MATCH(TransferTable!$V$1,TransferTable!$A$1:$V$1,0),0)</f>
        <v>6.1159090448414624</v>
      </c>
      <c r="AG60">
        <v>0.6</v>
      </c>
      <c r="AH60">
        <v>8</v>
      </c>
      <c r="AI60">
        <v>10</v>
      </c>
      <c r="AJ60">
        <f t="shared" si="17"/>
        <v>0</v>
      </c>
      <c r="AK60">
        <f t="shared" si="18"/>
        <v>0</v>
      </c>
      <c r="AL60">
        <v>4.5</v>
      </c>
      <c r="AM60">
        <v>0</v>
      </c>
      <c r="AP60">
        <v>15</v>
      </c>
      <c r="AQ60">
        <v>18</v>
      </c>
    </row>
    <row r="61" spans="1:45">
      <c r="A61" t="str">
        <f t="shared" ca="1" si="0"/>
        <v>Equip4302</v>
      </c>
      <c r="B61" t="str">
        <f t="shared" ca="1" si="1"/>
        <v/>
      </c>
      <c r="C61" t="s">
        <v>17</v>
      </c>
      <c r="D61" s="1">
        <f t="shared" ca="1" si="2"/>
        <v>4</v>
      </c>
      <c r="E61">
        <v>3</v>
      </c>
      <c r="F61">
        <v>3</v>
      </c>
      <c r="G61">
        <v>2</v>
      </c>
      <c r="H61">
        <f t="shared" ca="1" si="22"/>
        <v>0</v>
      </c>
      <c r="I61">
        <f t="shared" si="24"/>
        <v>2</v>
      </c>
      <c r="J61">
        <v>44.21</v>
      </c>
      <c r="K61">
        <v>79.14</v>
      </c>
      <c r="L61" t="s">
        <v>121</v>
      </c>
      <c r="M61" s="1">
        <f t="shared" ca="1" si="4"/>
        <v>0</v>
      </c>
      <c r="N61" t="str">
        <f t="shared" ca="1" si="10"/>
        <v/>
      </c>
      <c r="P61" t="s">
        <v>246</v>
      </c>
      <c r="Q61">
        <f t="shared" si="23"/>
        <v>1</v>
      </c>
      <c r="R61" t="str">
        <f t="shared" si="19"/>
        <v>Shot_RunicHammer</v>
      </c>
      <c r="S61" t="str">
        <f t="shared" si="20"/>
        <v>EquipName_RunicHammer</v>
      </c>
      <c r="T61" t="str">
        <f>IF(ISBLANK(S61),"",
IFERROR(VLOOKUP(S61,[1]StringTable!$1:$1048576,MATCH("kor|String",[1]StringTable!$1:$1,0),0),
"스트링없음"))</f>
        <v>알 수 없는 문자의 해머</v>
      </c>
      <c r="U61">
        <f>VLOOKUP(F61,TransferTable!$A:$V,MATCH(TransferTable!$V$1,TransferTable!$A$1:$V$1,0),0)</f>
        <v>6.1159090448414624</v>
      </c>
      <c r="AG61">
        <v>0.48</v>
      </c>
      <c r="AH61">
        <v>9</v>
      </c>
      <c r="AI61">
        <v>10</v>
      </c>
      <c r="AJ61">
        <f t="shared" si="17"/>
        <v>0</v>
      </c>
      <c r="AK61">
        <f t="shared" si="18"/>
        <v>0</v>
      </c>
      <c r="AL61">
        <v>3.6</v>
      </c>
      <c r="AM61">
        <v>0</v>
      </c>
      <c r="AP61">
        <v>18</v>
      </c>
      <c r="AQ61">
        <v>21</v>
      </c>
    </row>
    <row r="62" spans="1:45">
      <c r="A62" t="str">
        <f t="shared" ca="1" si="0"/>
        <v>Equip4401</v>
      </c>
      <c r="B62" t="str">
        <f t="shared" ca="1" si="1"/>
        <v/>
      </c>
      <c r="C62" t="s">
        <v>17</v>
      </c>
      <c r="D62" s="1">
        <f t="shared" ca="1" si="2"/>
        <v>4</v>
      </c>
      <c r="E62">
        <v>4</v>
      </c>
      <c r="F62">
        <v>4</v>
      </c>
      <c r="G62">
        <v>1</v>
      </c>
      <c r="H62">
        <f t="shared" ca="1" si="22"/>
        <v>0</v>
      </c>
      <c r="I62">
        <f t="shared" si="24"/>
        <v>3</v>
      </c>
      <c r="J62">
        <v>128.83000000000001</v>
      </c>
      <c r="K62">
        <v>176.03</v>
      </c>
      <c r="L62" t="s">
        <v>34</v>
      </c>
      <c r="M62" s="1">
        <f t="shared" ca="1" si="4"/>
        <v>3</v>
      </c>
      <c r="N62">
        <f t="shared" ca="1" si="10"/>
        <v>-20</v>
      </c>
      <c r="P62" t="s">
        <v>294</v>
      </c>
      <c r="Q62">
        <f t="shared" si="23"/>
        <v>1</v>
      </c>
      <c r="R62" t="str">
        <f t="shared" si="19"/>
        <v>Shot_ArmoryHammer11</v>
      </c>
      <c r="S62" t="str">
        <f t="shared" si="20"/>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f t="shared" si="17"/>
        <v>0</v>
      </c>
      <c r="AK62">
        <f t="shared" si="18"/>
        <v>0</v>
      </c>
      <c r="AL62">
        <v>1</v>
      </c>
      <c r="AM62">
        <v>0</v>
      </c>
      <c r="AP62">
        <v>50</v>
      </c>
      <c r="AQ62">
        <v>60</v>
      </c>
      <c r="AR62">
        <v>80</v>
      </c>
      <c r="AS62">
        <v>96</v>
      </c>
    </row>
    <row r="63" spans="1:45">
      <c r="A63" t="str">
        <f t="shared" ca="1" si="0"/>
        <v>Equip4402</v>
      </c>
      <c r="B63" t="str">
        <f t="shared" ca="1" si="1"/>
        <v/>
      </c>
      <c r="C63" t="s">
        <v>17</v>
      </c>
      <c r="D63" s="1">
        <f t="shared" ca="1" si="2"/>
        <v>4</v>
      </c>
      <c r="E63">
        <v>4</v>
      </c>
      <c r="F63">
        <v>4</v>
      </c>
      <c r="G63">
        <v>2</v>
      </c>
      <c r="H63">
        <f t="shared" ca="1" si="22"/>
        <v>0</v>
      </c>
      <c r="I63">
        <f t="shared" si="24"/>
        <v>3</v>
      </c>
      <c r="J63">
        <v>113.52</v>
      </c>
      <c r="K63">
        <v>184.96</v>
      </c>
      <c r="L63" t="s">
        <v>34</v>
      </c>
      <c r="M63" s="1">
        <f t="shared" ca="1" si="4"/>
        <v>3</v>
      </c>
      <c r="N63">
        <f t="shared" ca="1" si="10"/>
        <v>-20</v>
      </c>
      <c r="P63" t="s">
        <v>306</v>
      </c>
      <c r="Q63">
        <f t="shared" si="23"/>
        <v>1</v>
      </c>
      <c r="R63" t="str">
        <f t="shared" si="19"/>
        <v>Shot_MorningStar</v>
      </c>
      <c r="S63" t="str">
        <f t="shared" si="20"/>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f t="shared" si="17"/>
        <v>0</v>
      </c>
      <c r="AK63">
        <f t="shared" si="18"/>
        <v>0</v>
      </c>
      <c r="AL63">
        <v>0.8</v>
      </c>
      <c r="AM63">
        <v>0</v>
      </c>
      <c r="AP63">
        <v>51</v>
      </c>
      <c r="AQ63">
        <v>61</v>
      </c>
      <c r="AR63">
        <v>88</v>
      </c>
      <c r="AS63">
        <v>105</v>
      </c>
    </row>
    <row r="64" spans="1:45">
      <c r="A64" t="str">
        <f t="shared" ca="1" si="0"/>
        <v>Equip4403</v>
      </c>
      <c r="B64" t="str">
        <f t="shared" ca="1" si="1"/>
        <v/>
      </c>
      <c r="C64" t="s">
        <v>17</v>
      </c>
      <c r="D64" s="1">
        <f t="shared" ca="1" si="2"/>
        <v>4</v>
      </c>
      <c r="E64">
        <v>4</v>
      </c>
      <c r="F64">
        <v>5</v>
      </c>
      <c r="G64">
        <v>3</v>
      </c>
      <c r="H64">
        <f t="shared" ca="1" si="22"/>
        <v>0</v>
      </c>
      <c r="I64">
        <f t="shared" si="24"/>
        <v>3</v>
      </c>
      <c r="J64">
        <v>157.76</v>
      </c>
      <c r="K64">
        <v>215.56</v>
      </c>
      <c r="L64" t="s">
        <v>34</v>
      </c>
      <c r="M64" s="1">
        <f t="shared" ca="1" si="4"/>
        <v>3</v>
      </c>
      <c r="N64">
        <f t="shared" ca="1" si="10"/>
        <v>-10</v>
      </c>
      <c r="P64" t="s">
        <v>219</v>
      </c>
      <c r="Q64">
        <f t="shared" si="23"/>
        <v>1</v>
      </c>
      <c r="R64" t="str">
        <f t="shared" si="19"/>
        <v>Shot_MeleeHammer</v>
      </c>
      <c r="S64" t="str">
        <f t="shared" si="20"/>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f t="shared" si="17"/>
        <v>0</v>
      </c>
      <c r="AK64">
        <f t="shared" si="18"/>
        <v>0</v>
      </c>
      <c r="AL64">
        <v>0.2</v>
      </c>
      <c r="AM64">
        <v>1</v>
      </c>
      <c r="AP64">
        <v>100</v>
      </c>
      <c r="AQ64">
        <v>120</v>
      </c>
      <c r="AR64">
        <v>195</v>
      </c>
      <c r="AS64">
        <v>234</v>
      </c>
    </row>
    <row r="65" spans="1:45">
      <c r="A65" t="str">
        <f t="shared" ca="1" si="0"/>
        <v>Equip4404</v>
      </c>
      <c r="B65" t="str">
        <f t="shared" ca="1" si="1"/>
        <v/>
      </c>
      <c r="C65" t="s">
        <v>17</v>
      </c>
      <c r="D65" s="1">
        <f t="shared" ca="1" si="2"/>
        <v>4</v>
      </c>
      <c r="E65">
        <v>4</v>
      </c>
      <c r="F65">
        <v>5</v>
      </c>
      <c r="G65">
        <v>4</v>
      </c>
      <c r="H65">
        <f t="shared" ca="1" si="22"/>
        <v>0</v>
      </c>
      <c r="I65">
        <f t="shared" si="24"/>
        <v>3</v>
      </c>
      <c r="J65">
        <v>139.02000000000001</v>
      </c>
      <c r="K65">
        <v>226.49</v>
      </c>
      <c r="L65" t="s">
        <v>34</v>
      </c>
      <c r="M65" s="1">
        <f t="shared" ref="M65:M127" ca="1" si="25">VLOOKUP(L65,OFFSET(INDIRECT("$A:$B"),0,MATCH(L$1&amp;"_Verify",INDIRECT("$1:$1"),0)-1),2,0)</f>
        <v>3</v>
      </c>
      <c r="N65">
        <f t="shared" ca="1" si="10"/>
        <v>-10</v>
      </c>
      <c r="P65" t="s">
        <v>255</v>
      </c>
      <c r="Q65">
        <f t="shared" si="23"/>
        <v>1</v>
      </c>
      <c r="R65" t="str">
        <f t="shared" si="19"/>
        <v>Shot_ArsenalHammer</v>
      </c>
      <c r="S65" t="str">
        <f t="shared" si="20"/>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f t="shared" si="17"/>
        <v>0</v>
      </c>
      <c r="AK65">
        <f t="shared" si="18"/>
        <v>0</v>
      </c>
      <c r="AL65">
        <v>0.16000000000000003</v>
      </c>
      <c r="AM65">
        <v>1</v>
      </c>
      <c r="AP65">
        <v>110</v>
      </c>
      <c r="AQ65">
        <v>132</v>
      </c>
      <c r="AR65">
        <v>201</v>
      </c>
      <c r="AS65">
        <v>241</v>
      </c>
    </row>
    <row r="66" spans="1:45">
      <c r="A66" t="str">
        <f t="shared" ref="A66" ca="1" si="26">IF(E66=-1,"후보","Equip"&amp;D66&amp;E66&amp;TEXT(G66,"00"))</f>
        <v>Equip4405</v>
      </c>
      <c r="B66" t="str">
        <f t="shared" ref="B66" ca="1" si="27">IF(E66=-1,"",IF(INT(MID(A66,7,1))=E66,"","자리이상"))</f>
        <v/>
      </c>
      <c r="C66" t="s">
        <v>17</v>
      </c>
      <c r="D66" s="1">
        <f t="shared" ref="D66:D127" ca="1" si="28">VLOOKUP(C66,OFFSET(INDIRECT("$A:$B"),0,MATCH(C$1&amp;"_Verify",INDIRECT("$1:$1"),0)-1),2,0)</f>
        <v>4</v>
      </c>
      <c r="E66">
        <v>4</v>
      </c>
      <c r="F66">
        <v>6</v>
      </c>
      <c r="G66">
        <v>5</v>
      </c>
      <c r="H66">
        <f t="shared" ca="1" si="22"/>
        <v>0</v>
      </c>
      <c r="I66">
        <f t="shared" si="24"/>
        <v>3</v>
      </c>
      <c r="J66">
        <v>193.2</v>
      </c>
      <c r="K66">
        <v>263.97000000000003</v>
      </c>
      <c r="L66" t="s">
        <v>34</v>
      </c>
      <c r="M66" s="1">
        <f t="shared" ca="1" si="25"/>
        <v>3</v>
      </c>
      <c r="N66">
        <f t="shared" ref="N66:N127" ca="1" si="29">IF(M66=0,"",
IF(F66&lt;=3,0,
IF(F66=4,-20,
IF(F66=5,-10,
IF(F66=6,-5,
"없음")))))</f>
        <v>-5</v>
      </c>
      <c r="P66" t="s">
        <v>254</v>
      </c>
      <c r="Q66">
        <f t="shared" ref="Q66:Q97" si="30">COUNTIF(P:P,P66)</f>
        <v>1</v>
      </c>
      <c r="R66" t="str">
        <f t="shared" si="19"/>
        <v>Shot_ArsenalGoldHammer</v>
      </c>
      <c r="S66" t="str">
        <f t="shared" si="20"/>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f t="shared" si="17"/>
        <v>0</v>
      </c>
      <c r="AK66">
        <f t="shared" si="18"/>
        <v>0</v>
      </c>
      <c r="AL66">
        <v>0.04</v>
      </c>
      <c r="AM66">
        <v>2</v>
      </c>
      <c r="AP66">
        <v>240</v>
      </c>
      <c r="AQ66">
        <v>288</v>
      </c>
      <c r="AR66">
        <v>620</v>
      </c>
      <c r="AS66">
        <v>744</v>
      </c>
    </row>
    <row r="67" spans="1:45" hidden="1">
      <c r="A67" t="str">
        <f>IF(E67=-1,"후보","Equip"&amp;D67&amp;E67&amp;TEXT(G67,"00"))</f>
        <v>후보</v>
      </c>
      <c r="B67" t="str">
        <f>IF(E67=-1,"",IF(INT(MID(A67,7,1))=E67,"","자리이상"))</f>
        <v/>
      </c>
      <c r="C67" t="s">
        <v>17</v>
      </c>
      <c r="D67" s="1">
        <f t="shared" ca="1" si="28"/>
        <v>4</v>
      </c>
      <c r="E67">
        <v>-1</v>
      </c>
      <c r="F67">
        <v>0</v>
      </c>
      <c r="G67">
        <v>-1</v>
      </c>
      <c r="H67">
        <f t="shared" ca="1" si="22"/>
        <v>0</v>
      </c>
      <c r="I67">
        <f t="shared" si="24"/>
        <v>0</v>
      </c>
      <c r="J67">
        <v>0</v>
      </c>
      <c r="K67">
        <v>0</v>
      </c>
      <c r="L67" t="s">
        <v>121</v>
      </c>
      <c r="M67" s="1">
        <f t="shared" ca="1" si="25"/>
        <v>0</v>
      </c>
      <c r="N67" t="str">
        <f t="shared" ca="1" si="29"/>
        <v/>
      </c>
      <c r="P67" t="s">
        <v>305</v>
      </c>
      <c r="Q67">
        <f t="shared" si="30"/>
        <v>1</v>
      </c>
      <c r="R67" t="str">
        <f t="shared" si="19"/>
        <v>Shot_HeavyHammer</v>
      </c>
      <c r="S67" t="str">
        <f t="shared" si="20"/>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L67">
        <v>0</v>
      </c>
      <c r="AM67">
        <v>99</v>
      </c>
    </row>
    <row r="68" spans="1:45">
      <c r="A68" t="str">
        <f t="shared" ref="A68:A128" ca="1" si="31">IF(E68=-1,"후보","Equip"&amp;D68&amp;E68&amp;TEXT(G68,"00"))</f>
        <v>Equip5001</v>
      </c>
      <c r="B68" t="str">
        <f t="shared" ref="B68:B128" ca="1" si="32">IF(E68=-1,"",IF(INT(MID(A68,7,1))=E68,"","자리이상"))</f>
        <v/>
      </c>
      <c r="C68" t="s">
        <v>18</v>
      </c>
      <c r="D68" s="1">
        <f t="shared" ca="1" si="28"/>
        <v>5</v>
      </c>
      <c r="E68">
        <v>0</v>
      </c>
      <c r="F68">
        <v>0</v>
      </c>
      <c r="G68">
        <v>1</v>
      </c>
      <c r="H68">
        <f t="shared" ca="1" si="22"/>
        <v>1</v>
      </c>
      <c r="I68">
        <f t="shared" si="24"/>
        <v>1</v>
      </c>
      <c r="J68">
        <v>11.1</v>
      </c>
      <c r="K68">
        <v>14.1</v>
      </c>
      <c r="L68" t="s">
        <v>121</v>
      </c>
      <c r="M68" s="1">
        <f t="shared" ca="1" si="25"/>
        <v>0</v>
      </c>
      <c r="N68" t="str">
        <f t="shared" ca="1" si="29"/>
        <v/>
      </c>
      <c r="P68" t="s">
        <v>195</v>
      </c>
      <c r="Q68">
        <f t="shared" si="30"/>
        <v>1</v>
      </c>
      <c r="R68" t="str">
        <f t="shared" si="19"/>
        <v>Shot_SevenBroadSword</v>
      </c>
      <c r="S68" t="str">
        <f t="shared" si="20"/>
        <v>EquipName_SevenBroadSword</v>
      </c>
      <c r="T68" t="str">
        <f>IF(ISBLANK(S68),"",
IFERROR(VLOOKUP(S68,[1]StringTable!$1:$1048576,MATCH("kor|String",[1]StringTable!$1:$1,0),0),
"스트링없음"))</f>
        <v>루비 장식 아밍 소드</v>
      </c>
      <c r="U68">
        <f>VLOOKUP(F68,TransferTable!$A:$V,MATCH(TransferTable!$V$1,TransferTable!$A$1:$V$1,0),0)</f>
        <v>1</v>
      </c>
      <c r="AG68">
        <v>4.2</v>
      </c>
      <c r="AH68">
        <v>4</v>
      </c>
      <c r="AI68">
        <v>10</v>
      </c>
      <c r="AJ68">
        <f t="shared" ref="AJ68:AJ80" si="33">IF(AH68*100+AI68&lt;=AJ$1,1,0)*AG68</f>
        <v>0</v>
      </c>
      <c r="AK68">
        <f t="shared" ref="AK68:AK80" si="34">AJ68/(SUM(AJ:AJ)-AJ$1)</f>
        <v>0</v>
      </c>
      <c r="AL68">
        <v>25</v>
      </c>
      <c r="AM68">
        <v>0</v>
      </c>
      <c r="AN68">
        <v>3950</v>
      </c>
      <c r="AO68">
        <v>4850</v>
      </c>
    </row>
    <row r="69" spans="1:45">
      <c r="A69" t="str">
        <f t="shared" ca="1" si="31"/>
        <v>Equip5002</v>
      </c>
      <c r="B69" t="str">
        <f t="shared" ca="1" si="32"/>
        <v/>
      </c>
      <c r="C69" t="s">
        <v>18</v>
      </c>
      <c r="D69" s="1">
        <f t="shared" ca="1" si="28"/>
        <v>5</v>
      </c>
      <c r="E69">
        <v>0</v>
      </c>
      <c r="F69">
        <v>0</v>
      </c>
      <c r="G69">
        <v>2</v>
      </c>
      <c r="H69">
        <f t="shared" ca="1" si="22"/>
        <v>1</v>
      </c>
      <c r="I69">
        <f t="shared" ref="I69:I107" si="35">INT(E69/2)+1</f>
        <v>1</v>
      </c>
      <c r="J69">
        <v>10.85</v>
      </c>
      <c r="K69">
        <v>13.5</v>
      </c>
      <c r="L69" t="s">
        <v>121</v>
      </c>
      <c r="M69" s="1">
        <f t="shared" ca="1" si="25"/>
        <v>0</v>
      </c>
      <c r="N69" t="str">
        <f t="shared" ca="1" si="29"/>
        <v/>
      </c>
      <c r="P69" t="s">
        <v>298</v>
      </c>
      <c r="Q69">
        <f t="shared" si="30"/>
        <v>1</v>
      </c>
      <c r="R69" t="str">
        <f t="shared" ref="R69:R127" si="36">IF(ISBLANK(P69),"","Shot_"&amp;P69)</f>
        <v>Shot_ArmorySet12</v>
      </c>
      <c r="S69" t="str">
        <f t="shared" ref="S69:S127" si="37">IF(ISBLANK(P69),"","EquipName_"&amp;P69)</f>
        <v>EquipName_ArmorySet12</v>
      </c>
      <c r="T69" t="str">
        <f>IF(ISBLANK(S69),"",
IFERROR(VLOOKUP(S69,[1]StringTable!$1:$1048576,MATCH("kor|String",[1]StringTable!$1:$1,0),0),
"스트링없음"))</f>
        <v>주시자의 검</v>
      </c>
      <c r="U69">
        <f>VLOOKUP(F69,TransferTable!$A:$V,MATCH(TransferTable!$V$1,TransferTable!$A$1:$V$1,0),0)</f>
        <v>1</v>
      </c>
      <c r="AG69">
        <v>3.3600000000000003</v>
      </c>
      <c r="AH69">
        <v>4</v>
      </c>
      <c r="AI69">
        <v>20</v>
      </c>
      <c r="AJ69">
        <f t="shared" si="33"/>
        <v>0</v>
      </c>
      <c r="AK69">
        <f t="shared" si="34"/>
        <v>0</v>
      </c>
      <c r="AL69">
        <v>20</v>
      </c>
      <c r="AM69">
        <v>0</v>
      </c>
      <c r="AN69">
        <v>4050</v>
      </c>
      <c r="AO69">
        <v>5250</v>
      </c>
    </row>
    <row r="70" spans="1:45">
      <c r="A70" t="str">
        <f t="shared" ca="1" si="31"/>
        <v>Equip5101</v>
      </c>
      <c r="B70" t="str">
        <f t="shared" ca="1" si="32"/>
        <v/>
      </c>
      <c r="C70" t="s">
        <v>18</v>
      </c>
      <c r="D70" s="1">
        <f t="shared" ca="1" si="28"/>
        <v>5</v>
      </c>
      <c r="E70">
        <v>1</v>
      </c>
      <c r="F70">
        <v>1</v>
      </c>
      <c r="G70">
        <v>1</v>
      </c>
      <c r="H70">
        <f t="shared" ca="1" si="22"/>
        <v>1</v>
      </c>
      <c r="I70">
        <f t="shared" si="35"/>
        <v>1</v>
      </c>
      <c r="J70">
        <v>13.35</v>
      </c>
      <c r="K70">
        <v>19.95</v>
      </c>
      <c r="L70" t="s">
        <v>121</v>
      </c>
      <c r="M70" s="1">
        <f t="shared" ca="1" si="25"/>
        <v>0</v>
      </c>
      <c r="N70" t="str">
        <f t="shared" ca="1" si="29"/>
        <v/>
      </c>
      <c r="P70" t="s">
        <v>190</v>
      </c>
      <c r="Q70">
        <f t="shared" si="30"/>
        <v>1</v>
      </c>
      <c r="R70" t="str">
        <f t="shared" si="36"/>
        <v>Shot_WideBlade</v>
      </c>
      <c r="S70" t="str">
        <f t="shared" si="37"/>
        <v>EquipName_WideBlade</v>
      </c>
      <c r="T70" t="str">
        <f>IF(ISBLANK(S70),"",
IFERROR(VLOOKUP(S70,[1]StringTable!$1:$1048576,MATCH("kor|String",[1]StringTable!$1:$1,0),0),
"스트링없음"))</f>
        <v>금빛 장식검</v>
      </c>
      <c r="U70">
        <f>VLOOKUP(F70,TransferTable!$A:$V,MATCH(TransferTable!$V$1,TransferTable!$A$1:$V$1,0),0)</f>
        <v>1.4641000000000006</v>
      </c>
      <c r="AG70">
        <v>3.2</v>
      </c>
      <c r="AH70">
        <v>5</v>
      </c>
      <c r="AI70">
        <v>10</v>
      </c>
      <c r="AJ70">
        <f t="shared" si="33"/>
        <v>0</v>
      </c>
      <c r="AK70">
        <f t="shared" si="34"/>
        <v>0</v>
      </c>
      <c r="AL70">
        <v>30</v>
      </c>
      <c r="AM70">
        <v>0</v>
      </c>
      <c r="AN70">
        <v>11950</v>
      </c>
      <c r="AO70">
        <v>14450</v>
      </c>
    </row>
    <row r="71" spans="1:45">
      <c r="A71" t="str">
        <f t="shared" ca="1" si="31"/>
        <v>Equip5102</v>
      </c>
      <c r="B71" t="str">
        <f t="shared" ca="1" si="32"/>
        <v/>
      </c>
      <c r="C71" t="s">
        <v>18</v>
      </c>
      <c r="D71" s="1">
        <f t="shared" ca="1" si="28"/>
        <v>5</v>
      </c>
      <c r="E71">
        <v>1</v>
      </c>
      <c r="F71">
        <v>1</v>
      </c>
      <c r="G71">
        <v>2</v>
      </c>
      <c r="H71">
        <f t="shared" ca="1" si="22"/>
        <v>1</v>
      </c>
      <c r="I71">
        <f t="shared" si="35"/>
        <v>1</v>
      </c>
      <c r="J71">
        <v>12.93</v>
      </c>
      <c r="K71">
        <v>19.39</v>
      </c>
      <c r="L71" t="s">
        <v>121</v>
      </c>
      <c r="M71" s="1">
        <f t="shared" ca="1" si="25"/>
        <v>0</v>
      </c>
      <c r="N71" t="str">
        <f t="shared" ca="1" si="29"/>
        <v/>
      </c>
      <c r="P71" t="s">
        <v>233</v>
      </c>
      <c r="Q71">
        <f t="shared" si="30"/>
        <v>1</v>
      </c>
      <c r="R71" t="str">
        <f t="shared" si="36"/>
        <v>Shot_ElvenSword</v>
      </c>
      <c r="S71" t="str">
        <f t="shared" si="37"/>
        <v>EquipName_ElvenSword</v>
      </c>
      <c r="T71" t="str">
        <f>IF(ISBLANK(S71),"",
IFERROR(VLOOKUP(S71,[1]StringTable!$1:$1048576,MATCH("kor|String",[1]StringTable!$1:$1,0),0),
"스트링없음"))</f>
        <v>생명의 붉은 검</v>
      </c>
      <c r="U71">
        <f>VLOOKUP(F71,TransferTable!$A:$V,MATCH(TransferTable!$V$1,TransferTable!$A$1:$V$1,0),0)</f>
        <v>1.4641000000000006</v>
      </c>
      <c r="AG71">
        <v>2.5600000000000005</v>
      </c>
      <c r="AH71">
        <v>6</v>
      </c>
      <c r="AI71">
        <v>10</v>
      </c>
      <c r="AJ71">
        <f t="shared" si="33"/>
        <v>0</v>
      </c>
      <c r="AK71">
        <f t="shared" si="34"/>
        <v>0</v>
      </c>
      <c r="AL71">
        <v>24</v>
      </c>
      <c r="AM71">
        <v>0</v>
      </c>
      <c r="AN71">
        <v>12050</v>
      </c>
      <c r="AO71">
        <v>14850</v>
      </c>
    </row>
    <row r="72" spans="1:45">
      <c r="A72" t="str">
        <f t="shared" ca="1" si="31"/>
        <v>Equip5201</v>
      </c>
      <c r="B72" t="str">
        <f t="shared" ca="1" si="32"/>
        <v/>
      </c>
      <c r="C72" t="s">
        <v>18</v>
      </c>
      <c r="D72" s="1">
        <f t="shared" ca="1" si="28"/>
        <v>5</v>
      </c>
      <c r="E72">
        <v>2</v>
      </c>
      <c r="F72">
        <v>2</v>
      </c>
      <c r="G72">
        <v>1</v>
      </c>
      <c r="H72">
        <f t="shared" ca="1" si="22"/>
        <v>1</v>
      </c>
      <c r="I72">
        <f t="shared" si="35"/>
        <v>2</v>
      </c>
      <c r="J72">
        <v>21.64</v>
      </c>
      <c r="K72">
        <v>33.299999999999997</v>
      </c>
      <c r="L72" t="s">
        <v>121</v>
      </c>
      <c r="M72" s="1">
        <f t="shared" ca="1" si="25"/>
        <v>0</v>
      </c>
      <c r="N72" t="str">
        <f t="shared" ca="1" si="29"/>
        <v/>
      </c>
      <c r="P72" t="s">
        <v>272</v>
      </c>
      <c r="Q72">
        <f t="shared" si="30"/>
        <v>1</v>
      </c>
      <c r="R72" t="str">
        <f t="shared" si="36"/>
        <v>Shot_FourMaker152</v>
      </c>
      <c r="S72" t="str">
        <f t="shared" si="37"/>
        <v>EquipName_FourMaker152</v>
      </c>
      <c r="T72" t="str">
        <f>IF(ISBLANK(S72),"",
IFERROR(VLOOKUP(S72,[1]StringTable!$1:$1048576,MATCH("kor|String",[1]StringTable!$1:$1,0),0),
"스트링없음"))</f>
        <v>금빛 휘장의 검</v>
      </c>
      <c r="U72">
        <f>VLOOKUP(F72,TransferTable!$A:$V,MATCH(TransferTable!$V$1,TransferTable!$A$1:$V$1,0),0)</f>
        <v>2.5937424601000023</v>
      </c>
      <c r="AG72">
        <v>1.5</v>
      </c>
      <c r="AH72">
        <v>7</v>
      </c>
      <c r="AI72">
        <v>10</v>
      </c>
      <c r="AJ72">
        <f t="shared" si="33"/>
        <v>0</v>
      </c>
      <c r="AK72">
        <f t="shared" si="34"/>
        <v>0</v>
      </c>
      <c r="AL72">
        <v>10</v>
      </c>
      <c r="AM72">
        <v>0</v>
      </c>
      <c r="AN72">
        <v>35950</v>
      </c>
      <c r="AO72">
        <v>43250</v>
      </c>
      <c r="AP72">
        <v>5</v>
      </c>
      <c r="AQ72">
        <v>7</v>
      </c>
    </row>
    <row r="73" spans="1:45">
      <c r="A73" t="str">
        <f t="shared" ca="1" si="31"/>
        <v>Equip5202</v>
      </c>
      <c r="B73" t="str">
        <f t="shared" ca="1" si="32"/>
        <v/>
      </c>
      <c r="C73" t="s">
        <v>18</v>
      </c>
      <c r="D73" s="1">
        <f t="shared" ca="1" si="28"/>
        <v>5</v>
      </c>
      <c r="E73">
        <v>2</v>
      </c>
      <c r="F73">
        <v>2</v>
      </c>
      <c r="G73">
        <v>2</v>
      </c>
      <c r="H73">
        <f t="shared" ca="1" si="22"/>
        <v>1</v>
      </c>
      <c r="I73">
        <f t="shared" si="35"/>
        <v>2</v>
      </c>
      <c r="J73">
        <v>20.93</v>
      </c>
      <c r="K73">
        <v>32.58</v>
      </c>
      <c r="L73" t="s">
        <v>121</v>
      </c>
      <c r="M73" s="1">
        <f t="shared" ca="1" si="25"/>
        <v>0</v>
      </c>
      <c r="N73" t="str">
        <f t="shared" ca="1" si="29"/>
        <v/>
      </c>
      <c r="P73" t="s">
        <v>250</v>
      </c>
      <c r="Q73">
        <f t="shared" si="30"/>
        <v>1</v>
      </c>
      <c r="R73" t="str">
        <f t="shared" si="36"/>
        <v>Shot_SciFantasyRapier</v>
      </c>
      <c r="S73" t="str">
        <f t="shared" si="37"/>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1.2000000000000002</v>
      </c>
      <c r="AH73">
        <v>8</v>
      </c>
      <c r="AI73">
        <v>10</v>
      </c>
      <c r="AJ73">
        <f t="shared" si="33"/>
        <v>0</v>
      </c>
      <c r="AK73">
        <f t="shared" si="34"/>
        <v>0</v>
      </c>
      <c r="AL73">
        <v>8</v>
      </c>
      <c r="AM73">
        <v>0</v>
      </c>
      <c r="AN73">
        <v>36050</v>
      </c>
      <c r="AO73">
        <v>43650</v>
      </c>
      <c r="AP73">
        <v>6</v>
      </c>
      <c r="AQ73">
        <v>8</v>
      </c>
    </row>
    <row r="74" spans="1:45">
      <c r="A74" t="str">
        <f t="shared" ca="1" si="31"/>
        <v>Equip5301</v>
      </c>
      <c r="B74" t="str">
        <f t="shared" ca="1" si="32"/>
        <v/>
      </c>
      <c r="C74" t="s">
        <v>18</v>
      </c>
      <c r="D74" s="1">
        <f t="shared" ca="1" si="28"/>
        <v>5</v>
      </c>
      <c r="E74">
        <v>3</v>
      </c>
      <c r="F74">
        <v>3</v>
      </c>
      <c r="G74">
        <v>1</v>
      </c>
      <c r="H74">
        <f t="shared" ca="1" si="22"/>
        <v>1</v>
      </c>
      <c r="I74">
        <f t="shared" si="35"/>
        <v>2</v>
      </c>
      <c r="J74">
        <v>49.66</v>
      </c>
      <c r="K74">
        <v>75.319999999999993</v>
      </c>
      <c r="L74" t="s">
        <v>121</v>
      </c>
      <c r="M74" s="1">
        <f t="shared" ca="1" si="25"/>
        <v>0</v>
      </c>
      <c r="N74" t="str">
        <f t="shared" ca="1" si="29"/>
        <v/>
      </c>
      <c r="P74" t="s">
        <v>262</v>
      </c>
      <c r="Q74">
        <f t="shared" si="30"/>
        <v>1</v>
      </c>
      <c r="R74" t="str">
        <f t="shared" si="36"/>
        <v>Shot_FourMaker11</v>
      </c>
      <c r="S74" t="str">
        <f t="shared" si="37"/>
        <v>EquipName_FourMaker11</v>
      </c>
      <c r="T74" t="str">
        <f>IF(ISBLANK(S74),"",
IFERROR(VLOOKUP(S74,[1]StringTable!$1:$1048576,MATCH("kor|String",[1]StringTable!$1:$1,0),0),
"스트링없음"))</f>
        <v>투명한 수정검</v>
      </c>
      <c r="U74">
        <f>VLOOKUP(F74,TransferTable!$A:$V,MATCH(TransferTable!$V$1,TransferTable!$A$1:$V$1,0),0)</f>
        <v>6.1159090448414624</v>
      </c>
      <c r="AG74">
        <v>0.6</v>
      </c>
      <c r="AH74">
        <v>10</v>
      </c>
      <c r="AI74">
        <v>10</v>
      </c>
      <c r="AJ74">
        <f t="shared" si="33"/>
        <v>0</v>
      </c>
      <c r="AK74">
        <f t="shared" si="34"/>
        <v>0</v>
      </c>
      <c r="AL74">
        <v>4.5</v>
      </c>
      <c r="AM74">
        <v>0</v>
      </c>
      <c r="AP74">
        <v>15</v>
      </c>
      <c r="AQ74">
        <v>18</v>
      </c>
    </row>
    <row r="75" spans="1:45">
      <c r="A75" t="str">
        <f t="shared" ca="1" si="31"/>
        <v>Equip5302</v>
      </c>
      <c r="B75" t="str">
        <f t="shared" ca="1" si="32"/>
        <v/>
      </c>
      <c r="C75" t="s">
        <v>18</v>
      </c>
      <c r="D75" s="1">
        <f t="shared" ca="1" si="28"/>
        <v>5</v>
      </c>
      <c r="E75">
        <v>3</v>
      </c>
      <c r="F75">
        <v>3</v>
      </c>
      <c r="G75">
        <v>2</v>
      </c>
      <c r="H75">
        <f t="shared" ca="1" si="22"/>
        <v>1</v>
      </c>
      <c r="I75">
        <f t="shared" si="35"/>
        <v>2</v>
      </c>
      <c r="J75">
        <v>44.21</v>
      </c>
      <c r="K75">
        <v>79.14</v>
      </c>
      <c r="L75" t="s">
        <v>121</v>
      </c>
      <c r="M75" s="1">
        <f t="shared" ca="1" si="25"/>
        <v>0</v>
      </c>
      <c r="N75" t="str">
        <f t="shared" ca="1" si="29"/>
        <v/>
      </c>
      <c r="P75" t="s">
        <v>192</v>
      </c>
      <c r="Q75">
        <f t="shared" si="30"/>
        <v>1</v>
      </c>
      <c r="R75" t="str">
        <f t="shared" si="36"/>
        <v>Shot_StylizedSword</v>
      </c>
      <c r="S75" t="str">
        <f t="shared" si="37"/>
        <v>EquipName_StylizedSword</v>
      </c>
      <c r="T75" t="str">
        <f>IF(ISBLANK(S75),"",
IFERROR(VLOOKUP(S75,[1]StringTable!$1:$1048576,MATCH("kor|String",[1]StringTable!$1:$1,0),0),
"스트링없음"))</f>
        <v>뼈장식 골든 소드</v>
      </c>
      <c r="U75">
        <f>VLOOKUP(F75,TransferTable!$A:$V,MATCH(TransferTable!$V$1,TransferTable!$A$1:$V$1,0),0)</f>
        <v>6.1159090448414624</v>
      </c>
      <c r="AG75">
        <v>0.48</v>
      </c>
      <c r="AH75">
        <v>11</v>
      </c>
      <c r="AI75">
        <v>10</v>
      </c>
      <c r="AJ75">
        <f t="shared" si="33"/>
        <v>0</v>
      </c>
      <c r="AK75">
        <f t="shared" si="34"/>
        <v>0</v>
      </c>
      <c r="AL75">
        <v>3.6</v>
      </c>
      <c r="AM75">
        <v>0</v>
      </c>
      <c r="AP75">
        <v>18</v>
      </c>
      <c r="AQ75">
        <v>21</v>
      </c>
    </row>
    <row r="76" spans="1:45">
      <c r="A76" t="str">
        <f t="shared" ca="1" si="31"/>
        <v>Equip5401</v>
      </c>
      <c r="B76" t="str">
        <f t="shared" ca="1" si="32"/>
        <v/>
      </c>
      <c r="C76" t="s">
        <v>18</v>
      </c>
      <c r="D76" s="1">
        <f t="shared" ca="1" si="28"/>
        <v>5</v>
      </c>
      <c r="E76">
        <v>4</v>
      </c>
      <c r="F76">
        <v>4</v>
      </c>
      <c r="G76">
        <v>1</v>
      </c>
      <c r="H76">
        <f t="shared" ca="1" si="22"/>
        <v>1</v>
      </c>
      <c r="I76">
        <f t="shared" si="35"/>
        <v>3</v>
      </c>
      <c r="J76">
        <v>128.83000000000001</v>
      </c>
      <c r="K76">
        <v>176.03</v>
      </c>
      <c r="L76" t="s">
        <v>34</v>
      </c>
      <c r="M76" s="1">
        <f t="shared" ca="1" si="25"/>
        <v>3</v>
      </c>
      <c r="N76">
        <f t="shared" ca="1" si="29"/>
        <v>-20</v>
      </c>
      <c r="P76" t="s">
        <v>273</v>
      </c>
      <c r="Q76">
        <f t="shared" si="30"/>
        <v>1</v>
      </c>
      <c r="R76" t="str">
        <f t="shared" si="36"/>
        <v>Shot_FourMaker140</v>
      </c>
      <c r="S76" t="str">
        <f t="shared" si="37"/>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f t="shared" si="33"/>
        <v>0</v>
      </c>
      <c r="AK76">
        <f t="shared" si="34"/>
        <v>0</v>
      </c>
      <c r="AL76">
        <v>1</v>
      </c>
      <c r="AM76">
        <v>0</v>
      </c>
      <c r="AP76">
        <v>50</v>
      </c>
      <c r="AQ76">
        <v>60</v>
      </c>
      <c r="AR76">
        <v>80</v>
      </c>
      <c r="AS76">
        <v>96</v>
      </c>
    </row>
    <row r="77" spans="1:45">
      <c r="A77" t="str">
        <f t="shared" ca="1" si="31"/>
        <v>Equip5402</v>
      </c>
      <c r="B77" t="str">
        <f t="shared" ca="1" si="32"/>
        <v/>
      </c>
      <c r="C77" t="s">
        <v>18</v>
      </c>
      <c r="D77" s="1">
        <f t="shared" ca="1" si="28"/>
        <v>5</v>
      </c>
      <c r="E77">
        <v>4</v>
      </c>
      <c r="F77">
        <v>4</v>
      </c>
      <c r="G77">
        <v>2</v>
      </c>
      <c r="H77">
        <f t="shared" ca="1" si="22"/>
        <v>1</v>
      </c>
      <c r="I77">
        <f t="shared" si="35"/>
        <v>3</v>
      </c>
      <c r="J77">
        <v>113.52</v>
      </c>
      <c r="K77">
        <v>184.96</v>
      </c>
      <c r="L77" t="s">
        <v>34</v>
      </c>
      <c r="M77" s="1">
        <f t="shared" ca="1" si="25"/>
        <v>3</v>
      </c>
      <c r="N77">
        <f t="shared" ca="1" si="29"/>
        <v>-20</v>
      </c>
      <c r="P77" t="s">
        <v>300</v>
      </c>
      <c r="Q77">
        <f t="shared" si="30"/>
        <v>1</v>
      </c>
      <c r="R77" t="str">
        <f t="shared" si="36"/>
        <v>Shot_JimHdAssassin12</v>
      </c>
      <c r="S77" t="str">
        <f t="shared" si="37"/>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f t="shared" si="33"/>
        <v>0</v>
      </c>
      <c r="AK77">
        <f t="shared" si="34"/>
        <v>0</v>
      </c>
      <c r="AL77">
        <v>0.8</v>
      </c>
      <c r="AM77">
        <v>0</v>
      </c>
      <c r="AP77">
        <v>51</v>
      </c>
      <c r="AQ77">
        <v>61</v>
      </c>
      <c r="AR77">
        <v>88</v>
      </c>
      <c r="AS77">
        <v>105</v>
      </c>
    </row>
    <row r="78" spans="1:45">
      <c r="A78" t="str">
        <f t="shared" ca="1" si="31"/>
        <v>Equip5403</v>
      </c>
      <c r="B78" t="str">
        <f t="shared" ca="1" si="32"/>
        <v/>
      </c>
      <c r="C78" t="s">
        <v>18</v>
      </c>
      <c r="D78" s="1">
        <f t="shared" ca="1" si="28"/>
        <v>5</v>
      </c>
      <c r="E78">
        <v>4</v>
      </c>
      <c r="F78">
        <v>5</v>
      </c>
      <c r="G78">
        <v>3</v>
      </c>
      <c r="H78">
        <f t="shared" ca="1" si="22"/>
        <v>1</v>
      </c>
      <c r="I78">
        <f t="shared" si="35"/>
        <v>3</v>
      </c>
      <c r="J78">
        <v>157.76</v>
      </c>
      <c r="K78">
        <v>215.56</v>
      </c>
      <c r="L78" t="s">
        <v>34</v>
      </c>
      <c r="M78" s="1">
        <f t="shared" ca="1" si="25"/>
        <v>3</v>
      </c>
      <c r="N78">
        <f t="shared" ca="1" si="29"/>
        <v>-10</v>
      </c>
      <c r="P78" t="s">
        <v>245</v>
      </c>
      <c r="Q78">
        <f t="shared" si="30"/>
        <v>1</v>
      </c>
      <c r="R78" t="str">
        <f t="shared" si="36"/>
        <v>Shot_MoonSword</v>
      </c>
      <c r="S78" t="str">
        <f t="shared" si="37"/>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f t="shared" si="33"/>
        <v>0</v>
      </c>
      <c r="AK78">
        <f t="shared" si="34"/>
        <v>0</v>
      </c>
      <c r="AL78">
        <v>0.2</v>
      </c>
      <c r="AM78">
        <v>1</v>
      </c>
      <c r="AP78">
        <v>100</v>
      </c>
      <c r="AQ78">
        <v>120</v>
      </c>
      <c r="AR78">
        <v>195</v>
      </c>
      <c r="AS78">
        <v>234</v>
      </c>
    </row>
    <row r="79" spans="1:45">
      <c r="A79" t="str">
        <f t="shared" ca="1" si="31"/>
        <v>Equip5404</v>
      </c>
      <c r="B79" t="str">
        <f t="shared" ca="1" si="32"/>
        <v/>
      </c>
      <c r="C79" t="s">
        <v>18</v>
      </c>
      <c r="D79" s="1">
        <f t="shared" ca="1" si="28"/>
        <v>5</v>
      </c>
      <c r="E79">
        <v>4</v>
      </c>
      <c r="F79">
        <v>5</v>
      </c>
      <c r="G79">
        <v>4</v>
      </c>
      <c r="H79">
        <f t="shared" ca="1" si="22"/>
        <v>1</v>
      </c>
      <c r="I79">
        <f t="shared" si="35"/>
        <v>3</v>
      </c>
      <c r="J79">
        <v>139.02000000000001</v>
      </c>
      <c r="K79">
        <v>226.49</v>
      </c>
      <c r="L79" t="s">
        <v>34</v>
      </c>
      <c r="M79" s="1">
        <f t="shared" ca="1" si="25"/>
        <v>3</v>
      </c>
      <c r="N79">
        <f t="shared" ca="1" si="29"/>
        <v>-10</v>
      </c>
      <c r="P79" t="s">
        <v>299</v>
      </c>
      <c r="Q79">
        <f t="shared" si="30"/>
        <v>1</v>
      </c>
      <c r="R79" t="str">
        <f t="shared" si="36"/>
        <v>Shot_JimHdAssassin11</v>
      </c>
      <c r="S79" t="str">
        <f t="shared" si="37"/>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f t="shared" si="33"/>
        <v>0</v>
      </c>
      <c r="AK79">
        <f t="shared" si="34"/>
        <v>0</v>
      </c>
      <c r="AL79">
        <v>0.16000000000000003</v>
      </c>
      <c r="AM79">
        <v>1</v>
      </c>
      <c r="AP79">
        <v>110</v>
      </c>
      <c r="AQ79">
        <v>132</v>
      </c>
      <c r="AR79">
        <v>201</v>
      </c>
      <c r="AS79">
        <v>241</v>
      </c>
    </row>
    <row r="80" spans="1:45">
      <c r="A80" t="str">
        <f t="shared" ca="1" si="31"/>
        <v>Equip5405</v>
      </c>
      <c r="B80" t="str">
        <f t="shared" ca="1" si="32"/>
        <v/>
      </c>
      <c r="C80" t="s">
        <v>18</v>
      </c>
      <c r="D80" s="1">
        <f t="shared" ca="1" si="28"/>
        <v>5</v>
      </c>
      <c r="E80">
        <v>4</v>
      </c>
      <c r="F80">
        <v>6</v>
      </c>
      <c r="G80">
        <v>5</v>
      </c>
      <c r="H80">
        <f t="shared" ca="1" si="22"/>
        <v>1</v>
      </c>
      <c r="I80">
        <f t="shared" si="35"/>
        <v>3</v>
      </c>
      <c r="J80">
        <v>193.2</v>
      </c>
      <c r="K80">
        <v>263.97000000000003</v>
      </c>
      <c r="L80" t="s">
        <v>34</v>
      </c>
      <c r="M80" s="1">
        <f t="shared" ca="1" si="25"/>
        <v>3</v>
      </c>
      <c r="N80">
        <f t="shared" ca="1" si="29"/>
        <v>-5</v>
      </c>
      <c r="P80" t="s">
        <v>257</v>
      </c>
      <c r="Q80">
        <f t="shared" si="30"/>
        <v>1</v>
      </c>
      <c r="R80" t="str">
        <f t="shared" si="36"/>
        <v>Shot_ArsenalSword</v>
      </c>
      <c r="S80" t="str">
        <f t="shared" si="37"/>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f t="shared" si="33"/>
        <v>0</v>
      </c>
      <c r="AK80">
        <f t="shared" si="34"/>
        <v>0</v>
      </c>
      <c r="AL80">
        <v>0.04</v>
      </c>
      <c r="AM80">
        <v>2</v>
      </c>
      <c r="AP80">
        <v>240</v>
      </c>
      <c r="AQ80">
        <v>288</v>
      </c>
      <c r="AR80">
        <v>620</v>
      </c>
      <c r="AS80">
        <v>744</v>
      </c>
    </row>
    <row r="81" spans="1:45" hidden="1">
      <c r="A81" t="str">
        <f t="shared" si="31"/>
        <v>후보</v>
      </c>
      <c r="B81" t="str">
        <f t="shared" si="32"/>
        <v/>
      </c>
      <c r="C81" t="s">
        <v>18</v>
      </c>
      <c r="D81" s="1">
        <f t="shared" ca="1" si="28"/>
        <v>5</v>
      </c>
      <c r="E81">
        <v>-1</v>
      </c>
      <c r="F81">
        <v>0</v>
      </c>
      <c r="G81">
        <v>-1</v>
      </c>
      <c r="H81">
        <f t="shared" ca="1" si="22"/>
        <v>1</v>
      </c>
      <c r="I81">
        <f t="shared" si="35"/>
        <v>0</v>
      </c>
      <c r="J81">
        <v>0</v>
      </c>
      <c r="K81">
        <v>0</v>
      </c>
      <c r="L81" t="s">
        <v>322</v>
      </c>
      <c r="M81" s="1">
        <f t="shared" ca="1" si="25"/>
        <v>0</v>
      </c>
      <c r="N81" t="str">
        <f t="shared" ca="1" si="29"/>
        <v/>
      </c>
      <c r="P81" t="s">
        <v>244</v>
      </c>
      <c r="Q81">
        <f t="shared" si="30"/>
        <v>1</v>
      </c>
      <c r="R81" t="str">
        <f t="shared" si="36"/>
        <v>Shot_FierySword</v>
      </c>
      <c r="S81" t="str">
        <f t="shared" si="37"/>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L81">
        <v>0</v>
      </c>
      <c r="AM81">
        <v>99</v>
      </c>
    </row>
    <row r="82" spans="1:45" hidden="1">
      <c r="A82" t="str">
        <f t="shared" si="31"/>
        <v>후보</v>
      </c>
      <c r="B82" t="str">
        <f t="shared" si="32"/>
        <v/>
      </c>
      <c r="C82" t="s">
        <v>18</v>
      </c>
      <c r="D82" s="1">
        <f t="shared" ca="1" si="28"/>
        <v>5</v>
      </c>
      <c r="E82">
        <v>-1</v>
      </c>
      <c r="F82">
        <v>0</v>
      </c>
      <c r="G82">
        <v>-1</v>
      </c>
      <c r="H82">
        <f t="shared" ca="1" si="22"/>
        <v>1</v>
      </c>
      <c r="I82">
        <f t="shared" si="35"/>
        <v>0</v>
      </c>
      <c r="J82">
        <v>0</v>
      </c>
      <c r="K82">
        <v>0</v>
      </c>
      <c r="L82" t="s">
        <v>322</v>
      </c>
      <c r="M82" s="1">
        <f t="shared" ca="1" si="25"/>
        <v>0</v>
      </c>
      <c r="N82" t="str">
        <f t="shared" ca="1" si="29"/>
        <v/>
      </c>
      <c r="P82" t="s">
        <v>263</v>
      </c>
      <c r="Q82">
        <f t="shared" si="30"/>
        <v>1</v>
      </c>
      <c r="R82" t="str">
        <f t="shared" si="36"/>
        <v>Shot_MeleeMachete</v>
      </c>
      <c r="S82" t="str">
        <f t="shared" si="37"/>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L82">
        <v>0</v>
      </c>
      <c r="AM82">
        <v>99</v>
      </c>
    </row>
    <row r="83" spans="1:45" hidden="1">
      <c r="A83" t="str">
        <f t="shared" si="31"/>
        <v>후보</v>
      </c>
      <c r="B83" t="str">
        <f t="shared" si="32"/>
        <v/>
      </c>
      <c r="C83" t="s">
        <v>18</v>
      </c>
      <c r="D83" s="1">
        <f t="shared" ref="D83" ca="1" si="38">VLOOKUP(C83,OFFSET(INDIRECT("$A:$B"),0,MATCH(C$1&amp;"_Verify",INDIRECT("$1:$1"),0)-1),2,0)</f>
        <v>5</v>
      </c>
      <c r="E83">
        <v>-1</v>
      </c>
      <c r="F83">
        <v>0</v>
      </c>
      <c r="G83">
        <v>-1</v>
      </c>
      <c r="H83">
        <f t="shared" ca="1" si="22"/>
        <v>1</v>
      </c>
      <c r="I83">
        <f t="shared" ref="I83" si="39">INT(E83/2)+1</f>
        <v>0</v>
      </c>
      <c r="J83">
        <v>0</v>
      </c>
      <c r="K83">
        <v>0</v>
      </c>
      <c r="L83" t="s">
        <v>322</v>
      </c>
      <c r="M83" s="1">
        <f t="shared" ref="M83" ca="1" si="40">VLOOKUP(L83,OFFSET(INDIRECT("$A:$B"),0,MATCH(L$1&amp;"_Verify",INDIRECT("$1:$1"),0)-1),2,0)</f>
        <v>0</v>
      </c>
      <c r="N83" t="str">
        <f t="shared" ref="N83" ca="1" si="41">IF(M83=0,"",
IF(F83&lt;=3,0,
IF(F83=4,-20,
IF(F83=5,-10,
IF(F83=6,-5,
"없음")))))</f>
        <v/>
      </c>
      <c r="P83" t="s">
        <v>271</v>
      </c>
      <c r="Q83">
        <f t="shared" si="30"/>
        <v>1</v>
      </c>
      <c r="R83" t="str">
        <f t="shared" ref="R83" si="42">IF(ISBLANK(P83),"","Shot_"&amp;P83)</f>
        <v>Shot_SunSword</v>
      </c>
      <c r="S83" t="str">
        <f t="shared" ref="S83" si="43">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L83">
        <v>0</v>
      </c>
      <c r="AM83">
        <v>99</v>
      </c>
    </row>
    <row r="84" spans="1:45" hidden="1">
      <c r="A84" t="str">
        <f t="shared" si="31"/>
        <v>후보</v>
      </c>
      <c r="B84" t="str">
        <f t="shared" si="32"/>
        <v/>
      </c>
      <c r="C84" t="s">
        <v>18</v>
      </c>
      <c r="D84" s="1">
        <f t="shared" ref="D84" ca="1" si="44">VLOOKUP(C84,OFFSET(INDIRECT("$A:$B"),0,MATCH(C$1&amp;"_Verify",INDIRECT("$1:$1"),0)-1),2,0)</f>
        <v>5</v>
      </c>
      <c r="E84">
        <v>-1</v>
      </c>
      <c r="F84">
        <v>0</v>
      </c>
      <c r="G84">
        <v>-1</v>
      </c>
      <c r="H84">
        <f t="shared" ca="1" si="22"/>
        <v>1</v>
      </c>
      <c r="I84">
        <f t="shared" ref="I84" si="45">INT(E84/2)+1</f>
        <v>0</v>
      </c>
      <c r="J84">
        <v>0</v>
      </c>
      <c r="K84">
        <v>0</v>
      </c>
      <c r="L84" t="s">
        <v>322</v>
      </c>
      <c r="M84" s="1">
        <f t="shared" ref="M84" ca="1" si="46">VLOOKUP(L84,OFFSET(INDIRECT("$A:$B"),0,MATCH(L$1&amp;"_Verify",INDIRECT("$1:$1"),0)-1),2,0)</f>
        <v>0</v>
      </c>
      <c r="N84" t="str">
        <f t="shared" ref="N84" ca="1" si="47">IF(M84=0,"",
IF(F84&lt;=3,0,
IF(F84=4,-20,
IF(F84=5,-10,
IF(F84=6,-5,
"없음")))))</f>
        <v/>
      </c>
      <c r="P84" t="s">
        <v>274</v>
      </c>
      <c r="Q84">
        <f t="shared" si="30"/>
        <v>1</v>
      </c>
      <c r="R84" t="str">
        <f t="shared" ref="R84" si="48">IF(ISBLANK(P84),"","Shot_"&amp;P84)</f>
        <v>Shot_KenSword</v>
      </c>
      <c r="S84" t="str">
        <f t="shared" ref="S84" si="49">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L84">
        <v>0</v>
      </c>
      <c r="AM84">
        <v>99</v>
      </c>
    </row>
    <row r="85" spans="1:45" hidden="1">
      <c r="A85" t="str">
        <f t="shared" si="31"/>
        <v>후보</v>
      </c>
      <c r="B85" t="str">
        <f t="shared" si="32"/>
        <v/>
      </c>
      <c r="C85" t="s">
        <v>18</v>
      </c>
      <c r="D85" s="1">
        <f t="shared" ref="D85:D87" ca="1" si="50">VLOOKUP(C85,OFFSET(INDIRECT("$A:$B"),0,MATCH(C$1&amp;"_Verify",INDIRECT("$1:$1"),0)-1),2,0)</f>
        <v>5</v>
      </c>
      <c r="E85">
        <v>-1</v>
      </c>
      <c r="F85">
        <v>0</v>
      </c>
      <c r="G85">
        <v>-1</v>
      </c>
      <c r="H85">
        <f t="shared" ca="1" si="22"/>
        <v>1</v>
      </c>
      <c r="I85">
        <f t="shared" ref="I85:I87" si="51">INT(E85/2)+1</f>
        <v>0</v>
      </c>
      <c r="J85">
        <v>0</v>
      </c>
      <c r="K85">
        <v>0</v>
      </c>
      <c r="L85" t="s">
        <v>322</v>
      </c>
      <c r="M85" s="1">
        <f t="shared" ref="M85:M87" ca="1" si="52">VLOOKUP(L85,OFFSET(INDIRECT("$A:$B"),0,MATCH(L$1&amp;"_Verify",INDIRECT("$1:$1"),0)-1),2,0)</f>
        <v>0</v>
      </c>
      <c r="N85" t="str">
        <f t="shared" ref="N85:N87" ca="1" si="53">IF(M85=0,"",
IF(F85&lt;=3,0,
IF(F85=4,-20,
IF(F85=5,-10,
IF(F85=6,-5,
"없음")))))</f>
        <v/>
      </c>
      <c r="P85" t="s">
        <v>54</v>
      </c>
      <c r="Q85">
        <f t="shared" si="30"/>
        <v>1</v>
      </c>
      <c r="R85" t="str">
        <f t="shared" ref="R85:R87" si="54">IF(ISBLANK(P85),"","Shot_"&amp;P85)</f>
        <v>Shot_StealthSword</v>
      </c>
      <c r="S85" t="str">
        <f t="shared" ref="S85:S87" si="55">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L85">
        <v>0</v>
      </c>
      <c r="AM85">
        <v>99</v>
      </c>
    </row>
    <row r="86" spans="1:45" hidden="1">
      <c r="A86" t="str">
        <f t="shared" si="31"/>
        <v>후보</v>
      </c>
      <c r="B86" t="str">
        <f t="shared" si="32"/>
        <v/>
      </c>
      <c r="C86" t="s">
        <v>18</v>
      </c>
      <c r="D86" s="1">
        <f t="shared" ca="1" si="50"/>
        <v>5</v>
      </c>
      <c r="E86">
        <v>-1</v>
      </c>
      <c r="F86">
        <v>0</v>
      </c>
      <c r="G86">
        <v>-1</v>
      </c>
      <c r="H86">
        <f t="shared" ca="1" si="22"/>
        <v>1</v>
      </c>
      <c r="I86">
        <f t="shared" si="51"/>
        <v>0</v>
      </c>
      <c r="J86">
        <v>0</v>
      </c>
      <c r="K86">
        <v>0</v>
      </c>
      <c r="L86" t="s">
        <v>322</v>
      </c>
      <c r="M86" s="1">
        <f t="shared" ca="1" si="52"/>
        <v>0</v>
      </c>
      <c r="N86" t="str">
        <f t="shared" ca="1" si="53"/>
        <v/>
      </c>
      <c r="P86" t="s">
        <v>56</v>
      </c>
      <c r="Q86">
        <f t="shared" si="30"/>
        <v>1</v>
      </c>
      <c r="R86" t="str">
        <f t="shared" si="54"/>
        <v>Shot_BatAngelSword</v>
      </c>
      <c r="S86" t="str">
        <f t="shared" si="55"/>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L86">
        <v>0</v>
      </c>
      <c r="AM86">
        <v>99</v>
      </c>
    </row>
    <row r="87" spans="1:45" hidden="1">
      <c r="A87" t="str">
        <f t="shared" si="31"/>
        <v>후보</v>
      </c>
      <c r="B87" t="str">
        <f t="shared" si="32"/>
        <v/>
      </c>
      <c r="C87" t="s">
        <v>18</v>
      </c>
      <c r="D87" s="1">
        <f t="shared" ca="1" si="50"/>
        <v>5</v>
      </c>
      <c r="E87">
        <v>-1</v>
      </c>
      <c r="F87">
        <v>0</v>
      </c>
      <c r="G87">
        <v>-1</v>
      </c>
      <c r="H87">
        <f t="shared" ca="1" si="22"/>
        <v>1</v>
      </c>
      <c r="I87">
        <f t="shared" si="51"/>
        <v>0</v>
      </c>
      <c r="J87">
        <v>0</v>
      </c>
      <c r="K87">
        <v>0</v>
      </c>
      <c r="L87" t="s">
        <v>322</v>
      </c>
      <c r="M87" s="1">
        <f t="shared" ca="1" si="52"/>
        <v>0</v>
      </c>
      <c r="N87" t="str">
        <f t="shared" ca="1" si="53"/>
        <v/>
      </c>
      <c r="P87" t="s">
        <v>239</v>
      </c>
      <c r="Q87">
        <f t="shared" si="30"/>
        <v>1</v>
      </c>
      <c r="R87" t="str">
        <f t="shared" si="54"/>
        <v>Shot_GoldenBlade</v>
      </c>
      <c r="S87" t="str">
        <f t="shared" si="55"/>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L87">
        <v>0</v>
      </c>
      <c r="AM87">
        <v>99</v>
      </c>
    </row>
    <row r="88" spans="1:45">
      <c r="A88" t="str">
        <f t="shared" ca="1" si="31"/>
        <v>Equip6001</v>
      </c>
      <c r="B88" t="str">
        <f t="shared" ca="1" si="32"/>
        <v/>
      </c>
      <c r="C88" t="s">
        <v>19</v>
      </c>
      <c r="D88" s="1">
        <f t="shared" ca="1" si="28"/>
        <v>6</v>
      </c>
      <c r="E88">
        <v>0</v>
      </c>
      <c r="F88">
        <v>0</v>
      </c>
      <c r="G88">
        <v>1</v>
      </c>
      <c r="H88">
        <f t="shared" ca="1" si="22"/>
        <v>0</v>
      </c>
      <c r="I88">
        <f t="shared" si="35"/>
        <v>1</v>
      </c>
      <c r="J88">
        <v>11.1</v>
      </c>
      <c r="K88">
        <v>14.1</v>
      </c>
      <c r="L88" t="s">
        <v>121</v>
      </c>
      <c r="M88" s="1">
        <f t="shared" ca="1" si="25"/>
        <v>0</v>
      </c>
      <c r="N88" t="str">
        <f t="shared" ca="1" si="29"/>
        <v/>
      </c>
      <c r="P88" t="s">
        <v>317</v>
      </c>
      <c r="Q88">
        <f t="shared" si="30"/>
        <v>1</v>
      </c>
      <c r="R88" t="str">
        <f t="shared" si="36"/>
        <v>Shot_TriRevolver</v>
      </c>
      <c r="S88" t="str">
        <f t="shared" si="37"/>
        <v>EquipName_TriRevolver</v>
      </c>
      <c r="T88" t="str">
        <f>IF(ISBLANK(S88),"",
IFERROR(VLOOKUP(S88,[1]StringTable!$1:$1048576,MATCH("kor|String",[1]StringTable!$1:$1,0),0),
"스트링없음"))</f>
        <v>트라이리볼버</v>
      </c>
      <c r="U88">
        <f>VLOOKUP(F88,TransferTable!$A:$V,MATCH(TransferTable!$V$1,TransferTable!$A$1:$V$1,0),0)</f>
        <v>1</v>
      </c>
      <c r="AG88">
        <v>0</v>
      </c>
      <c r="AH88">
        <v>99</v>
      </c>
      <c r="AI88">
        <v>99</v>
      </c>
      <c r="AJ88">
        <f t="shared" ref="AJ88:AJ113" si="56">IF(AH88*100+AI88&lt;=AJ$1,1,0)*AG88</f>
        <v>0</v>
      </c>
      <c r="AK88">
        <f t="shared" ref="AK88:AK113" si="57">AJ88/(SUM(AJ:AJ)-AJ$1)</f>
        <v>0</v>
      </c>
      <c r="AL88">
        <v>25</v>
      </c>
      <c r="AM88">
        <v>0</v>
      </c>
      <c r="AN88">
        <v>3950</v>
      </c>
      <c r="AO88">
        <v>4850</v>
      </c>
    </row>
    <row r="89" spans="1:45">
      <c r="A89" t="str">
        <f t="shared" ca="1" si="31"/>
        <v>Equip6002</v>
      </c>
      <c r="B89" t="str">
        <f t="shared" ca="1" si="32"/>
        <v/>
      </c>
      <c r="C89" t="s">
        <v>19</v>
      </c>
      <c r="D89" s="1">
        <f t="shared" ca="1" si="28"/>
        <v>6</v>
      </c>
      <c r="E89">
        <v>0</v>
      </c>
      <c r="F89">
        <v>0</v>
      </c>
      <c r="G89">
        <v>2</v>
      </c>
      <c r="H89">
        <f t="shared" ca="1" si="22"/>
        <v>0</v>
      </c>
      <c r="I89">
        <f t="shared" si="35"/>
        <v>1</v>
      </c>
      <c r="J89">
        <v>10.85</v>
      </c>
      <c r="K89">
        <v>13.5</v>
      </c>
      <c r="L89" t="s">
        <v>121</v>
      </c>
      <c r="M89" s="1">
        <f t="shared" ca="1" si="25"/>
        <v>0</v>
      </c>
      <c r="N89" t="str">
        <f t="shared" ca="1" si="29"/>
        <v/>
      </c>
      <c r="P89" t="s">
        <v>224</v>
      </c>
      <c r="Q89">
        <f t="shared" si="30"/>
        <v>1</v>
      </c>
      <c r="R89" t="str">
        <f t="shared" si="36"/>
        <v>Shot_SMG28</v>
      </c>
      <c r="S89" t="str">
        <f t="shared" si="37"/>
        <v>EquipName_SMG28</v>
      </c>
      <c r="T89" t="str">
        <f>IF(ISBLANK(S89),"",
IFERROR(VLOOKUP(S89,[1]StringTable!$1:$1048576,MATCH("kor|String",[1]StringTable!$1:$1,0),0),
"스트링없음"))</f>
        <v>SMG28</v>
      </c>
      <c r="U89">
        <f>VLOOKUP(F89,TransferTable!$A:$V,MATCH(TransferTable!$V$1,TransferTable!$A$1:$V$1,0),0)</f>
        <v>1</v>
      </c>
      <c r="AG89">
        <v>0</v>
      </c>
      <c r="AH89">
        <v>99</v>
      </c>
      <c r="AI89">
        <v>99</v>
      </c>
      <c r="AJ89">
        <f t="shared" si="56"/>
        <v>0</v>
      </c>
      <c r="AK89">
        <f t="shared" si="57"/>
        <v>0</v>
      </c>
      <c r="AL89">
        <v>20</v>
      </c>
      <c r="AM89">
        <v>0</v>
      </c>
      <c r="AN89">
        <v>4050</v>
      </c>
      <c r="AO89">
        <v>5250</v>
      </c>
    </row>
    <row r="90" spans="1:45">
      <c r="A90" t="str">
        <f t="shared" ca="1" si="31"/>
        <v>Equip6101</v>
      </c>
      <c r="B90" t="str">
        <f t="shared" ca="1" si="32"/>
        <v/>
      </c>
      <c r="C90" t="s">
        <v>19</v>
      </c>
      <c r="D90" s="1">
        <f t="shared" ca="1" si="28"/>
        <v>6</v>
      </c>
      <c r="E90">
        <v>1</v>
      </c>
      <c r="F90">
        <v>1</v>
      </c>
      <c r="G90">
        <v>1</v>
      </c>
      <c r="H90">
        <f t="shared" ca="1" si="22"/>
        <v>0</v>
      </c>
      <c r="I90">
        <f t="shared" si="35"/>
        <v>1</v>
      </c>
      <c r="J90">
        <v>13.35</v>
      </c>
      <c r="K90">
        <v>19.95</v>
      </c>
      <c r="L90" t="s">
        <v>121</v>
      </c>
      <c r="M90" s="1">
        <f t="shared" ca="1" si="25"/>
        <v>0</v>
      </c>
      <c r="N90" t="str">
        <f t="shared" ca="1" si="29"/>
        <v/>
      </c>
      <c r="P90" t="s">
        <v>309</v>
      </c>
      <c r="Q90">
        <f t="shared" si="30"/>
        <v>1</v>
      </c>
      <c r="R90" t="str">
        <f t="shared" si="36"/>
        <v>Shot_SciFiRifle4</v>
      </c>
      <c r="S90" t="str">
        <f t="shared" si="37"/>
        <v>EquipName_SciFiRifle4</v>
      </c>
      <c r="T90" t="str">
        <f>IF(ISBLANK(S90),"",
IFERROR(VLOOKUP(S90,[1]StringTable!$1:$1048576,MATCH("kor|String",[1]StringTable!$1:$1,0),0),
"스트링없음"))</f>
        <v>라이플 모델 2048</v>
      </c>
      <c r="U90">
        <f>VLOOKUP(F90,TransferTable!$A:$V,MATCH(TransferTable!$V$1,TransferTable!$A$1:$V$1,0),0)</f>
        <v>1.4641000000000006</v>
      </c>
      <c r="AG90">
        <v>0</v>
      </c>
      <c r="AH90">
        <v>99</v>
      </c>
      <c r="AI90">
        <v>99</v>
      </c>
      <c r="AJ90">
        <f t="shared" si="56"/>
        <v>0</v>
      </c>
      <c r="AK90">
        <f t="shared" si="57"/>
        <v>0</v>
      </c>
      <c r="AL90">
        <v>30</v>
      </c>
      <c r="AM90">
        <v>0</v>
      </c>
      <c r="AN90">
        <v>11950</v>
      </c>
      <c r="AO90">
        <v>14450</v>
      </c>
    </row>
    <row r="91" spans="1:45">
      <c r="A91" t="str">
        <f t="shared" ca="1" si="31"/>
        <v>Equip6102</v>
      </c>
      <c r="B91" t="str">
        <f t="shared" ca="1" si="32"/>
        <v/>
      </c>
      <c r="C91" t="s">
        <v>19</v>
      </c>
      <c r="D91" s="1">
        <f t="shared" ca="1" si="28"/>
        <v>6</v>
      </c>
      <c r="E91">
        <v>1</v>
      </c>
      <c r="F91">
        <v>1</v>
      </c>
      <c r="G91">
        <v>2</v>
      </c>
      <c r="H91">
        <f t="shared" ca="1" si="22"/>
        <v>0</v>
      </c>
      <c r="I91">
        <f t="shared" si="35"/>
        <v>1</v>
      </c>
      <c r="J91">
        <v>12.93</v>
      </c>
      <c r="K91">
        <v>19.39</v>
      </c>
      <c r="L91" t="s">
        <v>121</v>
      </c>
      <c r="M91" s="1">
        <f t="shared" ca="1" si="25"/>
        <v>0</v>
      </c>
      <c r="N91" t="str">
        <f t="shared" ca="1" si="29"/>
        <v/>
      </c>
      <c r="P91" t="s">
        <v>318</v>
      </c>
      <c r="Q91">
        <f t="shared" si="30"/>
        <v>1</v>
      </c>
      <c r="R91" t="str">
        <f t="shared" si="36"/>
        <v>Shot_BubbleBlaster</v>
      </c>
      <c r="S91" t="str">
        <f t="shared" si="37"/>
        <v>EquipName_BubbleBlaster</v>
      </c>
      <c r="T91" t="str">
        <f>IF(ISBLANK(S91),"",
IFERROR(VLOOKUP(S91,[1]StringTable!$1:$1048576,MATCH("kor|String",[1]StringTable!$1:$1,0),0),
"스트링없음"))</f>
        <v>버블 블래스터</v>
      </c>
      <c r="U91">
        <f>VLOOKUP(F91,TransferTable!$A:$V,MATCH(TransferTable!$V$1,TransferTable!$A$1:$V$1,0),0)</f>
        <v>1.4641000000000006</v>
      </c>
      <c r="AG91">
        <v>0</v>
      </c>
      <c r="AH91">
        <v>99</v>
      </c>
      <c r="AI91">
        <v>99</v>
      </c>
      <c r="AJ91">
        <f t="shared" si="56"/>
        <v>0</v>
      </c>
      <c r="AK91">
        <f t="shared" si="57"/>
        <v>0</v>
      </c>
      <c r="AL91">
        <v>24</v>
      </c>
      <c r="AM91">
        <v>0</v>
      </c>
      <c r="AN91">
        <v>12050</v>
      </c>
      <c r="AO91">
        <v>14850</v>
      </c>
    </row>
    <row r="92" spans="1:45">
      <c r="A92" t="str">
        <f t="shared" ca="1" si="31"/>
        <v>Equip6201</v>
      </c>
      <c r="B92" t="str">
        <f t="shared" ca="1" si="32"/>
        <v/>
      </c>
      <c r="C92" t="s">
        <v>19</v>
      </c>
      <c r="D92" s="1">
        <f t="shared" ca="1" si="28"/>
        <v>6</v>
      </c>
      <c r="E92">
        <v>2</v>
      </c>
      <c r="F92">
        <v>2</v>
      </c>
      <c r="G92">
        <v>1</v>
      </c>
      <c r="H92">
        <f t="shared" ca="1" si="22"/>
        <v>0</v>
      </c>
      <c r="I92">
        <f t="shared" si="35"/>
        <v>2</v>
      </c>
      <c r="J92">
        <v>21.64</v>
      </c>
      <c r="K92">
        <v>33.299999999999997</v>
      </c>
      <c r="L92" t="s">
        <v>121</v>
      </c>
      <c r="M92" s="1">
        <f t="shared" ca="1" si="25"/>
        <v>0</v>
      </c>
      <c r="N92" t="str">
        <f t="shared" ca="1" si="29"/>
        <v/>
      </c>
      <c r="P92" t="s">
        <v>226</v>
      </c>
      <c r="Q92">
        <f t="shared" si="30"/>
        <v>1</v>
      </c>
      <c r="R92" t="str">
        <f t="shared" si="36"/>
        <v>Shot_SMG31</v>
      </c>
      <c r="S92" t="str">
        <f t="shared" si="37"/>
        <v>EquipName_SMG31</v>
      </c>
      <c r="T92" t="str">
        <f>IF(ISBLANK(S92),"",
IFERROR(VLOOKUP(S92,[1]StringTable!$1:$1048576,MATCH("kor|String",[1]StringTable!$1:$1,0),0),
"스트링없음"))</f>
        <v>SMG31</v>
      </c>
      <c r="U92">
        <f>VLOOKUP(F92,TransferTable!$A:$V,MATCH(TransferTable!$V$1,TransferTable!$A$1:$V$1,0),0)</f>
        <v>2.5937424601000023</v>
      </c>
      <c r="AG92">
        <v>0</v>
      </c>
      <c r="AH92">
        <v>99</v>
      </c>
      <c r="AI92">
        <v>99</v>
      </c>
      <c r="AJ92">
        <f t="shared" si="56"/>
        <v>0</v>
      </c>
      <c r="AK92">
        <f t="shared" si="57"/>
        <v>0</v>
      </c>
      <c r="AL92">
        <v>10</v>
      </c>
      <c r="AM92">
        <v>0</v>
      </c>
      <c r="AN92">
        <v>35950</v>
      </c>
      <c r="AO92">
        <v>43250</v>
      </c>
      <c r="AP92">
        <v>5</v>
      </c>
      <c r="AQ92">
        <v>7</v>
      </c>
    </row>
    <row r="93" spans="1:45">
      <c r="A93" t="str">
        <f t="shared" ca="1" si="31"/>
        <v>Equip6202</v>
      </c>
      <c r="B93" t="str">
        <f t="shared" ca="1" si="32"/>
        <v/>
      </c>
      <c r="C93" t="s">
        <v>19</v>
      </c>
      <c r="D93" s="1">
        <f t="shared" ca="1" si="28"/>
        <v>6</v>
      </c>
      <c r="E93">
        <v>2</v>
      </c>
      <c r="F93">
        <v>2</v>
      </c>
      <c r="G93">
        <v>2</v>
      </c>
      <c r="H93">
        <f t="shared" ref="H93:H128" ca="1" si="58">MOD(D93,2)</f>
        <v>0</v>
      </c>
      <c r="I93">
        <f t="shared" si="35"/>
        <v>2</v>
      </c>
      <c r="J93">
        <v>20.93</v>
      </c>
      <c r="K93">
        <v>32.58</v>
      </c>
      <c r="L93" t="s">
        <v>121</v>
      </c>
      <c r="M93" s="1">
        <f t="shared" ca="1" si="25"/>
        <v>0</v>
      </c>
      <c r="N93" t="str">
        <f t="shared" ca="1" si="29"/>
        <v/>
      </c>
      <c r="P93" t="s">
        <v>248</v>
      </c>
      <c r="Q93">
        <f t="shared" si="30"/>
        <v>1</v>
      </c>
      <c r="R93" t="str">
        <f t="shared" si="36"/>
        <v>Shot_SciFiGun</v>
      </c>
      <c r="S93" t="str">
        <f t="shared" si="37"/>
        <v>EquipName_SciFiGun</v>
      </c>
      <c r="T93" t="str">
        <f>IF(ISBLANK(S93),"",
IFERROR(VLOOKUP(S93,[1]StringTable!$1:$1048576,MATCH("kor|String",[1]StringTable!$1:$1,0),0),
"스트링없음"))</f>
        <v>에너지탄 리볼버</v>
      </c>
      <c r="U93">
        <f>VLOOKUP(F93,TransferTable!$A:$V,MATCH(TransferTable!$V$1,TransferTable!$A$1:$V$1,0),0)</f>
        <v>2.5937424601000023</v>
      </c>
      <c r="AG93">
        <v>0</v>
      </c>
      <c r="AH93">
        <v>99</v>
      </c>
      <c r="AI93">
        <v>99</v>
      </c>
      <c r="AJ93">
        <f t="shared" si="56"/>
        <v>0</v>
      </c>
      <c r="AK93">
        <f t="shared" si="57"/>
        <v>0</v>
      </c>
      <c r="AL93">
        <v>8</v>
      </c>
      <c r="AM93">
        <v>0</v>
      </c>
      <c r="AN93">
        <v>36050</v>
      </c>
      <c r="AO93">
        <v>43650</v>
      </c>
      <c r="AP93">
        <v>6</v>
      </c>
      <c r="AQ93">
        <v>8</v>
      </c>
    </row>
    <row r="94" spans="1:45">
      <c r="A94" t="str">
        <f t="shared" ca="1" si="31"/>
        <v>Equip6301</v>
      </c>
      <c r="B94" t="str">
        <f t="shared" ca="1" si="32"/>
        <v/>
      </c>
      <c r="C94" t="s">
        <v>19</v>
      </c>
      <c r="D94" s="1">
        <f t="shared" ca="1" si="28"/>
        <v>6</v>
      </c>
      <c r="E94">
        <v>3</v>
      </c>
      <c r="F94">
        <v>3</v>
      </c>
      <c r="G94">
        <v>1</v>
      </c>
      <c r="H94">
        <f t="shared" ca="1" si="58"/>
        <v>0</v>
      </c>
      <c r="I94">
        <f t="shared" si="35"/>
        <v>2</v>
      </c>
      <c r="J94">
        <v>49.66</v>
      </c>
      <c r="K94">
        <v>75.319999999999993</v>
      </c>
      <c r="L94" t="s">
        <v>121</v>
      </c>
      <c r="M94" s="1">
        <f t="shared" ca="1" si="25"/>
        <v>0</v>
      </c>
      <c r="N94" t="str">
        <f t="shared" ca="1" si="29"/>
        <v/>
      </c>
      <c r="P94" t="s">
        <v>59</v>
      </c>
      <c r="Q94">
        <f t="shared" si="30"/>
        <v>1</v>
      </c>
      <c r="R94" t="str">
        <f t="shared" si="36"/>
        <v>Shot_SciFiWarriorGun</v>
      </c>
      <c r="S94" t="str">
        <f t="shared" si="37"/>
        <v>EquipName_SciFiWarriorGun</v>
      </c>
      <c r="T94" t="str">
        <f>IF(ISBLANK(S94),"",
IFERROR(VLOOKUP(S94,[1]StringTable!$1:$1048576,MATCH("kor|String",[1]StringTable!$1:$1,0),0),
"스트링없음"))</f>
        <v>광학입자포</v>
      </c>
      <c r="U94">
        <f>VLOOKUP(F94,TransferTable!$A:$V,MATCH(TransferTable!$V$1,TransferTable!$A$1:$V$1,0),0)</f>
        <v>6.1159090448414624</v>
      </c>
      <c r="AG94">
        <v>0</v>
      </c>
      <c r="AH94">
        <v>99</v>
      </c>
      <c r="AI94">
        <v>99</v>
      </c>
      <c r="AJ94">
        <f t="shared" si="56"/>
        <v>0</v>
      </c>
      <c r="AK94">
        <f t="shared" si="57"/>
        <v>0</v>
      </c>
      <c r="AL94">
        <v>4.5</v>
      </c>
      <c r="AM94">
        <v>0</v>
      </c>
      <c r="AP94">
        <v>15</v>
      </c>
      <c r="AQ94">
        <v>18</v>
      </c>
    </row>
    <row r="95" spans="1:45">
      <c r="A95" t="str">
        <f t="shared" ca="1" si="31"/>
        <v>Equip6302</v>
      </c>
      <c r="B95" t="str">
        <f t="shared" ca="1" si="32"/>
        <v/>
      </c>
      <c r="C95" t="s">
        <v>19</v>
      </c>
      <c r="D95" s="1">
        <f t="shared" ca="1" si="28"/>
        <v>6</v>
      </c>
      <c r="E95">
        <v>3</v>
      </c>
      <c r="F95">
        <v>3</v>
      </c>
      <c r="G95">
        <v>2</v>
      </c>
      <c r="H95">
        <f t="shared" ca="1" si="58"/>
        <v>0</v>
      </c>
      <c r="I95">
        <f t="shared" si="35"/>
        <v>2</v>
      </c>
      <c r="J95">
        <v>44.21</v>
      </c>
      <c r="K95">
        <v>79.14</v>
      </c>
      <c r="L95" t="s">
        <v>121</v>
      </c>
      <c r="M95" s="1">
        <f t="shared" ca="1" si="25"/>
        <v>0</v>
      </c>
      <c r="N95" t="str">
        <f t="shared" ca="1" si="29"/>
        <v/>
      </c>
      <c r="P95" t="s">
        <v>243</v>
      </c>
      <c r="Q95">
        <f t="shared" si="30"/>
        <v>1</v>
      </c>
      <c r="R95" t="str">
        <f t="shared" si="36"/>
        <v>Shot_PetalShotgun</v>
      </c>
      <c r="S95" t="str">
        <f t="shared" si="37"/>
        <v>EquipName_PetalShotgun</v>
      </c>
      <c r="T95" t="str">
        <f>IF(ISBLANK(S95),"",
IFERROR(VLOOKUP(S95,[1]StringTable!$1:$1048576,MATCH("kor|String",[1]StringTable!$1:$1,0),0),
"스트링없음"))</f>
        <v>꽃잎 샷건</v>
      </c>
      <c r="U95">
        <f>VLOOKUP(F95,TransferTable!$A:$V,MATCH(TransferTable!$V$1,TransferTable!$A$1:$V$1,0),0)</f>
        <v>6.1159090448414624</v>
      </c>
      <c r="AG95">
        <v>0</v>
      </c>
      <c r="AH95">
        <v>99</v>
      </c>
      <c r="AI95">
        <v>99</v>
      </c>
      <c r="AJ95">
        <f t="shared" si="56"/>
        <v>0</v>
      </c>
      <c r="AK95">
        <f t="shared" si="57"/>
        <v>0</v>
      </c>
      <c r="AL95">
        <v>3.6</v>
      </c>
      <c r="AM95">
        <v>0</v>
      </c>
      <c r="AP95">
        <v>18</v>
      </c>
      <c r="AQ95">
        <v>21</v>
      </c>
    </row>
    <row r="96" spans="1:45">
      <c r="A96" t="str">
        <f t="shared" ca="1" si="31"/>
        <v>Equip6401</v>
      </c>
      <c r="B96" t="str">
        <f t="shared" ca="1" si="32"/>
        <v/>
      </c>
      <c r="C96" t="s">
        <v>19</v>
      </c>
      <c r="D96" s="1">
        <f t="shared" ca="1" si="28"/>
        <v>6</v>
      </c>
      <c r="E96">
        <v>4</v>
      </c>
      <c r="F96">
        <v>4</v>
      </c>
      <c r="G96">
        <v>1</v>
      </c>
      <c r="H96">
        <f t="shared" ca="1" si="58"/>
        <v>0</v>
      </c>
      <c r="I96">
        <f t="shared" si="35"/>
        <v>3</v>
      </c>
      <c r="J96">
        <v>128.83000000000001</v>
      </c>
      <c r="K96">
        <v>176.03</v>
      </c>
      <c r="L96" t="s">
        <v>34</v>
      </c>
      <c r="M96" s="1">
        <f t="shared" ca="1" si="25"/>
        <v>3</v>
      </c>
      <c r="N96">
        <f t="shared" ca="1" si="29"/>
        <v>-20</v>
      </c>
      <c r="P96" t="s">
        <v>225</v>
      </c>
      <c r="Q96">
        <f t="shared" si="30"/>
        <v>1</v>
      </c>
      <c r="R96" t="str">
        <f t="shared" si="36"/>
        <v>Shot_SMG30</v>
      </c>
      <c r="S96" t="str">
        <f t="shared" si="37"/>
        <v>EquipName_SMG30</v>
      </c>
      <c r="T96" t="str">
        <f>IF(ISBLANK(S96),"",
IFERROR(VLOOKUP(S96,[1]StringTable!$1:$1048576,MATCH("kor|String",[1]StringTable!$1:$1,0),0),
"스트링없음"))</f>
        <v>SMG30</v>
      </c>
      <c r="U96">
        <f>VLOOKUP(F96,TransferTable!$A:$V,MATCH(TransferTable!$V$1,TransferTable!$A$1:$V$1,0),0)</f>
        <v>14.420993610649951</v>
      </c>
      <c r="AG96">
        <v>0</v>
      </c>
      <c r="AH96">
        <v>99</v>
      </c>
      <c r="AI96">
        <v>99</v>
      </c>
      <c r="AJ96">
        <f t="shared" si="56"/>
        <v>0</v>
      </c>
      <c r="AK96">
        <f t="shared" si="57"/>
        <v>0</v>
      </c>
      <c r="AL96">
        <v>1</v>
      </c>
      <c r="AM96">
        <v>0</v>
      </c>
      <c r="AP96">
        <v>50</v>
      </c>
      <c r="AQ96">
        <v>60</v>
      </c>
      <c r="AR96">
        <v>80</v>
      </c>
      <c r="AS96">
        <v>96</v>
      </c>
    </row>
    <row r="97" spans="1:45">
      <c r="A97" t="str">
        <f t="shared" ca="1" si="31"/>
        <v>Equip6402</v>
      </c>
      <c r="B97" t="str">
        <f t="shared" ca="1" si="32"/>
        <v/>
      </c>
      <c r="C97" t="s">
        <v>19</v>
      </c>
      <c r="D97" s="1">
        <f t="shared" ca="1" si="28"/>
        <v>6</v>
      </c>
      <c r="E97">
        <v>4</v>
      </c>
      <c r="F97">
        <v>4</v>
      </c>
      <c r="G97">
        <v>2</v>
      </c>
      <c r="H97">
        <f t="shared" ca="1" si="58"/>
        <v>0</v>
      </c>
      <c r="I97">
        <f t="shared" si="35"/>
        <v>3</v>
      </c>
      <c r="J97">
        <v>113.52</v>
      </c>
      <c r="K97">
        <v>184.96</v>
      </c>
      <c r="L97" t="s">
        <v>34</v>
      </c>
      <c r="M97" s="1">
        <f t="shared" ca="1" si="25"/>
        <v>3</v>
      </c>
      <c r="N97">
        <f t="shared" ca="1" si="29"/>
        <v>-20</v>
      </c>
      <c r="P97" t="s">
        <v>308</v>
      </c>
      <c r="Q97">
        <f t="shared" si="30"/>
        <v>1</v>
      </c>
      <c r="R97" t="str">
        <f t="shared" si="36"/>
        <v>Shot_SciFiRocketLauncher</v>
      </c>
      <c r="S97" t="str">
        <f t="shared" si="37"/>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v>
      </c>
      <c r="AH97">
        <v>99</v>
      </c>
      <c r="AI97">
        <v>99</v>
      </c>
      <c r="AJ97">
        <f t="shared" si="56"/>
        <v>0</v>
      </c>
      <c r="AK97">
        <f t="shared" si="57"/>
        <v>0</v>
      </c>
      <c r="AL97">
        <v>0.8</v>
      </c>
      <c r="AM97">
        <v>0</v>
      </c>
      <c r="AP97">
        <v>51</v>
      </c>
      <c r="AQ97">
        <v>61</v>
      </c>
      <c r="AR97">
        <v>88</v>
      </c>
      <c r="AS97">
        <v>105</v>
      </c>
    </row>
    <row r="98" spans="1:45">
      <c r="A98" t="str">
        <f t="shared" ca="1" si="31"/>
        <v>Equip6403</v>
      </c>
      <c r="B98" t="str">
        <f t="shared" ca="1" si="32"/>
        <v/>
      </c>
      <c r="C98" t="s">
        <v>19</v>
      </c>
      <c r="D98" s="1">
        <f t="shared" ca="1" si="28"/>
        <v>6</v>
      </c>
      <c r="E98">
        <v>4</v>
      </c>
      <c r="F98">
        <v>5</v>
      </c>
      <c r="G98">
        <v>3</v>
      </c>
      <c r="H98">
        <f t="shared" ca="1" si="58"/>
        <v>0</v>
      </c>
      <c r="I98">
        <f t="shared" si="35"/>
        <v>3</v>
      </c>
      <c r="J98">
        <v>157.76</v>
      </c>
      <c r="K98">
        <v>215.56</v>
      </c>
      <c r="L98" t="s">
        <v>34</v>
      </c>
      <c r="M98" s="1">
        <f t="shared" ca="1" si="25"/>
        <v>3</v>
      </c>
      <c r="N98">
        <f t="shared" ca="1" si="29"/>
        <v>-10</v>
      </c>
      <c r="P98" t="s">
        <v>310</v>
      </c>
      <c r="Q98">
        <f t="shared" ref="Q98:Q128" si="59">COUNTIF(P:P,P98)</f>
        <v>1</v>
      </c>
      <c r="R98" t="str">
        <f t="shared" si="36"/>
        <v>Shot_SciFiRifle3</v>
      </c>
      <c r="S98" t="str">
        <f t="shared" si="37"/>
        <v>EquipName_SciFiRifle3</v>
      </c>
      <c r="T98" t="str">
        <f>IF(ISBLANK(S98),"",
IFERROR(VLOOKUP(S98,[1]StringTable!$1:$1048576,MATCH("kor|String",[1]StringTable!$1:$1,0),0),
"스트링없음"))</f>
        <v>소음기 광학 소총</v>
      </c>
      <c r="U98">
        <f>VLOOKUP(F98,TransferTable!$A:$V,MATCH(TransferTable!$V$1,TransferTable!$A$1:$V$1,0),0)</f>
        <v>19.023558478220203</v>
      </c>
      <c r="AG98">
        <v>0</v>
      </c>
      <c r="AH98">
        <v>99</v>
      </c>
      <c r="AI98">
        <v>99</v>
      </c>
      <c r="AJ98">
        <f t="shared" si="56"/>
        <v>0</v>
      </c>
      <c r="AK98">
        <f t="shared" si="57"/>
        <v>0</v>
      </c>
      <c r="AL98">
        <v>0.2</v>
      </c>
      <c r="AM98">
        <v>1</v>
      </c>
      <c r="AP98">
        <v>100</v>
      </c>
      <c r="AQ98">
        <v>120</v>
      </c>
      <c r="AR98">
        <v>195</v>
      </c>
      <c r="AS98">
        <v>234</v>
      </c>
    </row>
    <row r="99" spans="1:45">
      <c r="A99" t="str">
        <f t="shared" ca="1" si="31"/>
        <v>Equip6404</v>
      </c>
      <c r="B99" t="str">
        <f t="shared" ca="1" si="32"/>
        <v/>
      </c>
      <c r="C99" t="s">
        <v>19</v>
      </c>
      <c r="D99" s="1">
        <f t="shared" ca="1" si="28"/>
        <v>6</v>
      </c>
      <c r="E99">
        <v>4</v>
      </c>
      <c r="F99">
        <v>5</v>
      </c>
      <c r="G99">
        <v>4</v>
      </c>
      <c r="H99">
        <f t="shared" ca="1" si="58"/>
        <v>0</v>
      </c>
      <c r="I99">
        <f t="shared" si="35"/>
        <v>3</v>
      </c>
      <c r="J99">
        <v>139.02000000000001</v>
      </c>
      <c r="K99">
        <v>226.49</v>
      </c>
      <c r="L99" t="s">
        <v>34</v>
      </c>
      <c r="M99" s="1">
        <f t="shared" ca="1" si="25"/>
        <v>3</v>
      </c>
      <c r="N99">
        <f t="shared" ca="1" si="29"/>
        <v>-10</v>
      </c>
      <c r="P99" t="s">
        <v>249</v>
      </c>
      <c r="Q99">
        <f t="shared" si="59"/>
        <v>1</v>
      </c>
      <c r="R99" t="str">
        <f t="shared" si="36"/>
        <v>Shot_RayRevolver</v>
      </c>
      <c r="S99" t="str">
        <f t="shared" si="37"/>
        <v>EquipName_RayRevolver</v>
      </c>
      <c r="T99" t="str">
        <f>IF(ISBLANK(S99),"",
IFERROR(VLOOKUP(S99,[1]StringTable!$1:$1048576,MATCH("kor|String",[1]StringTable!$1:$1,0),0),
"스트링없음"))</f>
        <v>레이 리볼버</v>
      </c>
      <c r="U99">
        <f>VLOOKUP(F99,TransferTable!$A:$V,MATCH(TransferTable!$V$1,TransferTable!$A$1:$V$1,0),0)</f>
        <v>19.023558478220203</v>
      </c>
      <c r="AG99">
        <v>0</v>
      </c>
      <c r="AH99">
        <v>99</v>
      </c>
      <c r="AI99">
        <v>99</v>
      </c>
      <c r="AJ99">
        <f t="shared" si="56"/>
        <v>0</v>
      </c>
      <c r="AK99">
        <f t="shared" si="57"/>
        <v>0</v>
      </c>
      <c r="AL99">
        <v>0.16000000000000003</v>
      </c>
      <c r="AM99">
        <v>1</v>
      </c>
      <c r="AP99">
        <v>110</v>
      </c>
      <c r="AQ99">
        <v>132</v>
      </c>
      <c r="AR99">
        <v>201</v>
      </c>
      <c r="AS99">
        <v>241</v>
      </c>
    </row>
    <row r="100" spans="1:45">
      <c r="A100" t="str">
        <f t="shared" ca="1" si="31"/>
        <v>Equip6405</v>
      </c>
      <c r="B100" t="str">
        <f t="shared" ca="1" si="32"/>
        <v/>
      </c>
      <c r="C100" t="s">
        <v>19</v>
      </c>
      <c r="D100" s="1">
        <f t="shared" ca="1" si="28"/>
        <v>6</v>
      </c>
      <c r="E100">
        <v>4</v>
      </c>
      <c r="F100">
        <v>6</v>
      </c>
      <c r="G100">
        <v>5</v>
      </c>
      <c r="H100">
        <f t="shared" ca="1" si="58"/>
        <v>0</v>
      </c>
      <c r="I100">
        <f t="shared" si="35"/>
        <v>3</v>
      </c>
      <c r="J100">
        <v>193.2</v>
      </c>
      <c r="K100">
        <v>263.97000000000003</v>
      </c>
      <c r="L100" t="s">
        <v>34</v>
      </c>
      <c r="M100" s="1">
        <f t="shared" ca="1" si="25"/>
        <v>3</v>
      </c>
      <c r="N100">
        <f t="shared" ca="1" si="29"/>
        <v>-5</v>
      </c>
      <c r="P100" t="s">
        <v>307</v>
      </c>
      <c r="Q100">
        <f t="shared" si="59"/>
        <v>1</v>
      </c>
      <c r="R100" t="str">
        <f t="shared" si="36"/>
        <v>Shot_SciFiPlasmaRifle</v>
      </c>
      <c r="S100" t="str">
        <f t="shared" si="37"/>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v>
      </c>
      <c r="AH100">
        <v>99</v>
      </c>
      <c r="AI100">
        <v>99</v>
      </c>
      <c r="AJ100">
        <f t="shared" si="56"/>
        <v>0</v>
      </c>
      <c r="AK100">
        <f t="shared" si="57"/>
        <v>0</v>
      </c>
      <c r="AL100">
        <v>0.04</v>
      </c>
      <c r="AM100">
        <v>2</v>
      </c>
      <c r="AP100">
        <v>240</v>
      </c>
      <c r="AQ100">
        <v>288</v>
      </c>
      <c r="AR100">
        <v>620</v>
      </c>
      <c r="AS100">
        <v>744</v>
      </c>
    </row>
    <row r="101" spans="1:45">
      <c r="A101" t="str">
        <f t="shared" ca="1" si="31"/>
        <v>Equip7001</v>
      </c>
      <c r="B101" t="str">
        <f t="shared" ca="1" si="32"/>
        <v/>
      </c>
      <c r="C101" t="s">
        <v>20</v>
      </c>
      <c r="D101" s="1">
        <f t="shared" ca="1" si="28"/>
        <v>7</v>
      </c>
      <c r="E101">
        <v>0</v>
      </c>
      <c r="F101">
        <v>0</v>
      </c>
      <c r="G101">
        <v>1</v>
      </c>
      <c r="H101">
        <f t="shared" ca="1" si="58"/>
        <v>1</v>
      </c>
      <c r="I101">
        <f t="shared" si="35"/>
        <v>1</v>
      </c>
      <c r="J101">
        <v>11.1</v>
      </c>
      <c r="K101">
        <v>14.1</v>
      </c>
      <c r="L101" t="s">
        <v>121</v>
      </c>
      <c r="M101" s="1">
        <f t="shared" ca="1" si="25"/>
        <v>0</v>
      </c>
      <c r="N101" t="str">
        <f t="shared" ca="1" si="29"/>
        <v/>
      </c>
      <c r="P101" t="s">
        <v>209</v>
      </c>
      <c r="Q101">
        <f t="shared" si="59"/>
        <v>1</v>
      </c>
      <c r="R101" t="str">
        <f t="shared" si="36"/>
        <v>Shot_LowWeaponsShield</v>
      </c>
      <c r="S101" t="str">
        <f t="shared" si="37"/>
        <v>EquipName_LowWeaponsShield</v>
      </c>
      <c r="T101" t="str">
        <f>IF(ISBLANK(S101),"",
IFERROR(VLOOKUP(S101,[1]StringTable!$1:$1048576,MATCH("kor|String",[1]StringTable!$1:$1,0),0),
"스트링없음"))</f>
        <v>강철 원형 방패</v>
      </c>
      <c r="U101">
        <f>VLOOKUP(F101,TransferTable!$A:$V,MATCH(TransferTable!$V$1,TransferTable!$A$1:$V$1,0),0)</f>
        <v>1</v>
      </c>
      <c r="AG101">
        <v>0</v>
      </c>
      <c r="AH101">
        <v>99</v>
      </c>
      <c r="AI101">
        <v>99</v>
      </c>
      <c r="AJ101">
        <f t="shared" si="56"/>
        <v>0</v>
      </c>
      <c r="AK101">
        <f t="shared" si="57"/>
        <v>0</v>
      </c>
      <c r="AL101">
        <v>25</v>
      </c>
      <c r="AM101">
        <v>0</v>
      </c>
      <c r="AN101">
        <v>3950</v>
      </c>
      <c r="AO101">
        <v>4850</v>
      </c>
    </row>
    <row r="102" spans="1:45">
      <c r="A102" t="str">
        <f t="shared" ca="1" si="31"/>
        <v>Equip7002</v>
      </c>
      <c r="B102" t="str">
        <f t="shared" ca="1" si="32"/>
        <v/>
      </c>
      <c r="C102" t="s">
        <v>20</v>
      </c>
      <c r="D102" s="1">
        <f t="shared" ca="1" si="28"/>
        <v>7</v>
      </c>
      <c r="E102">
        <v>0</v>
      </c>
      <c r="F102">
        <v>0</v>
      </c>
      <c r="G102">
        <v>2</v>
      </c>
      <c r="H102">
        <f t="shared" ca="1" si="58"/>
        <v>1</v>
      </c>
      <c r="I102">
        <f t="shared" si="35"/>
        <v>1</v>
      </c>
      <c r="J102">
        <v>10.85</v>
      </c>
      <c r="K102">
        <v>13.5</v>
      </c>
      <c r="L102" t="s">
        <v>121</v>
      </c>
      <c r="M102" s="1">
        <f t="shared" ca="1" si="25"/>
        <v>0</v>
      </c>
      <c r="N102" t="str">
        <f t="shared" ca="1" si="29"/>
        <v/>
      </c>
      <c r="P102" t="s">
        <v>241</v>
      </c>
      <c r="Q102">
        <f t="shared" si="59"/>
        <v>1</v>
      </c>
      <c r="R102" t="str">
        <f t="shared" si="36"/>
        <v>Shot_SkullShield</v>
      </c>
      <c r="S102" t="str">
        <f t="shared" si="37"/>
        <v>EquipName_SkullShield</v>
      </c>
      <c r="T102" t="str">
        <f>IF(ISBLANK(S102),"",
IFERROR(VLOOKUP(S102,[1]StringTable!$1:$1048576,MATCH("kor|String",[1]StringTable!$1:$1,0),0),
"스트링없음"))</f>
        <v>해골 대형 방패</v>
      </c>
      <c r="U102">
        <f>VLOOKUP(F102,TransferTable!$A:$V,MATCH(TransferTable!$V$1,TransferTable!$A$1:$V$1,0),0)</f>
        <v>1</v>
      </c>
      <c r="AG102">
        <v>0</v>
      </c>
      <c r="AH102">
        <v>99</v>
      </c>
      <c r="AI102">
        <v>99</v>
      </c>
      <c r="AJ102">
        <f t="shared" si="56"/>
        <v>0</v>
      </c>
      <c r="AK102">
        <f t="shared" si="57"/>
        <v>0</v>
      </c>
      <c r="AL102">
        <v>20</v>
      </c>
      <c r="AM102">
        <v>0</v>
      </c>
      <c r="AN102">
        <v>4050</v>
      </c>
      <c r="AO102">
        <v>5250</v>
      </c>
    </row>
    <row r="103" spans="1:45">
      <c r="A103" t="str">
        <f t="shared" ca="1" si="31"/>
        <v>Equip7101</v>
      </c>
      <c r="B103" t="str">
        <f t="shared" ca="1" si="32"/>
        <v/>
      </c>
      <c r="C103" t="s">
        <v>20</v>
      </c>
      <c r="D103" s="1">
        <f t="shared" ca="1" si="28"/>
        <v>7</v>
      </c>
      <c r="E103">
        <v>1</v>
      </c>
      <c r="F103">
        <v>1</v>
      </c>
      <c r="G103">
        <v>1</v>
      </c>
      <c r="H103">
        <f t="shared" ca="1" si="58"/>
        <v>1</v>
      </c>
      <c r="I103">
        <f t="shared" si="35"/>
        <v>1</v>
      </c>
      <c r="J103">
        <v>13.35</v>
      </c>
      <c r="K103">
        <v>19.95</v>
      </c>
      <c r="L103" t="s">
        <v>121</v>
      </c>
      <c r="M103" s="1">
        <f t="shared" ca="1" si="25"/>
        <v>0</v>
      </c>
      <c r="N103" t="str">
        <f t="shared" ca="1" si="29"/>
        <v/>
      </c>
      <c r="P103" t="s">
        <v>61</v>
      </c>
      <c r="Q103">
        <f t="shared" si="59"/>
        <v>1</v>
      </c>
      <c r="R103" t="str">
        <f t="shared" si="36"/>
        <v>Shot_ElvenShield</v>
      </c>
      <c r="S103" t="str">
        <f t="shared" si="37"/>
        <v>EquipName_ElvenShield</v>
      </c>
      <c r="T103" t="str">
        <f>IF(ISBLANK(S103),"",
IFERROR(VLOOKUP(S103,[1]StringTable!$1:$1048576,MATCH("kor|String",[1]StringTable!$1:$1,0),0),
"스트링없음"))</f>
        <v>용력의 방패</v>
      </c>
      <c r="U103">
        <f>VLOOKUP(F103,TransferTable!$A:$V,MATCH(TransferTable!$V$1,TransferTable!$A$1:$V$1,0),0)</f>
        <v>1.4641000000000006</v>
      </c>
      <c r="AG103">
        <v>0</v>
      </c>
      <c r="AH103">
        <v>99</v>
      </c>
      <c r="AI103">
        <v>99</v>
      </c>
      <c r="AJ103">
        <f t="shared" si="56"/>
        <v>0</v>
      </c>
      <c r="AK103">
        <f t="shared" si="57"/>
        <v>0</v>
      </c>
      <c r="AL103">
        <v>30</v>
      </c>
      <c r="AM103">
        <v>0</v>
      </c>
      <c r="AN103">
        <v>11950</v>
      </c>
      <c r="AO103">
        <v>14450</v>
      </c>
    </row>
    <row r="104" spans="1:45">
      <c r="A104" t="str">
        <f t="shared" ca="1" si="31"/>
        <v>Equip7102</v>
      </c>
      <c r="B104" t="str">
        <f t="shared" ca="1" si="32"/>
        <v/>
      </c>
      <c r="C104" t="s">
        <v>20</v>
      </c>
      <c r="D104" s="1">
        <f t="shared" ca="1" si="28"/>
        <v>7</v>
      </c>
      <c r="E104">
        <v>1</v>
      </c>
      <c r="F104">
        <v>1</v>
      </c>
      <c r="G104">
        <v>2</v>
      </c>
      <c r="H104">
        <f t="shared" ca="1" si="58"/>
        <v>1</v>
      </c>
      <c r="I104">
        <f t="shared" si="35"/>
        <v>1</v>
      </c>
      <c r="J104">
        <v>12.93</v>
      </c>
      <c r="K104">
        <v>19.39</v>
      </c>
      <c r="L104" t="s">
        <v>121</v>
      </c>
      <c r="M104" s="1">
        <f t="shared" ca="1" si="25"/>
        <v>0</v>
      </c>
      <c r="N104" t="str">
        <f t="shared" ca="1" si="29"/>
        <v/>
      </c>
      <c r="P104" t="s">
        <v>229</v>
      </c>
      <c r="Q104">
        <f t="shared" si="59"/>
        <v>1</v>
      </c>
      <c r="R104" t="str">
        <f t="shared" si="36"/>
        <v>Shot_SkeletonShield</v>
      </c>
      <c r="S104" t="str">
        <f t="shared" si="37"/>
        <v>EquipName_SkeletonShield</v>
      </c>
      <c r="T104" t="str">
        <f>IF(ISBLANK(S104),"",
IFERROR(VLOOKUP(S104,[1]StringTable!$1:$1048576,MATCH("kor|String",[1]StringTable!$1:$1,0),0),
"스트링없음"))</f>
        <v>스켈레톤 쉴드</v>
      </c>
      <c r="U104">
        <f>VLOOKUP(F104,TransferTable!$A:$V,MATCH(TransferTable!$V$1,TransferTable!$A$1:$V$1,0),0)</f>
        <v>1.4641000000000006</v>
      </c>
      <c r="AG104">
        <v>0</v>
      </c>
      <c r="AH104">
        <v>99</v>
      </c>
      <c r="AI104">
        <v>99</v>
      </c>
      <c r="AJ104">
        <f t="shared" si="56"/>
        <v>0</v>
      </c>
      <c r="AK104">
        <f t="shared" si="57"/>
        <v>0</v>
      </c>
      <c r="AL104">
        <v>24</v>
      </c>
      <c r="AM104">
        <v>0</v>
      </c>
      <c r="AN104">
        <v>12050</v>
      </c>
      <c r="AO104">
        <v>14850</v>
      </c>
    </row>
    <row r="105" spans="1:45">
      <c r="A105" t="str">
        <f t="shared" ca="1" si="31"/>
        <v>Equip7201</v>
      </c>
      <c r="B105" t="str">
        <f t="shared" ca="1" si="32"/>
        <v/>
      </c>
      <c r="C105" t="s">
        <v>20</v>
      </c>
      <c r="D105" s="1">
        <f t="shared" ca="1" si="28"/>
        <v>7</v>
      </c>
      <c r="E105">
        <v>2</v>
      </c>
      <c r="F105">
        <v>2</v>
      </c>
      <c r="G105">
        <v>1</v>
      </c>
      <c r="H105">
        <f t="shared" ca="1" si="58"/>
        <v>1</v>
      </c>
      <c r="I105">
        <f t="shared" si="35"/>
        <v>2</v>
      </c>
      <c r="J105">
        <v>21.64</v>
      </c>
      <c r="K105">
        <v>33.299999999999997</v>
      </c>
      <c r="L105" t="s">
        <v>121</v>
      </c>
      <c r="M105" s="1">
        <f t="shared" ca="1" si="25"/>
        <v>0</v>
      </c>
      <c r="N105" t="str">
        <f t="shared" ca="1" si="29"/>
        <v/>
      </c>
      <c r="P105" t="s">
        <v>296</v>
      </c>
      <c r="Q105">
        <f t="shared" si="59"/>
        <v>1</v>
      </c>
      <c r="R105" t="str">
        <f t="shared" si="36"/>
        <v>Shot_ArmoryAngShield</v>
      </c>
      <c r="S105" t="str">
        <f t="shared" si="37"/>
        <v>EquipName_ArmoryAngShield</v>
      </c>
      <c r="T105" t="str">
        <f>IF(ISBLANK(S105),"",
IFERROR(VLOOKUP(S105,[1]StringTable!$1:$1048576,MATCH("kor|String",[1]StringTable!$1:$1,0),0),
"스트링없음"))</f>
        <v>천사의 방패</v>
      </c>
      <c r="U105">
        <f>VLOOKUP(F105,TransferTable!$A:$V,MATCH(TransferTable!$V$1,TransferTable!$A$1:$V$1,0),0)</f>
        <v>2.5937424601000023</v>
      </c>
      <c r="AG105">
        <v>0</v>
      </c>
      <c r="AH105">
        <v>99</v>
      </c>
      <c r="AI105">
        <v>99</v>
      </c>
      <c r="AJ105">
        <f t="shared" si="56"/>
        <v>0</v>
      </c>
      <c r="AK105">
        <f t="shared" si="57"/>
        <v>0</v>
      </c>
      <c r="AL105">
        <v>10</v>
      </c>
      <c r="AM105">
        <v>0</v>
      </c>
      <c r="AN105">
        <v>35950</v>
      </c>
      <c r="AO105">
        <v>43250</v>
      </c>
      <c r="AP105">
        <v>5</v>
      </c>
      <c r="AQ105">
        <v>7</v>
      </c>
    </row>
    <row r="106" spans="1:45">
      <c r="A106" t="str">
        <f t="shared" ca="1" si="31"/>
        <v>Equip7202</v>
      </c>
      <c r="B106" t="str">
        <f t="shared" ca="1" si="32"/>
        <v/>
      </c>
      <c r="C106" t="s">
        <v>20</v>
      </c>
      <c r="D106" s="1">
        <f t="shared" ca="1" si="28"/>
        <v>7</v>
      </c>
      <c r="E106">
        <v>2</v>
      </c>
      <c r="F106">
        <v>2</v>
      </c>
      <c r="G106">
        <v>2</v>
      </c>
      <c r="H106">
        <f t="shared" ca="1" si="58"/>
        <v>1</v>
      </c>
      <c r="I106">
        <f t="shared" si="35"/>
        <v>2</v>
      </c>
      <c r="J106">
        <v>20.93</v>
      </c>
      <c r="K106">
        <v>32.58</v>
      </c>
      <c r="L106" t="s">
        <v>121</v>
      </c>
      <c r="M106" s="1">
        <f t="shared" ca="1" si="25"/>
        <v>0</v>
      </c>
      <c r="N106" t="str">
        <f t="shared" ca="1" si="29"/>
        <v/>
      </c>
      <c r="P106" t="s">
        <v>297</v>
      </c>
      <c r="Q106">
        <f t="shared" si="59"/>
        <v>1</v>
      </c>
      <c r="R106" t="str">
        <f t="shared" si="36"/>
        <v>Shot_ArmorySet53</v>
      </c>
      <c r="S106" t="str">
        <f t="shared" si="37"/>
        <v>EquipName_ArmorySet53</v>
      </c>
      <c r="T106" t="str">
        <f>IF(ISBLANK(S106),"",
IFERROR(VLOOKUP(S106,[1]StringTable!$1:$1048576,MATCH("kor|String",[1]StringTable!$1:$1,0),0),
"스트링없음"))</f>
        <v>십자 은도금 방패</v>
      </c>
      <c r="U106">
        <f>VLOOKUP(F106,TransferTable!$A:$V,MATCH(TransferTable!$V$1,TransferTable!$A$1:$V$1,0),0)</f>
        <v>2.5937424601000023</v>
      </c>
      <c r="AG106">
        <v>0</v>
      </c>
      <c r="AH106">
        <v>99</v>
      </c>
      <c r="AI106">
        <v>99</v>
      </c>
      <c r="AJ106">
        <f t="shared" si="56"/>
        <v>0</v>
      </c>
      <c r="AK106">
        <f t="shared" si="57"/>
        <v>0</v>
      </c>
      <c r="AL106">
        <v>8</v>
      </c>
      <c r="AM106">
        <v>0</v>
      </c>
      <c r="AN106">
        <v>36050</v>
      </c>
      <c r="AO106">
        <v>43650</v>
      </c>
      <c r="AP106">
        <v>6</v>
      </c>
      <c r="AQ106">
        <v>8</v>
      </c>
    </row>
    <row r="107" spans="1:45">
      <c r="A107" t="str">
        <f t="shared" ca="1" si="31"/>
        <v>Equip7301</v>
      </c>
      <c r="B107" t="str">
        <f t="shared" ca="1" si="32"/>
        <v/>
      </c>
      <c r="C107" t="s">
        <v>20</v>
      </c>
      <c r="D107" s="1">
        <f t="shared" ca="1" si="28"/>
        <v>7</v>
      </c>
      <c r="E107">
        <v>3</v>
      </c>
      <c r="F107">
        <v>3</v>
      </c>
      <c r="G107">
        <v>1</v>
      </c>
      <c r="H107">
        <f t="shared" ca="1" si="58"/>
        <v>1</v>
      </c>
      <c r="I107">
        <f t="shared" si="35"/>
        <v>2</v>
      </c>
      <c r="J107">
        <v>49.66</v>
      </c>
      <c r="K107">
        <v>75.319999999999993</v>
      </c>
      <c r="L107" t="s">
        <v>121</v>
      </c>
      <c r="M107" s="1">
        <f t="shared" ca="1" si="25"/>
        <v>0</v>
      </c>
      <c r="N107" t="str">
        <f t="shared" ca="1" si="29"/>
        <v/>
      </c>
      <c r="P107" t="s">
        <v>242</v>
      </c>
      <c r="Q107">
        <f t="shared" si="59"/>
        <v>1</v>
      </c>
      <c r="R107" t="str">
        <f t="shared" si="36"/>
        <v>Shot_FantasyShield</v>
      </c>
      <c r="S107" t="str">
        <f t="shared" si="37"/>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0</v>
      </c>
      <c r="AH107">
        <v>99</v>
      </c>
      <c r="AI107">
        <v>99</v>
      </c>
      <c r="AJ107">
        <f t="shared" si="56"/>
        <v>0</v>
      </c>
      <c r="AK107">
        <f t="shared" si="57"/>
        <v>0</v>
      </c>
      <c r="AL107">
        <v>4.5</v>
      </c>
      <c r="AM107">
        <v>0</v>
      </c>
      <c r="AP107">
        <v>15</v>
      </c>
      <c r="AQ107">
        <v>18</v>
      </c>
    </row>
    <row r="108" spans="1:45">
      <c r="A108" t="str">
        <f t="shared" ca="1" si="31"/>
        <v>Equip7302</v>
      </c>
      <c r="B108" t="str">
        <f t="shared" ca="1" si="32"/>
        <v/>
      </c>
      <c r="C108" t="s">
        <v>20</v>
      </c>
      <c r="D108" s="1">
        <f t="shared" ca="1" si="28"/>
        <v>7</v>
      </c>
      <c r="E108">
        <v>3</v>
      </c>
      <c r="F108">
        <v>3</v>
      </c>
      <c r="G108">
        <v>2</v>
      </c>
      <c r="H108">
        <f t="shared" ca="1" si="58"/>
        <v>1</v>
      </c>
      <c r="I108">
        <f t="shared" ref="I108:I128" si="60">INT(E108/2)+1</f>
        <v>2</v>
      </c>
      <c r="J108">
        <v>44.21</v>
      </c>
      <c r="K108">
        <v>79.14</v>
      </c>
      <c r="L108" t="s">
        <v>121</v>
      </c>
      <c r="M108" s="1">
        <f t="shared" ca="1" si="25"/>
        <v>0</v>
      </c>
      <c r="N108" t="str">
        <f t="shared" ca="1" si="29"/>
        <v/>
      </c>
      <c r="P108" t="s">
        <v>302</v>
      </c>
      <c r="Q108">
        <f t="shared" si="59"/>
        <v>1</v>
      </c>
      <c r="R108" t="str">
        <f t="shared" si="36"/>
        <v>Shot_CelticShield</v>
      </c>
      <c r="S108" t="str">
        <f t="shared" si="37"/>
        <v>EquipName_CelticShield</v>
      </c>
      <c r="T108" t="str">
        <f>IF(ISBLANK(S108),"",
IFERROR(VLOOKUP(S108,[1]StringTable!$1:$1048576,MATCH("kor|String",[1]StringTable!$1:$1,0),0),
"스트링없음"))</f>
        <v>금장 쉴드</v>
      </c>
      <c r="U108">
        <f>VLOOKUP(F108,TransferTable!$A:$V,MATCH(TransferTable!$V$1,TransferTable!$A$1:$V$1,0),0)</f>
        <v>6.1159090448414624</v>
      </c>
      <c r="AG108">
        <v>0</v>
      </c>
      <c r="AH108">
        <v>99</v>
      </c>
      <c r="AI108">
        <v>99</v>
      </c>
      <c r="AJ108">
        <f t="shared" si="56"/>
        <v>0</v>
      </c>
      <c r="AK108">
        <f t="shared" si="57"/>
        <v>0</v>
      </c>
      <c r="AL108">
        <v>3.6</v>
      </c>
      <c r="AM108">
        <v>0</v>
      </c>
      <c r="AP108">
        <v>18</v>
      </c>
      <c r="AQ108">
        <v>21</v>
      </c>
    </row>
    <row r="109" spans="1:45">
      <c r="A109" t="str">
        <f t="shared" ca="1" si="31"/>
        <v>Equip7401</v>
      </c>
      <c r="B109" t="str">
        <f t="shared" ca="1" si="32"/>
        <v/>
      </c>
      <c r="C109" t="s">
        <v>20</v>
      </c>
      <c r="D109" s="1">
        <f t="shared" ca="1" si="28"/>
        <v>7</v>
      </c>
      <c r="E109">
        <v>4</v>
      </c>
      <c r="F109">
        <v>4</v>
      </c>
      <c r="G109">
        <v>1</v>
      </c>
      <c r="H109">
        <f t="shared" ca="1" si="58"/>
        <v>1</v>
      </c>
      <c r="I109">
        <f t="shared" si="60"/>
        <v>3</v>
      </c>
      <c r="J109">
        <v>128.83000000000001</v>
      </c>
      <c r="K109">
        <v>176.03</v>
      </c>
      <c r="L109" t="s">
        <v>34</v>
      </c>
      <c r="M109" s="1">
        <f t="shared" ca="1" si="25"/>
        <v>3</v>
      </c>
      <c r="N109">
        <f t="shared" ca="1" si="29"/>
        <v>-20</v>
      </c>
      <c r="P109" t="s">
        <v>259</v>
      </c>
      <c r="Q109">
        <f t="shared" si="59"/>
        <v>1</v>
      </c>
      <c r="R109" t="str">
        <f t="shared" si="36"/>
        <v>Shot_ArsenalShield</v>
      </c>
      <c r="S109" t="str">
        <f t="shared" si="37"/>
        <v>EquipName_ArsenalShield</v>
      </c>
      <c r="T109" t="str">
        <f>IF(ISBLANK(S109),"",
IFERROR(VLOOKUP(S109,[1]StringTable!$1:$1048576,MATCH("kor|String",[1]StringTable!$1:$1,0),0),
"스트링없음"))</f>
        <v>타이탄 쉴드</v>
      </c>
      <c r="U109">
        <f>VLOOKUP(F109,TransferTable!$A:$V,MATCH(TransferTable!$V$1,TransferTable!$A$1:$V$1,0),0)</f>
        <v>14.420993610649951</v>
      </c>
      <c r="AG109">
        <v>0</v>
      </c>
      <c r="AH109">
        <v>99</v>
      </c>
      <c r="AI109">
        <v>99</v>
      </c>
      <c r="AJ109">
        <f t="shared" si="56"/>
        <v>0</v>
      </c>
      <c r="AK109">
        <f t="shared" si="57"/>
        <v>0</v>
      </c>
      <c r="AL109">
        <v>1</v>
      </c>
      <c r="AM109">
        <v>0</v>
      </c>
      <c r="AP109">
        <v>50</v>
      </c>
      <c r="AQ109">
        <v>60</v>
      </c>
      <c r="AR109">
        <v>80</v>
      </c>
      <c r="AS109">
        <v>96</v>
      </c>
    </row>
    <row r="110" spans="1:45">
      <c r="A110" t="str">
        <f t="shared" ca="1" si="31"/>
        <v>Equip7402</v>
      </c>
      <c r="B110" t="str">
        <f t="shared" ca="1" si="32"/>
        <v/>
      </c>
      <c r="C110" t="s">
        <v>20</v>
      </c>
      <c r="D110" s="1">
        <f t="shared" ca="1" si="28"/>
        <v>7</v>
      </c>
      <c r="E110">
        <v>4</v>
      </c>
      <c r="F110">
        <v>4</v>
      </c>
      <c r="G110">
        <v>2</v>
      </c>
      <c r="H110">
        <f t="shared" ca="1" si="58"/>
        <v>1</v>
      </c>
      <c r="I110">
        <f t="shared" si="60"/>
        <v>3</v>
      </c>
      <c r="J110">
        <v>113.52</v>
      </c>
      <c r="K110">
        <v>184.96</v>
      </c>
      <c r="L110" t="s">
        <v>34</v>
      </c>
      <c r="M110" s="1">
        <f t="shared" ca="1" si="25"/>
        <v>3</v>
      </c>
      <c r="N110">
        <f t="shared" ca="1" si="29"/>
        <v>-20</v>
      </c>
      <c r="P110" t="s">
        <v>303</v>
      </c>
      <c r="Q110">
        <f t="shared" si="59"/>
        <v>1</v>
      </c>
      <c r="R110" t="str">
        <f t="shared" si="36"/>
        <v>Shot_SpikeShield</v>
      </c>
      <c r="S110" t="str">
        <f t="shared" si="37"/>
        <v>EquipName_SpikeShield</v>
      </c>
      <c r="T110" t="str">
        <f>IF(ISBLANK(S110),"",
IFERROR(VLOOKUP(S110,[1]StringTable!$1:$1048576,MATCH("kor|String",[1]StringTable!$1:$1,0),0),
"스트링없음"))</f>
        <v>스파이크 쉴드</v>
      </c>
      <c r="U110">
        <f>VLOOKUP(F110,TransferTable!$A:$V,MATCH(TransferTable!$V$1,TransferTable!$A$1:$V$1,0),0)</f>
        <v>14.420993610649951</v>
      </c>
      <c r="AG110">
        <v>0</v>
      </c>
      <c r="AH110">
        <v>99</v>
      </c>
      <c r="AI110">
        <v>99</v>
      </c>
      <c r="AJ110">
        <f t="shared" si="56"/>
        <v>0</v>
      </c>
      <c r="AK110">
        <f t="shared" si="57"/>
        <v>0</v>
      </c>
      <c r="AL110">
        <v>0.8</v>
      </c>
      <c r="AM110">
        <v>0</v>
      </c>
      <c r="AP110">
        <v>51</v>
      </c>
      <c r="AQ110">
        <v>61</v>
      </c>
      <c r="AR110">
        <v>88</v>
      </c>
      <c r="AS110">
        <v>105</v>
      </c>
    </row>
    <row r="111" spans="1:45">
      <c r="A111" t="str">
        <f t="shared" ca="1" si="31"/>
        <v>Equip7403</v>
      </c>
      <c r="B111" t="str">
        <f t="shared" ca="1" si="32"/>
        <v/>
      </c>
      <c r="C111" t="s">
        <v>20</v>
      </c>
      <c r="D111" s="1">
        <f t="shared" ca="1" si="28"/>
        <v>7</v>
      </c>
      <c r="E111">
        <v>4</v>
      </c>
      <c r="F111">
        <v>5</v>
      </c>
      <c r="G111">
        <v>3</v>
      </c>
      <c r="H111">
        <f t="shared" ca="1" si="58"/>
        <v>1</v>
      </c>
      <c r="I111">
        <f t="shared" si="60"/>
        <v>3</v>
      </c>
      <c r="J111">
        <v>157.76</v>
      </c>
      <c r="K111">
        <v>215.56</v>
      </c>
      <c r="L111" t="s">
        <v>34</v>
      </c>
      <c r="M111" s="1">
        <f t="shared" ca="1" si="25"/>
        <v>3</v>
      </c>
      <c r="N111">
        <f t="shared" ca="1" si="29"/>
        <v>-10</v>
      </c>
      <c r="P111" t="s">
        <v>260</v>
      </c>
      <c r="Q111">
        <f t="shared" si="59"/>
        <v>1</v>
      </c>
      <c r="R111" t="str">
        <f t="shared" si="36"/>
        <v>Shot_ArsenalBigShield</v>
      </c>
      <c r="S111" t="str">
        <f t="shared" si="37"/>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v>
      </c>
      <c r="AH111">
        <v>99</v>
      </c>
      <c r="AI111">
        <v>99</v>
      </c>
      <c r="AJ111">
        <f t="shared" si="56"/>
        <v>0</v>
      </c>
      <c r="AK111">
        <f t="shared" si="57"/>
        <v>0</v>
      </c>
      <c r="AL111">
        <v>0.2</v>
      </c>
      <c r="AM111">
        <v>1</v>
      </c>
      <c r="AP111">
        <v>100</v>
      </c>
      <c r="AQ111">
        <v>120</v>
      </c>
      <c r="AR111">
        <v>195</v>
      </c>
      <c r="AS111">
        <v>234</v>
      </c>
    </row>
    <row r="112" spans="1:45">
      <c r="A112" t="str">
        <f t="shared" ca="1" si="31"/>
        <v>Equip7404</v>
      </c>
      <c r="B112" t="str">
        <f t="shared" ca="1" si="32"/>
        <v/>
      </c>
      <c r="C112" t="s">
        <v>20</v>
      </c>
      <c r="D112" s="1">
        <f t="shared" ca="1" si="28"/>
        <v>7</v>
      </c>
      <c r="E112">
        <v>4</v>
      </c>
      <c r="F112">
        <v>5</v>
      </c>
      <c r="G112">
        <v>4</v>
      </c>
      <c r="H112">
        <f t="shared" ca="1" si="58"/>
        <v>1</v>
      </c>
      <c r="I112">
        <f t="shared" si="60"/>
        <v>3</v>
      </c>
      <c r="J112">
        <v>139.02000000000001</v>
      </c>
      <c r="K112">
        <v>226.49</v>
      </c>
      <c r="L112" t="s">
        <v>34</v>
      </c>
      <c r="M112" s="1">
        <f t="shared" ca="1" si="25"/>
        <v>3</v>
      </c>
      <c r="N112">
        <f t="shared" ca="1" si="29"/>
        <v>-10</v>
      </c>
      <c r="P112" t="s">
        <v>304</v>
      </c>
      <c r="Q112">
        <f t="shared" si="59"/>
        <v>1</v>
      </c>
      <c r="R112" t="str">
        <f t="shared" si="36"/>
        <v>Shot_OrcShield</v>
      </c>
      <c r="S112" t="str">
        <f t="shared" si="37"/>
        <v>EquipName_OrcShield</v>
      </c>
      <c r="T112" t="str">
        <f>IF(ISBLANK(S112),"",
IFERROR(VLOOKUP(S112,[1]StringTable!$1:$1048576,MATCH("kor|String",[1]StringTable!$1:$1,0),0),
"스트링없음"))</f>
        <v>거인 마족의 방패</v>
      </c>
      <c r="U112">
        <f>VLOOKUP(F112,TransferTable!$A:$V,MATCH(TransferTable!$V$1,TransferTable!$A$1:$V$1,0),0)</f>
        <v>19.023558478220203</v>
      </c>
      <c r="AG112">
        <v>0</v>
      </c>
      <c r="AH112">
        <v>99</v>
      </c>
      <c r="AI112">
        <v>99</v>
      </c>
      <c r="AJ112">
        <f t="shared" si="56"/>
        <v>0</v>
      </c>
      <c r="AK112">
        <f t="shared" si="57"/>
        <v>0</v>
      </c>
      <c r="AL112">
        <v>0.16000000000000003</v>
      </c>
      <c r="AM112">
        <v>1</v>
      </c>
      <c r="AP112">
        <v>110</v>
      </c>
      <c r="AQ112">
        <v>132</v>
      </c>
      <c r="AR112">
        <v>201</v>
      </c>
      <c r="AS112">
        <v>241</v>
      </c>
    </row>
    <row r="113" spans="1:45">
      <c r="A113" t="str">
        <f t="shared" ca="1" si="31"/>
        <v>Equip7405</v>
      </c>
      <c r="B113" t="str">
        <f t="shared" ca="1" si="32"/>
        <v/>
      </c>
      <c r="C113" t="s">
        <v>20</v>
      </c>
      <c r="D113" s="1">
        <f t="shared" ca="1" si="28"/>
        <v>7</v>
      </c>
      <c r="E113">
        <v>4</v>
      </c>
      <c r="F113">
        <v>6</v>
      </c>
      <c r="G113">
        <v>5</v>
      </c>
      <c r="H113">
        <f t="shared" ca="1" si="58"/>
        <v>1</v>
      </c>
      <c r="I113">
        <f t="shared" si="60"/>
        <v>3</v>
      </c>
      <c r="J113">
        <v>193.2</v>
      </c>
      <c r="K113">
        <v>263.97000000000003</v>
      </c>
      <c r="L113" t="s">
        <v>34</v>
      </c>
      <c r="M113" s="1">
        <f t="shared" ca="1" si="25"/>
        <v>3</v>
      </c>
      <c r="N113">
        <f t="shared" ca="1" si="29"/>
        <v>-5</v>
      </c>
      <c r="P113" t="s">
        <v>261</v>
      </c>
      <c r="Q113">
        <f t="shared" si="59"/>
        <v>1</v>
      </c>
      <c r="R113" t="str">
        <f t="shared" si="36"/>
        <v>Shot_ChainShield</v>
      </c>
      <c r="S113" t="str">
        <f t="shared" si="37"/>
        <v>EquipName_ChainShield</v>
      </c>
      <c r="T113" t="str">
        <f>IF(ISBLANK(S113),"",
IFERROR(VLOOKUP(S113,[1]StringTable!$1:$1048576,MATCH("kor|String",[1]StringTable!$1:$1,0),0),
"스트링없음"))</f>
        <v>체인 쉴드</v>
      </c>
      <c r="U113">
        <f>VLOOKUP(F113,TransferTable!$A:$V,MATCH(TransferTable!$V$1,TransferTable!$A$1:$V$1,0),0)</f>
        <v>25.095065357147273</v>
      </c>
      <c r="AG113">
        <v>0</v>
      </c>
      <c r="AH113">
        <v>99</v>
      </c>
      <c r="AI113">
        <v>99</v>
      </c>
      <c r="AJ113">
        <f t="shared" si="56"/>
        <v>0</v>
      </c>
      <c r="AK113">
        <f t="shared" si="57"/>
        <v>0</v>
      </c>
      <c r="AL113">
        <v>0.04</v>
      </c>
      <c r="AM113">
        <v>2</v>
      </c>
      <c r="AP113">
        <v>240</v>
      </c>
      <c r="AQ113">
        <v>288</v>
      </c>
      <c r="AR113">
        <v>620</v>
      </c>
      <c r="AS113">
        <v>744</v>
      </c>
    </row>
    <row r="114" spans="1:45" hidden="1">
      <c r="A114" t="str">
        <f t="shared" si="31"/>
        <v>후보</v>
      </c>
      <c r="B114" t="str">
        <f t="shared" si="32"/>
        <v/>
      </c>
      <c r="C114" t="s">
        <v>20</v>
      </c>
      <c r="D114" s="1">
        <f t="shared" ref="D114" ca="1" si="61">VLOOKUP(C114,OFFSET(INDIRECT("$A:$B"),0,MATCH(C$1&amp;"_Verify",INDIRECT("$1:$1"),0)-1),2,0)</f>
        <v>7</v>
      </c>
      <c r="E114">
        <v>-1</v>
      </c>
      <c r="F114">
        <v>0</v>
      </c>
      <c r="G114">
        <v>-1</v>
      </c>
      <c r="H114">
        <f t="shared" ca="1" si="58"/>
        <v>1</v>
      </c>
      <c r="I114">
        <f t="shared" si="60"/>
        <v>0</v>
      </c>
      <c r="J114">
        <v>0</v>
      </c>
      <c r="K114">
        <v>0</v>
      </c>
      <c r="L114" t="s">
        <v>121</v>
      </c>
      <c r="M114" s="1">
        <f t="shared" ref="M114" ca="1" si="62">VLOOKUP(L114,OFFSET(INDIRECT("$A:$B"),0,MATCH(L$1&amp;"_Verify",INDIRECT("$1:$1"),0)-1),2,0)</f>
        <v>0</v>
      </c>
      <c r="N114" t="str">
        <f t="shared" ref="N114" ca="1" si="63">IF(M114=0,"",
IF(F114&lt;=3,0,
IF(F114=4,-20,
IF(F114=5,-10,
IF(F114=6,-5,
"없음")))))</f>
        <v/>
      </c>
      <c r="P114" t="s">
        <v>301</v>
      </c>
      <c r="Q114">
        <f t="shared" si="59"/>
        <v>1</v>
      </c>
      <c r="R114" t="str">
        <f t="shared" ref="R114" si="64">IF(ISBLANK(P114),"","Shot_"&amp;P114)</f>
        <v>Shot_VikingShield</v>
      </c>
      <c r="S114" t="str">
        <f t="shared" ref="S114" si="65">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L114">
        <v>0</v>
      </c>
      <c r="AM114">
        <v>99</v>
      </c>
    </row>
    <row r="115" spans="1:45">
      <c r="A115" t="str">
        <f t="shared" ca="1" si="31"/>
        <v>Equip8001</v>
      </c>
      <c r="B115" t="str">
        <f t="shared" ca="1" si="32"/>
        <v/>
      </c>
      <c r="C115" t="s">
        <v>48</v>
      </c>
      <c r="D115" s="1">
        <f t="shared" ca="1" si="28"/>
        <v>8</v>
      </c>
      <c r="E115">
        <v>0</v>
      </c>
      <c r="F115">
        <v>0</v>
      </c>
      <c r="G115">
        <v>1</v>
      </c>
      <c r="H115">
        <f t="shared" ca="1" si="58"/>
        <v>0</v>
      </c>
      <c r="I115">
        <f t="shared" si="60"/>
        <v>1</v>
      </c>
      <c r="J115">
        <v>11.1</v>
      </c>
      <c r="K115">
        <v>14.1</v>
      </c>
      <c r="L115" t="s">
        <v>121</v>
      </c>
      <c r="M115" s="1">
        <f t="shared" ca="1" si="25"/>
        <v>0</v>
      </c>
      <c r="N115" t="str">
        <f t="shared" ca="1" si="29"/>
        <v/>
      </c>
      <c r="P115" t="s">
        <v>319</v>
      </c>
      <c r="Q115">
        <f t="shared" si="59"/>
        <v>1</v>
      </c>
      <c r="R115" t="str">
        <f t="shared" si="36"/>
        <v>Shot_TwoHandSeven</v>
      </c>
      <c r="S115" t="str">
        <f t="shared" si="37"/>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f t="shared" ref="AJ115:AJ127" si="66">IF(AH115*100+AI115&lt;=AJ$1,1,0)*AG115</f>
        <v>0</v>
      </c>
      <c r="AK115">
        <f t="shared" ref="AK115:AK127" si="67">AJ115/(SUM(AJ:AJ)-AJ$1)</f>
        <v>0</v>
      </c>
      <c r="AL115">
        <v>25</v>
      </c>
      <c r="AM115">
        <v>0</v>
      </c>
      <c r="AN115">
        <v>3950</v>
      </c>
      <c r="AO115">
        <v>4850</v>
      </c>
    </row>
    <row r="116" spans="1:45">
      <c r="A116" t="str">
        <f t="shared" ca="1" si="31"/>
        <v>Equip8002</v>
      </c>
      <c r="B116" t="str">
        <f t="shared" ca="1" si="32"/>
        <v/>
      </c>
      <c r="C116" t="s">
        <v>48</v>
      </c>
      <c r="D116" s="1">
        <f t="shared" ca="1" si="28"/>
        <v>8</v>
      </c>
      <c r="E116">
        <v>0</v>
      </c>
      <c r="F116">
        <v>0</v>
      </c>
      <c r="G116">
        <v>2</v>
      </c>
      <c r="H116">
        <f t="shared" ca="1" si="58"/>
        <v>0</v>
      </c>
      <c r="I116">
        <f t="shared" si="60"/>
        <v>1</v>
      </c>
      <c r="J116">
        <v>10.85</v>
      </c>
      <c r="K116">
        <v>13.5</v>
      </c>
      <c r="L116" t="s">
        <v>121</v>
      </c>
      <c r="M116" s="1">
        <f t="shared" ca="1" si="25"/>
        <v>0</v>
      </c>
      <c r="N116" t="str">
        <f t="shared" ca="1" si="29"/>
        <v/>
      </c>
      <c r="P116" t="s">
        <v>311</v>
      </c>
      <c r="Q116">
        <f t="shared" si="59"/>
        <v>1</v>
      </c>
      <c r="R116" t="str">
        <f t="shared" si="36"/>
        <v>Shot_WeaponVol5</v>
      </c>
      <c r="S116" t="str">
        <f t="shared" si="37"/>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f t="shared" si="66"/>
        <v>0</v>
      </c>
      <c r="AK116">
        <f t="shared" si="67"/>
        <v>0</v>
      </c>
      <c r="AL116">
        <v>20</v>
      </c>
      <c r="AM116">
        <v>0</v>
      </c>
      <c r="AN116">
        <v>4050</v>
      </c>
      <c r="AO116">
        <v>5250</v>
      </c>
    </row>
    <row r="117" spans="1:45">
      <c r="A117" t="str">
        <f t="shared" ca="1" si="31"/>
        <v>Equip8101</v>
      </c>
      <c r="B117" t="str">
        <f t="shared" ca="1" si="32"/>
        <v/>
      </c>
      <c r="C117" t="s">
        <v>48</v>
      </c>
      <c r="D117" s="1">
        <f t="shared" ca="1" si="28"/>
        <v>8</v>
      </c>
      <c r="E117">
        <v>1</v>
      </c>
      <c r="F117">
        <v>1</v>
      </c>
      <c r="G117">
        <v>1</v>
      </c>
      <c r="H117">
        <f t="shared" ca="1" si="58"/>
        <v>0</v>
      </c>
      <c r="I117">
        <f t="shared" si="60"/>
        <v>1</v>
      </c>
      <c r="J117">
        <v>13.35</v>
      </c>
      <c r="K117">
        <v>19.95</v>
      </c>
      <c r="L117" t="s">
        <v>121</v>
      </c>
      <c r="M117" s="1">
        <f t="shared" ca="1" si="25"/>
        <v>0</v>
      </c>
      <c r="N117" t="str">
        <f t="shared" ca="1" si="29"/>
        <v/>
      </c>
      <c r="P117" t="s">
        <v>231</v>
      </c>
      <c r="Q117">
        <f t="shared" si="59"/>
        <v>1</v>
      </c>
      <c r="R117" t="str">
        <f t="shared" si="36"/>
        <v>Shot_StylizedFantasySword</v>
      </c>
      <c r="S117" t="str">
        <f t="shared" si="37"/>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f t="shared" si="66"/>
        <v>0</v>
      </c>
      <c r="AK117">
        <f t="shared" si="67"/>
        <v>0</v>
      </c>
      <c r="AL117">
        <v>30</v>
      </c>
      <c r="AM117">
        <v>0</v>
      </c>
      <c r="AN117">
        <v>11950</v>
      </c>
      <c r="AO117">
        <v>14450</v>
      </c>
    </row>
    <row r="118" spans="1:45">
      <c r="A118" t="str">
        <f t="shared" ca="1" si="31"/>
        <v>Equip8102</v>
      </c>
      <c r="B118" t="str">
        <f t="shared" ca="1" si="32"/>
        <v/>
      </c>
      <c r="C118" t="s">
        <v>48</v>
      </c>
      <c r="D118" s="1">
        <f t="shared" ca="1" si="28"/>
        <v>8</v>
      </c>
      <c r="E118">
        <v>1</v>
      </c>
      <c r="F118">
        <v>1</v>
      </c>
      <c r="G118">
        <v>2</v>
      </c>
      <c r="H118">
        <f t="shared" ca="1" si="58"/>
        <v>0</v>
      </c>
      <c r="I118">
        <f t="shared" si="60"/>
        <v>1</v>
      </c>
      <c r="J118">
        <v>12.93</v>
      </c>
      <c r="K118">
        <v>19.39</v>
      </c>
      <c r="L118" t="s">
        <v>121</v>
      </c>
      <c r="M118" s="1">
        <f t="shared" ca="1" si="25"/>
        <v>0</v>
      </c>
      <c r="N118" t="str">
        <f t="shared" ca="1" si="29"/>
        <v/>
      </c>
      <c r="P118" t="s">
        <v>237</v>
      </c>
      <c r="Q118">
        <f t="shared" si="59"/>
        <v>1</v>
      </c>
      <c r="R118" t="str">
        <f t="shared" si="36"/>
        <v>Shot_AncientBlade</v>
      </c>
      <c r="S118" t="str">
        <f t="shared" si="37"/>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f t="shared" si="66"/>
        <v>0</v>
      </c>
      <c r="AK118">
        <f t="shared" si="67"/>
        <v>0</v>
      </c>
      <c r="AL118">
        <v>24</v>
      </c>
      <c r="AM118">
        <v>0</v>
      </c>
      <c r="AN118">
        <v>12050</v>
      </c>
      <c r="AO118">
        <v>14850</v>
      </c>
    </row>
    <row r="119" spans="1:45">
      <c r="A119" t="str">
        <f t="shared" ca="1" si="31"/>
        <v>Equip8201</v>
      </c>
      <c r="B119" t="str">
        <f t="shared" ca="1" si="32"/>
        <v/>
      </c>
      <c r="C119" t="s">
        <v>48</v>
      </c>
      <c r="D119" s="1">
        <f t="shared" ca="1" si="28"/>
        <v>8</v>
      </c>
      <c r="E119">
        <v>2</v>
      </c>
      <c r="F119">
        <v>2</v>
      </c>
      <c r="G119">
        <v>1</v>
      </c>
      <c r="H119">
        <f t="shared" ca="1" si="58"/>
        <v>0</v>
      </c>
      <c r="I119">
        <f t="shared" si="60"/>
        <v>2</v>
      </c>
      <c r="J119">
        <v>21.64</v>
      </c>
      <c r="K119">
        <v>33.299999999999997</v>
      </c>
      <c r="L119" t="s">
        <v>121</v>
      </c>
      <c r="M119" s="1">
        <f t="shared" ca="1" si="25"/>
        <v>0</v>
      </c>
      <c r="N119" t="str">
        <f t="shared" ca="1" si="29"/>
        <v/>
      </c>
      <c r="P119" t="s">
        <v>251</v>
      </c>
      <c r="Q119">
        <f t="shared" si="59"/>
        <v>1</v>
      </c>
      <c r="R119" t="str">
        <f t="shared" si="36"/>
        <v>Shot_SciFantasySword</v>
      </c>
      <c r="S119" t="str">
        <f t="shared" si="37"/>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f t="shared" si="66"/>
        <v>0</v>
      </c>
      <c r="AK119">
        <f t="shared" si="67"/>
        <v>0</v>
      </c>
      <c r="AL119">
        <v>10</v>
      </c>
      <c r="AM119">
        <v>0</v>
      </c>
      <c r="AN119">
        <v>35950</v>
      </c>
      <c r="AO119">
        <v>43250</v>
      </c>
      <c r="AP119">
        <v>5</v>
      </c>
      <c r="AQ119">
        <v>7</v>
      </c>
    </row>
    <row r="120" spans="1:45">
      <c r="A120" t="str">
        <f t="shared" ca="1" si="31"/>
        <v>Equip8202</v>
      </c>
      <c r="B120" t="str">
        <f t="shared" ca="1" si="32"/>
        <v/>
      </c>
      <c r="C120" t="s">
        <v>48</v>
      </c>
      <c r="D120" s="1">
        <f t="shared" ca="1" si="28"/>
        <v>8</v>
      </c>
      <c r="E120">
        <v>2</v>
      </c>
      <c r="F120">
        <v>2</v>
      </c>
      <c r="G120">
        <v>2</v>
      </c>
      <c r="H120">
        <f t="shared" ca="1" si="58"/>
        <v>0</v>
      </c>
      <c r="I120">
        <f t="shared" si="60"/>
        <v>2</v>
      </c>
      <c r="J120">
        <v>20.93</v>
      </c>
      <c r="K120">
        <v>32.58</v>
      </c>
      <c r="L120" t="s">
        <v>121</v>
      </c>
      <c r="M120" s="1">
        <f t="shared" ca="1" si="25"/>
        <v>0</v>
      </c>
      <c r="N120" t="str">
        <f t="shared" ca="1" si="29"/>
        <v/>
      </c>
      <c r="P120" t="s">
        <v>321</v>
      </c>
      <c r="Q120">
        <f t="shared" si="59"/>
        <v>1</v>
      </c>
      <c r="R120" t="str">
        <f t="shared" si="36"/>
        <v>Shot_StormBringer</v>
      </c>
      <c r="S120" t="str">
        <f t="shared" si="37"/>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f t="shared" si="66"/>
        <v>0</v>
      </c>
      <c r="AK120">
        <f t="shared" si="67"/>
        <v>0</v>
      </c>
      <c r="AL120">
        <v>8</v>
      </c>
      <c r="AM120">
        <v>0</v>
      </c>
      <c r="AN120">
        <v>36050</v>
      </c>
      <c r="AO120">
        <v>43650</v>
      </c>
      <c r="AP120">
        <v>6</v>
      </c>
      <c r="AQ120">
        <v>8</v>
      </c>
    </row>
    <row r="121" spans="1:45">
      <c r="A121" t="str">
        <f t="shared" ca="1" si="31"/>
        <v>Equip8301</v>
      </c>
      <c r="B121" t="str">
        <f t="shared" ca="1" si="32"/>
        <v/>
      </c>
      <c r="C121" t="s">
        <v>48</v>
      </c>
      <c r="D121" s="1">
        <f t="shared" ca="1" si="28"/>
        <v>8</v>
      </c>
      <c r="E121">
        <v>3</v>
      </c>
      <c r="F121">
        <v>3</v>
      </c>
      <c r="G121">
        <v>1</v>
      </c>
      <c r="H121">
        <f t="shared" ca="1" si="58"/>
        <v>0</v>
      </c>
      <c r="I121">
        <f t="shared" si="60"/>
        <v>2</v>
      </c>
      <c r="J121">
        <v>49.66</v>
      </c>
      <c r="K121">
        <v>75.319999999999993</v>
      </c>
      <c r="L121" t="s">
        <v>121</v>
      </c>
      <c r="M121" s="1">
        <f t="shared" ca="1" si="25"/>
        <v>0</v>
      </c>
      <c r="N121" t="str">
        <f t="shared" ca="1" si="29"/>
        <v/>
      </c>
      <c r="P121" t="s">
        <v>214</v>
      </c>
      <c r="Q121">
        <f t="shared" si="59"/>
        <v>1</v>
      </c>
      <c r="R121" t="str">
        <f t="shared" si="36"/>
        <v>Shot_FullMetalSword</v>
      </c>
      <c r="S121" t="str">
        <f t="shared" si="37"/>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f t="shared" si="66"/>
        <v>0</v>
      </c>
      <c r="AK121">
        <f t="shared" si="67"/>
        <v>0</v>
      </c>
      <c r="AL121">
        <v>4.5</v>
      </c>
      <c r="AM121">
        <v>0</v>
      </c>
      <c r="AP121">
        <v>15</v>
      </c>
      <c r="AQ121">
        <v>18</v>
      </c>
    </row>
    <row r="122" spans="1:45">
      <c r="A122" t="str">
        <f t="shared" ca="1" si="31"/>
        <v>Equip8302</v>
      </c>
      <c r="B122" t="str">
        <f t="shared" ca="1" si="32"/>
        <v/>
      </c>
      <c r="C122" t="s">
        <v>48</v>
      </c>
      <c r="D122" s="1">
        <f t="shared" ca="1" si="28"/>
        <v>8</v>
      </c>
      <c r="E122">
        <v>3</v>
      </c>
      <c r="F122">
        <v>3</v>
      </c>
      <c r="G122">
        <v>2</v>
      </c>
      <c r="H122">
        <f t="shared" ca="1" si="58"/>
        <v>0</v>
      </c>
      <c r="I122">
        <f t="shared" si="60"/>
        <v>2</v>
      </c>
      <c r="J122">
        <v>44.21</v>
      </c>
      <c r="K122">
        <v>79.14</v>
      </c>
      <c r="L122" t="s">
        <v>121</v>
      </c>
      <c r="M122" s="1">
        <f t="shared" ca="1" si="25"/>
        <v>0</v>
      </c>
      <c r="N122" t="str">
        <f t="shared" ca="1" si="29"/>
        <v/>
      </c>
      <c r="P122" t="s">
        <v>247</v>
      </c>
      <c r="Q122">
        <f t="shared" si="59"/>
        <v>1</v>
      </c>
      <c r="R122" t="str">
        <f t="shared" si="36"/>
        <v>Shot_HeavySword</v>
      </c>
      <c r="S122" t="str">
        <f t="shared" si="37"/>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f t="shared" si="66"/>
        <v>0</v>
      </c>
      <c r="AK122">
        <f t="shared" si="67"/>
        <v>0</v>
      </c>
      <c r="AL122">
        <v>3.6</v>
      </c>
      <c r="AM122">
        <v>0</v>
      </c>
      <c r="AP122">
        <v>18</v>
      </c>
      <c r="AQ122">
        <v>21</v>
      </c>
    </row>
    <row r="123" spans="1:45">
      <c r="A123" t="str">
        <f t="shared" ca="1" si="31"/>
        <v>Equip8401</v>
      </c>
      <c r="B123" t="str">
        <f t="shared" ca="1" si="32"/>
        <v/>
      </c>
      <c r="C123" t="s">
        <v>48</v>
      </c>
      <c r="D123" s="1">
        <f t="shared" ca="1" si="28"/>
        <v>8</v>
      </c>
      <c r="E123">
        <v>4</v>
      </c>
      <c r="F123">
        <v>4</v>
      </c>
      <c r="G123">
        <v>1</v>
      </c>
      <c r="H123">
        <f t="shared" ca="1" si="58"/>
        <v>0</v>
      </c>
      <c r="I123">
        <f t="shared" si="60"/>
        <v>3</v>
      </c>
      <c r="J123">
        <v>128.83000000000001</v>
      </c>
      <c r="K123">
        <v>176.03</v>
      </c>
      <c r="L123" t="s">
        <v>34</v>
      </c>
      <c r="M123" s="1">
        <f t="shared" ca="1" si="25"/>
        <v>3</v>
      </c>
      <c r="N123">
        <f t="shared" ca="1" si="29"/>
        <v>-20</v>
      </c>
      <c r="P123" t="s">
        <v>51</v>
      </c>
      <c r="Q123">
        <f t="shared" si="59"/>
        <v>1</v>
      </c>
      <c r="R123" t="str">
        <f t="shared" si="36"/>
        <v>Shot_FrozenNightSword</v>
      </c>
      <c r="S123" t="str">
        <f t="shared" si="37"/>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f t="shared" si="66"/>
        <v>0</v>
      </c>
      <c r="AK123">
        <f t="shared" si="67"/>
        <v>0</v>
      </c>
      <c r="AL123">
        <v>1</v>
      </c>
      <c r="AM123">
        <v>0</v>
      </c>
      <c r="AP123">
        <v>50</v>
      </c>
      <c r="AQ123">
        <v>60</v>
      </c>
      <c r="AR123">
        <v>80</v>
      </c>
      <c r="AS123">
        <v>96</v>
      </c>
    </row>
    <row r="124" spans="1:45">
      <c r="A124" t="str">
        <f t="shared" ca="1" si="31"/>
        <v>Equip8402</v>
      </c>
      <c r="B124" t="str">
        <f t="shared" ca="1" si="32"/>
        <v/>
      </c>
      <c r="C124" t="s">
        <v>48</v>
      </c>
      <c r="D124" s="1">
        <f t="shared" ca="1" si="28"/>
        <v>8</v>
      </c>
      <c r="E124">
        <v>4</v>
      </c>
      <c r="F124">
        <v>4</v>
      </c>
      <c r="G124">
        <v>2</v>
      </c>
      <c r="H124">
        <f t="shared" ca="1" si="58"/>
        <v>0</v>
      </c>
      <c r="I124">
        <f t="shared" si="60"/>
        <v>3</v>
      </c>
      <c r="J124">
        <v>113.52</v>
      </c>
      <c r="K124">
        <v>184.96</v>
      </c>
      <c r="L124" t="s">
        <v>34</v>
      </c>
      <c r="M124" s="1">
        <f t="shared" ca="1" si="25"/>
        <v>3</v>
      </c>
      <c r="N124">
        <f t="shared" ca="1" si="29"/>
        <v>-20</v>
      </c>
      <c r="P124" t="s">
        <v>52</v>
      </c>
      <c r="Q124">
        <f t="shared" si="59"/>
        <v>1</v>
      </c>
      <c r="R124" t="str">
        <f t="shared" si="36"/>
        <v>Shot_DarkNpcSword</v>
      </c>
      <c r="S124" t="str">
        <f t="shared" si="37"/>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f t="shared" si="66"/>
        <v>0</v>
      </c>
      <c r="AK124">
        <f t="shared" si="67"/>
        <v>0</v>
      </c>
      <c r="AL124">
        <v>0.8</v>
      </c>
      <c r="AM124">
        <v>0</v>
      </c>
      <c r="AP124">
        <v>51</v>
      </c>
      <c r="AQ124">
        <v>61</v>
      </c>
      <c r="AR124">
        <v>88</v>
      </c>
      <c r="AS124">
        <v>105</v>
      </c>
    </row>
    <row r="125" spans="1:45">
      <c r="A125" t="str">
        <f t="shared" ca="1" si="31"/>
        <v>Equip8403</v>
      </c>
      <c r="B125" t="str">
        <f t="shared" ca="1" si="32"/>
        <v/>
      </c>
      <c r="C125" t="s">
        <v>48</v>
      </c>
      <c r="D125" s="1">
        <f t="shared" ca="1" si="28"/>
        <v>8</v>
      </c>
      <c r="E125">
        <v>4</v>
      </c>
      <c r="F125">
        <v>5</v>
      </c>
      <c r="G125">
        <v>3</v>
      </c>
      <c r="H125">
        <f t="shared" ca="1" si="58"/>
        <v>0</v>
      </c>
      <c r="I125">
        <f t="shared" si="60"/>
        <v>3</v>
      </c>
      <c r="J125">
        <v>157.76</v>
      </c>
      <c r="K125">
        <v>215.56</v>
      </c>
      <c r="L125" t="s">
        <v>34</v>
      </c>
      <c r="M125" s="1">
        <f t="shared" ca="1" si="25"/>
        <v>3</v>
      </c>
      <c r="N125">
        <f t="shared" ca="1" si="29"/>
        <v>-10</v>
      </c>
      <c r="P125" t="s">
        <v>223</v>
      </c>
      <c r="Q125">
        <f t="shared" si="59"/>
        <v>1</v>
      </c>
      <c r="R125" t="str">
        <f t="shared" si="36"/>
        <v>Shot_MorfusSword</v>
      </c>
      <c r="S125" t="str">
        <f t="shared" si="37"/>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f t="shared" si="66"/>
        <v>0</v>
      </c>
      <c r="AK125">
        <f t="shared" si="67"/>
        <v>0</v>
      </c>
      <c r="AL125">
        <v>0.2</v>
      </c>
      <c r="AM125">
        <v>1</v>
      </c>
      <c r="AP125">
        <v>100</v>
      </c>
      <c r="AQ125">
        <v>120</v>
      </c>
      <c r="AR125">
        <v>195</v>
      </c>
      <c r="AS125">
        <v>234</v>
      </c>
    </row>
    <row r="126" spans="1:45">
      <c r="A126" t="str">
        <f t="shared" ca="1" si="31"/>
        <v>Equip8404</v>
      </c>
      <c r="B126" t="str">
        <f t="shared" ca="1" si="32"/>
        <v/>
      </c>
      <c r="C126" t="s">
        <v>48</v>
      </c>
      <c r="D126" s="1">
        <f t="shared" ca="1" si="28"/>
        <v>8</v>
      </c>
      <c r="E126">
        <v>4</v>
      </c>
      <c r="F126">
        <v>5</v>
      </c>
      <c r="G126">
        <v>4</v>
      </c>
      <c r="H126">
        <f t="shared" ca="1" si="58"/>
        <v>0</v>
      </c>
      <c r="I126">
        <f t="shared" si="60"/>
        <v>3</v>
      </c>
      <c r="J126">
        <v>139.02000000000001</v>
      </c>
      <c r="K126">
        <v>226.49</v>
      </c>
      <c r="L126" t="s">
        <v>34</v>
      </c>
      <c r="M126" s="1">
        <f t="shared" ca="1" si="25"/>
        <v>3</v>
      </c>
      <c r="N126">
        <f t="shared" ca="1" si="29"/>
        <v>-10</v>
      </c>
      <c r="P126" t="s">
        <v>320</v>
      </c>
      <c r="Q126">
        <f t="shared" si="59"/>
        <v>1</v>
      </c>
      <c r="R126" t="str">
        <f t="shared" si="36"/>
        <v>Shot_JimHdSword2</v>
      </c>
      <c r="S126" t="str">
        <f t="shared" si="37"/>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f t="shared" si="66"/>
        <v>0</v>
      </c>
      <c r="AK126">
        <f t="shared" si="67"/>
        <v>0</v>
      </c>
      <c r="AL126">
        <v>0.16000000000000003</v>
      </c>
      <c r="AM126">
        <v>1</v>
      </c>
      <c r="AP126">
        <v>110</v>
      </c>
      <c r="AQ126">
        <v>132</v>
      </c>
      <c r="AR126">
        <v>201</v>
      </c>
      <c r="AS126">
        <v>241</v>
      </c>
    </row>
    <row r="127" spans="1:45">
      <c r="A127" t="str">
        <f t="shared" ca="1" si="31"/>
        <v>Equip8405</v>
      </c>
      <c r="B127" t="str">
        <f t="shared" ca="1" si="32"/>
        <v/>
      </c>
      <c r="C127" t="s">
        <v>48</v>
      </c>
      <c r="D127" s="1">
        <f t="shared" ca="1" si="28"/>
        <v>8</v>
      </c>
      <c r="E127">
        <v>4</v>
      </c>
      <c r="F127">
        <v>6</v>
      </c>
      <c r="G127">
        <v>5</v>
      </c>
      <c r="H127">
        <f t="shared" ca="1" si="58"/>
        <v>0</v>
      </c>
      <c r="I127">
        <f t="shared" si="60"/>
        <v>3</v>
      </c>
      <c r="J127">
        <v>193.2</v>
      </c>
      <c r="K127">
        <v>263.97000000000003</v>
      </c>
      <c r="L127" t="s">
        <v>34</v>
      </c>
      <c r="M127" s="1">
        <f t="shared" ca="1" si="25"/>
        <v>3</v>
      </c>
      <c r="N127">
        <f t="shared" ca="1" si="29"/>
        <v>-5</v>
      </c>
      <c r="P127" t="s">
        <v>256</v>
      </c>
      <c r="Q127">
        <f t="shared" si="59"/>
        <v>1</v>
      </c>
      <c r="R127" t="str">
        <f t="shared" si="36"/>
        <v>Shot_ArsenalBigSword</v>
      </c>
      <c r="S127" t="str">
        <f t="shared" si="37"/>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f t="shared" si="66"/>
        <v>0</v>
      </c>
      <c r="AK127">
        <f t="shared" si="67"/>
        <v>0</v>
      </c>
      <c r="AL127">
        <v>0.04</v>
      </c>
      <c r="AM127">
        <v>2</v>
      </c>
      <c r="AP127">
        <v>240</v>
      </c>
      <c r="AQ127">
        <v>288</v>
      </c>
      <c r="AR127">
        <v>620</v>
      </c>
      <c r="AS127">
        <v>744</v>
      </c>
    </row>
    <row r="128" spans="1:45" hidden="1">
      <c r="A128" t="str">
        <f t="shared" si="31"/>
        <v>후보</v>
      </c>
      <c r="B128" t="str">
        <f t="shared" si="32"/>
        <v/>
      </c>
      <c r="C128" t="s">
        <v>48</v>
      </c>
      <c r="D128" s="1">
        <f t="shared" ref="D128" ca="1" si="68">VLOOKUP(C128,OFFSET(INDIRECT("$A:$B"),0,MATCH(C$1&amp;"_Verify",INDIRECT("$1:$1"),0)-1),2,0)</f>
        <v>8</v>
      </c>
      <c r="E128">
        <v>-1</v>
      </c>
      <c r="F128">
        <v>0</v>
      </c>
      <c r="G128">
        <v>-1</v>
      </c>
      <c r="H128">
        <f t="shared" ca="1" si="58"/>
        <v>0</v>
      </c>
      <c r="I128">
        <f t="shared" si="60"/>
        <v>0</v>
      </c>
      <c r="J128">
        <v>0</v>
      </c>
      <c r="K128">
        <v>0</v>
      </c>
      <c r="L128" t="s">
        <v>121</v>
      </c>
      <c r="M128" s="1">
        <f t="shared" ref="M128" ca="1" si="69">VLOOKUP(L128,OFFSET(INDIRECT("$A:$B"),0,MATCH(L$1&amp;"_Verify",INDIRECT("$1:$1"),0)-1),2,0)</f>
        <v>0</v>
      </c>
      <c r="N128" t="str">
        <f t="shared" ref="N128" ca="1" si="70">IF(M128=0,"",
IF(F128&lt;=3,0,
IF(F128=4,-20,
IF(F128=5,-10,
IF(F128=6,-5,
"없음")))))</f>
        <v/>
      </c>
      <c r="P128" t="s">
        <v>312</v>
      </c>
      <c r="Q128">
        <f t="shared" si="59"/>
        <v>1</v>
      </c>
      <c r="R128" t="str">
        <f t="shared" ref="R128" si="71">IF(ISBLANK(P128),"","Shot_"&amp;P128)</f>
        <v>Shot_HeavyDarkSword</v>
      </c>
      <c r="S128" t="str">
        <f t="shared" ref="S128" si="72">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L128">
        <v>0</v>
      </c>
      <c r="AM128">
        <v>99</v>
      </c>
    </row>
  </sheetData>
  <autoFilter ref="AM1:AM128" xr:uid="{EBF23DA2-792D-4E58-A0F9-687B6E80EA4F}">
    <filterColumn colId="0">
      <filters>
        <filter val="0"/>
        <filter val="1"/>
        <filter val="2"/>
      </filters>
    </filterColumn>
  </autoFilter>
  <phoneticPr fontId="1" type="noConversion"/>
  <dataValidations disablePrompts="1"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F148"/>
  <sheetViews>
    <sheetView workbookViewId="0">
      <pane ySplit="1" topLeftCell="A2" activePane="bottomLeft" state="frozen"/>
      <selection pane="bottomLeft" activeCell="S1" sqref="S1"/>
    </sheetView>
    <sheetView workbookViewId="1"/>
  </sheetViews>
  <sheetFormatPr defaultRowHeight="16.5" outlineLevelCol="1"/>
  <cols>
    <col min="2" max="2" width="13.125" customWidth="1"/>
    <col min="3" max="3" width="9" customWidth="1"/>
    <col min="11" max="32" width="9" customWidth="1" outlineLevel="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C3" sqref="C3"/>
    </sheetView>
    <sheetView tabSelected="1" workbookViewId="1">
      <selection activeCell="D4" sqref="D4"/>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I8" si="0">IF(J2&lt;200,ROUND(J2,-1),
IF(J2&lt;1000,ROUND(J2/2,-1)*2,
ROUND(J2/1,-2)*1))</f>
        <v>100</v>
      </c>
      <c r="D2">
        <f t="shared" si="0"/>
        <v>150</v>
      </c>
      <c r="E2">
        <f t="shared" si="0"/>
        <v>220</v>
      </c>
      <c r="F2">
        <f t="shared" si="0"/>
        <v>340</v>
      </c>
      <c r="G2">
        <f t="shared" si="0"/>
        <v>500</v>
      </c>
      <c r="H2">
        <f t="shared" si="0"/>
        <v>500</v>
      </c>
      <c r="I2">
        <f t="shared" si="0"/>
        <v>500</v>
      </c>
      <c r="J2" s="4">
        <v>100</v>
      </c>
      <c r="K2">
        <f>J2*1.5</f>
        <v>150</v>
      </c>
      <c r="L2">
        <f>K2*1.5</f>
        <v>225</v>
      </c>
      <c r="M2">
        <f>L2*1.5</f>
        <v>337.5</v>
      </c>
      <c r="N2">
        <f>M2*1.5</f>
        <v>506.25</v>
      </c>
      <c r="O2">
        <f t="shared" ref="O2:P6" si="1">N2*1</f>
        <v>506.25</v>
      </c>
      <c r="P2">
        <f t="shared" si="1"/>
        <v>506.25</v>
      </c>
      <c r="Q2" s="7">
        <v>1</v>
      </c>
      <c r="R2">
        <f>Q2*2.5</f>
        <v>2.5</v>
      </c>
      <c r="S2">
        <f t="shared" ref="S2:U2" si="2">R2*2.5</f>
        <v>6.25</v>
      </c>
      <c r="T2">
        <f t="shared" si="2"/>
        <v>15.625</v>
      </c>
      <c r="U2">
        <f t="shared" si="2"/>
        <v>39.0625</v>
      </c>
      <c r="V2">
        <f>U2*1</f>
        <v>39.0625</v>
      </c>
      <c r="W2">
        <f>V2*1</f>
        <v>39.0625</v>
      </c>
      <c r="X2" s="5">
        <v>3</v>
      </c>
      <c r="Y2">
        <v>7</v>
      </c>
      <c r="Z2">
        <v>0</v>
      </c>
      <c r="AA2">
        <v>0</v>
      </c>
      <c r="AB2">
        <f>X2/SUM($X2:$AA2)</f>
        <v>0.3</v>
      </c>
      <c r="AC2">
        <f t="shared" ref="AC2:AE2" si="3">Y2/SUM($X2:$AA2)</f>
        <v>0.7</v>
      </c>
      <c r="AD2">
        <f t="shared" si="3"/>
        <v>0</v>
      </c>
      <c r="AE2">
        <f t="shared" si="3"/>
        <v>0</v>
      </c>
      <c r="AF2" s="3">
        <v>1</v>
      </c>
      <c r="AG2">
        <v>5</v>
      </c>
      <c r="AH2">
        <v>4</v>
      </c>
      <c r="AI2">
        <v>0</v>
      </c>
      <c r="AJ2">
        <v>0</v>
      </c>
      <c r="AK2">
        <v>0</v>
      </c>
      <c r="AL2">
        <v>0</v>
      </c>
      <c r="AM2">
        <v>0</v>
      </c>
      <c r="AN2">
        <f>AF2/SUM($AF2:$AM2)</f>
        <v>0.1</v>
      </c>
      <c r="AO2">
        <f t="shared" ref="AO2:AO8" si="4">AG2/SUM($AF2:$AM2)</f>
        <v>0.5</v>
      </c>
      <c r="AP2">
        <f t="shared" ref="AP2:AP8" si="5">AH2/SUM($AF2:$AM2)</f>
        <v>0.4</v>
      </c>
      <c r="AQ2">
        <f t="shared" ref="AQ2:AQ8" si="6">AI2/SUM($AF2:$AM2)</f>
        <v>0</v>
      </c>
      <c r="AR2">
        <f t="shared" ref="AR2:AR8" si="7">AJ2/SUM($AF2:$AM2)</f>
        <v>0</v>
      </c>
      <c r="AS2">
        <f t="shared" ref="AS2:AS8" si="8">AK2/SUM($AF2:$AM2)</f>
        <v>0</v>
      </c>
      <c r="AT2">
        <f t="shared" ref="AT2:AT8" si="9">AL2/SUM($AF2:$AM2)</f>
        <v>0</v>
      </c>
      <c r="AU2">
        <f t="shared" ref="AU2:AU8" si="10">AM2/SUM($AF2:$AM2)</f>
        <v>0</v>
      </c>
      <c r="AV2" s="6">
        <v>1.0081490799999999</v>
      </c>
      <c r="AW2">
        <v>1.1000000000000001</v>
      </c>
      <c r="AX2" t="s">
        <v>121</v>
      </c>
      <c r="AY2" s="1">
        <f t="shared" ref="AY2" ca="1" si="11">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110</v>
      </c>
      <c r="D3">
        <f t="shared" si="0"/>
        <v>170</v>
      </c>
      <c r="E3">
        <f t="shared" si="0"/>
        <v>260</v>
      </c>
      <c r="F3">
        <f t="shared" si="0"/>
        <v>380</v>
      </c>
      <c r="G3">
        <f t="shared" si="0"/>
        <v>560</v>
      </c>
      <c r="H3">
        <f t="shared" si="0"/>
        <v>560</v>
      </c>
      <c r="I3">
        <f t="shared" si="0"/>
        <v>560</v>
      </c>
      <c r="J3" s="4">
        <f>K3/1.5</f>
        <v>111.1111111111111</v>
      </c>
      <c r="K3">
        <f>J2*5/3</f>
        <v>166.66666666666666</v>
      </c>
      <c r="L3">
        <f t="shared" ref="L3:N5" si="12">K3*1.5</f>
        <v>250</v>
      </c>
      <c r="M3">
        <f t="shared" si="12"/>
        <v>375</v>
      </c>
      <c r="N3">
        <f t="shared" si="12"/>
        <v>562.5</v>
      </c>
      <c r="O3">
        <f t="shared" si="1"/>
        <v>562.5</v>
      </c>
      <c r="P3">
        <f t="shared" si="1"/>
        <v>562.5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3">X3/SUM($X3:$AA3)</f>
        <v>0.3</v>
      </c>
      <c r="AC3">
        <f t="shared" ref="AC3:AC8" si="14">Y3/SUM($X3:$AA3)</f>
        <v>0.7</v>
      </c>
      <c r="AD3">
        <f t="shared" ref="AD3:AD8" si="15">Z3/SUM($X3:$AA3)</f>
        <v>0</v>
      </c>
      <c r="AE3">
        <f t="shared" ref="AE3:AE8" si="16">AA3/SUM($X3:$AA3)</f>
        <v>0</v>
      </c>
      <c r="AF3" s="3">
        <v>1</v>
      </c>
      <c r="AG3">
        <v>6</v>
      </c>
      <c r="AH3">
        <v>3</v>
      </c>
      <c r="AI3">
        <v>0</v>
      </c>
      <c r="AJ3">
        <v>0</v>
      </c>
      <c r="AK3">
        <v>0</v>
      </c>
      <c r="AL3">
        <v>0</v>
      </c>
      <c r="AM3">
        <v>0</v>
      </c>
      <c r="AN3">
        <f t="shared" ref="AN3:AN8" si="17">AF3/SUM($AF3:$AM3)</f>
        <v>0.1</v>
      </c>
      <c r="AO3">
        <f t="shared" si="4"/>
        <v>0.6</v>
      </c>
      <c r="AP3">
        <f t="shared" si="5"/>
        <v>0.3</v>
      </c>
      <c r="AQ3">
        <f t="shared" si="6"/>
        <v>0</v>
      </c>
      <c r="AR3">
        <f t="shared" si="7"/>
        <v>0</v>
      </c>
      <c r="AS3">
        <f t="shared" si="8"/>
        <v>0</v>
      </c>
      <c r="AT3">
        <f t="shared" si="9"/>
        <v>0</v>
      </c>
      <c r="AU3">
        <f t="shared" si="10"/>
        <v>0</v>
      </c>
      <c r="AV3" s="6">
        <v>1.0081490799999999</v>
      </c>
      <c r="AW3">
        <v>1.1000000000000001</v>
      </c>
      <c r="AX3" t="s">
        <v>121</v>
      </c>
      <c r="AY3">
        <f t="shared" ref="AY3:AY8" ca="1" si="18">VLOOKUP(AX3,OFFSET(INDIRECT("$A:$B"),0,MATCH(AX$1&amp;"_Verify",INDIRECT("$1:$1"),0)-1),2,0)</f>
        <v>0</v>
      </c>
      <c r="AZ3" t="str">
        <f t="shared" ref="AZ3:AZ8" ca="1" si="19">IF(AY3=0,"",
IF(A3&lt;=3,0,
IF(A3=4,-20,
IF(A3=5,-10,
IF(A3=6,-5,
"없음")))))</f>
        <v/>
      </c>
      <c r="BB3">
        <v>2000</v>
      </c>
      <c r="BC3">
        <v>400</v>
      </c>
      <c r="BD3">
        <v>1500</v>
      </c>
      <c r="BE3">
        <f t="shared" ref="BE3:BE6" si="20">BE2+500</f>
        <v>1000</v>
      </c>
      <c r="BF3">
        <v>200</v>
      </c>
      <c r="BH3" t="s">
        <v>32</v>
      </c>
      <c r="BI3">
        <v>1</v>
      </c>
      <c r="BJ3" t="s">
        <v>39</v>
      </c>
      <c r="BK3" t="s">
        <v>40</v>
      </c>
    </row>
    <row r="4" spans="1:63">
      <c r="A4">
        <v>2</v>
      </c>
      <c r="B4">
        <v>15</v>
      </c>
      <c r="C4">
        <f t="shared" si="0"/>
        <v>150</v>
      </c>
      <c r="D4">
        <f t="shared" si="0"/>
        <v>220</v>
      </c>
      <c r="E4">
        <f t="shared" si="0"/>
        <v>340</v>
      </c>
      <c r="F4">
        <f t="shared" si="0"/>
        <v>500</v>
      </c>
      <c r="G4">
        <f t="shared" si="0"/>
        <v>760</v>
      </c>
      <c r="H4">
        <f t="shared" si="0"/>
        <v>760</v>
      </c>
      <c r="I4">
        <f t="shared" si="0"/>
        <v>760</v>
      </c>
      <c r="J4" s="4">
        <f t="shared" ref="J4:K4" si="21">K4/1.5</f>
        <v>148.14814814814812</v>
      </c>
      <c r="K4">
        <f t="shared" si="21"/>
        <v>222.2222222222222</v>
      </c>
      <c r="L4">
        <f>K3*6/3</f>
        <v>333.33333333333331</v>
      </c>
      <c r="M4">
        <f t="shared" si="12"/>
        <v>500</v>
      </c>
      <c r="N4">
        <f t="shared" si="12"/>
        <v>750</v>
      </c>
      <c r="O4">
        <f t="shared" si="1"/>
        <v>750</v>
      </c>
      <c r="P4">
        <f t="shared" si="1"/>
        <v>750</v>
      </c>
      <c r="Q4" s="7">
        <f t="shared" ref="Q4:R4" si="22">R4/2.5</f>
        <v>8.1632653061224497E-2</v>
      </c>
      <c r="R4">
        <f t="shared" si="22"/>
        <v>0.20408163265306123</v>
      </c>
      <c r="S4">
        <f>R3/1.4</f>
        <v>0.51020408163265307</v>
      </c>
      <c r="T4">
        <f t="shared" ref="T4:U4" si="23">S4*2.5</f>
        <v>1.2755102040816326</v>
      </c>
      <c r="U4">
        <f t="shared" si="23"/>
        <v>3.1887755102040813</v>
      </c>
      <c r="V4">
        <f t="shared" ref="V4:W4" si="24">U4*1</f>
        <v>3.1887755102040813</v>
      </c>
      <c r="W4">
        <f t="shared" si="24"/>
        <v>3.1887755102040813</v>
      </c>
      <c r="X4" s="5">
        <v>1</v>
      </c>
      <c r="Y4">
        <v>2</v>
      </c>
      <c r="Z4">
        <v>1</v>
      </c>
      <c r="AA4">
        <v>0</v>
      </c>
      <c r="AB4">
        <f t="shared" si="13"/>
        <v>0.25</v>
      </c>
      <c r="AC4">
        <f t="shared" si="14"/>
        <v>0.5</v>
      </c>
      <c r="AD4">
        <f t="shared" si="15"/>
        <v>0.25</v>
      </c>
      <c r="AE4">
        <f t="shared" si="16"/>
        <v>0</v>
      </c>
      <c r="AF4" s="3">
        <v>1</v>
      </c>
      <c r="AG4">
        <v>2</v>
      </c>
      <c r="AH4">
        <v>4</v>
      </c>
      <c r="AI4">
        <v>3</v>
      </c>
      <c r="AJ4">
        <v>0</v>
      </c>
      <c r="AK4">
        <v>0</v>
      </c>
      <c r="AL4">
        <v>0</v>
      </c>
      <c r="AM4">
        <v>0</v>
      </c>
      <c r="AN4">
        <f t="shared" si="17"/>
        <v>0.1</v>
      </c>
      <c r="AO4">
        <f t="shared" si="4"/>
        <v>0.2</v>
      </c>
      <c r="AP4">
        <f t="shared" si="5"/>
        <v>0.4</v>
      </c>
      <c r="AQ4">
        <f t="shared" si="6"/>
        <v>0.3</v>
      </c>
      <c r="AR4">
        <f t="shared" si="7"/>
        <v>0</v>
      </c>
      <c r="AS4">
        <f t="shared" si="8"/>
        <v>0</v>
      </c>
      <c r="AT4">
        <f t="shared" si="9"/>
        <v>0</v>
      </c>
      <c r="AU4">
        <f t="shared" si="10"/>
        <v>0</v>
      </c>
      <c r="AV4" s="6">
        <v>1.0081490799999999</v>
      </c>
      <c r="AW4">
        <v>1.1000000000000001</v>
      </c>
      <c r="AX4" t="s">
        <v>121</v>
      </c>
      <c r="AY4">
        <f t="shared" ca="1" si="18"/>
        <v>0</v>
      </c>
      <c r="AZ4" t="str">
        <f t="shared" ca="1" si="19"/>
        <v/>
      </c>
      <c r="BB4">
        <v>3000</v>
      </c>
      <c r="BC4">
        <v>600</v>
      </c>
      <c r="BD4">
        <v>2250</v>
      </c>
      <c r="BE4">
        <f t="shared" si="20"/>
        <v>1500</v>
      </c>
      <c r="BF4">
        <v>350</v>
      </c>
      <c r="BH4" t="s">
        <v>33</v>
      </c>
      <c r="BI4">
        <v>2</v>
      </c>
      <c r="BJ4" t="s">
        <v>42</v>
      </c>
      <c r="BK4" t="s">
        <v>40</v>
      </c>
    </row>
    <row r="5" spans="1:63">
      <c r="A5">
        <v>3</v>
      </c>
      <c r="B5">
        <v>20</v>
      </c>
      <c r="C5">
        <f t="shared" si="0"/>
        <v>240</v>
      </c>
      <c r="D5">
        <f t="shared" si="0"/>
        <v>340</v>
      </c>
      <c r="E5">
        <f t="shared" si="0"/>
        <v>520</v>
      </c>
      <c r="F5">
        <f t="shared" si="0"/>
        <v>780</v>
      </c>
      <c r="G5">
        <f t="shared" si="0"/>
        <v>1200</v>
      </c>
      <c r="H5">
        <f t="shared" si="0"/>
        <v>1200</v>
      </c>
      <c r="I5">
        <f t="shared" si="0"/>
        <v>1200</v>
      </c>
      <c r="J5" s="4">
        <f t="shared" ref="J5:L5" si="25">K5/1.5</f>
        <v>230.45267489711932</v>
      </c>
      <c r="K5">
        <f t="shared" si="25"/>
        <v>345.67901234567898</v>
      </c>
      <c r="L5">
        <f t="shared" si="25"/>
        <v>518.51851851851848</v>
      </c>
      <c r="M5">
        <f>L4*7/3</f>
        <v>777.77777777777771</v>
      </c>
      <c r="N5">
        <f t="shared" si="12"/>
        <v>1166.6666666666665</v>
      </c>
      <c r="O5">
        <f t="shared" si="1"/>
        <v>1166.6666666666665</v>
      </c>
      <c r="P5">
        <f t="shared" si="1"/>
        <v>1166.6666666666665</v>
      </c>
      <c r="Q5" s="7">
        <f t="shared" ref="Q5:S5" si="26">R5/2.5</f>
        <v>2.3323615160349857E-2</v>
      </c>
      <c r="R5">
        <f t="shared" si="26"/>
        <v>5.830903790087464E-2</v>
      </c>
      <c r="S5">
        <f t="shared" si="26"/>
        <v>0.1457725947521866</v>
      </c>
      <c r="T5">
        <f>S4/1.4</f>
        <v>0.3644314868804665</v>
      </c>
      <c r="U5">
        <f>T5*2.5</f>
        <v>0.91107871720116629</v>
      </c>
      <c r="V5">
        <f>U5*1</f>
        <v>0.91107871720116629</v>
      </c>
      <c r="W5">
        <f>V5*1</f>
        <v>0.91107871720116629</v>
      </c>
      <c r="X5" s="5">
        <v>1</v>
      </c>
      <c r="Y5">
        <v>2</v>
      </c>
      <c r="Z5">
        <v>1</v>
      </c>
      <c r="AA5">
        <v>0</v>
      </c>
      <c r="AB5">
        <f t="shared" si="13"/>
        <v>0.25</v>
      </c>
      <c r="AC5">
        <f t="shared" si="14"/>
        <v>0.5</v>
      </c>
      <c r="AD5">
        <f t="shared" si="15"/>
        <v>0.25</v>
      </c>
      <c r="AE5">
        <f t="shared" si="16"/>
        <v>0</v>
      </c>
      <c r="AF5" s="3">
        <v>1</v>
      </c>
      <c r="AG5">
        <v>2</v>
      </c>
      <c r="AH5">
        <v>5</v>
      </c>
      <c r="AI5">
        <v>2</v>
      </c>
      <c r="AJ5">
        <v>0</v>
      </c>
      <c r="AK5">
        <v>0</v>
      </c>
      <c r="AL5">
        <v>0</v>
      </c>
      <c r="AM5">
        <v>0</v>
      </c>
      <c r="AN5">
        <f t="shared" si="17"/>
        <v>0.1</v>
      </c>
      <c r="AO5">
        <f t="shared" si="4"/>
        <v>0.2</v>
      </c>
      <c r="AP5">
        <f t="shared" si="5"/>
        <v>0.5</v>
      </c>
      <c r="AQ5">
        <f t="shared" si="6"/>
        <v>0.2</v>
      </c>
      <c r="AR5">
        <f t="shared" si="7"/>
        <v>0</v>
      </c>
      <c r="AS5">
        <f t="shared" si="8"/>
        <v>0</v>
      </c>
      <c r="AT5">
        <f t="shared" si="9"/>
        <v>0</v>
      </c>
      <c r="AU5">
        <f t="shared" si="10"/>
        <v>0</v>
      </c>
      <c r="AV5" s="6">
        <v>1.0081490799999999</v>
      </c>
      <c r="AW5">
        <v>1.1000000000000001</v>
      </c>
      <c r="AX5" t="s">
        <v>121</v>
      </c>
      <c r="AY5">
        <f t="shared" ca="1" si="18"/>
        <v>0</v>
      </c>
      <c r="AZ5" t="str">
        <f t="shared" ca="1" si="19"/>
        <v/>
      </c>
      <c r="BB5">
        <v>4000</v>
      </c>
      <c r="BC5">
        <v>800</v>
      </c>
      <c r="BD5">
        <v>3000</v>
      </c>
      <c r="BE5">
        <f t="shared" si="20"/>
        <v>2000</v>
      </c>
      <c r="BF5">
        <v>600</v>
      </c>
      <c r="BH5" t="s">
        <v>35</v>
      </c>
      <c r="BI5">
        <v>3</v>
      </c>
      <c r="BJ5" t="s">
        <v>43</v>
      </c>
    </row>
    <row r="6" spans="1:63">
      <c r="A6">
        <v>4</v>
      </c>
      <c r="B6">
        <v>30</v>
      </c>
      <c r="C6">
        <f t="shared" si="0"/>
        <v>400</v>
      </c>
      <c r="D6">
        <f t="shared" si="0"/>
        <v>620</v>
      </c>
      <c r="E6">
        <f t="shared" si="0"/>
        <v>920</v>
      </c>
      <c r="F6">
        <f t="shared" si="0"/>
        <v>1400</v>
      </c>
      <c r="G6">
        <f t="shared" si="0"/>
        <v>2100</v>
      </c>
      <c r="H6">
        <f t="shared" si="0"/>
        <v>2100</v>
      </c>
      <c r="I6">
        <f t="shared" si="0"/>
        <v>2100</v>
      </c>
      <c r="J6" s="4">
        <f t="shared" ref="J6:M6" si="27">K6/1.5</f>
        <v>409.69364426154544</v>
      </c>
      <c r="K6">
        <f t="shared" si="27"/>
        <v>614.54046639231819</v>
      </c>
      <c r="L6">
        <f t="shared" si="27"/>
        <v>921.81069958847729</v>
      </c>
      <c r="M6">
        <f t="shared" si="27"/>
        <v>1382.7160493827159</v>
      </c>
      <c r="N6">
        <f>M5*8/3</f>
        <v>2074.0740740740739</v>
      </c>
      <c r="O6">
        <f t="shared" si="1"/>
        <v>2074.0740740740739</v>
      </c>
      <c r="P6">
        <f t="shared" si="1"/>
        <v>2074.0740740740739</v>
      </c>
      <c r="Q6" s="7">
        <f t="shared" ref="Q6:S6" si="28">R6/2.5</f>
        <v>6.6638900458142443E-3</v>
      </c>
      <c r="R6">
        <f t="shared" si="28"/>
        <v>1.665972511453561E-2</v>
      </c>
      <c r="S6">
        <f t="shared" si="28"/>
        <v>4.1649312786339029E-2</v>
      </c>
      <c r="T6">
        <f>U6/2.5</f>
        <v>0.10412328196584757</v>
      </c>
      <c r="U6">
        <f>T5/1.4</f>
        <v>0.26030820491461892</v>
      </c>
      <c r="V6">
        <f>U6*1</f>
        <v>0.26030820491461892</v>
      </c>
      <c r="W6">
        <f>V6*1</f>
        <v>0.26030820491461892</v>
      </c>
      <c r="X6" s="5">
        <v>2</v>
      </c>
      <c r="Y6">
        <v>2</v>
      </c>
      <c r="Z6">
        <v>4</v>
      </c>
      <c r="AA6">
        <v>2</v>
      </c>
      <c r="AB6">
        <f t="shared" si="13"/>
        <v>0.2</v>
      </c>
      <c r="AC6">
        <f t="shared" si="14"/>
        <v>0.2</v>
      </c>
      <c r="AD6">
        <f t="shared" si="15"/>
        <v>0.4</v>
      </c>
      <c r="AE6">
        <f t="shared" si="16"/>
        <v>0.2</v>
      </c>
      <c r="AF6" s="3">
        <v>1</v>
      </c>
      <c r="AG6">
        <v>1</v>
      </c>
      <c r="AH6">
        <v>3</v>
      </c>
      <c r="AI6">
        <v>4.5</v>
      </c>
      <c r="AJ6">
        <v>0</v>
      </c>
      <c r="AK6">
        <v>0.5</v>
      </c>
      <c r="AL6">
        <v>0</v>
      </c>
      <c r="AM6">
        <v>0</v>
      </c>
      <c r="AN6">
        <f t="shared" si="17"/>
        <v>0.1</v>
      </c>
      <c r="AO6">
        <f t="shared" si="4"/>
        <v>0.1</v>
      </c>
      <c r="AP6">
        <f t="shared" si="5"/>
        <v>0.3</v>
      </c>
      <c r="AQ6">
        <f t="shared" si="6"/>
        <v>0.45</v>
      </c>
      <c r="AR6">
        <f t="shared" si="7"/>
        <v>0</v>
      </c>
      <c r="AS6">
        <f t="shared" si="8"/>
        <v>0.05</v>
      </c>
      <c r="AT6">
        <f t="shared" si="9"/>
        <v>0</v>
      </c>
      <c r="AU6">
        <f t="shared" si="10"/>
        <v>0</v>
      </c>
      <c r="AV6" s="6">
        <v>1.0081490799999999</v>
      </c>
      <c r="AW6">
        <v>1.1000000000000001</v>
      </c>
      <c r="AX6" t="s">
        <v>34</v>
      </c>
      <c r="AY6">
        <f t="shared" ca="1" si="18"/>
        <v>3</v>
      </c>
      <c r="AZ6">
        <f t="shared" ca="1" si="19"/>
        <v>-20</v>
      </c>
      <c r="BB6">
        <v>5000</v>
      </c>
      <c r="BC6">
        <v>1000</v>
      </c>
      <c r="BD6">
        <v>3750</v>
      </c>
      <c r="BE6">
        <f t="shared" si="20"/>
        <v>2500</v>
      </c>
      <c r="BF6">
        <v>1000</v>
      </c>
      <c r="BH6" t="s">
        <v>36</v>
      </c>
      <c r="BI6">
        <v>4</v>
      </c>
    </row>
    <row r="7" spans="1:63">
      <c r="A7">
        <v>5</v>
      </c>
      <c r="B7">
        <v>30</v>
      </c>
      <c r="C7">
        <f t="shared" si="0"/>
        <v>400</v>
      </c>
      <c r="D7">
        <f t="shared" si="0"/>
        <v>620</v>
      </c>
      <c r="E7">
        <f t="shared" si="0"/>
        <v>920</v>
      </c>
      <c r="F7">
        <f t="shared" si="0"/>
        <v>1400</v>
      </c>
      <c r="G7">
        <f t="shared" si="0"/>
        <v>2100</v>
      </c>
      <c r="H7">
        <f t="shared" si="0"/>
        <v>2100</v>
      </c>
      <c r="I7">
        <f t="shared" si="0"/>
        <v>2100</v>
      </c>
      <c r="J7" s="4">
        <f t="shared" ref="J7:M7" si="29">K7/1.5</f>
        <v>409.69364426154544</v>
      </c>
      <c r="K7">
        <f t="shared" si="29"/>
        <v>614.54046639231819</v>
      </c>
      <c r="L7">
        <f t="shared" si="29"/>
        <v>921.81069958847729</v>
      </c>
      <c r="M7">
        <f t="shared" si="29"/>
        <v>1382.7160493827159</v>
      </c>
      <c r="N7">
        <f>O7/1</f>
        <v>2074.0740740740739</v>
      </c>
      <c r="O7">
        <f>N6*1</f>
        <v>2074.0740740740739</v>
      </c>
      <c r="P7">
        <f>O7*1</f>
        <v>2074.0740740740739</v>
      </c>
      <c r="Q7" s="7">
        <f t="shared" ref="Q7:Q8" si="30">R7/2.5</f>
        <v>6.6638900458142443E-3</v>
      </c>
      <c r="R7">
        <f t="shared" ref="R7:R8" si="31">S7/2.5</f>
        <v>1.665972511453561E-2</v>
      </c>
      <c r="S7">
        <f t="shared" ref="S7:S8" si="32">T7/2.5</f>
        <v>4.1649312786339029E-2</v>
      </c>
      <c r="T7">
        <f t="shared" ref="T7:T8" si="33">U7/2.5</f>
        <v>0.10412328196584757</v>
      </c>
      <c r="U7">
        <f>V7/1</f>
        <v>0.26030820491461892</v>
      </c>
      <c r="V7">
        <f>U6/1</f>
        <v>0.26030820491461892</v>
      </c>
      <c r="W7">
        <f>V7*1</f>
        <v>0.26030820491461892</v>
      </c>
      <c r="X7" s="5">
        <v>2</v>
      </c>
      <c r="Y7">
        <v>2</v>
      </c>
      <c r="Z7">
        <v>4.5</v>
      </c>
      <c r="AA7">
        <v>1.5</v>
      </c>
      <c r="AB7">
        <f t="shared" si="13"/>
        <v>0.2</v>
      </c>
      <c r="AC7">
        <f t="shared" si="14"/>
        <v>0.2</v>
      </c>
      <c r="AD7">
        <f t="shared" si="15"/>
        <v>0.45</v>
      </c>
      <c r="AE7">
        <f t="shared" si="16"/>
        <v>0.15</v>
      </c>
      <c r="AF7" s="3">
        <v>1</v>
      </c>
      <c r="AG7">
        <v>1</v>
      </c>
      <c r="AH7">
        <v>3</v>
      </c>
      <c r="AI7">
        <v>4.5999999999999996</v>
      </c>
      <c r="AJ7">
        <v>0</v>
      </c>
      <c r="AK7">
        <v>0.4</v>
      </c>
      <c r="AL7">
        <v>0</v>
      </c>
      <c r="AM7">
        <v>0</v>
      </c>
      <c r="AN7">
        <f t="shared" si="17"/>
        <v>0.1</v>
      </c>
      <c r="AO7">
        <f t="shared" si="4"/>
        <v>0.1</v>
      </c>
      <c r="AP7">
        <f t="shared" si="5"/>
        <v>0.3</v>
      </c>
      <c r="AQ7">
        <f t="shared" si="6"/>
        <v>0.45999999999999996</v>
      </c>
      <c r="AR7">
        <f t="shared" si="7"/>
        <v>0</v>
      </c>
      <c r="AS7">
        <f t="shared" si="8"/>
        <v>0.04</v>
      </c>
      <c r="AT7">
        <f t="shared" si="9"/>
        <v>0</v>
      </c>
      <c r="AU7">
        <f t="shared" si="10"/>
        <v>0</v>
      </c>
      <c r="AV7" s="6">
        <v>1.0081490799999999</v>
      </c>
      <c r="AW7">
        <v>1.1000000000000001</v>
      </c>
      <c r="AX7" t="s">
        <v>34</v>
      </c>
      <c r="AY7">
        <f t="shared" ca="1" si="18"/>
        <v>3</v>
      </c>
      <c r="AZ7">
        <f t="shared" ca="1" si="19"/>
        <v>-10</v>
      </c>
      <c r="BB7">
        <v>5000</v>
      </c>
      <c r="BC7">
        <v>1000</v>
      </c>
      <c r="BD7">
        <v>3750</v>
      </c>
      <c r="BE7">
        <v>2500</v>
      </c>
      <c r="BF7">
        <v>1000</v>
      </c>
    </row>
    <row r="8" spans="1:63">
      <c r="A8">
        <v>6</v>
      </c>
      <c r="B8">
        <v>30</v>
      </c>
      <c r="C8">
        <f t="shared" si="0"/>
        <v>400</v>
      </c>
      <c r="D8">
        <f t="shared" si="0"/>
        <v>620</v>
      </c>
      <c r="E8">
        <f t="shared" si="0"/>
        <v>920</v>
      </c>
      <c r="F8">
        <f t="shared" si="0"/>
        <v>1400</v>
      </c>
      <c r="G8">
        <f t="shared" si="0"/>
        <v>2100</v>
      </c>
      <c r="H8">
        <f t="shared" si="0"/>
        <v>2100</v>
      </c>
      <c r="I8">
        <f t="shared" si="0"/>
        <v>2100</v>
      </c>
      <c r="J8" s="4">
        <f t="shared" ref="J8:M8" si="34">K8/1.5</f>
        <v>409.69364426154544</v>
      </c>
      <c r="K8">
        <f t="shared" si="34"/>
        <v>614.54046639231819</v>
      </c>
      <c r="L8">
        <f t="shared" si="34"/>
        <v>921.81069958847729</v>
      </c>
      <c r="M8">
        <f t="shared" si="34"/>
        <v>1382.7160493827159</v>
      </c>
      <c r="N8">
        <f>O8/1</f>
        <v>2074.0740740740739</v>
      </c>
      <c r="O8">
        <f>P8/1</f>
        <v>2074.0740740740739</v>
      </c>
      <c r="P8">
        <f>O7*1</f>
        <v>2074.0740740740739</v>
      </c>
      <c r="Q8" s="7">
        <f t="shared" si="30"/>
        <v>6.6638900458142443E-3</v>
      </c>
      <c r="R8">
        <f t="shared" si="31"/>
        <v>1.665972511453561E-2</v>
      </c>
      <c r="S8">
        <f t="shared" si="32"/>
        <v>4.1649312786339029E-2</v>
      </c>
      <c r="T8">
        <f t="shared" si="33"/>
        <v>0.10412328196584757</v>
      </c>
      <c r="U8">
        <f>V8/1</f>
        <v>0.26030820491461892</v>
      </c>
      <c r="V8">
        <f>W8/1</f>
        <v>0.26030820491461892</v>
      </c>
      <c r="W8">
        <f>V7/1</f>
        <v>0.26030820491461892</v>
      </c>
      <c r="X8" s="5">
        <v>2</v>
      </c>
      <c r="Y8">
        <v>2</v>
      </c>
      <c r="Z8">
        <v>5</v>
      </c>
      <c r="AA8">
        <v>1</v>
      </c>
      <c r="AB8">
        <f t="shared" si="13"/>
        <v>0.2</v>
      </c>
      <c r="AC8">
        <f t="shared" si="14"/>
        <v>0.2</v>
      </c>
      <c r="AD8">
        <f t="shared" si="15"/>
        <v>0.5</v>
      </c>
      <c r="AE8">
        <f t="shared" si="16"/>
        <v>0.1</v>
      </c>
      <c r="AF8" s="3">
        <v>1</v>
      </c>
      <c r="AG8">
        <v>1</v>
      </c>
      <c r="AH8">
        <v>3</v>
      </c>
      <c r="AI8">
        <v>4.7</v>
      </c>
      <c r="AJ8">
        <v>0</v>
      </c>
      <c r="AK8">
        <v>0.3</v>
      </c>
      <c r="AL8">
        <v>0</v>
      </c>
      <c r="AM8">
        <v>0</v>
      </c>
      <c r="AN8">
        <f t="shared" si="17"/>
        <v>0.1</v>
      </c>
      <c r="AO8">
        <f t="shared" si="4"/>
        <v>0.1</v>
      </c>
      <c r="AP8">
        <f t="shared" si="5"/>
        <v>0.3</v>
      </c>
      <c r="AQ8">
        <f t="shared" si="6"/>
        <v>0.47000000000000003</v>
      </c>
      <c r="AR8">
        <f t="shared" si="7"/>
        <v>0</v>
      </c>
      <c r="AS8">
        <f t="shared" si="8"/>
        <v>0.03</v>
      </c>
      <c r="AT8">
        <f t="shared" si="9"/>
        <v>0</v>
      </c>
      <c r="AU8">
        <f t="shared" si="10"/>
        <v>0</v>
      </c>
      <c r="AV8" s="6">
        <v>1.0081490799999999</v>
      </c>
      <c r="AW8">
        <v>1.1000000000000001</v>
      </c>
      <c r="AX8" t="s">
        <v>34</v>
      </c>
      <c r="AY8">
        <f t="shared" ca="1" si="18"/>
        <v>3</v>
      </c>
      <c r="AZ8">
        <f t="shared" ca="1" si="19"/>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G10" sqref="G10"/>
    </sheetView>
    <sheetView workbookViewId="1">
      <selection activeCell="B31" sqref="B31"/>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V148"/>
  <sheetViews>
    <sheetView workbookViewId="0">
      <selection activeCell="L4" sqref="L4"/>
    </sheetView>
    <sheetView workbookViewId="1"/>
  </sheetViews>
  <sheetFormatPr defaultRowHeight="16.5" outlineLevelCol="1"/>
  <cols>
    <col min="2" max="3" width="13.125" customWidth="1"/>
    <col min="5" max="5" width="9" style="5" customWidth="1" outlineLevel="1"/>
    <col min="6" max="11" width="9" customWidth="1" outlineLevel="1"/>
    <col min="12" max="12" width="9" style="5"/>
    <col min="19" max="22" width="9" customWidth="1" outlineLevel="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9"/>
  <sheetViews>
    <sheetView workbookViewId="0">
      <selection activeCell="B1" sqref="B1"/>
    </sheetView>
    <sheetView workbookViewId="1"/>
  </sheetViews>
  <sheetFormatPr defaultRowHeight="16.5" outlineLevelCol="1"/>
  <cols>
    <col min="1" max="1" width="15.375" customWidth="1"/>
    <col min="3" max="3" width="0" hidden="1" customWidth="1" outlineLevel="1"/>
    <col min="4" max="4" width="9" collapsed="1"/>
    <col min="5" max="7" width="9" hidden="1" customWidth="1" outlineLevel="1"/>
    <col min="8" max="8" width="9" collapsed="1"/>
  </cols>
  <sheetData>
    <row r="1" spans="1:7" ht="27" customHeight="1">
      <c r="A1" t="s">
        <v>206</v>
      </c>
      <c r="B1" s="14" t="s">
        <v>205</v>
      </c>
      <c r="C1" s="14" t="s">
        <v>331</v>
      </c>
    </row>
    <row r="2" spans="1:7">
      <c r="A2">
        <v>70</v>
      </c>
      <c r="B2">
        <v>1</v>
      </c>
      <c r="C2">
        <v>1</v>
      </c>
      <c r="E2" t="s">
        <v>204</v>
      </c>
      <c r="F2">
        <v>1.3</v>
      </c>
      <c r="G2" t="s">
        <v>199</v>
      </c>
    </row>
    <row r="3" spans="1:7">
      <c r="A3">
        <v>60</v>
      </c>
      <c r="B3">
        <f>ROUND(C3,4)</f>
        <v>0.71430000000000005</v>
      </c>
      <c r="C3">
        <f t="shared" ref="C3:C8" si="0">C2/1.4</f>
        <v>0.7142857142857143</v>
      </c>
      <c r="E3" t="s">
        <v>203</v>
      </c>
    </row>
    <row r="4" spans="1:7">
      <c r="A4">
        <v>50</v>
      </c>
      <c r="B4">
        <f t="shared" ref="B4:B8" si="1">ROUND(C4,4)</f>
        <v>0.51019999999999999</v>
      </c>
      <c r="C4">
        <f t="shared" si="0"/>
        <v>0.51020408163265307</v>
      </c>
      <c r="F4">
        <v>13</v>
      </c>
      <c r="G4" t="s">
        <v>199</v>
      </c>
    </row>
    <row r="5" spans="1:7">
      <c r="A5">
        <v>40</v>
      </c>
      <c r="B5">
        <f t="shared" si="1"/>
        <v>0.3644</v>
      </c>
      <c r="C5">
        <f t="shared" si="0"/>
        <v>0.3644314868804665</v>
      </c>
    </row>
    <row r="6" spans="1:7">
      <c r="A6">
        <v>30</v>
      </c>
      <c r="B6">
        <f t="shared" si="1"/>
        <v>0.26029999999999998</v>
      </c>
      <c r="C6">
        <f t="shared" si="0"/>
        <v>0.26030820491461892</v>
      </c>
      <c r="E6" t="s">
        <v>202</v>
      </c>
      <c r="F6">
        <v>40</v>
      </c>
      <c r="G6" t="s">
        <v>199</v>
      </c>
    </row>
    <row r="7" spans="1:7">
      <c r="A7">
        <v>20</v>
      </c>
      <c r="B7">
        <f t="shared" si="1"/>
        <v>0.18590000000000001</v>
      </c>
      <c r="C7">
        <f t="shared" si="0"/>
        <v>0.18593443208187066</v>
      </c>
      <c r="E7" t="s">
        <v>201</v>
      </c>
      <c r="F7">
        <v>70</v>
      </c>
      <c r="G7" t="s">
        <v>199</v>
      </c>
    </row>
    <row r="8" spans="1:7">
      <c r="A8">
        <v>10</v>
      </c>
      <c r="B8">
        <f t="shared" si="1"/>
        <v>0.1328</v>
      </c>
      <c r="C8">
        <f t="shared" si="0"/>
        <v>0.13281030862990761</v>
      </c>
      <c r="E8" t="s">
        <v>200</v>
      </c>
      <c r="F8">
        <v>10</v>
      </c>
      <c r="G8" t="s">
        <v>199</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2020-09-04T04:06:17Z</dcterms:modified>
</cp:coreProperties>
</file>