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25397BE-E6AB-44E4-9051-911CA5A17E7F}" xr6:coauthVersionLast="45" xr6:coauthVersionMax="45" xr10:uidLastSave="{00000000-0000-0000-0000-000000000000}"/>
  <bookViews>
    <workbookView xWindow="-28920" yWindow="-120" windowWidth="29040" windowHeight="15840" activeTab="1" xr2:uid="{FEBDDD54-94F1-45FC-8942-1CEB3C9600D8}"/>
  </bookViews>
  <sheets>
    <sheet name="mail서버" sheetId="1" r:id="rId1"/>
    <sheet name="down서버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8" i="1" l="1"/>
  <c r="R8" i="1"/>
  <c r="Q8" i="1"/>
  <c r="P8" i="1"/>
  <c r="I8" i="1"/>
  <c r="H8" i="1"/>
  <c r="G8" i="1"/>
  <c r="F8" i="1"/>
  <c r="E8" i="1"/>
  <c r="D8" i="1"/>
  <c r="B8" i="1"/>
  <c r="V7" i="1"/>
  <c r="R7" i="1"/>
  <c r="Q7" i="1"/>
  <c r="P7" i="1"/>
  <c r="I7" i="1"/>
  <c r="H7" i="1"/>
  <c r="G7" i="1"/>
  <c r="F7" i="1"/>
  <c r="E7" i="1"/>
  <c r="D7" i="1"/>
  <c r="B7" i="1"/>
  <c r="L8" i="1"/>
  <c r="Y8" i="1" l="1"/>
  <c r="V6" i="1"/>
  <c r="V5" i="1"/>
  <c r="V4" i="1"/>
  <c r="V3" i="1"/>
  <c r="V2" i="1"/>
  <c r="T6" i="1" l="1"/>
  <c r="S6" i="1"/>
  <c r="R6" i="1"/>
  <c r="Q6" i="1"/>
  <c r="P6" i="1"/>
  <c r="I6" i="1"/>
  <c r="H6" i="1"/>
  <c r="G6" i="1"/>
  <c r="F6" i="1"/>
  <c r="E6" i="1"/>
  <c r="D6" i="1"/>
  <c r="B6" i="1"/>
  <c r="F3" i="1" l="1"/>
  <c r="O2" i="1" l="1"/>
  <c r="H2" i="2"/>
  <c r="D2" i="2"/>
  <c r="C2" i="2" s="1"/>
  <c r="J2" i="2" s="1"/>
  <c r="I2" i="2" s="1"/>
  <c r="D4" i="2"/>
  <c r="C4" i="2" s="1"/>
  <c r="D3" i="2"/>
  <c r="C3" i="2" s="1"/>
  <c r="H4" i="2" l="1"/>
  <c r="H3" i="2"/>
  <c r="J4" i="2"/>
  <c r="J3" i="2"/>
  <c r="I3" i="2" s="1"/>
  <c r="I4" i="2" l="1"/>
  <c r="L2" i="2" s="1"/>
  <c r="R5" i="1"/>
  <c r="R4" i="1"/>
  <c r="R3" i="1"/>
  <c r="Q5" i="1"/>
  <c r="P5" i="1"/>
  <c r="Q4" i="1"/>
  <c r="P4" i="1"/>
  <c r="Q3" i="1"/>
  <c r="P3" i="1"/>
  <c r="P2" i="1"/>
  <c r="Q2" i="1" l="1"/>
  <c r="R2" i="1" s="1"/>
  <c r="B5" i="1" l="1"/>
  <c r="B4" i="1"/>
  <c r="B3" i="1"/>
  <c r="B2" i="1"/>
  <c r="D1" i="1" l="1" a="1"/>
  <c r="D1" i="1" s="1"/>
  <c r="I5" i="1"/>
  <c r="H5" i="1"/>
  <c r="G5" i="1"/>
  <c r="F5" i="1"/>
  <c r="E5" i="1"/>
  <c r="D5" i="1"/>
  <c r="L7" i="1"/>
  <c r="L6" i="1"/>
  <c r="L5" i="1"/>
  <c r="Y7" i="1" l="1"/>
  <c r="Y6" i="1"/>
  <c r="T5" i="1"/>
  <c r="S5" i="1"/>
  <c r="Y5" i="1"/>
  <c r="L4" i="1" l="1"/>
  <c r="I4" i="1"/>
  <c r="H4" i="1"/>
  <c r="G4" i="1"/>
  <c r="F4" i="1"/>
  <c r="E4" i="1"/>
  <c r="D4" i="1"/>
  <c r="T4" i="1" l="1"/>
  <c r="S4" i="1"/>
  <c r="Y4" i="1" l="1"/>
  <c r="I3" i="1"/>
  <c r="H3" i="1"/>
  <c r="G3" i="1"/>
  <c r="I2" i="1"/>
  <c r="H2" i="1"/>
  <c r="G2" i="1"/>
  <c r="E3" i="1" l="1"/>
  <c r="D3" i="1"/>
  <c r="F2" i="1"/>
  <c r="E2" i="1"/>
  <c r="D2" i="1"/>
  <c r="L2" i="1"/>
  <c r="T3" i="1" l="1"/>
  <c r="S3" i="1"/>
  <c r="L3" i="1"/>
  <c r="Y2" i="1" l="1"/>
  <c r="X2" i="1" s="1"/>
  <c r="Y3" i="1"/>
  <c r="X3" i="1" l="1"/>
  <c r="X4" i="1" s="1"/>
  <c r="X5" i="1" s="1"/>
  <c r="X6" i="1" s="1"/>
  <c r="X7" i="1" s="1"/>
  <c r="X8" i="1" s="1"/>
  <c r="A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un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
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L1" authorId="0" shapeId="0" xr:uid="{A7303149-80DB-41AB-8A09-D685C268BF62}">
      <text>
        <r>
          <rPr>
            <sz val="9"/>
            <color indexed="81"/>
            <rFont val="돋움"/>
            <family val="3"/>
            <charset val="129"/>
          </rPr>
          <t>여기가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비어져있으면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타이틀이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제한이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
공지는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유효기간을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1~10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끝자락에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날짜까지는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표현된다</t>
        </r>
      </text>
    </comment>
    <comment ref="N1" authorId="0" shapeId="0" xr:uid="{CE9D464F-A277-40A3-871E-1D68828A1CA1}">
      <text>
        <r>
          <rPr>
            <sz val="9"/>
            <color indexed="81"/>
            <rFont val="돋움"/>
            <family val="3"/>
            <charset val="129"/>
          </rPr>
          <t>재화에서는</t>
        </r>
        <r>
          <rPr>
            <sz val="9"/>
            <color indexed="81"/>
            <rFont val="Tahoma"/>
            <family val="2"/>
          </rPr>
          <t xml:space="preserve"> DI, EN, GO
</t>
        </r>
        <r>
          <rPr>
            <sz val="9"/>
            <color indexed="81"/>
            <rFont val="돋움"/>
            <family val="3"/>
            <charset val="129"/>
          </rPr>
          <t xml:space="preserve">장비상자에서는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 xml:space="preserve">희귀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영웅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에픽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</text>
    </comment>
    <comment ref="U1" authorId="0" shapeId="0" xr:uid="{EE2E2CF3-1B21-4463-8052-75C50093D94C}">
      <text>
        <r>
          <rPr>
            <sz val="9"/>
            <color indexed="81"/>
            <rFont val="돋움"/>
            <family val="3"/>
            <charset val="129"/>
          </rPr>
          <t>최소값은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sz val="9"/>
            <color indexed="81"/>
            <rFont val="돋움"/>
            <family val="3"/>
            <charset val="129"/>
          </rPr>
          <t>첨부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
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갱신해버릴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  <comment ref="AD1" authorId="0" shapeId="0" xr:uid="{F02EBB83-B05A-431B-93DC-E9DC2456024B}">
      <text>
        <r>
          <rPr>
            <sz val="9"/>
            <color indexed="81"/>
            <rFont val="돋움"/>
            <family val="3"/>
            <charset val="129"/>
          </rPr>
          <t>출력을 모두 해제하여 [] 데이터를 올리면 로그인 하는 모든 유저의 데이터가 초기화됨
행추가와 행삭제를 1개씩 하지 말고 토탈 데이터의 숫자가 다르게 해야 로그인하고 있는 유저도 실시간으로 변경점을 비교하여 받을 수 있다</t>
        </r>
      </text>
    </comment>
  </commentList>
</comments>
</file>

<file path=xl/sharedStrings.xml><?xml version="1.0" encoding="utf-8"?>
<sst xmlns="http://schemas.openxmlformats.org/spreadsheetml/2006/main" count="69" uniqueCount="60">
  <si>
    <t>tp</t>
  </si>
  <si>
    <t>tp_Verify</t>
  </si>
  <si>
    <t>장비1상자</t>
  </si>
  <si>
    <t>장비1상자</t>
    <phoneticPr fontId="1" type="noConversion"/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</si>
  <si>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</si>
  <si>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</si>
  <si>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</si>
  <si>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</si>
  <si>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</si>
  <si>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</si>
  <si>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</si>
  <si>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</si>
  <si>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</si>
  <si>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</si>
  <si>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</si>
  <si>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</si>
  <si>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일일 우편</t>
  </si>
  <si>
    <t>새해 선물</t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</si>
  <si>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</si>
  <si>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</si>
  <si>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</si>
  <si>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</si>
  <si>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</si>
  <si>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</si>
  <si>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</si>
  <si>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</si>
  <si>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</si>
  <si>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</si>
  <si>
    <t>이날포함이후부터 제거</t>
    <phoneticPr fontId="1" type="noConversion"/>
  </si>
  <si>
    <t>un</t>
  </si>
  <si>
    <t>ny</t>
  </si>
  <si>
    <t>ev</t>
  </si>
  <si>
    <t>업데이트 내역</t>
  </si>
  <si>
    <t>up</t>
  </si>
  <si>
    <t>재화</t>
  </si>
  <si>
    <t>DI</t>
    <phoneticPr fontId="1" type="noConversion"/>
  </si>
  <si>
    <t>참고</t>
    <phoneticPr fontId="1" type="noConversion"/>
  </si>
  <si>
    <t>중복카운트</t>
    <phoneticPr fontId="1" type="noConversion"/>
  </si>
  <si>
    <t>시각24시</t>
  </si>
  <si>
    <t>시각24시</t>
    <phoneticPr fontId="1" type="noConversion"/>
  </si>
  <si>
    <t>분</t>
  </si>
  <si>
    <t>분</t>
    <phoneticPr fontId="1" type="noConversion"/>
  </si>
  <si>
    <t>한국시각</t>
  </si>
  <si>
    <t>한국시각</t>
    <phoneticPr fontId="1" type="noConversion"/>
  </si>
  <si>
    <t>안보이는 점검우편</t>
    <phoneticPr fontId="1" type="noConversion"/>
  </si>
  <si>
    <t>down</t>
    <phoneticPr fontId="1" type="noConversion"/>
  </si>
  <si>
    <t>순번</t>
    <phoneticPr fontId="1" type="noConversion"/>
  </si>
  <si>
    <t>값</t>
    <phoneticPr fontId="1" type="noConversion"/>
  </si>
  <si>
    <t>항목설명</t>
    <phoneticPr fontId="1" type="noConversion"/>
  </si>
  <si>
    <t>서버다운여부</t>
    <phoneticPr fontId="1" type="noConversion"/>
  </si>
  <si>
    <t>서버다운시작시각</t>
    <phoneticPr fontId="1" type="noConversion"/>
  </si>
  <si>
    <t>서버다운끝시각</t>
    <phoneticPr fontId="1" type="noConversion"/>
  </si>
  <si>
    <t>데이터</t>
    <phoneticPr fontId="1" type="noConversion"/>
  </si>
  <si>
    <t>중간 데이터</t>
    <phoneticPr fontId="1" type="noConversion"/>
  </si>
  <si>
    <t>su</t>
    <phoneticPr fontId="1" type="noConversion"/>
  </si>
  <si>
    <t>서프라이즈</t>
    <phoneticPr fontId="1" type="noConversion"/>
  </si>
  <si>
    <t>su1</t>
    <phoneticPr fontId="1" type="noConversion"/>
  </si>
  <si>
    <t>su2</t>
    <phoneticPr fontId="1" type="noConversion"/>
  </si>
  <si>
    <t>Mn_su</t>
  </si>
  <si>
    <t>Md_su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</si>
</sst>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AM/PM\ h:mm:ss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D8"/>
  <sheetViews>
    <sheetView workbookViewId="0">
      <pane ySplit="1" topLeftCell="A2" activePane="bottomLeft" state="frozen"/>
      <selection pane="bottomLeft" activeCell="A2" sqref="A2:XFD2"/>
    </sheetView>
  </sheetViews>
  <sheetFormatPr defaultRowHeight="16.5" outlineLevelCol="1"/>
  <cols>
    <col min="1" max="1" width="4.625" customWidth="1"/>
    <col min="2" max="2" width="4.75" customWidth="1" outlineLevel="1"/>
    <col min="3" max="3" width="16.75" customWidth="1" outlineLevel="1"/>
    <col min="4" max="4" width="5.5" bestFit="1" customWidth="1"/>
    <col min="5" max="5" width="3.875" bestFit="1" customWidth="1"/>
    <col min="6" max="6" width="3.5" bestFit="1" customWidth="1"/>
    <col min="7" max="7" width="5.5" bestFit="1" customWidth="1"/>
    <col min="8" max="8" width="4.125" bestFit="1" customWidth="1"/>
    <col min="9" max="9" width="3.625" bestFit="1" customWidth="1"/>
    <col min="10" max="11" width="10.875" style="3" customWidth="1" outlineLevel="1"/>
    <col min="12" max="12" width="4.625" customWidth="1"/>
    <col min="13" max="13" width="9.875" customWidth="1" outlineLevel="1"/>
    <col min="14" max="14" width="4.875" customWidth="1"/>
    <col min="15" max="15" width="6.625" customWidth="1"/>
    <col min="16" max="17" width="10.375" customWidth="1" outlineLevel="1"/>
    <col min="18" max="18" width="22" customWidth="1" outlineLevel="1"/>
    <col min="21" max="21" width="5.125" customWidth="1"/>
    <col min="22" max="22" width="11.25" customWidth="1" outlineLevel="1"/>
    <col min="23" max="23" width="5.5" customWidth="1" outlineLevel="1"/>
    <col min="24" max="25" width="9" customWidth="1" outlineLevel="1"/>
    <col min="27" max="27" width="9.875" customWidth="1" outlineLevel="1"/>
    <col min="28" max="28" width="9" customWidth="1" outlineLevel="1"/>
    <col min="30" max="30" width="9" customWidth="1" outlineLevel="1"/>
  </cols>
  <sheetData>
    <row r="1" spans="1:30" ht="27" customHeight="1">
      <c r="A1" s="1" t="s">
        <v>7</v>
      </c>
      <c r="B1" s="6" t="s">
        <v>37</v>
      </c>
      <c r="C1" t="s">
        <v>36</v>
      </c>
      <c r="D1" s="2" t="str">
        <f t="array" ref="D1">IF(SUM(IF(B:B&gt;=2,1,0))&gt;1,"중복아이디있음","sy")</f>
        <v>sy</v>
      </c>
      <c r="E1" s="2" t="s">
        <v>23</v>
      </c>
      <c r="F1" s="2" t="s">
        <v>26</v>
      </c>
      <c r="G1" s="2" t="s">
        <v>24</v>
      </c>
      <c r="H1" s="2" t="s">
        <v>25</v>
      </c>
      <c r="I1" s="2" t="s">
        <v>27</v>
      </c>
      <c r="J1" s="3" t="s">
        <v>18</v>
      </c>
      <c r="K1" s="3" t="s">
        <v>19</v>
      </c>
      <c r="L1" s="2" t="s">
        <v>15</v>
      </c>
      <c r="M1" t="s">
        <v>0</v>
      </c>
      <c r="N1" s="2" t="s">
        <v>5</v>
      </c>
      <c r="O1" s="2" t="s">
        <v>6</v>
      </c>
      <c r="P1" s="5" t="s">
        <v>39</v>
      </c>
      <c r="Q1" s="5" t="s">
        <v>41</v>
      </c>
      <c r="R1" s="5" t="s">
        <v>43</v>
      </c>
      <c r="S1" s="2" t="s">
        <v>8</v>
      </c>
      <c r="T1" s="2" t="s">
        <v>9</v>
      </c>
      <c r="U1" s="2" t="s">
        <v>10</v>
      </c>
      <c r="V1" s="5" t="s">
        <v>28</v>
      </c>
      <c r="W1" s="5" t="s">
        <v>20</v>
      </c>
      <c r="X1" s="6" t="s">
        <v>21</v>
      </c>
      <c r="Y1" s="6" t="s">
        <v>22</v>
      </c>
      <c r="AA1" t="s">
        <v>1</v>
      </c>
      <c r="AB1" t="s">
        <v>11</v>
      </c>
      <c r="AD1" t="s">
        <v>14</v>
      </c>
    </row>
    <row r="2" spans="1:30">
      <c r="A2" t="s">
        <v>29</v>
      </c>
      <c r="B2">
        <f t="shared" ref="B2:B8" si="0">COUNTIF(A:A,A2)</f>
        <v>1</v>
      </c>
      <c r="C2" t="s">
        <v>44</v>
      </c>
      <c r="D2">
        <f>YEAR(J2)</f>
        <v>2020</v>
      </c>
      <c r="E2">
        <f>MONTH(J2)</f>
        <v>5</v>
      </c>
      <c r="F2">
        <f>DAY(J2)</f>
        <v>13</v>
      </c>
      <c r="G2">
        <f>YEAR(K2+1)</f>
        <v>2020</v>
      </c>
      <c r="H2">
        <f>MONTH(K2+1)</f>
        <v>5</v>
      </c>
      <c r="I2">
        <f>DAY(K2+1)</f>
        <v>18</v>
      </c>
      <c r="J2" s="4">
        <v>43964</v>
      </c>
      <c r="K2" s="4">
        <v>43968</v>
      </c>
      <c r="L2" t="str">
        <f t="shared" ref="L2:L8" ca="1" si="1">IF(ISBLANK(M2),"",
VLOOKUP(M2,OFFSET(INDIRECT("$A:$B"),0,MATCH(M$1&amp;"_Verify",INDIRECT("$1:$1"),0)-1),2,0)
)</f>
        <v/>
      </c>
      <c r="O2">
        <f>-(24*60-((9)*60+(0)))</f>
        <v>-900</v>
      </c>
      <c r="P2">
        <f>IF(A2&lt;&gt;"un","",
INT((24*60+O2)/60))</f>
        <v>9</v>
      </c>
      <c r="Q2">
        <f>IF(A2&lt;&gt;"un","",
MOD(24*60+O2,60))</f>
        <v>0</v>
      </c>
      <c r="R2" s="9">
        <f>IF(A2&lt;&gt;"un","",
K2+9/24+P2/24+Q2/24/60)</f>
        <v>43968.75</v>
      </c>
      <c r="U2">
        <v>1</v>
      </c>
      <c r="V2" s="7">
        <f>K2+U2+1</f>
        <v>43970</v>
      </c>
      <c r="W2">
        <v>1</v>
      </c>
      <c r="X2" t="str">
        <f ca="1">Y2</f>
        <v>{"id":"un","sy":"2020","sm":"5","sd":"13","ey":"2020","em":"5","ed":"18","cn":-900,"ti":1}</v>
      </c>
      <c r="Y2" t="str">
        <f t="shared" ref="Y2:Y4" ca="1" si="2">IF(W2&lt;&gt;1,"",
"{"""&amp;A$1&amp;""":"""&amp;A2&amp;""""
&amp;","""&amp;D$1&amp;""":"""&amp;D2&amp;""""
&amp;","""&amp;E$1&amp;""":"""&amp;E2&amp;""""
&amp;","""&amp;F$1&amp;""":"""&amp;F2&amp;""""
&amp;","""&amp;G$1&amp;""":"""&amp;G2&amp;""""
&amp;","""&amp;H$1&amp;""":"""&amp;H2&amp;""""
&amp;","""&amp;I$1&amp;""":"""&amp;I2&amp;""""
&amp;IF(LEN(L2)=0,"",","""&amp;L$1&amp;""":"""&amp;L2&amp;"""")
&amp;IF(LEN(N2)=0,"",","""&amp;N$1&amp;""":"""&amp;N2&amp;"""")
&amp;IF(LEN(O2)=0,"",","""&amp;O$1&amp;""":"&amp;O2)
&amp;IF(LEN(S2)=0,"",","""&amp;S$1&amp;""":"""&amp;S2&amp;"""")
&amp;IF(LEN(T2)=0,"",","""&amp;T$1&amp;""":"""&amp;T2&amp;"""")
&amp;","""&amp;U$1&amp;""":"&amp;U2&amp;"}")</f>
        <v>{"id":"un","sy":"2020","sm":"5","sd":"13","ey":"2020","em":"5","ed":"18","cn":-900,"ti":1}</v>
      </c>
      <c r="AA2" t="s">
        <v>4</v>
      </c>
      <c r="AB2" t="s">
        <v>12</v>
      </c>
      <c r="AD2" t="str">
        <f ca="1">"["&amp;
IF(LEFT(OFFSET(X1,COUNTA(X:X)-1,0),1)=",",SUBSTITUTE(OFFSET(X1,COUNTA(X:X)-1,0),",","",1),OFFSET(X1,COUNTA(X:X)-1,0))
&amp;"]"</f>
        <v>[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,{"id":"su2","sy":"2020","sm":"9","sd":"2","ey":"2020","em":"9","ed":"3","tp":"be","vl":"3","cn":1,"nm":"Mn_su","de":"Md_su","ti":1}]</v>
      </c>
    </row>
    <row r="3" spans="1:30">
      <c r="A3" t="s">
        <v>31</v>
      </c>
      <c r="B3">
        <f t="shared" si="0"/>
        <v>1</v>
      </c>
      <c r="C3" t="s">
        <v>16</v>
      </c>
      <c r="D3">
        <f t="shared" ref="D3" si="3">YEAR(J3)</f>
        <v>2020</v>
      </c>
      <c r="E3">
        <f t="shared" ref="E3" si="4">MONTH(J3)</f>
        <v>5</v>
      </c>
      <c r="F3">
        <f t="shared" ref="F3" si="5">DAY(J3)</f>
        <v>28</v>
      </c>
      <c r="G3">
        <f t="shared" ref="G3" si="6">YEAR(K3+1)</f>
        <v>2020</v>
      </c>
      <c r="H3">
        <f t="shared" ref="H3" si="7">MONTH(K3+1)</f>
        <v>6</v>
      </c>
      <c r="I3">
        <f t="shared" ref="I3" si="8">DAY(K3+1)</f>
        <v>4</v>
      </c>
      <c r="J3" s="4">
        <v>43979</v>
      </c>
      <c r="K3" s="4">
        <v>43985</v>
      </c>
      <c r="L3" t="str">
        <f t="shared" ca="1" si="1"/>
        <v>be</v>
      </c>
      <c r="M3" t="s">
        <v>2</v>
      </c>
      <c r="N3">
        <v>1</v>
      </c>
      <c r="O3">
        <v>1</v>
      </c>
      <c r="P3" t="str">
        <f t="shared" ref="P3:P5" si="9">IF(A3&lt;&gt;"un","",
INT((24*60+O3)/60))</f>
        <v/>
      </c>
      <c r="Q3" t="str">
        <f t="shared" ref="Q3:Q5" si="10">IF(A3&lt;&gt;"un","",
MOD(24*60+O3,60))</f>
        <v/>
      </c>
      <c r="R3" s="9" t="str">
        <f t="shared" ref="R3:R5" si="11">IF(A3&lt;&gt;"un","",
K3+9/24+P3/24+Q3/24/60)</f>
        <v/>
      </c>
      <c r="S3" t="str">
        <f>"Mn_"&amp;A3</f>
        <v>Mn_ev</v>
      </c>
      <c r="T3" t="str">
        <f>"Md_"&amp;A3</f>
        <v>Md_ev</v>
      </c>
      <c r="U3">
        <v>1</v>
      </c>
      <c r="V3" s="7">
        <f t="shared" ref="V3:V6" si="12">K3+U3+1</f>
        <v>43987</v>
      </c>
      <c r="W3">
        <v>1</v>
      </c>
      <c r="X3" t="str">
        <f t="shared" ref="X3" ca="1" si="13">X2&amp;IF(LEN(Y3)=0,"",","&amp;Y3)</f>
        <v>{"id":"un","sy":"2020","sm":"5","sd":"13","ey":"2020","em":"5","ed":"18","cn":-900,"ti":1},{"id":"ev","sy":"2020","sm":"5","sd":"28","ey":"2020","em":"6","ed":"4","tp":"be","vl":"1","cn":1,"nm":"Mn_ev","de":"Md_ev","ti":1}</v>
      </c>
      <c r="Y3" t="str">
        <f t="shared" ca="1" si="2"/>
        <v>{"id":"ev","sy":"2020","sm":"5","sd":"28","ey":"2020","em":"6","ed":"4","tp":"be","vl":"1","cn":1,"nm":"Mn_ev","de":"Md_ev","ti":1}</v>
      </c>
      <c r="AA3" t="s">
        <v>3</v>
      </c>
      <c r="AB3" t="s">
        <v>13</v>
      </c>
    </row>
    <row r="4" spans="1:30">
      <c r="A4" t="s">
        <v>33</v>
      </c>
      <c r="B4">
        <f t="shared" si="0"/>
        <v>1</v>
      </c>
      <c r="C4" t="s">
        <v>32</v>
      </c>
      <c r="D4">
        <f t="shared" ref="D4" si="14">YEAR(J4)</f>
        <v>2020</v>
      </c>
      <c r="E4">
        <f t="shared" ref="E4" si="15">MONTH(J4)</f>
        <v>6</v>
      </c>
      <c r="F4">
        <f t="shared" ref="F4" si="16">DAY(J4)</f>
        <v>1</v>
      </c>
      <c r="G4">
        <f t="shared" ref="G4" si="17">YEAR(K4+1)</f>
        <v>2020</v>
      </c>
      <c r="H4">
        <f t="shared" ref="H4" si="18">MONTH(K4+1)</f>
        <v>6</v>
      </c>
      <c r="I4">
        <f t="shared" ref="I4" si="19">DAY(K4+1)</f>
        <v>13</v>
      </c>
      <c r="J4" s="4">
        <v>43983</v>
      </c>
      <c r="K4" s="4">
        <v>43994</v>
      </c>
      <c r="L4" t="str">
        <f t="shared" ca="1" si="1"/>
        <v/>
      </c>
      <c r="P4" t="str">
        <f t="shared" si="9"/>
        <v/>
      </c>
      <c r="Q4" t="str">
        <f t="shared" si="10"/>
        <v/>
      </c>
      <c r="R4" s="9" t="str">
        <f t="shared" si="11"/>
        <v/>
      </c>
      <c r="S4" t="str">
        <f>"Mn_"&amp;A4</f>
        <v>Mn_up</v>
      </c>
      <c r="T4" t="str">
        <f>"Md_"&amp;A4</f>
        <v>Md_up</v>
      </c>
      <c r="U4">
        <v>1</v>
      </c>
      <c r="V4" s="7">
        <f t="shared" si="12"/>
        <v>43996</v>
      </c>
      <c r="W4">
        <v>1</v>
      </c>
      <c r="X4" t="str">
        <f t="shared" ref="X4" ca="1" si="20">X3&amp;IF(LEN(Y4)=0,"",","&amp;Y4)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</v>
      </c>
      <c r="Y4" t="str">
        <f t="shared" ca="1" si="2"/>
        <v>{"id":"up","sy":"2020","sm":"6","sd":"1","ey":"2020","em":"6","ed":"13","nm":"Mn_up","de":"Md_up","ti":1}</v>
      </c>
    </row>
    <row r="5" spans="1:30">
      <c r="A5" t="s">
        <v>30</v>
      </c>
      <c r="B5">
        <f t="shared" si="0"/>
        <v>1</v>
      </c>
      <c r="C5" t="s">
        <v>17</v>
      </c>
      <c r="D5">
        <f>YEAR(J5)</f>
        <v>2020</v>
      </c>
      <c r="E5">
        <f>MONTH(J5)</f>
        <v>6</v>
      </c>
      <c r="F5">
        <f>DAY(J5)</f>
        <v>3</v>
      </c>
      <c r="G5">
        <f>YEAR(K5+1)</f>
        <v>2020</v>
      </c>
      <c r="H5">
        <f>MONTH(K5+1)</f>
        <v>6</v>
      </c>
      <c r="I5">
        <f>DAY(K5+1)</f>
        <v>6</v>
      </c>
      <c r="J5" s="4">
        <v>43985</v>
      </c>
      <c r="K5" s="4">
        <v>43987</v>
      </c>
      <c r="L5" t="str">
        <f t="shared" ca="1" si="1"/>
        <v>cu</v>
      </c>
      <c r="M5" t="s">
        <v>34</v>
      </c>
      <c r="N5" t="s">
        <v>35</v>
      </c>
      <c r="O5">
        <v>3</v>
      </c>
      <c r="P5" t="str">
        <f t="shared" si="9"/>
        <v/>
      </c>
      <c r="Q5" t="str">
        <f t="shared" si="10"/>
        <v/>
      </c>
      <c r="R5" s="9" t="str">
        <f t="shared" si="11"/>
        <v/>
      </c>
      <c r="S5" t="str">
        <f>"Mn_"&amp;A5</f>
        <v>Mn_ny</v>
      </c>
      <c r="T5" t="str">
        <f>"Md_"&amp;A5</f>
        <v>Md_ny</v>
      </c>
      <c r="U5">
        <v>3</v>
      </c>
      <c r="V5" s="7">
        <f t="shared" si="12"/>
        <v>43991</v>
      </c>
      <c r="W5">
        <v>1</v>
      </c>
      <c r="X5" t="str">
        <f ca="1">X4&amp;IF(LEN(Y5)=0,"",","&amp;Y5)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</v>
      </c>
      <c r="Y5" t="str">
        <f ca="1">IF(W5&lt;&gt;1,"",
"{"""&amp;A$1&amp;""":"""&amp;A5&amp;""""
&amp;","""&amp;D$1&amp;""":"""&amp;D5&amp;""""
&amp;","""&amp;E$1&amp;""":"""&amp;E5&amp;""""
&amp;","""&amp;F$1&amp;""":"""&amp;F5&amp;""""
&amp;","""&amp;G$1&amp;""":"""&amp;G5&amp;""""
&amp;","""&amp;H$1&amp;""":"""&amp;H5&amp;""""
&amp;","""&amp;I$1&amp;""":"""&amp;I5&amp;""""
&amp;IF(LEN(L5)=0,"",","""&amp;L$1&amp;""":"""&amp;L5&amp;"""")
&amp;IF(LEN(N5)=0,"",","""&amp;N$1&amp;""":"""&amp;N5&amp;"""")
&amp;IF(LEN(O5)=0,"",","""&amp;O$1&amp;""":"&amp;O5)
&amp;IF(LEN(S5)=0,"",","""&amp;S$1&amp;""":"""&amp;S5&amp;"""")
&amp;IF(LEN(T5)=0,"",","""&amp;T$1&amp;""":"""&amp;T5&amp;"""")
&amp;","""&amp;U$1&amp;""":"&amp;U5&amp;"}")</f>
        <v>{"id":"ny","sy":"2020","sm":"6","sd":"3","ey":"2020","em":"6","ed":"6","tp":"cu","vl":"DI","cn":3,"nm":"Mn_ny","de":"Md_ny","ti":3}</v>
      </c>
    </row>
    <row r="6" spans="1:30" s="8" customFormat="1">
      <c r="A6" s="8" t="s">
        <v>54</v>
      </c>
      <c r="B6" s="8">
        <f t="shared" si="0"/>
        <v>1</v>
      </c>
      <c r="C6" s="8" t="s">
        <v>55</v>
      </c>
      <c r="D6" s="8">
        <f>YEAR(J6)</f>
        <v>2020</v>
      </c>
      <c r="E6" s="8">
        <f>MONTH(J6)</f>
        <v>9</v>
      </c>
      <c r="F6" s="8">
        <f>DAY(J6)</f>
        <v>2</v>
      </c>
      <c r="G6" s="8">
        <f>YEAR(K6+1)</f>
        <v>2020</v>
      </c>
      <c r="H6" s="8">
        <f>MONTH(K6+1)</f>
        <v>9</v>
      </c>
      <c r="I6" s="8">
        <f>DAY(K6+1)</f>
        <v>3</v>
      </c>
      <c r="J6" s="4">
        <v>44076</v>
      </c>
      <c r="K6" s="4">
        <v>44076</v>
      </c>
      <c r="L6" s="8" t="str">
        <f t="shared" ca="1" si="1"/>
        <v>be</v>
      </c>
      <c r="M6" s="8" t="s">
        <v>2</v>
      </c>
      <c r="N6" s="8">
        <v>1</v>
      </c>
      <c r="O6" s="8">
        <v>1</v>
      </c>
      <c r="P6" s="8" t="str">
        <f t="shared" ref="P6" si="21">IF(A6&lt;&gt;"un","",
INT((24*60+O6)/60))</f>
        <v/>
      </c>
      <c r="Q6" s="8" t="str">
        <f t="shared" ref="Q6" si="22">IF(A6&lt;&gt;"un","",
MOD(24*60+O6,60))</f>
        <v/>
      </c>
      <c r="R6" s="9" t="str">
        <f t="shared" ref="R6" si="23">IF(A6&lt;&gt;"un","",
K6+9/24+P6/24+Q6/24/60)</f>
        <v/>
      </c>
      <c r="S6" s="8" t="str">
        <f>"Mn_"&amp;A6</f>
        <v>Mn_su</v>
      </c>
      <c r="T6" s="8" t="str">
        <f>"Md_"&amp;A6</f>
        <v>Md_su</v>
      </c>
      <c r="U6" s="8">
        <v>1</v>
      </c>
      <c r="V6" s="7">
        <f t="shared" si="12"/>
        <v>44078</v>
      </c>
      <c r="W6" s="8">
        <v>1</v>
      </c>
      <c r="X6" s="8" t="str">
        <f ca="1">X5&amp;IF(LEN(Y6)=0,"",","&amp;Y6)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</v>
      </c>
      <c r="Y6" s="8" t="str">
        <f ca="1">IF(W6&lt;&gt;1,"",
"{"""&amp;A$1&amp;""":"""&amp;A6&amp;""""
&amp;","""&amp;D$1&amp;""":"""&amp;D6&amp;""""
&amp;","""&amp;E$1&amp;""":"""&amp;E6&amp;""""
&amp;","""&amp;F$1&amp;""":"""&amp;F6&amp;""""
&amp;","""&amp;G$1&amp;""":"""&amp;G6&amp;""""
&amp;","""&amp;H$1&amp;""":"""&amp;H6&amp;""""
&amp;","""&amp;I$1&amp;""":"""&amp;I6&amp;""""
&amp;IF(LEN(L6)=0,"",","""&amp;L$1&amp;""":"""&amp;L6&amp;"""")
&amp;IF(LEN(N6)=0,"",","""&amp;N$1&amp;""":"""&amp;N6&amp;"""")
&amp;IF(LEN(O6)=0,"",","""&amp;O$1&amp;""":"&amp;O6)
&amp;IF(LEN(S6)=0,"",","""&amp;S$1&amp;""":"""&amp;S6&amp;"""")
&amp;IF(LEN(T6)=0,"",","""&amp;T$1&amp;""":"""&amp;T6&amp;"""")
&amp;","""&amp;U$1&amp;""":"&amp;U6&amp;"}")</f>
        <v>{"id":"su","sy":"2020","sm":"9","sd":"2","ey":"2020","em":"9","ed":"3","tp":"be","vl":"1","cn":1,"nm":"Mn_su","de":"Md_su","ti":1}</v>
      </c>
    </row>
    <row r="7" spans="1:30">
      <c r="A7" s="8" t="s">
        <v>56</v>
      </c>
      <c r="B7" s="8">
        <f t="shared" si="0"/>
        <v>1</v>
      </c>
      <c r="C7" s="8" t="s">
        <v>55</v>
      </c>
      <c r="D7" s="8">
        <f>YEAR(J7)</f>
        <v>2020</v>
      </c>
      <c r="E7" s="8">
        <f>MONTH(J7)</f>
        <v>9</v>
      </c>
      <c r="F7" s="8">
        <f>DAY(J7)</f>
        <v>2</v>
      </c>
      <c r="G7" s="8">
        <f>YEAR(K7+1)</f>
        <v>2020</v>
      </c>
      <c r="H7" s="8">
        <f>MONTH(K7+1)</f>
        <v>9</v>
      </c>
      <c r="I7" s="8">
        <f>DAY(K7+1)</f>
        <v>3</v>
      </c>
      <c r="J7" s="4">
        <v>44076</v>
      </c>
      <c r="K7" s="4">
        <v>44076</v>
      </c>
      <c r="L7" s="8" t="str">
        <f t="shared" ca="1" si="1"/>
        <v>be</v>
      </c>
      <c r="M7" s="8" t="s">
        <v>2</v>
      </c>
      <c r="N7" s="8">
        <v>2</v>
      </c>
      <c r="O7" s="8">
        <v>1</v>
      </c>
      <c r="P7" s="8" t="str">
        <f t="shared" ref="P7" si="24">IF(A7&lt;&gt;"un","",
INT((24*60+O7)/60))</f>
        <v/>
      </c>
      <c r="Q7" s="8" t="str">
        <f t="shared" ref="Q7" si="25">IF(A7&lt;&gt;"un","",
MOD(24*60+O7,60))</f>
        <v/>
      </c>
      <c r="R7" s="9" t="str">
        <f t="shared" ref="R7" si="26">IF(A7&lt;&gt;"un","",
K7+9/24+P7/24+Q7/24/60)</f>
        <v/>
      </c>
      <c r="S7" s="8" t="s">
        <v>58</v>
      </c>
      <c r="T7" s="8" t="s">
        <v>59</v>
      </c>
      <c r="U7" s="8">
        <v>1</v>
      </c>
      <c r="V7" s="7">
        <f t="shared" ref="V7" si="27">K7+U7+1</f>
        <v>44078</v>
      </c>
      <c r="W7" s="8">
        <v>1</v>
      </c>
      <c r="X7" s="8" t="str">
        <f ca="1">X6&amp;IF(LEN(Y7)=0,"",","&amp;Y7)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</v>
      </c>
      <c r="Y7" s="8" t="str">
        <f ca="1">IF(W7&lt;&gt;1,"",
"{"""&amp;A$1&amp;""":"""&amp;A7&amp;""""
&amp;","""&amp;D$1&amp;""":"""&amp;D7&amp;""""
&amp;","""&amp;E$1&amp;""":"""&amp;E7&amp;""""
&amp;","""&amp;F$1&amp;""":"""&amp;F7&amp;""""
&amp;","""&amp;G$1&amp;""":"""&amp;G7&amp;""""
&amp;","""&amp;H$1&amp;""":"""&amp;H7&amp;""""
&amp;","""&amp;I$1&amp;""":"""&amp;I7&amp;""""
&amp;IF(LEN(L7)=0,"",","""&amp;L$1&amp;""":"""&amp;L7&amp;"""")
&amp;IF(LEN(N7)=0,"",","""&amp;N$1&amp;""":"""&amp;N7&amp;"""")
&amp;IF(LEN(O7)=0,"",","""&amp;O$1&amp;""":"&amp;O7)
&amp;IF(LEN(S7)=0,"",","""&amp;S$1&amp;""":"""&amp;S7&amp;"""")
&amp;IF(LEN(T7)=0,"",","""&amp;T$1&amp;""":"""&amp;T7&amp;"""")
&amp;","""&amp;U$1&amp;""":"&amp;U7&amp;"}")</f>
        <v>{"id":"su1","sy":"2020","sm":"9","sd":"2","ey":"2020","em":"9","ed":"3","tp":"be","vl":"2","cn":1,"nm":"Mn_su","de":"Md_su","ti":1}</v>
      </c>
    </row>
    <row r="8" spans="1:30">
      <c r="A8" t="s">
        <v>57</v>
      </c>
      <c r="B8">
        <f t="shared" si="0"/>
        <v>1</v>
      </c>
      <c r="C8" s="8" t="s">
        <v>55</v>
      </c>
      <c r="D8" s="8">
        <f>YEAR(J8)</f>
        <v>2020</v>
      </c>
      <c r="E8" s="8">
        <f>MONTH(J8)</f>
        <v>9</v>
      </c>
      <c r="F8" s="8">
        <f>DAY(J8)</f>
        <v>2</v>
      </c>
      <c r="G8" s="8">
        <f>YEAR(K8+1)</f>
        <v>2020</v>
      </c>
      <c r="H8" s="8">
        <f>MONTH(K8+1)</f>
        <v>9</v>
      </c>
      <c r="I8" s="8">
        <f>DAY(K8+1)</f>
        <v>3</v>
      </c>
      <c r="J8" s="4">
        <v>44076</v>
      </c>
      <c r="K8" s="4">
        <v>44076</v>
      </c>
      <c r="L8" s="8" t="str">
        <f t="shared" ca="1" si="1"/>
        <v>be</v>
      </c>
      <c r="M8" s="8" t="s">
        <v>2</v>
      </c>
      <c r="N8" s="8">
        <v>3</v>
      </c>
      <c r="O8" s="8">
        <v>1</v>
      </c>
      <c r="P8" s="8" t="str">
        <f t="shared" ref="P8" si="28">IF(A8&lt;&gt;"un","",
INT((24*60+O8)/60))</f>
        <v/>
      </c>
      <c r="Q8" s="8" t="str">
        <f t="shared" ref="Q8" si="29">IF(A8&lt;&gt;"un","",
MOD(24*60+O8,60))</f>
        <v/>
      </c>
      <c r="R8" s="9" t="str">
        <f t="shared" ref="R8" si="30">IF(A8&lt;&gt;"un","",
K8+9/24+P8/24+Q8/24/60)</f>
        <v/>
      </c>
      <c r="S8" s="8" t="s">
        <v>58</v>
      </c>
      <c r="T8" s="8" t="s">
        <v>59</v>
      </c>
      <c r="U8" s="8">
        <v>1</v>
      </c>
      <c r="V8" s="7">
        <f t="shared" ref="V8" si="31">K8+U8+1</f>
        <v>44078</v>
      </c>
      <c r="W8" s="8">
        <v>1</v>
      </c>
      <c r="X8" s="8" t="str">
        <f ca="1">X7&amp;IF(LEN(Y8)=0,"",","&amp;Y8)</f>
        <v>{"id":"un","sy":"2020","sm":"5","sd":"13","ey":"2020","em":"5","ed":"18","cn":-900,"ti":1},{"id":"ev","sy":"2020","sm":"5","sd":"28","ey":"2020","em":"6","ed":"4","tp":"be","vl":"1","cn":1,"nm":"Mn_ev","de":"Md_ev","ti":1},{"id":"up","sy":"2020","sm":"6","sd":"1","ey":"2020","em":"6","ed":"13","nm":"Mn_up","de":"Md_up","ti":1},{"id":"ny","sy":"2020","sm":"6","sd":"3","ey":"2020","em":"6","ed":"6","tp":"cu","vl":"DI","cn":3,"nm":"Mn_ny","de":"Md_ny","ti":3},{"id":"su","sy":"2020","sm":"9","sd":"2","ey":"2020","em":"9","ed":"3","tp":"be","vl":"1","cn":1,"nm":"Mn_su","de":"Md_su","ti":1},{"id":"su1","sy":"2020","sm":"9","sd":"2","ey":"2020","em":"9","ed":"3","tp":"be","vl":"2","cn":1,"nm":"Mn_su","de":"Md_su","ti":1},{"id":"su2","sy":"2020","sm":"9","sd":"2","ey":"2020","em":"9","ed":"3","tp":"be","vl":"3","cn":1,"nm":"Mn_su","de":"Md_su","ti":1}</v>
      </c>
      <c r="Y8" s="8" t="str">
        <f ca="1">IF(W8&lt;&gt;1,"",
"{"""&amp;A$1&amp;""":"""&amp;A8&amp;""""
&amp;","""&amp;D$1&amp;""":"""&amp;D8&amp;""""
&amp;","""&amp;E$1&amp;""":"""&amp;E8&amp;""""
&amp;","""&amp;F$1&amp;""":"""&amp;F8&amp;""""
&amp;","""&amp;G$1&amp;""":"""&amp;G8&amp;""""
&amp;","""&amp;H$1&amp;""":"""&amp;H8&amp;""""
&amp;","""&amp;I$1&amp;""":"""&amp;I8&amp;""""
&amp;IF(LEN(L8)=0,"",","""&amp;L$1&amp;""":"""&amp;L8&amp;"""")
&amp;IF(LEN(N8)=0,"",","""&amp;N$1&amp;""":"""&amp;N8&amp;"""")
&amp;IF(LEN(O8)=0,"",","""&amp;O$1&amp;""":"&amp;O8)
&amp;IF(LEN(S8)=0,"",","""&amp;S$1&amp;""":"""&amp;S8&amp;"""")
&amp;IF(LEN(T8)=0,"",","""&amp;T$1&amp;""":"""&amp;T8&amp;"""")
&amp;","""&amp;U$1&amp;""":"&amp;U8&amp;"}")</f>
        <v>{"id":"su2","sy":"2020","sm":"9","sd":"2","ey":"2020","em":"9","ed":"3","tp":"be","vl":"3","cn":1,"nm":"Mn_su","de":"Md_su","ti":1}</v>
      </c>
    </row>
  </sheetData>
  <phoneticPr fontId="1" type="noConversion"/>
  <dataValidations count="1">
    <dataValidation type="list" allowBlank="1" showInputMessage="1" showErrorMessage="1" sqref="M2:M8" xr:uid="{9A9A1257-E73D-4388-AD2E-6551E9FC8AC7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2F8B4-F612-466E-BE87-D206D0DE5323}">
  <dimension ref="A1:L4"/>
  <sheetViews>
    <sheetView tabSelected="1" workbookViewId="0">
      <selection activeCell="E2" sqref="E2"/>
    </sheetView>
  </sheetViews>
  <sheetFormatPr defaultRowHeight="16.5"/>
  <cols>
    <col min="2" max="2" width="22" customWidth="1"/>
    <col min="3" max="3" width="30.75" bestFit="1" customWidth="1"/>
    <col min="4" max="4" width="22.25" style="8" bestFit="1" customWidth="1"/>
    <col min="5" max="5" width="11.125" bestFit="1" customWidth="1"/>
    <col min="6" max="7" width="11.125" customWidth="1"/>
    <col min="8" max="8" width="22" style="8" customWidth="1"/>
    <col min="9" max="10" width="11.125" style="8" customWidth="1"/>
  </cols>
  <sheetData>
    <row r="1" spans="1:12" ht="27" customHeight="1">
      <c r="A1" t="s">
        <v>46</v>
      </c>
      <c r="B1" t="s">
        <v>48</v>
      </c>
      <c r="C1" t="s">
        <v>52</v>
      </c>
      <c r="D1" s="8" t="s">
        <v>53</v>
      </c>
      <c r="E1" s="1" t="s">
        <v>47</v>
      </c>
      <c r="F1" s="2" t="s">
        <v>38</v>
      </c>
      <c r="G1" s="2" t="s">
        <v>40</v>
      </c>
      <c r="H1" s="8" t="s">
        <v>42</v>
      </c>
      <c r="I1" s="8" t="s">
        <v>21</v>
      </c>
      <c r="J1" s="8" t="s">
        <v>22</v>
      </c>
      <c r="L1" t="s">
        <v>45</v>
      </c>
    </row>
    <row r="2" spans="1:12">
      <c r="A2">
        <v>0</v>
      </c>
      <c r="B2" t="s">
        <v>49</v>
      </c>
      <c r="C2">
        <f>D2</f>
        <v>0</v>
      </c>
      <c r="D2" s="8">
        <f>E2</f>
        <v>0</v>
      </c>
      <c r="E2">
        <v>0</v>
      </c>
      <c r="H2" s="8" t="str">
        <f>IF(A2=0,"",D2)</f>
        <v/>
      </c>
      <c r="I2" s="8" t="str">
        <f>J2</f>
        <v>"0":"0"</v>
      </c>
      <c r="J2" s="8" t="str">
        <f t="shared" ref="J2" si="0">""""&amp;$A2&amp;""":"""&amp;C2&amp;""""</f>
        <v>"0":"0"</v>
      </c>
      <c r="L2" t="str">
        <f ca="1">"{"&amp;
IF(LEFT(OFFSET(I1,COUNTA(I:I)-1,0),1)=",",SUBSTITUTE(OFFSET(I1,COUNTA(I:I)-1,0),",","",1),OFFSET(I1,COUNTA(I:I)-1,0))
&amp;"}"</f>
        <v>{"0":"0","1":"Tue, 03 Nov 2020 13:00:00 GMT","2":"Tue, 03 Nov 2020 15:15:00 GMT"}</v>
      </c>
    </row>
    <row r="3" spans="1:12">
      <c r="A3">
        <v>1</v>
      </c>
      <c r="B3" t="s">
        <v>50</v>
      </c>
      <c r="C3" s="10" t="str">
        <f>CHOOSE(WEEKDAY(D3),"Sun","Mon","Tue","Wed","Thu","Fri","Sat")&amp;", "
&amp;TEXT(D3,"dd mmm yyyy")&amp;" "
&amp;TEXT(D3,"hh:mm:ss")&amp;" GMT"</f>
        <v>Tue, 03 Nov 2020 13:00:00 GMT</v>
      </c>
      <c r="D3" s="9">
        <f>E3+F3/24+G3/24/60</f>
        <v>44138.541666666664</v>
      </c>
      <c r="E3" s="7">
        <v>44138</v>
      </c>
      <c r="F3" s="10">
        <v>13</v>
      </c>
      <c r="G3" s="10">
        <v>0</v>
      </c>
      <c r="H3" s="9">
        <f t="shared" ref="H3:H4" si="1">IF(A3=0,"",D3+9/24)</f>
        <v>44138.916666666664</v>
      </c>
      <c r="I3" s="10" t="str">
        <f>I2&amp;","&amp;J3</f>
        <v>"0":"0","1":"Tue, 03 Nov 2020 13:00:00 GMT"</v>
      </c>
      <c r="J3" s="8" t="str">
        <f>""""&amp;$A3&amp;""":"""&amp;C3&amp;""""</f>
        <v>"1":"Tue, 03 Nov 2020 13:00:00 GMT"</v>
      </c>
    </row>
    <row r="4" spans="1:12">
      <c r="A4">
        <v>2</v>
      </c>
      <c r="B4" t="s">
        <v>51</v>
      </c>
      <c r="C4" s="10" t="str">
        <f>CHOOSE(WEEKDAY(D4),"Sun","Mon","Tue","Wed","Thu","Fri","Sat")&amp;", "
&amp;TEXT(D4,"dd mmm yyyy")&amp;" "
&amp;TEXT(D4,"hh:mm:ss")&amp;" GMT"</f>
        <v>Tue, 03 Nov 2020 15:15:00 GMT</v>
      </c>
      <c r="D4" s="9">
        <f>E4+F4/24+G4/24/60</f>
        <v>44138.635416666664</v>
      </c>
      <c r="E4" s="7">
        <v>44138</v>
      </c>
      <c r="F4" s="10">
        <v>15</v>
      </c>
      <c r="G4" s="10">
        <v>15</v>
      </c>
      <c r="H4" s="9">
        <f t="shared" si="1"/>
        <v>44139.010416666664</v>
      </c>
      <c r="I4" s="10" t="str">
        <f>I3&amp;","&amp;J4</f>
        <v>"0":"0","1":"Tue, 03 Nov 2020 13:00:00 GMT","2":"Tue, 03 Nov 2020 15:15:00 GMT"</v>
      </c>
      <c r="J4" s="8" t="str">
        <f t="shared" ref="J4" si="2">""""&amp;$A4&amp;""":"""&amp;C4&amp;""""</f>
        <v>"2":"Tue, 03 Nov 2020 15:15:00 GMT"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mail서버</vt:lpstr>
      <vt:lpstr>down서버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2020-11-03T13:16:59Z</dcterms:modified>
</cp:coreProperties>
</file>