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28A2ACE-E1B9-48BD-AC4D-5F431BC7188B}" xr6:coauthVersionLast="45" xr6:coauthVersionMax="45" xr10:uidLastSave="{00000000-0000-0000-0000-000000000000}"/>
  <bookViews>
    <workbookView xWindow="-28920" yWindow="-120" windowWidth="29040" windowHeight="15840" xr2:uid="{744FAB8B-2B4C-47C4-9B52-EAF29B7E3396}"/>
    <workbookView xWindow="-120" yWindow="-120" windowWidth="29040" windowHeight="15840" xr2:uid="{2406BC8E-BE94-4CBE-9128-6DD347A939C0}"/>
  </bookViews>
  <sheets>
    <sheet name="EquipTable" sheetId="1" r:id="rId1"/>
    <sheet name="EnhanceTable" sheetId="2" r:id="rId2"/>
    <sheet name="InnerGradeTable" sheetId="6" r:id="rId3"/>
    <sheet name="TransferTable" sheetId="7" r:id="rId4"/>
    <sheet name="OptionTable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52" i="4" l="1"/>
  <c r="L53" i="4" s="1"/>
  <c r="L54" i="4" s="1"/>
  <c r="L55" i="4" s="1"/>
  <c r="L56" i="4" s="1"/>
  <c r="L57" i="4" s="1"/>
  <c r="L10" i="4"/>
  <c r="L11" i="4" s="1"/>
  <c r="L12" i="4" s="1"/>
  <c r="L13" i="4" s="1"/>
  <c r="L14" i="4" s="1"/>
  <c r="L15" i="4" s="1"/>
  <c r="N77" i="4"/>
  <c r="N71" i="4"/>
  <c r="N65" i="4"/>
  <c r="N59" i="4"/>
  <c r="N53" i="4"/>
  <c r="N47" i="4"/>
  <c r="N41" i="4"/>
  <c r="N35" i="4"/>
  <c r="N29" i="4"/>
  <c r="N23" i="4"/>
  <c r="N17" i="4"/>
  <c r="N11" i="4"/>
  <c r="N5" i="4"/>
  <c r="N76" i="4"/>
  <c r="N70" i="4"/>
  <c r="N64" i="4"/>
  <c r="N58" i="4"/>
  <c r="N52" i="4"/>
  <c r="N46" i="4"/>
  <c r="N40" i="4"/>
  <c r="N73" i="4"/>
  <c r="N67" i="4"/>
  <c r="N61" i="4"/>
  <c r="N55" i="4"/>
  <c r="N49" i="4"/>
  <c r="N43" i="4"/>
  <c r="N37" i="4"/>
  <c r="N31" i="4"/>
  <c r="N25" i="4"/>
  <c r="N19" i="4"/>
  <c r="N13" i="4"/>
  <c r="N7" i="4"/>
  <c r="N78" i="4"/>
  <c r="N72" i="4"/>
  <c r="N66" i="4"/>
  <c r="N60" i="4"/>
  <c r="N54" i="4"/>
  <c r="N48" i="4"/>
  <c r="N42" i="4"/>
  <c r="N36" i="4"/>
  <c r="N30" i="4"/>
  <c r="N24" i="4"/>
  <c r="N18" i="4"/>
  <c r="N12" i="4"/>
  <c r="N6" i="4"/>
  <c r="N34" i="4"/>
  <c r="N28" i="4"/>
  <c r="N22" i="4"/>
  <c r="N16" i="4"/>
  <c r="N10" i="4"/>
  <c r="N4" i="4"/>
  <c r="N75" i="4"/>
  <c r="N69" i="4"/>
  <c r="N63" i="4"/>
  <c r="N57" i="4"/>
  <c r="N51" i="4"/>
  <c r="N45" i="4"/>
  <c r="N39" i="4"/>
  <c r="N33" i="4"/>
  <c r="N27" i="4"/>
  <c r="N21" i="4"/>
  <c r="N15" i="4"/>
  <c r="N9" i="4"/>
  <c r="N3" i="4"/>
  <c r="N74" i="4"/>
  <c r="N68" i="4"/>
  <c r="N62" i="4"/>
  <c r="N56" i="4"/>
  <c r="N50" i="4"/>
  <c r="N44" i="4"/>
  <c r="N38" i="4"/>
  <c r="N32" i="4"/>
  <c r="N26" i="4"/>
  <c r="N20" i="4"/>
  <c r="N14" i="4"/>
  <c r="N8" i="4"/>
  <c r="N2" i="4"/>
  <c r="AM6" i="6"/>
  <c r="AM3" i="6"/>
  <c r="AM8" i="6"/>
  <c r="AM5" i="6"/>
  <c r="AM7" i="6"/>
  <c r="AM4" i="6"/>
  <c r="AM2" i="6"/>
  <c r="O4" i="4" l="1"/>
  <c r="O7" i="4"/>
  <c r="O16" i="4"/>
  <c r="O19" i="4"/>
  <c r="O22" i="4"/>
  <c r="O25" i="4"/>
  <c r="O28" i="4"/>
  <c r="O31" i="4"/>
  <c r="O34" i="4"/>
  <c r="O37" i="4"/>
  <c r="O40" i="4"/>
  <c r="O43" i="4"/>
  <c r="O46" i="4"/>
  <c r="O49" i="4"/>
  <c r="O58" i="4"/>
  <c r="O61" i="4"/>
  <c r="O64" i="4"/>
  <c r="O67" i="4"/>
  <c r="O70" i="4"/>
  <c r="O73" i="4"/>
  <c r="O76" i="4"/>
  <c r="O12" i="4"/>
  <c r="O54" i="4"/>
  <c r="O10" i="4"/>
  <c r="O14" i="4"/>
  <c r="O52" i="4"/>
  <c r="O56" i="4"/>
  <c r="O5" i="4"/>
  <c r="O8" i="4"/>
  <c r="O17" i="4"/>
  <c r="O20" i="4"/>
  <c r="O23" i="4"/>
  <c r="O26" i="4"/>
  <c r="O29" i="4"/>
  <c r="O32" i="4"/>
  <c r="O35" i="4"/>
  <c r="O38" i="4"/>
  <c r="O41" i="4"/>
  <c r="O44" i="4"/>
  <c r="O47" i="4"/>
  <c r="O50" i="4"/>
  <c r="O59" i="4"/>
  <c r="O62" i="4"/>
  <c r="O65" i="4"/>
  <c r="O68" i="4"/>
  <c r="O71" i="4"/>
  <c r="O74" i="4"/>
  <c r="O77" i="4"/>
  <c r="O3" i="4"/>
  <c r="O6" i="4"/>
  <c r="O9" i="4"/>
  <c r="O11" i="4"/>
  <c r="O13" i="4"/>
  <c r="O15" i="4"/>
  <c r="O18" i="4"/>
  <c r="O21" i="4"/>
  <c r="O24" i="4"/>
  <c r="O27" i="4"/>
  <c r="O30" i="4"/>
  <c r="O33" i="4"/>
  <c r="O36" i="4"/>
  <c r="O39" i="4"/>
  <c r="O42" i="4"/>
  <c r="O45" i="4"/>
  <c r="O48" i="4"/>
  <c r="O51" i="4"/>
  <c r="O53" i="4"/>
  <c r="O55" i="4"/>
  <c r="O57" i="4"/>
  <c r="O60" i="4"/>
  <c r="O63" i="4"/>
  <c r="O66" i="4"/>
  <c r="O69" i="4"/>
  <c r="O72" i="4"/>
  <c r="O75" i="4"/>
  <c r="O78" i="4"/>
  <c r="O2" i="4"/>
  <c r="AN4" i="6"/>
  <c r="AN7" i="6"/>
  <c r="AN5" i="6"/>
  <c r="AN8" i="6"/>
  <c r="AN3" i="6"/>
  <c r="AN6" i="6"/>
  <c r="AN2" i="6"/>
  <c r="R120" i="7"/>
  <c r="R119" i="7"/>
  <c r="R118" i="7"/>
  <c r="J118" i="7"/>
  <c r="Y118" i="7" s="1"/>
  <c r="I118" i="7"/>
  <c r="H118" i="7"/>
  <c r="G118" i="7"/>
  <c r="AC118" i="7" s="1"/>
  <c r="F118" i="7"/>
  <c r="U118" i="7" s="1"/>
  <c r="E118" i="7"/>
  <c r="T118" i="7" s="1"/>
  <c r="D118" i="7"/>
  <c r="S118" i="7" s="1"/>
  <c r="C118" i="7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91" i="7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R88" i="7"/>
  <c r="R87" i="7"/>
  <c r="J87" i="7"/>
  <c r="I87" i="7"/>
  <c r="AE87" i="7" s="1"/>
  <c r="H87" i="7"/>
  <c r="W87" i="7" s="1"/>
  <c r="G87" i="7"/>
  <c r="V87" i="7" s="1"/>
  <c r="F87" i="7"/>
  <c r="U87" i="7" s="1"/>
  <c r="E87" i="7"/>
  <c r="D87" i="7"/>
  <c r="C87" i="7"/>
  <c r="C88" i="7" s="1"/>
  <c r="C89" i="7" s="1"/>
  <c r="C90" i="7" s="1"/>
  <c r="C58" i="7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R57" i="7"/>
  <c r="C57" i="7"/>
  <c r="R56" i="7"/>
  <c r="J56" i="7"/>
  <c r="Y56" i="7" s="1"/>
  <c r="I56" i="7"/>
  <c r="AE56" i="7" s="1"/>
  <c r="H56" i="7"/>
  <c r="G56" i="7"/>
  <c r="F56" i="7"/>
  <c r="U56" i="7" s="1"/>
  <c r="E56" i="7"/>
  <c r="T56" i="7" s="1"/>
  <c r="D56" i="7"/>
  <c r="S56" i="7" s="1"/>
  <c r="C56" i="7"/>
  <c r="R37" i="7"/>
  <c r="R36" i="7"/>
  <c r="R35" i="7"/>
  <c r="J35" i="7"/>
  <c r="AF35" i="7" s="1"/>
  <c r="I35" i="7"/>
  <c r="H35" i="7"/>
  <c r="G35" i="7"/>
  <c r="AC35" i="7" s="1"/>
  <c r="F35" i="7"/>
  <c r="U35" i="7" s="1"/>
  <c r="E35" i="7"/>
  <c r="T35" i="7" s="1"/>
  <c r="D35" i="7"/>
  <c r="Z35" i="7" s="1"/>
  <c r="C35" i="7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R20" i="7"/>
  <c r="C20" i="7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R19" i="7"/>
  <c r="J19" i="7"/>
  <c r="Y19" i="7" s="1"/>
  <c r="I19" i="7"/>
  <c r="AE19" i="7" s="1"/>
  <c r="H19" i="7"/>
  <c r="AD19" i="7" s="1"/>
  <c r="G19" i="7"/>
  <c r="V19" i="7" s="1"/>
  <c r="F19" i="7"/>
  <c r="U19" i="7" s="1"/>
  <c r="E19" i="7"/>
  <c r="AA19" i="7" s="1"/>
  <c r="D19" i="7"/>
  <c r="S19" i="7" s="1"/>
  <c r="C19" i="7"/>
  <c r="R11" i="7"/>
  <c r="R10" i="7"/>
  <c r="R9" i="7"/>
  <c r="C9" i="7"/>
  <c r="C10" i="7" s="1"/>
  <c r="C11" i="7" s="1"/>
  <c r="C12" i="7" s="1"/>
  <c r="C13" i="7" s="1"/>
  <c r="C14" i="7" s="1"/>
  <c r="C15" i="7" s="1"/>
  <c r="C16" i="7" s="1"/>
  <c r="C17" i="7" s="1"/>
  <c r="C18" i="7" s="1"/>
  <c r="R8" i="7"/>
  <c r="J8" i="7"/>
  <c r="AF8" i="7" s="1"/>
  <c r="I8" i="7"/>
  <c r="X8" i="7" s="1"/>
  <c r="H8" i="7"/>
  <c r="W8" i="7" s="1"/>
  <c r="G8" i="7"/>
  <c r="V8" i="7" s="1"/>
  <c r="F8" i="7"/>
  <c r="AB8" i="7" s="1"/>
  <c r="E8" i="7"/>
  <c r="AA8" i="7" s="1"/>
  <c r="D8" i="7"/>
  <c r="Z8" i="7" s="1"/>
  <c r="C8" i="7"/>
  <c r="R5" i="7"/>
  <c r="R6" i="7" s="1"/>
  <c r="R4" i="7"/>
  <c r="D4" i="7"/>
  <c r="S4" i="7" s="1"/>
  <c r="R3" i="7"/>
  <c r="D3" i="7"/>
  <c r="S3" i="7" s="1"/>
  <c r="C3" i="7"/>
  <c r="C4" i="7" s="1"/>
  <c r="C5" i="7" s="1"/>
  <c r="C6" i="7" s="1"/>
  <c r="C7" i="7" s="1"/>
  <c r="R2" i="7"/>
  <c r="J2" i="7"/>
  <c r="AF2" i="7" s="1"/>
  <c r="I2" i="7"/>
  <c r="X2" i="7" s="1"/>
  <c r="H2" i="7"/>
  <c r="W2" i="7" s="1"/>
  <c r="G2" i="7"/>
  <c r="V2" i="7" s="1"/>
  <c r="F2" i="7"/>
  <c r="AB2" i="7" s="1"/>
  <c r="E2" i="7"/>
  <c r="AA2" i="7" s="1"/>
  <c r="D2" i="7"/>
  <c r="Z2" i="7" s="1"/>
  <c r="C2" i="7"/>
  <c r="Z56" i="7" l="1"/>
  <c r="Y8" i="7"/>
  <c r="Y2" i="7"/>
  <c r="Z3" i="7"/>
  <c r="S8" i="7"/>
  <c r="AB19" i="7"/>
  <c r="Y35" i="7"/>
  <c r="AC8" i="7"/>
  <c r="AB35" i="7"/>
  <c r="S2" i="7"/>
  <c r="AE8" i="7"/>
  <c r="T19" i="7"/>
  <c r="AB87" i="7"/>
  <c r="V35" i="7"/>
  <c r="AB56" i="7"/>
  <c r="AA118" i="7"/>
  <c r="AE2" i="7"/>
  <c r="AD8" i="7"/>
  <c r="X19" i="7"/>
  <c r="AA35" i="7"/>
  <c r="AA56" i="7"/>
  <c r="X87" i="7"/>
  <c r="V118" i="7"/>
  <c r="AC2" i="7"/>
  <c r="Z4" i="7"/>
  <c r="AF19" i="7"/>
  <c r="S35" i="7"/>
  <c r="AF56" i="7"/>
  <c r="AC87" i="7"/>
  <c r="AB118" i="7"/>
  <c r="AD2" i="7"/>
  <c r="AD87" i="7"/>
  <c r="X56" i="7"/>
  <c r="R7" i="7"/>
  <c r="D6" i="7"/>
  <c r="W19" i="7"/>
  <c r="AE35" i="7"/>
  <c r="X35" i="7"/>
  <c r="R21" i="7"/>
  <c r="Z87" i="7"/>
  <c r="S87" i="7"/>
  <c r="AF87" i="7"/>
  <c r="Y87" i="7"/>
  <c r="Z19" i="7"/>
  <c r="T2" i="7"/>
  <c r="D5" i="7"/>
  <c r="T8" i="7"/>
  <c r="R12" i="7"/>
  <c r="R38" i="7"/>
  <c r="U8" i="7"/>
  <c r="U2" i="7"/>
  <c r="AC19" i="7"/>
  <c r="AD35" i="7"/>
  <c r="W35" i="7"/>
  <c r="AD56" i="7"/>
  <c r="W56" i="7"/>
  <c r="AA87" i="7"/>
  <c r="T87" i="7"/>
  <c r="AC56" i="7"/>
  <c r="V56" i="7"/>
  <c r="R89" i="7"/>
  <c r="R58" i="7"/>
  <c r="R121" i="7"/>
  <c r="AD118" i="7"/>
  <c r="W118" i="7"/>
  <c r="AE118" i="7"/>
  <c r="X118" i="7"/>
  <c r="Z118" i="7"/>
  <c r="AF118" i="7"/>
  <c r="R39" i="7" l="1"/>
  <c r="R122" i="7"/>
  <c r="R90" i="7"/>
  <c r="R59" i="7"/>
  <c r="Z6" i="7"/>
  <c r="S6" i="7"/>
  <c r="R13" i="7"/>
  <c r="R22" i="7"/>
  <c r="Z5" i="7"/>
  <c r="S5" i="7"/>
  <c r="D7" i="7"/>
  <c r="C2" i="6"/>
  <c r="J118" i="2"/>
  <c r="I118" i="2"/>
  <c r="H118" i="2"/>
  <c r="G118" i="2"/>
  <c r="F118" i="2"/>
  <c r="E118" i="2"/>
  <c r="D118" i="2"/>
  <c r="J87" i="2"/>
  <c r="I87" i="2"/>
  <c r="H87" i="2"/>
  <c r="G87" i="2"/>
  <c r="F87" i="2"/>
  <c r="E87" i="2"/>
  <c r="D87" i="2"/>
  <c r="J56" i="2"/>
  <c r="I56" i="2"/>
  <c r="H56" i="2"/>
  <c r="G56" i="2"/>
  <c r="F56" i="2"/>
  <c r="E56" i="2"/>
  <c r="D56" i="2"/>
  <c r="J35" i="2"/>
  <c r="I35" i="2"/>
  <c r="H35" i="2"/>
  <c r="G35" i="2"/>
  <c r="F35" i="2"/>
  <c r="E35" i="2"/>
  <c r="D35" i="2"/>
  <c r="J19" i="2"/>
  <c r="I19" i="2"/>
  <c r="H19" i="2"/>
  <c r="G19" i="2"/>
  <c r="F19" i="2"/>
  <c r="E19" i="2"/>
  <c r="D19" i="2"/>
  <c r="J8" i="2"/>
  <c r="I8" i="2"/>
  <c r="H8" i="2"/>
  <c r="G8" i="2"/>
  <c r="F8" i="2"/>
  <c r="E8" i="2"/>
  <c r="D8" i="2"/>
  <c r="D7" i="2"/>
  <c r="D6" i="2"/>
  <c r="D5" i="2"/>
  <c r="D4" i="2"/>
  <c r="D3" i="2"/>
  <c r="J2" i="2"/>
  <c r="I2" i="2"/>
  <c r="H2" i="2"/>
  <c r="G2" i="2"/>
  <c r="F2" i="2"/>
  <c r="E2" i="2"/>
  <c r="D2" i="2"/>
  <c r="R2" i="6"/>
  <c r="L2" i="6"/>
  <c r="E2" i="6" s="1"/>
  <c r="K3" i="6"/>
  <c r="K2" i="6"/>
  <c r="D2" i="6" s="1"/>
  <c r="F52" i="4"/>
  <c r="F53" i="4" s="1"/>
  <c r="F54" i="4" s="1"/>
  <c r="F55" i="4" s="1"/>
  <c r="F56" i="4" s="1"/>
  <c r="F57" i="4" s="1"/>
  <c r="F10" i="4"/>
  <c r="F11" i="4" s="1"/>
  <c r="F12" i="4" s="1"/>
  <c r="F13" i="4" s="1"/>
  <c r="F14" i="4" s="1"/>
  <c r="F15" i="4" s="1"/>
  <c r="H9" i="4"/>
  <c r="H34" i="4"/>
  <c r="H46" i="4"/>
  <c r="H71" i="4"/>
  <c r="H29" i="4"/>
  <c r="H7" i="4"/>
  <c r="H26" i="4"/>
  <c r="H67" i="4"/>
  <c r="H4" i="4"/>
  <c r="H54" i="4"/>
  <c r="H49" i="4"/>
  <c r="H28" i="4"/>
  <c r="H33" i="4"/>
  <c r="H77" i="4"/>
  <c r="H12" i="4"/>
  <c r="H22" i="4"/>
  <c r="H24" i="4"/>
  <c r="H37" i="4"/>
  <c r="H73" i="4"/>
  <c r="H64" i="4"/>
  <c r="H8" i="4"/>
  <c r="H61" i="4"/>
  <c r="H43" i="4"/>
  <c r="H40" i="4"/>
  <c r="H56" i="4"/>
  <c r="H25" i="4"/>
  <c r="H62" i="4"/>
  <c r="H51" i="4"/>
  <c r="H39" i="4"/>
  <c r="H36" i="4"/>
  <c r="H35" i="4"/>
  <c r="H66" i="4"/>
  <c r="H32" i="4"/>
  <c r="H47" i="4"/>
  <c r="H31" i="4"/>
  <c r="H74" i="4"/>
  <c r="H5" i="4"/>
  <c r="H65" i="4"/>
  <c r="H6" i="4"/>
  <c r="H53" i="4"/>
  <c r="H21" i="4"/>
  <c r="H30" i="4"/>
  <c r="H45" i="4"/>
  <c r="H10" i="4"/>
  <c r="H70" i="4"/>
  <c r="H69" i="4"/>
  <c r="H60" i="4"/>
  <c r="H44" i="4"/>
  <c r="H59" i="4"/>
  <c r="H63" i="4"/>
  <c r="H11" i="4"/>
  <c r="H42" i="4"/>
  <c r="H68" i="4"/>
  <c r="H20" i="4"/>
  <c r="H78" i="4"/>
  <c r="H55" i="4"/>
  <c r="H41" i="4"/>
  <c r="H16" i="4"/>
  <c r="H18" i="4"/>
  <c r="H15" i="4"/>
  <c r="H50" i="4"/>
  <c r="H27" i="4"/>
  <c r="H13" i="4"/>
  <c r="H19" i="4"/>
  <c r="H76" i="4"/>
  <c r="H17" i="4"/>
  <c r="H38" i="4"/>
  <c r="H57" i="4"/>
  <c r="H23" i="4"/>
  <c r="H14" i="4"/>
  <c r="H48" i="4"/>
  <c r="H52" i="4"/>
  <c r="H58" i="4"/>
  <c r="H75" i="4"/>
  <c r="H72" i="4"/>
  <c r="I72" i="4" l="1"/>
  <c r="I75" i="4"/>
  <c r="I58" i="4"/>
  <c r="I52" i="4"/>
  <c r="I48" i="4"/>
  <c r="I14" i="4"/>
  <c r="I23" i="4"/>
  <c r="I57" i="4"/>
  <c r="I38" i="4"/>
  <c r="I17" i="4"/>
  <c r="I76" i="4"/>
  <c r="I19" i="4"/>
  <c r="I13" i="4"/>
  <c r="I27" i="4"/>
  <c r="I50" i="4"/>
  <c r="I15" i="4"/>
  <c r="I18" i="4"/>
  <c r="I16" i="4"/>
  <c r="I41" i="4"/>
  <c r="I55" i="4"/>
  <c r="I78" i="4"/>
  <c r="I20" i="4"/>
  <c r="I68" i="4"/>
  <c r="I42" i="4"/>
  <c r="I11" i="4"/>
  <c r="I63" i="4"/>
  <c r="I59" i="4"/>
  <c r="I44" i="4"/>
  <c r="I60" i="4"/>
  <c r="I69" i="4"/>
  <c r="I70" i="4"/>
  <c r="I10" i="4"/>
  <c r="I45" i="4"/>
  <c r="I30" i="4"/>
  <c r="I21" i="4"/>
  <c r="I53" i="4"/>
  <c r="I6" i="4"/>
  <c r="I65" i="4"/>
  <c r="I5" i="4"/>
  <c r="I74" i="4"/>
  <c r="I31" i="4"/>
  <c r="I47" i="4"/>
  <c r="I32" i="4"/>
  <c r="I66" i="4"/>
  <c r="I35" i="4"/>
  <c r="I36" i="4"/>
  <c r="I39" i="4"/>
  <c r="I51" i="4"/>
  <c r="I62" i="4"/>
  <c r="I25" i="4"/>
  <c r="I56" i="4"/>
  <c r="I40" i="4"/>
  <c r="I43" i="4"/>
  <c r="I61" i="4"/>
  <c r="I8" i="4"/>
  <c r="I64" i="4"/>
  <c r="I73" i="4"/>
  <c r="I37" i="4"/>
  <c r="I24" i="4"/>
  <c r="I22" i="4"/>
  <c r="I12" i="4"/>
  <c r="I77" i="4"/>
  <c r="I33" i="4"/>
  <c r="I28" i="4"/>
  <c r="I49" i="4"/>
  <c r="I54" i="4"/>
  <c r="I4" i="4"/>
  <c r="I67" i="4"/>
  <c r="I26" i="4"/>
  <c r="I7" i="4"/>
  <c r="I29" i="4"/>
  <c r="I71" i="4"/>
  <c r="I46" i="4"/>
  <c r="I34" i="4"/>
  <c r="I9" i="4"/>
  <c r="S2" i="6"/>
  <c r="E4" i="7"/>
  <c r="E5" i="7"/>
  <c r="E3" i="7"/>
  <c r="E6" i="7"/>
  <c r="E7" i="7"/>
  <c r="AA7" i="7" s="1"/>
  <c r="E6" i="2"/>
  <c r="J3" i="6"/>
  <c r="C3" i="6" s="1"/>
  <c r="D3" i="6"/>
  <c r="L4" i="6"/>
  <c r="M2" i="6"/>
  <c r="E4" i="2"/>
  <c r="E5" i="2"/>
  <c r="E7" i="2"/>
  <c r="L3" i="6"/>
  <c r="E3" i="2"/>
  <c r="Z7" i="7"/>
  <c r="S7" i="7"/>
  <c r="R60" i="7"/>
  <c r="R123" i="7"/>
  <c r="R23" i="7"/>
  <c r="R14" i="7"/>
  <c r="R40" i="7"/>
  <c r="R91" i="7"/>
  <c r="Y19" i="2"/>
  <c r="Y8" i="2"/>
  <c r="AF2" i="2"/>
  <c r="AC118" i="2"/>
  <c r="T118" i="2"/>
  <c r="S118" i="2"/>
  <c r="AC87" i="2"/>
  <c r="T87" i="2"/>
  <c r="S87" i="2"/>
  <c r="AE56" i="2"/>
  <c r="AD56" i="2"/>
  <c r="AC56" i="2"/>
  <c r="AD35" i="2"/>
  <c r="AC35" i="2"/>
  <c r="X19" i="2"/>
  <c r="AD19" i="2"/>
  <c r="AC19" i="2"/>
  <c r="AE8" i="2"/>
  <c r="AD8" i="2"/>
  <c r="AC8" i="2"/>
  <c r="X2" i="2"/>
  <c r="AD2" i="2"/>
  <c r="AC2" i="2"/>
  <c r="R119" i="2"/>
  <c r="R118" i="2"/>
  <c r="V118" i="2"/>
  <c r="U118" i="2"/>
  <c r="C118" i="2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R88" i="2"/>
  <c r="R87" i="2"/>
  <c r="V87" i="2"/>
  <c r="U87" i="2"/>
  <c r="C87" i="2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H2" i="4"/>
  <c r="H3" i="4"/>
  <c r="T7" i="7" l="1"/>
  <c r="I3" i="4"/>
  <c r="I2" i="4"/>
  <c r="F2" i="6"/>
  <c r="N2" i="6"/>
  <c r="AA6" i="7"/>
  <c r="T6" i="7"/>
  <c r="K4" i="6"/>
  <c r="M4" i="6"/>
  <c r="E4" i="6"/>
  <c r="M5" i="6"/>
  <c r="AA3" i="7"/>
  <c r="T3" i="7"/>
  <c r="M3" i="6"/>
  <c r="E3" i="6"/>
  <c r="T5" i="7"/>
  <c r="AA5" i="7"/>
  <c r="AA4" i="7"/>
  <c r="T4" i="7"/>
  <c r="T2" i="6"/>
  <c r="F3" i="7"/>
  <c r="F6" i="7"/>
  <c r="F5" i="7"/>
  <c r="F4" i="7"/>
  <c r="F7" i="7"/>
  <c r="F7" i="2"/>
  <c r="F6" i="2"/>
  <c r="F5" i="2"/>
  <c r="F4" i="2"/>
  <c r="F3" i="2"/>
  <c r="R15" i="7"/>
  <c r="R92" i="7"/>
  <c r="R41" i="7"/>
  <c r="R124" i="7"/>
  <c r="R61" i="7"/>
  <c r="R24" i="7"/>
  <c r="R89" i="2"/>
  <c r="Y118" i="2"/>
  <c r="AF118" i="2"/>
  <c r="AE19" i="2"/>
  <c r="Y35" i="2"/>
  <c r="AF35" i="2"/>
  <c r="Y2" i="2"/>
  <c r="AF19" i="2"/>
  <c r="W87" i="2"/>
  <c r="AD87" i="2"/>
  <c r="W118" i="2"/>
  <c r="AD118" i="2"/>
  <c r="X8" i="2"/>
  <c r="X35" i="2"/>
  <c r="AE35" i="2"/>
  <c r="X87" i="2"/>
  <c r="AE87" i="2"/>
  <c r="X118" i="2"/>
  <c r="AE118" i="2"/>
  <c r="Y56" i="2"/>
  <c r="AF56" i="2"/>
  <c r="X56" i="2"/>
  <c r="AE2" i="2"/>
  <c r="Y87" i="2"/>
  <c r="AF87" i="2"/>
  <c r="AF8" i="2"/>
  <c r="AA118" i="2"/>
  <c r="AB118" i="2"/>
  <c r="Z118" i="2"/>
  <c r="R120" i="2"/>
  <c r="Z87" i="2"/>
  <c r="AA87" i="2"/>
  <c r="AB87" i="2"/>
  <c r="R90" i="2"/>
  <c r="AB3" i="7" l="1"/>
  <c r="U3" i="7"/>
  <c r="N4" i="6"/>
  <c r="F4" i="6"/>
  <c r="U2" i="6"/>
  <c r="G4" i="7"/>
  <c r="G3" i="7"/>
  <c r="G5" i="7"/>
  <c r="G6" i="7"/>
  <c r="G7" i="7"/>
  <c r="G7" i="2"/>
  <c r="G6" i="2"/>
  <c r="G4" i="2"/>
  <c r="G3" i="2"/>
  <c r="G5" i="2"/>
  <c r="N3" i="6"/>
  <c r="F3" i="6"/>
  <c r="J4" i="6"/>
  <c r="C4" i="6" s="1"/>
  <c r="D4" i="6"/>
  <c r="U7" i="7"/>
  <c r="AB7" i="7"/>
  <c r="AB4" i="7"/>
  <c r="U4" i="7"/>
  <c r="U5" i="7"/>
  <c r="AB5" i="7"/>
  <c r="N5" i="6"/>
  <c r="L5" i="6"/>
  <c r="F5" i="6"/>
  <c r="N6" i="6"/>
  <c r="G2" i="6"/>
  <c r="O2" i="6"/>
  <c r="AB6" i="7"/>
  <c r="U6" i="7"/>
  <c r="R93" i="7"/>
  <c r="R25" i="7"/>
  <c r="R62" i="7"/>
  <c r="R16" i="7"/>
  <c r="R125" i="7"/>
  <c r="R42" i="7"/>
  <c r="R121" i="2"/>
  <c r="R91" i="2"/>
  <c r="R118" i="1"/>
  <c r="Q118" i="1"/>
  <c r="R117" i="1"/>
  <c r="Q117" i="1"/>
  <c r="R116" i="1"/>
  <c r="Q116" i="1"/>
  <c r="R115" i="1"/>
  <c r="Q115" i="1"/>
  <c r="R114" i="1"/>
  <c r="Q114" i="1"/>
  <c r="R113" i="1"/>
  <c r="Q113" i="1"/>
  <c r="R112" i="1"/>
  <c r="Q112" i="1"/>
  <c r="R111" i="1"/>
  <c r="Q111" i="1"/>
  <c r="R110" i="1"/>
  <c r="Q110" i="1"/>
  <c r="R109" i="1"/>
  <c r="Q109" i="1"/>
  <c r="R108" i="1"/>
  <c r="Q108" i="1"/>
  <c r="R107" i="1"/>
  <c r="Q107" i="1"/>
  <c r="R106" i="1"/>
  <c r="Q106" i="1"/>
  <c r="R105" i="1"/>
  <c r="Q105" i="1"/>
  <c r="R104" i="1"/>
  <c r="Q104" i="1"/>
  <c r="R103" i="1"/>
  <c r="Q103" i="1"/>
  <c r="R102" i="1"/>
  <c r="Q102" i="1"/>
  <c r="R101" i="1"/>
  <c r="Q101" i="1"/>
  <c r="R100" i="1"/>
  <c r="Q100" i="1"/>
  <c r="R99" i="1"/>
  <c r="Q99" i="1"/>
  <c r="R98" i="1"/>
  <c r="Q98" i="1"/>
  <c r="R97" i="1"/>
  <c r="Q97" i="1"/>
  <c r="R96" i="1"/>
  <c r="Q96" i="1"/>
  <c r="R95" i="1"/>
  <c r="Q95" i="1"/>
  <c r="R94" i="1"/>
  <c r="Q94" i="1"/>
  <c r="R93" i="1"/>
  <c r="Q93" i="1"/>
  <c r="R92" i="1"/>
  <c r="Q92" i="1"/>
  <c r="R91" i="1"/>
  <c r="Q91" i="1"/>
  <c r="R90" i="1"/>
  <c r="Q90" i="1"/>
  <c r="R89" i="1"/>
  <c r="Q89" i="1"/>
  <c r="R88" i="1"/>
  <c r="Q88" i="1"/>
  <c r="R87" i="1"/>
  <c r="Q87" i="1"/>
  <c r="R86" i="1"/>
  <c r="Q86" i="1"/>
  <c r="R85" i="1"/>
  <c r="Q85" i="1"/>
  <c r="R84" i="1"/>
  <c r="Q84" i="1"/>
  <c r="R83" i="1"/>
  <c r="Q83" i="1"/>
  <c r="R82" i="1"/>
  <c r="Q82" i="1"/>
  <c r="R81" i="1"/>
  <c r="Q81" i="1"/>
  <c r="R80" i="1"/>
  <c r="Q80" i="1"/>
  <c r="R79" i="1"/>
  <c r="Q79" i="1"/>
  <c r="R78" i="1"/>
  <c r="Q78" i="1"/>
  <c r="R77" i="1"/>
  <c r="Q77" i="1"/>
  <c r="R76" i="1"/>
  <c r="Q76" i="1"/>
  <c r="R75" i="1"/>
  <c r="Q75" i="1"/>
  <c r="R74" i="1"/>
  <c r="Q74" i="1"/>
  <c r="R73" i="1"/>
  <c r="Q73" i="1"/>
  <c r="R72" i="1"/>
  <c r="Q72" i="1"/>
  <c r="R71" i="1"/>
  <c r="Q71" i="1"/>
  <c r="R70" i="1"/>
  <c r="Q70" i="1"/>
  <c r="R69" i="1"/>
  <c r="Q69" i="1"/>
  <c r="R68" i="1"/>
  <c r="Q68" i="1"/>
  <c r="R67" i="1"/>
  <c r="Q67" i="1"/>
  <c r="R66" i="1"/>
  <c r="Q66" i="1"/>
  <c r="R65" i="1"/>
  <c r="Q65" i="1"/>
  <c r="R64" i="1"/>
  <c r="Q64" i="1"/>
  <c r="R63" i="1"/>
  <c r="Q63" i="1"/>
  <c r="R62" i="1"/>
  <c r="Q62" i="1"/>
  <c r="R61" i="1"/>
  <c r="Q61" i="1"/>
  <c r="R60" i="1"/>
  <c r="Q60" i="1"/>
  <c r="R59" i="1"/>
  <c r="Q59" i="1"/>
  <c r="R58" i="1"/>
  <c r="Q58" i="1"/>
  <c r="R57" i="1"/>
  <c r="Q57" i="1"/>
  <c r="R56" i="1"/>
  <c r="Q56" i="1"/>
  <c r="R55" i="1"/>
  <c r="Q55" i="1"/>
  <c r="R54" i="1"/>
  <c r="Q54" i="1"/>
  <c r="R53" i="1"/>
  <c r="Q53" i="1"/>
  <c r="R52" i="1"/>
  <c r="Q52" i="1"/>
  <c r="R51" i="1"/>
  <c r="Q51" i="1"/>
  <c r="R50" i="1"/>
  <c r="Q50" i="1"/>
  <c r="R49" i="1"/>
  <c r="Q49" i="1"/>
  <c r="R48" i="1"/>
  <c r="Q48" i="1"/>
  <c r="R47" i="1"/>
  <c r="Q47" i="1"/>
  <c r="R46" i="1"/>
  <c r="Q46" i="1"/>
  <c r="R45" i="1"/>
  <c r="Q45" i="1"/>
  <c r="R44" i="1"/>
  <c r="Q44" i="1"/>
  <c r="R43" i="1"/>
  <c r="Q43" i="1"/>
  <c r="R42" i="1"/>
  <c r="Q42" i="1"/>
  <c r="R41" i="1"/>
  <c r="Q41" i="1"/>
  <c r="R40" i="1"/>
  <c r="Q40" i="1"/>
  <c r="R39" i="1"/>
  <c r="Q39" i="1"/>
  <c r="R38" i="1"/>
  <c r="Q38" i="1"/>
  <c r="R37" i="1"/>
  <c r="Q37" i="1"/>
  <c r="R36" i="1"/>
  <c r="Q36" i="1"/>
  <c r="R35" i="1"/>
  <c r="Q35" i="1"/>
  <c r="R34" i="1"/>
  <c r="Q34" i="1"/>
  <c r="R33" i="1"/>
  <c r="Q33" i="1"/>
  <c r="R32" i="1"/>
  <c r="Q32" i="1"/>
  <c r="R31" i="1"/>
  <c r="Q31" i="1"/>
  <c r="R30" i="1"/>
  <c r="Q30" i="1"/>
  <c r="R29" i="1"/>
  <c r="Q29" i="1"/>
  <c r="R28" i="1"/>
  <c r="Q28" i="1"/>
  <c r="R27" i="1"/>
  <c r="Q27" i="1"/>
  <c r="R26" i="1"/>
  <c r="Q26" i="1"/>
  <c r="R25" i="1"/>
  <c r="Q25" i="1"/>
  <c r="R24" i="1"/>
  <c r="Q24" i="1"/>
  <c r="R23" i="1"/>
  <c r="Q23" i="1"/>
  <c r="R22" i="1"/>
  <c r="Q22" i="1"/>
  <c r="R21" i="1"/>
  <c r="Q21" i="1"/>
  <c r="R20" i="1"/>
  <c r="Q20" i="1"/>
  <c r="R19" i="1"/>
  <c r="Q19" i="1"/>
  <c r="R18" i="1"/>
  <c r="Q18" i="1"/>
  <c r="R17" i="1"/>
  <c r="Q17" i="1"/>
  <c r="R16" i="1"/>
  <c r="Q16" i="1"/>
  <c r="R15" i="1"/>
  <c r="Q15" i="1"/>
  <c r="R14" i="1"/>
  <c r="Q14" i="1"/>
  <c r="R13" i="1"/>
  <c r="Q13" i="1"/>
  <c r="R12" i="1"/>
  <c r="Q12" i="1"/>
  <c r="R11" i="1"/>
  <c r="Q11" i="1"/>
  <c r="R10" i="1"/>
  <c r="Q10" i="1"/>
  <c r="R9" i="1"/>
  <c r="Q9" i="1"/>
  <c r="R8" i="1"/>
  <c r="Q8" i="1"/>
  <c r="R7" i="1"/>
  <c r="Q7" i="1"/>
  <c r="R6" i="1"/>
  <c r="Q6" i="1"/>
  <c r="R5" i="1"/>
  <c r="Q5" i="1"/>
  <c r="R4" i="1"/>
  <c r="Q4" i="1"/>
  <c r="R2" i="1"/>
  <c r="Q2" i="1"/>
  <c r="R3" i="1"/>
  <c r="Q3" i="1"/>
  <c r="AC4" i="7" l="1"/>
  <c r="V4" i="7"/>
  <c r="M6" i="6"/>
  <c r="O6" i="6"/>
  <c r="G6" i="6"/>
  <c r="O7" i="6"/>
  <c r="V2" i="6"/>
  <c r="H5" i="7"/>
  <c r="H4" i="7"/>
  <c r="H6" i="7"/>
  <c r="H3" i="7"/>
  <c r="H7" i="7"/>
  <c r="H5" i="2"/>
  <c r="H4" i="2"/>
  <c r="H3" i="2"/>
  <c r="H7" i="2"/>
  <c r="H6" i="2"/>
  <c r="G3" i="6"/>
  <c r="O3" i="6"/>
  <c r="AC7" i="7"/>
  <c r="V7" i="7"/>
  <c r="V6" i="7"/>
  <c r="AC6" i="7"/>
  <c r="O4" i="6"/>
  <c r="G4" i="6"/>
  <c r="K5" i="6"/>
  <c r="E5" i="6"/>
  <c r="O5" i="6"/>
  <c r="G5" i="6"/>
  <c r="AC5" i="7"/>
  <c r="V5" i="7"/>
  <c r="H2" i="6"/>
  <c r="P2" i="6"/>
  <c r="I2" i="6" s="1"/>
  <c r="V3" i="7"/>
  <c r="AC3" i="7"/>
  <c r="R126" i="7"/>
  <c r="R17" i="7"/>
  <c r="R63" i="7"/>
  <c r="R43" i="7"/>
  <c r="R94" i="7"/>
  <c r="R26" i="7"/>
  <c r="R122" i="2"/>
  <c r="R92" i="2"/>
  <c r="P4" i="6" l="1"/>
  <c r="I4" i="6" s="1"/>
  <c r="H4" i="6"/>
  <c r="AD7" i="7"/>
  <c r="W7" i="7"/>
  <c r="P7" i="6"/>
  <c r="I7" i="6" s="1"/>
  <c r="N7" i="6"/>
  <c r="H7" i="6"/>
  <c r="P8" i="6"/>
  <c r="W3" i="7"/>
  <c r="AD3" i="7"/>
  <c r="P5" i="6"/>
  <c r="I5" i="6" s="1"/>
  <c r="H5" i="6"/>
  <c r="AD6" i="7"/>
  <c r="W6" i="7"/>
  <c r="P6" i="6"/>
  <c r="I6" i="6" s="1"/>
  <c r="H6" i="6"/>
  <c r="AD4" i="7"/>
  <c r="W4" i="7"/>
  <c r="L6" i="6"/>
  <c r="F6" i="6"/>
  <c r="J5" i="6"/>
  <c r="C5" i="6" s="1"/>
  <c r="D5" i="6"/>
  <c r="AD5" i="7"/>
  <c r="W5" i="7"/>
  <c r="H3" i="6"/>
  <c r="P3" i="6"/>
  <c r="I3" i="6" s="1"/>
  <c r="W2" i="6"/>
  <c r="I3" i="7"/>
  <c r="I5" i="7"/>
  <c r="I4" i="7"/>
  <c r="I6" i="7"/>
  <c r="I7" i="7"/>
  <c r="I5" i="2"/>
  <c r="I4" i="2"/>
  <c r="I3" i="2"/>
  <c r="I7" i="2"/>
  <c r="I6" i="2"/>
  <c r="R127" i="7"/>
  <c r="R44" i="7"/>
  <c r="R18" i="7"/>
  <c r="R95" i="7"/>
  <c r="R64" i="7"/>
  <c r="R27" i="7"/>
  <c r="R123" i="2"/>
  <c r="R93" i="2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5" i="1"/>
  <c r="I3" i="1"/>
  <c r="X4" i="7" l="1"/>
  <c r="AE4" i="7"/>
  <c r="M7" i="6"/>
  <c r="G7" i="6"/>
  <c r="X5" i="7"/>
  <c r="AE5" i="7"/>
  <c r="X3" i="7"/>
  <c r="AE3" i="7"/>
  <c r="X7" i="7"/>
  <c r="AE7" i="7"/>
  <c r="O8" i="6"/>
  <c r="I8" i="6"/>
  <c r="J3" i="7"/>
  <c r="J4" i="7"/>
  <c r="J6" i="7"/>
  <c r="J5" i="7"/>
  <c r="J7" i="7"/>
  <c r="J3" i="2"/>
  <c r="J7" i="2"/>
  <c r="J6" i="2"/>
  <c r="J5" i="2"/>
  <c r="J4" i="2"/>
  <c r="X6" i="7"/>
  <c r="AE6" i="7"/>
  <c r="K6" i="6"/>
  <c r="E6" i="6"/>
  <c r="R28" i="7"/>
  <c r="R96" i="7"/>
  <c r="E18" i="7"/>
  <c r="R65" i="7"/>
  <c r="R45" i="7"/>
  <c r="R128" i="7"/>
  <c r="R124" i="2"/>
  <c r="R94" i="2"/>
  <c r="R3" i="6"/>
  <c r="R2" i="2"/>
  <c r="R3" i="2"/>
  <c r="R8" i="2"/>
  <c r="R9" i="2"/>
  <c r="R19" i="2"/>
  <c r="R20" i="2"/>
  <c r="R21" i="2"/>
  <c r="R35" i="2"/>
  <c r="R36" i="2"/>
  <c r="R56" i="2"/>
  <c r="R57" i="2"/>
  <c r="J6" i="6" l="1"/>
  <c r="C6" i="6" s="1"/>
  <c r="D6" i="6"/>
  <c r="AF7" i="7"/>
  <c r="Y7" i="7"/>
  <c r="N8" i="6"/>
  <c r="H8" i="6"/>
  <c r="E10" i="7"/>
  <c r="E11" i="7"/>
  <c r="E9" i="7"/>
  <c r="E12" i="7"/>
  <c r="E15" i="2"/>
  <c r="E9" i="2"/>
  <c r="E14" i="2"/>
  <c r="Q3" i="6"/>
  <c r="E13" i="2"/>
  <c r="E18" i="2"/>
  <c r="E12" i="2"/>
  <c r="E17" i="2"/>
  <c r="E11" i="2"/>
  <c r="E16" i="2"/>
  <c r="E10" i="2"/>
  <c r="E13" i="7"/>
  <c r="E14" i="7"/>
  <c r="E15" i="7"/>
  <c r="E16" i="7"/>
  <c r="E17" i="7"/>
  <c r="Y5" i="7"/>
  <c r="AF5" i="7"/>
  <c r="AF6" i="7"/>
  <c r="Y6" i="7"/>
  <c r="L7" i="6"/>
  <c r="F7" i="6"/>
  <c r="Y4" i="7"/>
  <c r="AF4" i="7"/>
  <c r="Y3" i="7"/>
  <c r="AF3" i="7"/>
  <c r="R29" i="7"/>
  <c r="R129" i="7"/>
  <c r="R66" i="7"/>
  <c r="AA18" i="7"/>
  <c r="T18" i="7"/>
  <c r="R46" i="7"/>
  <c r="R97" i="7"/>
  <c r="R58" i="2"/>
  <c r="S3" i="6"/>
  <c r="S4" i="6"/>
  <c r="R125" i="2"/>
  <c r="R95" i="2"/>
  <c r="R59" i="2"/>
  <c r="R4" i="2"/>
  <c r="R22" i="2"/>
  <c r="R10" i="2"/>
  <c r="R37" i="2"/>
  <c r="C56" i="2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35" i="2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19" i="2"/>
  <c r="C20" i="2" s="1"/>
  <c r="C8" i="2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2" i="2"/>
  <c r="F20" i="7" l="1"/>
  <c r="F21" i="7"/>
  <c r="F33" i="2"/>
  <c r="F32" i="2"/>
  <c r="F26" i="2"/>
  <c r="F20" i="2"/>
  <c r="F25" i="2"/>
  <c r="F24" i="2"/>
  <c r="F34" i="2"/>
  <c r="F31" i="2"/>
  <c r="F30" i="2"/>
  <c r="F29" i="2"/>
  <c r="F23" i="2"/>
  <c r="F28" i="2"/>
  <c r="F22" i="2"/>
  <c r="F27" i="2"/>
  <c r="F21" i="2"/>
  <c r="F22" i="7"/>
  <c r="F23" i="7"/>
  <c r="F24" i="7"/>
  <c r="F25" i="7"/>
  <c r="F26" i="7"/>
  <c r="F27" i="7"/>
  <c r="AA15" i="7"/>
  <c r="T15" i="7"/>
  <c r="M8" i="6"/>
  <c r="G8" i="6"/>
  <c r="T3" i="6"/>
  <c r="F9" i="7"/>
  <c r="F11" i="7"/>
  <c r="F10" i="7"/>
  <c r="F12" i="7"/>
  <c r="F14" i="2"/>
  <c r="F13" i="2"/>
  <c r="F18" i="2"/>
  <c r="F12" i="2"/>
  <c r="F17" i="2"/>
  <c r="F11" i="2"/>
  <c r="F16" i="2"/>
  <c r="F10" i="2"/>
  <c r="F15" i="2"/>
  <c r="F9" i="2"/>
  <c r="F13" i="7"/>
  <c r="F14" i="7"/>
  <c r="F15" i="7"/>
  <c r="F16" i="7"/>
  <c r="F17" i="7"/>
  <c r="F18" i="7"/>
  <c r="T13" i="7"/>
  <c r="AA13" i="7"/>
  <c r="AA12" i="7"/>
  <c r="T12" i="7"/>
  <c r="AA9" i="7"/>
  <c r="T9" i="7"/>
  <c r="AA14" i="7"/>
  <c r="T14" i="7"/>
  <c r="F28" i="7"/>
  <c r="AB28" i="7" s="1"/>
  <c r="AA17" i="7"/>
  <c r="T17" i="7"/>
  <c r="D10" i="7"/>
  <c r="D9" i="7"/>
  <c r="D11" i="7"/>
  <c r="D12" i="7"/>
  <c r="D16" i="2"/>
  <c r="D10" i="2"/>
  <c r="D15" i="2"/>
  <c r="D9" i="2"/>
  <c r="D14" i="2"/>
  <c r="D13" i="2"/>
  <c r="D18" i="2"/>
  <c r="D12" i="2"/>
  <c r="D17" i="2"/>
  <c r="D11" i="2"/>
  <c r="D13" i="7"/>
  <c r="D14" i="7"/>
  <c r="D15" i="7"/>
  <c r="D16" i="7"/>
  <c r="D17" i="7"/>
  <c r="D18" i="7"/>
  <c r="T11" i="7"/>
  <c r="AA11" i="7"/>
  <c r="K7" i="6"/>
  <c r="E7" i="6"/>
  <c r="T16" i="7"/>
  <c r="AA16" i="7"/>
  <c r="AA10" i="7"/>
  <c r="T10" i="7"/>
  <c r="R130" i="7"/>
  <c r="R47" i="7"/>
  <c r="R67" i="7"/>
  <c r="F29" i="7"/>
  <c r="R30" i="7"/>
  <c r="R98" i="7"/>
  <c r="T4" i="6"/>
  <c r="G29" i="7" s="1"/>
  <c r="T5" i="6"/>
  <c r="G46" i="7" s="1"/>
  <c r="R4" i="6"/>
  <c r="R126" i="2"/>
  <c r="R96" i="2"/>
  <c r="R38" i="2"/>
  <c r="R11" i="2"/>
  <c r="R23" i="2"/>
  <c r="R5" i="2"/>
  <c r="R60" i="2"/>
  <c r="Z35" i="2"/>
  <c r="S35" i="2"/>
  <c r="AB19" i="2"/>
  <c r="U19" i="2"/>
  <c r="Z56" i="2"/>
  <c r="S56" i="2"/>
  <c r="Z2" i="2"/>
  <c r="S2" i="2"/>
  <c r="Z8" i="2"/>
  <c r="S8" i="2"/>
  <c r="U2" i="2"/>
  <c r="AB2" i="2"/>
  <c r="S19" i="2"/>
  <c r="Z19" i="2"/>
  <c r="C21" i="2"/>
  <c r="C3" i="2"/>
  <c r="U28" i="7" l="1"/>
  <c r="G20" i="7"/>
  <c r="G21" i="7"/>
  <c r="G32" i="2"/>
  <c r="G33" i="2"/>
  <c r="G25" i="2"/>
  <c r="G24" i="2"/>
  <c r="G34" i="2"/>
  <c r="G31" i="2"/>
  <c r="G30" i="2"/>
  <c r="G29" i="2"/>
  <c r="G23" i="2"/>
  <c r="AC23" i="2" s="1"/>
  <c r="G28" i="2"/>
  <c r="G22" i="2"/>
  <c r="AC22" i="2" s="1"/>
  <c r="G27" i="2"/>
  <c r="G21" i="2"/>
  <c r="AC21" i="2" s="1"/>
  <c r="G26" i="2"/>
  <c r="G20" i="2"/>
  <c r="AC20" i="2" s="1"/>
  <c r="G22" i="7"/>
  <c r="G23" i="7"/>
  <c r="G24" i="7"/>
  <c r="G25" i="7"/>
  <c r="G26" i="7"/>
  <c r="G27" i="7"/>
  <c r="G28" i="7"/>
  <c r="Z17" i="7"/>
  <c r="S17" i="7"/>
  <c r="S10" i="7"/>
  <c r="Z10" i="7"/>
  <c r="U18" i="7"/>
  <c r="AB18" i="7"/>
  <c r="AB11" i="7"/>
  <c r="U11" i="7"/>
  <c r="AB22" i="7"/>
  <c r="U22" i="7"/>
  <c r="AB27" i="7"/>
  <c r="U27" i="7"/>
  <c r="J7" i="6"/>
  <c r="C7" i="6" s="1"/>
  <c r="D7" i="6"/>
  <c r="S15" i="7"/>
  <c r="Z15" i="7"/>
  <c r="U16" i="7"/>
  <c r="AB16" i="7"/>
  <c r="U3" i="6"/>
  <c r="G9" i="7"/>
  <c r="G10" i="7"/>
  <c r="G11" i="7"/>
  <c r="G12" i="7"/>
  <c r="G13" i="2"/>
  <c r="G18" i="2"/>
  <c r="G12" i="2"/>
  <c r="G11" i="2"/>
  <c r="AC11" i="2" s="1"/>
  <c r="G17" i="2"/>
  <c r="G16" i="2"/>
  <c r="G10" i="2"/>
  <c r="AC10" i="2" s="1"/>
  <c r="G15" i="2"/>
  <c r="G9" i="2"/>
  <c r="AC9" i="2" s="1"/>
  <c r="G14" i="2"/>
  <c r="G13" i="7"/>
  <c r="G14" i="7"/>
  <c r="G15" i="7"/>
  <c r="G16" i="7"/>
  <c r="G17" i="7"/>
  <c r="G18" i="7"/>
  <c r="AB26" i="7"/>
  <c r="U26" i="7"/>
  <c r="U17" i="7"/>
  <c r="AB17" i="7"/>
  <c r="Z14" i="7"/>
  <c r="S14" i="7"/>
  <c r="Z12" i="7"/>
  <c r="S12" i="7"/>
  <c r="U15" i="7"/>
  <c r="AB15" i="7"/>
  <c r="AB25" i="7"/>
  <c r="U25" i="7"/>
  <c r="Z16" i="7"/>
  <c r="S16" i="7"/>
  <c r="AB9" i="7"/>
  <c r="U9" i="7"/>
  <c r="E20" i="7"/>
  <c r="E21" i="7"/>
  <c r="E34" i="2"/>
  <c r="E33" i="2"/>
  <c r="E27" i="2"/>
  <c r="E21" i="2"/>
  <c r="E26" i="2"/>
  <c r="E20" i="2"/>
  <c r="E25" i="2"/>
  <c r="E24" i="2"/>
  <c r="E32" i="2"/>
  <c r="E31" i="2"/>
  <c r="E30" i="2"/>
  <c r="E29" i="2"/>
  <c r="E23" i="2"/>
  <c r="E28" i="2"/>
  <c r="E22" i="2"/>
  <c r="E22" i="7"/>
  <c r="E23" i="7"/>
  <c r="E24" i="7"/>
  <c r="E25" i="7"/>
  <c r="E26" i="7"/>
  <c r="E27" i="7"/>
  <c r="E28" i="7"/>
  <c r="S13" i="7"/>
  <c r="Z13" i="7"/>
  <c r="S11" i="7"/>
  <c r="Z11" i="7"/>
  <c r="U14" i="7"/>
  <c r="AB14" i="7"/>
  <c r="U12" i="7"/>
  <c r="AB12" i="7"/>
  <c r="L8" i="6"/>
  <c r="F8" i="6"/>
  <c r="U24" i="7"/>
  <c r="AB24" i="7"/>
  <c r="U21" i="7"/>
  <c r="AB21" i="7"/>
  <c r="G36" i="7"/>
  <c r="G37" i="7"/>
  <c r="G38" i="7"/>
  <c r="G54" i="2"/>
  <c r="G48" i="2"/>
  <c r="G42" i="2"/>
  <c r="G36" i="2"/>
  <c r="AC36" i="2" s="1"/>
  <c r="G53" i="2"/>
  <c r="G47" i="2"/>
  <c r="G41" i="2"/>
  <c r="G52" i="2"/>
  <c r="G46" i="2"/>
  <c r="G51" i="2"/>
  <c r="G45" i="2"/>
  <c r="G50" i="2"/>
  <c r="G44" i="2"/>
  <c r="G38" i="2"/>
  <c r="AC38" i="2" s="1"/>
  <c r="G55" i="2"/>
  <c r="G49" i="2"/>
  <c r="G43" i="2"/>
  <c r="G37" i="2"/>
  <c r="AC37" i="2" s="1"/>
  <c r="G40" i="2"/>
  <c r="G39" i="2"/>
  <c r="G39" i="7"/>
  <c r="G40" i="7"/>
  <c r="G41" i="7"/>
  <c r="G42" i="7"/>
  <c r="G43" i="7"/>
  <c r="G44" i="7"/>
  <c r="G45" i="7"/>
  <c r="E29" i="7"/>
  <c r="AA29" i="7" s="1"/>
  <c r="Z18" i="7"/>
  <c r="S18" i="7"/>
  <c r="Z9" i="7"/>
  <c r="S9" i="7"/>
  <c r="U13" i="7"/>
  <c r="AB13" i="7"/>
  <c r="U10" i="7"/>
  <c r="AB10" i="7"/>
  <c r="AB23" i="7"/>
  <c r="U23" i="7"/>
  <c r="U20" i="7"/>
  <c r="AB20" i="7"/>
  <c r="G30" i="7"/>
  <c r="F30" i="7"/>
  <c r="E30" i="7"/>
  <c r="R31" i="7"/>
  <c r="G47" i="7"/>
  <c r="R48" i="7"/>
  <c r="R131" i="7"/>
  <c r="U29" i="7"/>
  <c r="AB29" i="7"/>
  <c r="R99" i="7"/>
  <c r="AC29" i="7"/>
  <c r="V29" i="7"/>
  <c r="R68" i="7"/>
  <c r="V46" i="7"/>
  <c r="AC46" i="7"/>
  <c r="AC5" i="2"/>
  <c r="AC4" i="2"/>
  <c r="AC3" i="2"/>
  <c r="U6" i="6"/>
  <c r="H67" i="7" s="1"/>
  <c r="S5" i="6"/>
  <c r="U5" i="6"/>
  <c r="U4" i="6"/>
  <c r="Q4" i="6"/>
  <c r="D30" i="7" s="1"/>
  <c r="R127" i="2"/>
  <c r="R97" i="2"/>
  <c r="R61" i="2"/>
  <c r="R6" i="2"/>
  <c r="S5" i="2"/>
  <c r="R24" i="2"/>
  <c r="R12" i="2"/>
  <c r="AA11" i="2"/>
  <c r="R39" i="2"/>
  <c r="AA10" i="2"/>
  <c r="T9" i="2"/>
  <c r="AA9" i="2"/>
  <c r="V2" i="2"/>
  <c r="V56" i="2"/>
  <c r="U56" i="2"/>
  <c r="AB56" i="2"/>
  <c r="AB3" i="2"/>
  <c r="U3" i="2"/>
  <c r="T2" i="2"/>
  <c r="AA2" i="2"/>
  <c r="V19" i="2"/>
  <c r="V8" i="2"/>
  <c r="U8" i="2"/>
  <c r="AB8" i="2"/>
  <c r="U35" i="2"/>
  <c r="AB35" i="2"/>
  <c r="Z3" i="2"/>
  <c r="S3" i="2"/>
  <c r="AA8" i="2"/>
  <c r="T8" i="2"/>
  <c r="S4" i="2"/>
  <c r="Z4" i="2"/>
  <c r="V35" i="2"/>
  <c r="C4" i="2"/>
  <c r="C22" i="2"/>
  <c r="T29" i="7" l="1"/>
  <c r="V42" i="7"/>
  <c r="AC42" i="7"/>
  <c r="V38" i="7"/>
  <c r="AC38" i="7"/>
  <c r="AA27" i="7"/>
  <c r="T27" i="7"/>
  <c r="AC15" i="7"/>
  <c r="V15" i="7"/>
  <c r="AC28" i="7"/>
  <c r="V28" i="7"/>
  <c r="V22" i="7"/>
  <c r="AC22" i="7"/>
  <c r="V41" i="7"/>
  <c r="AC41" i="7"/>
  <c r="V37" i="7"/>
  <c r="AC37" i="7"/>
  <c r="AA26" i="7"/>
  <c r="T26" i="7"/>
  <c r="AC14" i="7"/>
  <c r="V14" i="7"/>
  <c r="V12" i="7"/>
  <c r="AC12" i="7"/>
  <c r="AC27" i="7"/>
  <c r="V27" i="7"/>
  <c r="H36" i="7"/>
  <c r="H37" i="7"/>
  <c r="H38" i="7"/>
  <c r="H53" i="2"/>
  <c r="H47" i="2"/>
  <c r="H41" i="2"/>
  <c r="H52" i="2"/>
  <c r="H46" i="2"/>
  <c r="H40" i="2"/>
  <c r="H51" i="2"/>
  <c r="H45" i="2"/>
  <c r="H50" i="2"/>
  <c r="H44" i="2"/>
  <c r="H55" i="2"/>
  <c r="H49" i="2"/>
  <c r="H43" i="2"/>
  <c r="H37" i="2"/>
  <c r="AD37" i="2" s="1"/>
  <c r="H54" i="2"/>
  <c r="H48" i="2"/>
  <c r="H42" i="2"/>
  <c r="H36" i="2"/>
  <c r="AD36" i="2" s="1"/>
  <c r="H38" i="2"/>
  <c r="AD38" i="2" s="1"/>
  <c r="H39" i="2"/>
  <c r="AD39" i="2" s="1"/>
  <c r="H39" i="7"/>
  <c r="V5" i="6"/>
  <c r="H40" i="7"/>
  <c r="H41" i="7"/>
  <c r="H42" i="7"/>
  <c r="H43" i="7"/>
  <c r="H44" i="7"/>
  <c r="H45" i="7"/>
  <c r="H46" i="7"/>
  <c r="AC40" i="7"/>
  <c r="V40" i="7"/>
  <c r="V36" i="7"/>
  <c r="AC36" i="7"/>
  <c r="K8" i="6"/>
  <c r="E8" i="6"/>
  <c r="AA25" i="7"/>
  <c r="T25" i="7"/>
  <c r="V13" i="7"/>
  <c r="AC13" i="7"/>
  <c r="AC11" i="7"/>
  <c r="V11" i="7"/>
  <c r="V26" i="7"/>
  <c r="AC26" i="7"/>
  <c r="H20" i="7"/>
  <c r="H21" i="7"/>
  <c r="H31" i="2"/>
  <c r="H24" i="2"/>
  <c r="H34" i="2"/>
  <c r="H30" i="2"/>
  <c r="H29" i="2"/>
  <c r="H23" i="2"/>
  <c r="AD23" i="2" s="1"/>
  <c r="H28" i="2"/>
  <c r="H22" i="2"/>
  <c r="AD22" i="2" s="1"/>
  <c r="H32" i="2"/>
  <c r="H27" i="2"/>
  <c r="H21" i="2"/>
  <c r="AD21" i="2" s="1"/>
  <c r="H26" i="2"/>
  <c r="H20" i="2"/>
  <c r="AD20" i="2" s="1"/>
  <c r="H33" i="2"/>
  <c r="H25" i="2"/>
  <c r="H22" i="7"/>
  <c r="V4" i="6"/>
  <c r="H23" i="7"/>
  <c r="H24" i="7"/>
  <c r="H25" i="7"/>
  <c r="H26" i="7"/>
  <c r="H27" i="7"/>
  <c r="H28" i="7"/>
  <c r="H29" i="7"/>
  <c r="F36" i="7"/>
  <c r="F37" i="7"/>
  <c r="F38" i="7"/>
  <c r="F55" i="2"/>
  <c r="F49" i="2"/>
  <c r="F43" i="2"/>
  <c r="F37" i="2"/>
  <c r="F54" i="2"/>
  <c r="F48" i="2"/>
  <c r="F42" i="2"/>
  <c r="F53" i="2"/>
  <c r="F47" i="2"/>
  <c r="F52" i="2"/>
  <c r="F46" i="2"/>
  <c r="F51" i="2"/>
  <c r="F45" i="2"/>
  <c r="F39" i="2"/>
  <c r="F50" i="2"/>
  <c r="F44" i="2"/>
  <c r="F38" i="2"/>
  <c r="F41" i="2"/>
  <c r="F40" i="2"/>
  <c r="F36" i="2"/>
  <c r="F39" i="7"/>
  <c r="F40" i="7"/>
  <c r="F41" i="7"/>
  <c r="F42" i="7"/>
  <c r="F43" i="7"/>
  <c r="F44" i="7"/>
  <c r="F45" i="7"/>
  <c r="F46" i="7"/>
  <c r="V45" i="7"/>
  <c r="AC45" i="7"/>
  <c r="V39" i="7"/>
  <c r="AC39" i="7"/>
  <c r="T24" i="7"/>
  <c r="AA24" i="7"/>
  <c r="AA21" i="7"/>
  <c r="T21" i="7"/>
  <c r="V18" i="7"/>
  <c r="AC18" i="7"/>
  <c r="AC10" i="7"/>
  <c r="V10" i="7"/>
  <c r="AC25" i="7"/>
  <c r="V25" i="7"/>
  <c r="H57" i="7"/>
  <c r="H58" i="7"/>
  <c r="H83" i="2"/>
  <c r="H77" i="2"/>
  <c r="H71" i="2"/>
  <c r="H65" i="2"/>
  <c r="H59" i="2"/>
  <c r="AD59" i="2" s="1"/>
  <c r="H82" i="2"/>
  <c r="H76" i="2"/>
  <c r="H70" i="2"/>
  <c r="H64" i="2"/>
  <c r="H58" i="2"/>
  <c r="AD58" i="2" s="1"/>
  <c r="H81" i="2"/>
  <c r="H75" i="2"/>
  <c r="H69" i="2"/>
  <c r="H63" i="2"/>
  <c r="H57" i="2"/>
  <c r="AD57" i="2" s="1"/>
  <c r="H86" i="2"/>
  <c r="H80" i="2"/>
  <c r="H74" i="2"/>
  <c r="H68" i="2"/>
  <c r="H62" i="2"/>
  <c r="H85" i="2"/>
  <c r="H79" i="2"/>
  <c r="H73" i="2"/>
  <c r="H67" i="2"/>
  <c r="H61" i="2"/>
  <c r="AD61" i="2" s="1"/>
  <c r="H84" i="2"/>
  <c r="H78" i="2"/>
  <c r="H72" i="2"/>
  <c r="H66" i="2"/>
  <c r="H60" i="2"/>
  <c r="AD60" i="2" s="1"/>
  <c r="V6" i="6"/>
  <c r="H59" i="7"/>
  <c r="H60" i="7"/>
  <c r="H61" i="7"/>
  <c r="H62" i="7"/>
  <c r="H63" i="7"/>
  <c r="H64" i="7"/>
  <c r="H65" i="7"/>
  <c r="H66" i="7"/>
  <c r="F47" i="7"/>
  <c r="U47" i="7" s="1"/>
  <c r="H30" i="7"/>
  <c r="AD30" i="7" s="1"/>
  <c r="V44" i="7"/>
  <c r="AC44" i="7"/>
  <c r="T23" i="7"/>
  <c r="AA23" i="7"/>
  <c r="AA20" i="7"/>
  <c r="T20" i="7"/>
  <c r="AC17" i="7"/>
  <c r="V17" i="7"/>
  <c r="AC9" i="7"/>
  <c r="V9" i="7"/>
  <c r="AC24" i="7"/>
  <c r="V24" i="7"/>
  <c r="AC21" i="7"/>
  <c r="V21" i="7"/>
  <c r="D20" i="7"/>
  <c r="D21" i="7"/>
  <c r="D33" i="2"/>
  <c r="D34" i="2"/>
  <c r="D28" i="2"/>
  <c r="D22" i="2"/>
  <c r="D27" i="2"/>
  <c r="D21" i="2"/>
  <c r="D26" i="2"/>
  <c r="D20" i="2"/>
  <c r="D25" i="2"/>
  <c r="D24" i="2"/>
  <c r="D32" i="2"/>
  <c r="D31" i="2"/>
  <c r="D30" i="2"/>
  <c r="D29" i="2"/>
  <c r="D23" i="2"/>
  <c r="D22" i="7"/>
  <c r="D23" i="7"/>
  <c r="D24" i="7"/>
  <c r="D25" i="7"/>
  <c r="D26" i="7"/>
  <c r="D27" i="7"/>
  <c r="D28" i="7"/>
  <c r="D29" i="7"/>
  <c r="H47" i="7"/>
  <c r="W47" i="7" s="1"/>
  <c r="AC43" i="7"/>
  <c r="V43" i="7"/>
  <c r="AA28" i="7"/>
  <c r="T28" i="7"/>
  <c r="AA22" i="7"/>
  <c r="T22" i="7"/>
  <c r="V16" i="7"/>
  <c r="AC16" i="7"/>
  <c r="H10" i="7"/>
  <c r="H11" i="7"/>
  <c r="H9" i="7"/>
  <c r="H12" i="7"/>
  <c r="H18" i="2"/>
  <c r="H12" i="2"/>
  <c r="AD12" i="2" s="1"/>
  <c r="H17" i="2"/>
  <c r="H11" i="2"/>
  <c r="AD11" i="2" s="1"/>
  <c r="H16" i="2"/>
  <c r="H10" i="2"/>
  <c r="AD10" i="2" s="1"/>
  <c r="H15" i="2"/>
  <c r="H9" i="2"/>
  <c r="AD9" i="2" s="1"/>
  <c r="H14" i="2"/>
  <c r="H13" i="2"/>
  <c r="V3" i="6"/>
  <c r="H13" i="7"/>
  <c r="H14" i="7"/>
  <c r="H15" i="7"/>
  <c r="H16" i="7"/>
  <c r="H17" i="7"/>
  <c r="H18" i="7"/>
  <c r="V23" i="7"/>
  <c r="AC23" i="7"/>
  <c r="AC20" i="7"/>
  <c r="V20" i="7"/>
  <c r="R132" i="7"/>
  <c r="R100" i="7"/>
  <c r="Z30" i="7"/>
  <c r="S30" i="7"/>
  <c r="I48" i="7"/>
  <c r="G48" i="7"/>
  <c r="R49" i="7"/>
  <c r="F48" i="7"/>
  <c r="H48" i="7"/>
  <c r="R69" i="7"/>
  <c r="I68" i="7"/>
  <c r="H68" i="7"/>
  <c r="T30" i="7"/>
  <c r="AA30" i="7"/>
  <c r="V47" i="7"/>
  <c r="AC47" i="7"/>
  <c r="U30" i="7"/>
  <c r="AB30" i="7"/>
  <c r="W67" i="7"/>
  <c r="AD67" i="7"/>
  <c r="H31" i="7"/>
  <c r="G31" i="7"/>
  <c r="F31" i="7"/>
  <c r="I31" i="7"/>
  <c r="D31" i="7"/>
  <c r="R32" i="7"/>
  <c r="E31" i="7"/>
  <c r="AC30" i="7"/>
  <c r="V30" i="7"/>
  <c r="AC24" i="2"/>
  <c r="AD24" i="2"/>
  <c r="AC12" i="2"/>
  <c r="AC6" i="2"/>
  <c r="AC39" i="2"/>
  <c r="AD4" i="2"/>
  <c r="AD5" i="2"/>
  <c r="AD6" i="2"/>
  <c r="AD3" i="2"/>
  <c r="R5" i="6"/>
  <c r="E48" i="7" s="1"/>
  <c r="V7" i="6"/>
  <c r="I99" i="7" s="1"/>
  <c r="T6" i="6"/>
  <c r="G68" i="7" s="1"/>
  <c r="R128" i="2"/>
  <c r="R98" i="2"/>
  <c r="T11" i="2"/>
  <c r="Z5" i="2"/>
  <c r="R40" i="2"/>
  <c r="R13" i="2"/>
  <c r="T12" i="2"/>
  <c r="R25" i="2"/>
  <c r="U24" i="2"/>
  <c r="R7" i="2"/>
  <c r="AD7" i="2" s="1"/>
  <c r="R62" i="2"/>
  <c r="T10" i="2"/>
  <c r="AB20" i="2"/>
  <c r="AB22" i="2"/>
  <c r="AB23" i="2"/>
  <c r="T3" i="2"/>
  <c r="AA3" i="2"/>
  <c r="W8" i="2"/>
  <c r="W2" i="2"/>
  <c r="V4" i="2"/>
  <c r="AB4" i="2"/>
  <c r="U4" i="2"/>
  <c r="AB21" i="2"/>
  <c r="U21" i="2"/>
  <c r="V5" i="2"/>
  <c r="V3" i="2"/>
  <c r="C5" i="2"/>
  <c r="C23" i="2"/>
  <c r="AB47" i="7" l="1"/>
  <c r="AD47" i="7"/>
  <c r="W30" i="7"/>
  <c r="W17" i="7"/>
  <c r="AD17" i="7"/>
  <c r="AD11" i="7"/>
  <c r="W11" i="7"/>
  <c r="S28" i="7"/>
  <c r="Z28" i="7"/>
  <c r="Z22" i="7"/>
  <c r="S22" i="7"/>
  <c r="AD64" i="7"/>
  <c r="W64" i="7"/>
  <c r="I57" i="7"/>
  <c r="I58" i="7"/>
  <c r="I82" i="2"/>
  <c r="I76" i="2"/>
  <c r="I70" i="2"/>
  <c r="I64" i="2"/>
  <c r="I58" i="2"/>
  <c r="I81" i="2"/>
  <c r="I75" i="2"/>
  <c r="I69" i="2"/>
  <c r="I63" i="2"/>
  <c r="I57" i="2"/>
  <c r="I86" i="2"/>
  <c r="I80" i="2"/>
  <c r="I74" i="2"/>
  <c r="I68" i="2"/>
  <c r="I62" i="2"/>
  <c r="I85" i="2"/>
  <c r="I79" i="2"/>
  <c r="I73" i="2"/>
  <c r="I67" i="2"/>
  <c r="I61" i="2"/>
  <c r="X61" i="2" s="1"/>
  <c r="I84" i="2"/>
  <c r="I78" i="2"/>
  <c r="I72" i="2"/>
  <c r="I66" i="2"/>
  <c r="I60" i="2"/>
  <c r="I83" i="2"/>
  <c r="I77" i="2"/>
  <c r="I71" i="2"/>
  <c r="I65" i="2"/>
  <c r="I59" i="2"/>
  <c r="W6" i="6"/>
  <c r="I59" i="7"/>
  <c r="I60" i="7"/>
  <c r="I61" i="7"/>
  <c r="I62" i="7"/>
  <c r="I63" i="7"/>
  <c r="I64" i="7"/>
  <c r="I65" i="7"/>
  <c r="I66" i="7"/>
  <c r="I67" i="7"/>
  <c r="AB45" i="7"/>
  <c r="U45" i="7"/>
  <c r="AB39" i="7"/>
  <c r="U39" i="7"/>
  <c r="AD29" i="7"/>
  <c r="W29" i="7"/>
  <c r="W23" i="7"/>
  <c r="AD23" i="7"/>
  <c r="W21" i="7"/>
  <c r="AD21" i="7"/>
  <c r="AD44" i="7"/>
  <c r="W44" i="7"/>
  <c r="AD39" i="7"/>
  <c r="W39" i="7"/>
  <c r="E36" i="7"/>
  <c r="E37" i="7"/>
  <c r="E38" i="7"/>
  <c r="E50" i="2"/>
  <c r="E44" i="2"/>
  <c r="E38" i="2"/>
  <c r="E55" i="2"/>
  <c r="E49" i="2"/>
  <c r="E43" i="2"/>
  <c r="E54" i="2"/>
  <c r="E48" i="2"/>
  <c r="E42" i="2"/>
  <c r="E53" i="2"/>
  <c r="E47" i="2"/>
  <c r="E41" i="2"/>
  <c r="E52" i="2"/>
  <c r="E46" i="2"/>
  <c r="E40" i="2"/>
  <c r="E51" i="2"/>
  <c r="E45" i="2"/>
  <c r="E39" i="2"/>
  <c r="E37" i="2"/>
  <c r="E36" i="2"/>
  <c r="E39" i="7"/>
  <c r="E40" i="7"/>
  <c r="E41" i="7"/>
  <c r="E42" i="7"/>
  <c r="E43" i="7"/>
  <c r="E44" i="7"/>
  <c r="E45" i="7"/>
  <c r="E46" i="7"/>
  <c r="E47" i="7"/>
  <c r="W16" i="7"/>
  <c r="AD16" i="7"/>
  <c r="AD10" i="7"/>
  <c r="W10" i="7"/>
  <c r="Z27" i="7"/>
  <c r="S27" i="7"/>
  <c r="AD63" i="7"/>
  <c r="W63" i="7"/>
  <c r="AD58" i="7"/>
  <c r="W58" i="7"/>
  <c r="AB44" i="7"/>
  <c r="U44" i="7"/>
  <c r="W28" i="7"/>
  <c r="AD28" i="7"/>
  <c r="I20" i="7"/>
  <c r="I21" i="7"/>
  <c r="I34" i="2"/>
  <c r="I30" i="2"/>
  <c r="I29" i="2"/>
  <c r="I23" i="2"/>
  <c r="I31" i="2"/>
  <c r="I28" i="2"/>
  <c r="I22" i="2"/>
  <c r="I32" i="2"/>
  <c r="I27" i="2"/>
  <c r="I21" i="2"/>
  <c r="I26" i="2"/>
  <c r="I20" i="2"/>
  <c r="I33" i="2"/>
  <c r="I25" i="2"/>
  <c r="I24" i="2"/>
  <c r="AE24" i="2" s="1"/>
  <c r="I22" i="7"/>
  <c r="W4" i="6"/>
  <c r="I23" i="7"/>
  <c r="I24" i="7"/>
  <c r="I25" i="7"/>
  <c r="I26" i="7"/>
  <c r="I27" i="7"/>
  <c r="I28" i="7"/>
  <c r="I29" i="7"/>
  <c r="I30" i="7"/>
  <c r="W20" i="7"/>
  <c r="AD20" i="7"/>
  <c r="AD43" i="7"/>
  <c r="W43" i="7"/>
  <c r="AD15" i="7"/>
  <c r="W15" i="7"/>
  <c r="S26" i="7"/>
  <c r="Z26" i="7"/>
  <c r="W62" i="7"/>
  <c r="AD62" i="7"/>
  <c r="W57" i="7"/>
  <c r="AD57" i="7"/>
  <c r="U43" i="7"/>
  <c r="AB43" i="7"/>
  <c r="W27" i="7"/>
  <c r="AD27" i="7"/>
  <c r="AD22" i="7"/>
  <c r="W22" i="7"/>
  <c r="W42" i="7"/>
  <c r="AD42" i="7"/>
  <c r="W14" i="7"/>
  <c r="AD14" i="7"/>
  <c r="Z25" i="7"/>
  <c r="S25" i="7"/>
  <c r="W61" i="7"/>
  <c r="AD61" i="7"/>
  <c r="U42" i="7"/>
  <c r="AB42" i="7"/>
  <c r="U38" i="7"/>
  <c r="AB38" i="7"/>
  <c r="W26" i="7"/>
  <c r="AD26" i="7"/>
  <c r="AD41" i="7"/>
  <c r="W41" i="7"/>
  <c r="W38" i="7"/>
  <c r="AD38" i="7"/>
  <c r="G57" i="7"/>
  <c r="G58" i="7"/>
  <c r="G84" i="2"/>
  <c r="G78" i="2"/>
  <c r="G72" i="2"/>
  <c r="G66" i="2"/>
  <c r="G60" i="2"/>
  <c r="AC60" i="2" s="1"/>
  <c r="G83" i="2"/>
  <c r="G77" i="2"/>
  <c r="G71" i="2"/>
  <c r="G65" i="2"/>
  <c r="G59" i="2"/>
  <c r="AC59" i="2" s="1"/>
  <c r="G82" i="2"/>
  <c r="G76" i="2"/>
  <c r="G70" i="2"/>
  <c r="G64" i="2"/>
  <c r="G58" i="2"/>
  <c r="AC58" i="2" s="1"/>
  <c r="G81" i="2"/>
  <c r="G75" i="2"/>
  <c r="G69" i="2"/>
  <c r="G63" i="2"/>
  <c r="G57" i="2"/>
  <c r="AC57" i="2" s="1"/>
  <c r="G86" i="2"/>
  <c r="G80" i="2"/>
  <c r="G74" i="2"/>
  <c r="G68" i="2"/>
  <c r="G62" i="2"/>
  <c r="AC62" i="2" s="1"/>
  <c r="G85" i="2"/>
  <c r="G79" i="2"/>
  <c r="G73" i="2"/>
  <c r="G67" i="2"/>
  <c r="G61" i="2"/>
  <c r="AC61" i="2" s="1"/>
  <c r="G59" i="7"/>
  <c r="G60" i="7"/>
  <c r="G61" i="7"/>
  <c r="G62" i="7"/>
  <c r="G63" i="7"/>
  <c r="G64" i="7"/>
  <c r="G65" i="7"/>
  <c r="G66" i="7"/>
  <c r="G67" i="7"/>
  <c r="W8" i="6"/>
  <c r="I88" i="7"/>
  <c r="I89" i="7"/>
  <c r="I115" i="2"/>
  <c r="I109" i="2"/>
  <c r="I103" i="2"/>
  <c r="I114" i="2"/>
  <c r="I113" i="2"/>
  <c r="I107" i="2"/>
  <c r="I112" i="2"/>
  <c r="I117" i="2"/>
  <c r="I111" i="2"/>
  <c r="I105" i="2"/>
  <c r="I116" i="2"/>
  <c r="I110" i="2"/>
  <c r="I104" i="2"/>
  <c r="I100" i="2"/>
  <c r="I94" i="2"/>
  <c r="I88" i="2"/>
  <c r="I106" i="2"/>
  <c r="I99" i="2"/>
  <c r="I93" i="2"/>
  <c r="I108" i="2"/>
  <c r="I98" i="2"/>
  <c r="I92" i="2"/>
  <c r="I97" i="2"/>
  <c r="X97" i="2" s="1"/>
  <c r="I91" i="2"/>
  <c r="I96" i="2"/>
  <c r="I90" i="2"/>
  <c r="I102" i="2"/>
  <c r="I101" i="2"/>
  <c r="I95" i="2"/>
  <c r="I89" i="2"/>
  <c r="U7" i="6"/>
  <c r="I90" i="7"/>
  <c r="W7" i="6"/>
  <c r="I91" i="7"/>
  <c r="I92" i="7"/>
  <c r="I93" i="7"/>
  <c r="I94" i="7"/>
  <c r="I95" i="7"/>
  <c r="I96" i="7"/>
  <c r="I97" i="7"/>
  <c r="I98" i="7"/>
  <c r="W13" i="7"/>
  <c r="AD13" i="7"/>
  <c r="AD12" i="7"/>
  <c r="W12" i="7"/>
  <c r="Z24" i="7"/>
  <c r="S24" i="7"/>
  <c r="S21" i="7"/>
  <c r="Z21" i="7"/>
  <c r="W66" i="7"/>
  <c r="AD66" i="7"/>
  <c r="AD60" i="7"/>
  <c r="W60" i="7"/>
  <c r="AB41" i="7"/>
  <c r="U41" i="7"/>
  <c r="U37" i="7"/>
  <c r="AB37" i="7"/>
  <c r="AD25" i="7"/>
  <c r="W25" i="7"/>
  <c r="AD46" i="7"/>
  <c r="W46" i="7"/>
  <c r="AD40" i="7"/>
  <c r="W40" i="7"/>
  <c r="W37" i="7"/>
  <c r="AD37" i="7"/>
  <c r="AD18" i="7"/>
  <c r="W18" i="7"/>
  <c r="I9" i="7"/>
  <c r="I11" i="7"/>
  <c r="I10" i="7"/>
  <c r="I12" i="7"/>
  <c r="I17" i="2"/>
  <c r="I11" i="2"/>
  <c r="I16" i="2"/>
  <c r="I10" i="2"/>
  <c r="I9" i="2"/>
  <c r="I15" i="2"/>
  <c r="I14" i="2"/>
  <c r="I13" i="2"/>
  <c r="I18" i="2"/>
  <c r="I12" i="2"/>
  <c r="I13" i="7"/>
  <c r="W3" i="6"/>
  <c r="I14" i="7"/>
  <c r="I15" i="7"/>
  <c r="I16" i="7"/>
  <c r="I17" i="7"/>
  <c r="I18" i="7"/>
  <c r="W9" i="7"/>
  <c r="AD9" i="7"/>
  <c r="S29" i="7"/>
  <c r="Z29" i="7"/>
  <c r="Z23" i="7"/>
  <c r="S23" i="7"/>
  <c r="Z20" i="7"/>
  <c r="S20" i="7"/>
  <c r="W65" i="7"/>
  <c r="AD65" i="7"/>
  <c r="AD59" i="7"/>
  <c r="W59" i="7"/>
  <c r="U46" i="7"/>
  <c r="AB46" i="7"/>
  <c r="AB40" i="7"/>
  <c r="U40" i="7"/>
  <c r="U36" i="7"/>
  <c r="AB36" i="7"/>
  <c r="AD24" i="7"/>
  <c r="W24" i="7"/>
  <c r="J8" i="6"/>
  <c r="C8" i="6" s="1"/>
  <c r="D8" i="6"/>
  <c r="AD45" i="7"/>
  <c r="W45" i="7"/>
  <c r="I36" i="7"/>
  <c r="I37" i="7"/>
  <c r="I38" i="7"/>
  <c r="I52" i="2"/>
  <c r="I46" i="2"/>
  <c r="I40" i="2"/>
  <c r="I51" i="2"/>
  <c r="I45" i="2"/>
  <c r="I50" i="2"/>
  <c r="I44" i="2"/>
  <c r="I55" i="2"/>
  <c r="I49" i="2"/>
  <c r="I43" i="2"/>
  <c r="I54" i="2"/>
  <c r="I48" i="2"/>
  <c r="I42" i="2"/>
  <c r="I36" i="2"/>
  <c r="I53" i="2"/>
  <c r="I47" i="2"/>
  <c r="I41" i="2"/>
  <c r="I38" i="2"/>
  <c r="I39" i="2"/>
  <c r="X39" i="2" s="1"/>
  <c r="I37" i="2"/>
  <c r="W5" i="6"/>
  <c r="I39" i="7"/>
  <c r="I40" i="7"/>
  <c r="I41" i="7"/>
  <c r="I42" i="7"/>
  <c r="I43" i="7"/>
  <c r="I44" i="7"/>
  <c r="I45" i="7"/>
  <c r="I46" i="7"/>
  <c r="I47" i="7"/>
  <c r="AD36" i="7"/>
  <c r="W36" i="7"/>
  <c r="AA31" i="7"/>
  <c r="T31" i="7"/>
  <c r="V31" i="7"/>
  <c r="AC31" i="7"/>
  <c r="AC68" i="7"/>
  <c r="V68" i="7"/>
  <c r="R70" i="7"/>
  <c r="J69" i="7"/>
  <c r="G69" i="7"/>
  <c r="I69" i="7"/>
  <c r="H69" i="7"/>
  <c r="AB48" i="7"/>
  <c r="U48" i="7"/>
  <c r="H100" i="7"/>
  <c r="I100" i="7"/>
  <c r="J100" i="7"/>
  <c r="R101" i="7"/>
  <c r="W31" i="7"/>
  <c r="AD31" i="7"/>
  <c r="Z31" i="7"/>
  <c r="S31" i="7"/>
  <c r="X68" i="7"/>
  <c r="AE68" i="7"/>
  <c r="R50" i="7"/>
  <c r="J49" i="7"/>
  <c r="H49" i="7"/>
  <c r="E49" i="7"/>
  <c r="G49" i="7"/>
  <c r="F49" i="7"/>
  <c r="I49" i="7"/>
  <c r="AD68" i="7"/>
  <c r="W68" i="7"/>
  <c r="W48" i="7"/>
  <c r="AD48" i="7"/>
  <c r="V48" i="7"/>
  <c r="AC48" i="7"/>
  <c r="I32" i="7"/>
  <c r="H32" i="7"/>
  <c r="G32" i="7"/>
  <c r="R33" i="7"/>
  <c r="J32" i="7"/>
  <c r="D32" i="7"/>
  <c r="E32" i="7"/>
  <c r="F32" i="7"/>
  <c r="AE31" i="7"/>
  <c r="X31" i="7"/>
  <c r="U31" i="7"/>
  <c r="AB31" i="7"/>
  <c r="T48" i="7"/>
  <c r="AA48" i="7"/>
  <c r="X48" i="7"/>
  <c r="AE48" i="7"/>
  <c r="X99" i="7"/>
  <c r="AE99" i="7"/>
  <c r="R133" i="7"/>
  <c r="J132" i="7"/>
  <c r="X24" i="2"/>
  <c r="AC25" i="2"/>
  <c r="AD25" i="2"/>
  <c r="AC13" i="2"/>
  <c r="AD13" i="2"/>
  <c r="AD62" i="2"/>
  <c r="AD40" i="2"/>
  <c r="AC40" i="2"/>
  <c r="AC7" i="2"/>
  <c r="AE61" i="2"/>
  <c r="X12" i="2"/>
  <c r="AE12" i="2"/>
  <c r="S6" i="6"/>
  <c r="F69" i="7" s="1"/>
  <c r="Q5" i="6"/>
  <c r="T7" i="6"/>
  <c r="V6" i="2"/>
  <c r="R129" i="2"/>
  <c r="R99" i="2"/>
  <c r="AA12" i="2"/>
  <c r="R63" i="2"/>
  <c r="R26" i="2"/>
  <c r="U25" i="2"/>
  <c r="R14" i="2"/>
  <c r="AB13" i="2"/>
  <c r="Z13" i="2"/>
  <c r="R41" i="2"/>
  <c r="S6" i="2"/>
  <c r="Z6" i="2"/>
  <c r="U20" i="2"/>
  <c r="U22" i="2"/>
  <c r="AB24" i="2"/>
  <c r="Z9" i="2"/>
  <c r="S9" i="2"/>
  <c r="AB12" i="2"/>
  <c r="U12" i="2"/>
  <c r="U23" i="2"/>
  <c r="AB10" i="2"/>
  <c r="U10" i="2"/>
  <c r="AB9" i="2"/>
  <c r="U9" i="2"/>
  <c r="Z10" i="2"/>
  <c r="S10" i="2"/>
  <c r="Z11" i="2"/>
  <c r="S11" i="2"/>
  <c r="U11" i="2"/>
  <c r="AB11" i="2"/>
  <c r="Z12" i="2"/>
  <c r="S12" i="2"/>
  <c r="AB5" i="2"/>
  <c r="U5" i="2"/>
  <c r="W3" i="2"/>
  <c r="T4" i="2"/>
  <c r="AA4" i="2"/>
  <c r="C6" i="2"/>
  <c r="C24" i="2"/>
  <c r="AE97" i="2" l="1"/>
  <c r="AE39" i="2"/>
  <c r="G88" i="7"/>
  <c r="G117" i="2"/>
  <c r="G111" i="2"/>
  <c r="G105" i="2"/>
  <c r="G116" i="2"/>
  <c r="G115" i="2"/>
  <c r="G109" i="2"/>
  <c r="G103" i="2"/>
  <c r="G114" i="2"/>
  <c r="G89" i="7"/>
  <c r="G113" i="2"/>
  <c r="G107" i="2"/>
  <c r="G112" i="2"/>
  <c r="G106" i="2"/>
  <c r="G104" i="2"/>
  <c r="G96" i="2"/>
  <c r="AC96" i="2" s="1"/>
  <c r="G90" i="2"/>
  <c r="AC90" i="2" s="1"/>
  <c r="G102" i="2"/>
  <c r="G101" i="2"/>
  <c r="G95" i="2"/>
  <c r="AC95" i="2" s="1"/>
  <c r="G89" i="2"/>
  <c r="AC89" i="2" s="1"/>
  <c r="G100" i="2"/>
  <c r="G94" i="2"/>
  <c r="AC94" i="2" s="1"/>
  <c r="G88" i="2"/>
  <c r="AC88" i="2" s="1"/>
  <c r="G108" i="2"/>
  <c r="G99" i="2"/>
  <c r="AC99" i="2" s="1"/>
  <c r="G93" i="2"/>
  <c r="AC93" i="2" s="1"/>
  <c r="G98" i="2"/>
  <c r="AC98" i="2" s="1"/>
  <c r="G92" i="2"/>
  <c r="AC92" i="2" s="1"/>
  <c r="G110" i="2"/>
  <c r="G97" i="2"/>
  <c r="AC97" i="2" s="1"/>
  <c r="G91" i="2"/>
  <c r="AC91" i="2" s="1"/>
  <c r="G90" i="7"/>
  <c r="G91" i="7"/>
  <c r="G92" i="7"/>
  <c r="G93" i="7"/>
  <c r="G94" i="7"/>
  <c r="G95" i="7"/>
  <c r="G96" i="7"/>
  <c r="G97" i="7"/>
  <c r="G98" i="7"/>
  <c r="G99" i="7"/>
  <c r="AE43" i="7"/>
  <c r="X43" i="7"/>
  <c r="X37" i="2"/>
  <c r="AE37" i="2"/>
  <c r="X36" i="2"/>
  <c r="AE36" i="2"/>
  <c r="AE17" i="7"/>
  <c r="X17" i="7"/>
  <c r="X10" i="2"/>
  <c r="AE10" i="2"/>
  <c r="AE11" i="7"/>
  <c r="X11" i="7"/>
  <c r="X96" i="7"/>
  <c r="AE96" i="7"/>
  <c r="J88" i="7"/>
  <c r="J114" i="2"/>
  <c r="J108" i="2"/>
  <c r="J113" i="2"/>
  <c r="J112" i="2"/>
  <c r="J106" i="2"/>
  <c r="J117" i="2"/>
  <c r="J111" i="2"/>
  <c r="J89" i="7"/>
  <c r="J116" i="2"/>
  <c r="J110" i="2"/>
  <c r="J104" i="2"/>
  <c r="J115" i="2"/>
  <c r="J109" i="2"/>
  <c r="J103" i="2"/>
  <c r="J99" i="2"/>
  <c r="J93" i="2"/>
  <c r="J98" i="2"/>
  <c r="Y98" i="2" s="1"/>
  <c r="J92" i="2"/>
  <c r="J97" i="2"/>
  <c r="J91" i="2"/>
  <c r="J105" i="2"/>
  <c r="J96" i="2"/>
  <c r="J90" i="2"/>
  <c r="J107" i="2"/>
  <c r="J102" i="2"/>
  <c r="J101" i="2"/>
  <c r="J95" i="2"/>
  <c r="J89" i="2"/>
  <c r="J100" i="2"/>
  <c r="J94" i="2"/>
  <c r="J88" i="2"/>
  <c r="J90" i="7"/>
  <c r="J91" i="7"/>
  <c r="J92" i="7"/>
  <c r="J93" i="7"/>
  <c r="J94" i="7"/>
  <c r="J95" i="7"/>
  <c r="J96" i="7"/>
  <c r="J97" i="7"/>
  <c r="J98" i="7"/>
  <c r="J99" i="7"/>
  <c r="AE94" i="2"/>
  <c r="X94" i="2"/>
  <c r="AC67" i="7"/>
  <c r="V67" i="7"/>
  <c r="AC61" i="7"/>
  <c r="V61" i="7"/>
  <c r="AE29" i="7"/>
  <c r="X29" i="7"/>
  <c r="X23" i="7"/>
  <c r="AE23" i="7"/>
  <c r="X20" i="2"/>
  <c r="AE20" i="2"/>
  <c r="X21" i="7"/>
  <c r="AE21" i="7"/>
  <c r="T45" i="7"/>
  <c r="AA45" i="7"/>
  <c r="AA39" i="7"/>
  <c r="T39" i="7"/>
  <c r="X63" i="7"/>
  <c r="AE63" i="7"/>
  <c r="X59" i="2"/>
  <c r="AE59" i="2"/>
  <c r="AE58" i="7"/>
  <c r="X58" i="7"/>
  <c r="D36" i="7"/>
  <c r="D37" i="7"/>
  <c r="D38" i="7"/>
  <c r="D51" i="2"/>
  <c r="D45" i="2"/>
  <c r="D39" i="2"/>
  <c r="D50" i="2"/>
  <c r="D44" i="2"/>
  <c r="D55" i="2"/>
  <c r="D49" i="2"/>
  <c r="D43" i="2"/>
  <c r="D54" i="2"/>
  <c r="D48" i="2"/>
  <c r="D42" i="2"/>
  <c r="D53" i="2"/>
  <c r="D47" i="2"/>
  <c r="D41" i="2"/>
  <c r="D52" i="2"/>
  <c r="D46" i="2"/>
  <c r="D40" i="2"/>
  <c r="D37" i="2"/>
  <c r="D38" i="2"/>
  <c r="D36" i="2"/>
  <c r="D39" i="7"/>
  <c r="D40" i="7"/>
  <c r="D41" i="7"/>
  <c r="D42" i="7"/>
  <c r="D43" i="7"/>
  <c r="D44" i="7"/>
  <c r="D45" i="7"/>
  <c r="D46" i="7"/>
  <c r="D47" i="7"/>
  <c r="D48" i="7"/>
  <c r="D49" i="7"/>
  <c r="Z49" i="7" s="1"/>
  <c r="X42" i="7"/>
  <c r="AE42" i="7"/>
  <c r="X16" i="7"/>
  <c r="AE16" i="7"/>
  <c r="X9" i="7"/>
  <c r="AE9" i="7"/>
  <c r="AE95" i="7"/>
  <c r="X95" i="7"/>
  <c r="X90" i="7"/>
  <c r="AE90" i="7"/>
  <c r="AE90" i="2"/>
  <c r="X90" i="2"/>
  <c r="V66" i="7"/>
  <c r="AC66" i="7"/>
  <c r="AC60" i="7"/>
  <c r="V60" i="7"/>
  <c r="X28" i="7"/>
  <c r="AE28" i="7"/>
  <c r="J20" i="7"/>
  <c r="J21" i="7"/>
  <c r="J33" i="2"/>
  <c r="J29" i="2"/>
  <c r="J34" i="2"/>
  <c r="J31" i="2"/>
  <c r="J30" i="2"/>
  <c r="J28" i="2"/>
  <c r="J22" i="2"/>
  <c r="J32" i="2"/>
  <c r="J27" i="2"/>
  <c r="J21" i="2"/>
  <c r="J26" i="2"/>
  <c r="J20" i="2"/>
  <c r="J25" i="2"/>
  <c r="Y25" i="2" s="1"/>
  <c r="J24" i="2"/>
  <c r="J23" i="2"/>
  <c r="J22" i="7"/>
  <c r="J23" i="7"/>
  <c r="J24" i="7"/>
  <c r="J25" i="7"/>
  <c r="J26" i="7"/>
  <c r="J27" i="7"/>
  <c r="J28" i="7"/>
  <c r="J29" i="7"/>
  <c r="J30" i="7"/>
  <c r="J31" i="7"/>
  <c r="X20" i="7"/>
  <c r="AE20" i="7"/>
  <c r="T44" i="7"/>
  <c r="AA44" i="7"/>
  <c r="AE62" i="7"/>
  <c r="X62" i="7"/>
  <c r="X58" i="2"/>
  <c r="AE58" i="2"/>
  <c r="AE57" i="7"/>
  <c r="X57" i="7"/>
  <c r="F57" i="7"/>
  <c r="F58" i="7"/>
  <c r="F85" i="2"/>
  <c r="F79" i="2"/>
  <c r="F73" i="2"/>
  <c r="F67" i="2"/>
  <c r="F61" i="2"/>
  <c r="F84" i="2"/>
  <c r="F78" i="2"/>
  <c r="F72" i="2"/>
  <c r="F66" i="2"/>
  <c r="F60" i="2"/>
  <c r="F83" i="2"/>
  <c r="F77" i="2"/>
  <c r="F71" i="2"/>
  <c r="F65" i="2"/>
  <c r="F59" i="2"/>
  <c r="F82" i="2"/>
  <c r="F76" i="2"/>
  <c r="F70" i="2"/>
  <c r="F64" i="2"/>
  <c r="F58" i="2"/>
  <c r="F81" i="2"/>
  <c r="F75" i="2"/>
  <c r="F69" i="2"/>
  <c r="F63" i="2"/>
  <c r="F57" i="2"/>
  <c r="F86" i="2"/>
  <c r="F80" i="2"/>
  <c r="F74" i="2"/>
  <c r="F68" i="2"/>
  <c r="F62" i="2"/>
  <c r="F59" i="7"/>
  <c r="F60" i="7"/>
  <c r="F61" i="7"/>
  <c r="F62" i="7"/>
  <c r="F63" i="7"/>
  <c r="F64" i="7"/>
  <c r="F65" i="7"/>
  <c r="F66" i="7"/>
  <c r="F67" i="7"/>
  <c r="F68" i="7"/>
  <c r="X47" i="7"/>
  <c r="AE47" i="7"/>
  <c r="AE41" i="7"/>
  <c r="X41" i="7"/>
  <c r="AE38" i="2"/>
  <c r="X38" i="2"/>
  <c r="X38" i="7"/>
  <c r="AE38" i="7"/>
  <c r="X15" i="7"/>
  <c r="AE15" i="7"/>
  <c r="AE11" i="2"/>
  <c r="X11" i="2"/>
  <c r="AE94" i="7"/>
  <c r="X94" i="7"/>
  <c r="H88" i="7"/>
  <c r="H116" i="2"/>
  <c r="H110" i="2"/>
  <c r="H104" i="2"/>
  <c r="H89" i="7"/>
  <c r="H115" i="2"/>
  <c r="H114" i="2"/>
  <c r="H108" i="2"/>
  <c r="H113" i="2"/>
  <c r="H112" i="2"/>
  <c r="H106" i="2"/>
  <c r="H117" i="2"/>
  <c r="H111" i="2"/>
  <c r="H105" i="2"/>
  <c r="H109" i="2"/>
  <c r="H102" i="2"/>
  <c r="H101" i="2"/>
  <c r="H95" i="2"/>
  <c r="AD95" i="2" s="1"/>
  <c r="H89" i="2"/>
  <c r="AD89" i="2" s="1"/>
  <c r="H100" i="2"/>
  <c r="H94" i="2"/>
  <c r="AD94" i="2" s="1"/>
  <c r="H88" i="2"/>
  <c r="AD88" i="2" s="1"/>
  <c r="H103" i="2"/>
  <c r="H99" i="2"/>
  <c r="AD99" i="2" s="1"/>
  <c r="H93" i="2"/>
  <c r="AD93" i="2" s="1"/>
  <c r="H98" i="2"/>
  <c r="AD98" i="2" s="1"/>
  <c r="H92" i="2"/>
  <c r="AD92" i="2" s="1"/>
  <c r="H97" i="2"/>
  <c r="H91" i="2"/>
  <c r="AD91" i="2" s="1"/>
  <c r="H107" i="2"/>
  <c r="H96" i="2"/>
  <c r="AD96" i="2" s="1"/>
  <c r="H90" i="2"/>
  <c r="AD90" i="2" s="1"/>
  <c r="H90" i="7"/>
  <c r="H91" i="7"/>
  <c r="H92" i="7"/>
  <c r="H93" i="7"/>
  <c r="H94" i="7"/>
  <c r="H95" i="7"/>
  <c r="H96" i="7"/>
  <c r="H97" i="7"/>
  <c r="H98" i="7"/>
  <c r="H99" i="7"/>
  <c r="AE96" i="2"/>
  <c r="X96" i="2"/>
  <c r="X93" i="2"/>
  <c r="AE93" i="2"/>
  <c r="V65" i="7"/>
  <c r="AC65" i="7"/>
  <c r="V59" i="7"/>
  <c r="AC59" i="7"/>
  <c r="X27" i="7"/>
  <c r="AE27" i="7"/>
  <c r="AE22" i="7"/>
  <c r="X22" i="7"/>
  <c r="AE21" i="2"/>
  <c r="X21" i="2"/>
  <c r="AE23" i="2"/>
  <c r="X23" i="2"/>
  <c r="AA43" i="7"/>
  <c r="T43" i="7"/>
  <c r="X67" i="7"/>
  <c r="AE67" i="7"/>
  <c r="X61" i="7"/>
  <c r="AE61" i="7"/>
  <c r="X57" i="2"/>
  <c r="AE57" i="2"/>
  <c r="X46" i="7"/>
  <c r="AE46" i="7"/>
  <c r="X40" i="7"/>
  <c r="AE40" i="7"/>
  <c r="AE37" i="7"/>
  <c r="X37" i="7"/>
  <c r="X14" i="7"/>
  <c r="AE14" i="7"/>
  <c r="X93" i="7"/>
  <c r="AE93" i="7"/>
  <c r="AE89" i="2"/>
  <c r="X89" i="2"/>
  <c r="AE91" i="2"/>
  <c r="X91" i="2"/>
  <c r="X89" i="7"/>
  <c r="AE89" i="7"/>
  <c r="V64" i="7"/>
  <c r="AC64" i="7"/>
  <c r="AC58" i="7"/>
  <c r="V58" i="7"/>
  <c r="AE26" i="7"/>
  <c r="X26" i="7"/>
  <c r="T42" i="7"/>
  <c r="AA42" i="7"/>
  <c r="T38" i="7"/>
  <c r="AA38" i="7"/>
  <c r="AE66" i="7"/>
  <c r="X66" i="7"/>
  <c r="X60" i="7"/>
  <c r="AE60" i="7"/>
  <c r="G100" i="7"/>
  <c r="V100" i="7" s="1"/>
  <c r="X45" i="7"/>
  <c r="AE45" i="7"/>
  <c r="AE39" i="7"/>
  <c r="X39" i="7"/>
  <c r="AE36" i="7"/>
  <c r="X36" i="7"/>
  <c r="J10" i="7"/>
  <c r="J9" i="7"/>
  <c r="J11" i="7"/>
  <c r="J12" i="7"/>
  <c r="J16" i="2"/>
  <c r="J10" i="2"/>
  <c r="J15" i="2"/>
  <c r="J9" i="2"/>
  <c r="J14" i="2"/>
  <c r="J13" i="2"/>
  <c r="Y13" i="2" s="1"/>
  <c r="J18" i="2"/>
  <c r="J12" i="2"/>
  <c r="J17" i="2"/>
  <c r="J11" i="2"/>
  <c r="J13" i="7"/>
  <c r="J14" i="7"/>
  <c r="J15" i="7"/>
  <c r="J16" i="7"/>
  <c r="J17" i="7"/>
  <c r="J18" i="7"/>
  <c r="X12" i="7"/>
  <c r="AE12" i="7"/>
  <c r="X98" i="7"/>
  <c r="AE98" i="7"/>
  <c r="AE92" i="7"/>
  <c r="X92" i="7"/>
  <c r="X95" i="2"/>
  <c r="AE95" i="2"/>
  <c r="X88" i="7"/>
  <c r="AE88" i="7"/>
  <c r="AC63" i="7"/>
  <c r="V63" i="7"/>
  <c r="V57" i="7"/>
  <c r="AC57" i="7"/>
  <c r="X25" i="7"/>
  <c r="AE25" i="7"/>
  <c r="AA47" i="7"/>
  <c r="T47" i="7"/>
  <c r="T41" i="7"/>
  <c r="AA41" i="7"/>
  <c r="AA37" i="7"/>
  <c r="T37" i="7"/>
  <c r="AE65" i="7"/>
  <c r="X65" i="7"/>
  <c r="AE59" i="7"/>
  <c r="X59" i="7"/>
  <c r="AE44" i="7"/>
  <c r="X44" i="7"/>
  <c r="J37" i="7"/>
  <c r="J36" i="7"/>
  <c r="J38" i="7"/>
  <c r="J51" i="2"/>
  <c r="J45" i="2"/>
  <c r="J39" i="2"/>
  <c r="J50" i="2"/>
  <c r="J44" i="2"/>
  <c r="J55" i="2"/>
  <c r="J49" i="2"/>
  <c r="J43" i="2"/>
  <c r="J54" i="2"/>
  <c r="J48" i="2"/>
  <c r="J42" i="2"/>
  <c r="J53" i="2"/>
  <c r="J47" i="2"/>
  <c r="J41" i="2"/>
  <c r="J52" i="2"/>
  <c r="J46" i="2"/>
  <c r="J40" i="2"/>
  <c r="AF40" i="2" s="1"/>
  <c r="J38" i="2"/>
  <c r="J36" i="2"/>
  <c r="J37" i="2"/>
  <c r="J39" i="7"/>
  <c r="J40" i="7"/>
  <c r="J41" i="7"/>
  <c r="J42" i="7"/>
  <c r="J43" i="7"/>
  <c r="J44" i="7"/>
  <c r="J45" i="7"/>
  <c r="J46" i="7"/>
  <c r="J47" i="7"/>
  <c r="J48" i="7"/>
  <c r="X18" i="7"/>
  <c r="AE18" i="7"/>
  <c r="AE13" i="7"/>
  <c r="X13" i="7"/>
  <c r="X9" i="2"/>
  <c r="AE9" i="2"/>
  <c r="AE10" i="7"/>
  <c r="X10" i="7"/>
  <c r="X97" i="7"/>
  <c r="AE97" i="7"/>
  <c r="X91" i="7"/>
  <c r="AE91" i="7"/>
  <c r="X92" i="2"/>
  <c r="AE92" i="2"/>
  <c r="X88" i="2"/>
  <c r="AE88" i="2"/>
  <c r="J119" i="7"/>
  <c r="J120" i="7"/>
  <c r="J144" i="2"/>
  <c r="J138" i="2"/>
  <c r="J132" i="2"/>
  <c r="J126" i="2"/>
  <c r="J120" i="2"/>
  <c r="J143" i="2"/>
  <c r="J137" i="2"/>
  <c r="J131" i="2"/>
  <c r="J125" i="2"/>
  <c r="J119" i="2"/>
  <c r="J148" i="2"/>
  <c r="J142" i="2"/>
  <c r="J136" i="2"/>
  <c r="J130" i="2"/>
  <c r="J124" i="2"/>
  <c r="J121" i="7"/>
  <c r="J147" i="2"/>
  <c r="J141" i="2"/>
  <c r="J135" i="2"/>
  <c r="J129" i="2"/>
  <c r="J123" i="2"/>
  <c r="J146" i="2"/>
  <c r="J140" i="2"/>
  <c r="J134" i="2"/>
  <c r="J128" i="2"/>
  <c r="AF128" i="2" s="1"/>
  <c r="J122" i="2"/>
  <c r="J145" i="2"/>
  <c r="J139" i="2"/>
  <c r="J133" i="2"/>
  <c r="J127" i="2"/>
  <c r="J121" i="2"/>
  <c r="V8" i="6"/>
  <c r="J122" i="7"/>
  <c r="J123" i="7"/>
  <c r="J124" i="7"/>
  <c r="J125" i="7"/>
  <c r="J126" i="7"/>
  <c r="J127" i="7"/>
  <c r="J128" i="7"/>
  <c r="J129" i="7"/>
  <c r="J130" i="7"/>
  <c r="J131" i="7"/>
  <c r="AC62" i="7"/>
  <c r="V62" i="7"/>
  <c r="X30" i="7"/>
  <c r="AE30" i="7"/>
  <c r="X24" i="7"/>
  <c r="AE24" i="7"/>
  <c r="X22" i="2"/>
  <c r="AE22" i="2"/>
  <c r="T46" i="7"/>
  <c r="AA46" i="7"/>
  <c r="T40" i="7"/>
  <c r="AA40" i="7"/>
  <c r="AA36" i="7"/>
  <c r="T36" i="7"/>
  <c r="AE64" i="7"/>
  <c r="X64" i="7"/>
  <c r="J57" i="7"/>
  <c r="J58" i="7"/>
  <c r="J81" i="2"/>
  <c r="J75" i="2"/>
  <c r="J69" i="2"/>
  <c r="J63" i="2"/>
  <c r="J57" i="2"/>
  <c r="J86" i="2"/>
  <c r="J80" i="2"/>
  <c r="J74" i="2"/>
  <c r="J68" i="2"/>
  <c r="J62" i="2"/>
  <c r="AF62" i="2" s="1"/>
  <c r="J85" i="2"/>
  <c r="J79" i="2"/>
  <c r="J73" i="2"/>
  <c r="J67" i="2"/>
  <c r="J61" i="2"/>
  <c r="J84" i="2"/>
  <c r="J78" i="2"/>
  <c r="J72" i="2"/>
  <c r="J66" i="2"/>
  <c r="J60" i="2"/>
  <c r="J83" i="2"/>
  <c r="J77" i="2"/>
  <c r="J71" i="2"/>
  <c r="J65" i="2"/>
  <c r="J59" i="2"/>
  <c r="J82" i="2"/>
  <c r="J76" i="2"/>
  <c r="J70" i="2"/>
  <c r="J64" i="2"/>
  <c r="J58" i="2"/>
  <c r="J59" i="7"/>
  <c r="J60" i="7"/>
  <c r="J61" i="7"/>
  <c r="J62" i="7"/>
  <c r="J63" i="7"/>
  <c r="J64" i="7"/>
  <c r="J65" i="7"/>
  <c r="J66" i="7"/>
  <c r="J67" i="7"/>
  <c r="J68" i="7"/>
  <c r="AE60" i="2"/>
  <c r="X60" i="2"/>
  <c r="AB32" i="7"/>
  <c r="U32" i="7"/>
  <c r="R34" i="7"/>
  <c r="J33" i="7"/>
  <c r="D33" i="7"/>
  <c r="I33" i="7"/>
  <c r="H33" i="7"/>
  <c r="E33" i="7"/>
  <c r="G33" i="7"/>
  <c r="F33" i="7"/>
  <c r="W49" i="7"/>
  <c r="AD49" i="7"/>
  <c r="AD69" i="7"/>
  <c r="W69" i="7"/>
  <c r="V32" i="7"/>
  <c r="AC32" i="7"/>
  <c r="AE69" i="7"/>
  <c r="X69" i="7"/>
  <c r="X49" i="7"/>
  <c r="AE49" i="7"/>
  <c r="AC69" i="7"/>
  <c r="V69" i="7"/>
  <c r="AA32" i="7"/>
  <c r="T32" i="7"/>
  <c r="X32" i="7"/>
  <c r="AE32" i="7"/>
  <c r="U49" i="7"/>
  <c r="AB49" i="7"/>
  <c r="E50" i="7"/>
  <c r="R51" i="7"/>
  <c r="J50" i="7"/>
  <c r="D50" i="7"/>
  <c r="I50" i="7"/>
  <c r="F50" i="7"/>
  <c r="H50" i="7"/>
  <c r="G50" i="7"/>
  <c r="Y100" i="7"/>
  <c r="AF100" i="7"/>
  <c r="W100" i="7"/>
  <c r="AD100" i="7"/>
  <c r="AB69" i="7"/>
  <c r="U69" i="7"/>
  <c r="R134" i="7"/>
  <c r="J133" i="7"/>
  <c r="I133" i="7"/>
  <c r="Y49" i="7"/>
  <c r="AF49" i="7"/>
  <c r="I101" i="7"/>
  <c r="G101" i="7"/>
  <c r="R102" i="7"/>
  <c r="J101" i="7"/>
  <c r="F101" i="7"/>
  <c r="H101" i="7"/>
  <c r="Z32" i="7"/>
  <c r="S32" i="7"/>
  <c r="AC49" i="7"/>
  <c r="V49" i="7"/>
  <c r="Y69" i="7"/>
  <c r="AF69" i="7"/>
  <c r="AF132" i="7"/>
  <c r="Y132" i="7"/>
  <c r="AE100" i="7"/>
  <c r="X100" i="7"/>
  <c r="W32" i="7"/>
  <c r="AD32" i="7"/>
  <c r="AF32" i="7"/>
  <c r="Y32" i="7"/>
  <c r="AA49" i="7"/>
  <c r="T49" i="7"/>
  <c r="G70" i="7"/>
  <c r="F70" i="7"/>
  <c r="H70" i="7"/>
  <c r="R71" i="7"/>
  <c r="I70" i="7"/>
  <c r="J70" i="7"/>
  <c r="AD63" i="2"/>
  <c r="AC63" i="2"/>
  <c r="X40" i="2"/>
  <c r="AE40" i="2"/>
  <c r="AE98" i="2"/>
  <c r="X98" i="2"/>
  <c r="X13" i="2"/>
  <c r="AE13" i="2"/>
  <c r="AD41" i="2"/>
  <c r="AC41" i="2"/>
  <c r="AC14" i="2"/>
  <c r="AD14" i="2"/>
  <c r="X25" i="2"/>
  <c r="AE25" i="2"/>
  <c r="Y128" i="2"/>
  <c r="AC26" i="2"/>
  <c r="AD26" i="2"/>
  <c r="AE62" i="2"/>
  <c r="X62" i="2"/>
  <c r="X3" i="2"/>
  <c r="AE3" i="2"/>
  <c r="X5" i="2"/>
  <c r="AE5" i="2"/>
  <c r="X7" i="2"/>
  <c r="AE7" i="2"/>
  <c r="X4" i="2"/>
  <c r="AE4" i="2"/>
  <c r="X6" i="2"/>
  <c r="AE6" i="2"/>
  <c r="S7" i="6"/>
  <c r="W88" i="2"/>
  <c r="W91" i="2"/>
  <c r="R6" i="6"/>
  <c r="E70" i="7" s="1"/>
  <c r="R130" i="2"/>
  <c r="R100" i="2"/>
  <c r="AB25" i="2"/>
  <c r="S13" i="2"/>
  <c r="U13" i="2"/>
  <c r="R42" i="2"/>
  <c r="R15" i="2"/>
  <c r="V14" i="2"/>
  <c r="R27" i="2"/>
  <c r="Z7" i="2"/>
  <c r="S7" i="2"/>
  <c r="V7" i="2"/>
  <c r="AA13" i="2"/>
  <c r="T13" i="2"/>
  <c r="R64" i="2"/>
  <c r="T22" i="2"/>
  <c r="AA22" i="2"/>
  <c r="W9" i="2"/>
  <c r="V13" i="2"/>
  <c r="W12" i="2"/>
  <c r="V11" i="2"/>
  <c r="AA20" i="2"/>
  <c r="T20" i="2"/>
  <c r="W10" i="2"/>
  <c r="V12" i="2"/>
  <c r="W13" i="2"/>
  <c r="V10" i="2"/>
  <c r="T19" i="2"/>
  <c r="AA19" i="2"/>
  <c r="W11" i="2"/>
  <c r="V9" i="2"/>
  <c r="AA21" i="2"/>
  <c r="T21" i="2"/>
  <c r="T23" i="2"/>
  <c r="AA23" i="2"/>
  <c r="W22" i="2"/>
  <c r="AB40" i="2"/>
  <c r="U40" i="2"/>
  <c r="AB6" i="2"/>
  <c r="U6" i="2"/>
  <c r="AB7" i="2"/>
  <c r="U7" i="2"/>
  <c r="W4" i="2"/>
  <c r="T5" i="2"/>
  <c r="AA5" i="2"/>
  <c r="C25" i="2"/>
  <c r="C7" i="2"/>
  <c r="S49" i="7" l="1"/>
  <c r="Y40" i="2"/>
  <c r="AF98" i="2"/>
  <c r="AF13" i="2"/>
  <c r="W95" i="2"/>
  <c r="AF25" i="2"/>
  <c r="W89" i="2"/>
  <c r="W93" i="2"/>
  <c r="W94" i="2"/>
  <c r="W92" i="2"/>
  <c r="AC100" i="7"/>
  <c r="W96" i="2"/>
  <c r="AF62" i="7"/>
  <c r="Y62" i="7"/>
  <c r="Y123" i="7"/>
  <c r="AF123" i="7"/>
  <c r="Y119" i="2"/>
  <c r="AF119" i="2"/>
  <c r="AF17" i="7"/>
  <c r="Y17" i="7"/>
  <c r="W95" i="7"/>
  <c r="AD95" i="7"/>
  <c r="AB60" i="7"/>
  <c r="U60" i="7"/>
  <c r="AF96" i="7"/>
  <c r="Y96" i="7"/>
  <c r="V98" i="7"/>
  <c r="AC98" i="7"/>
  <c r="Y61" i="7"/>
  <c r="AF61" i="7"/>
  <c r="Y61" i="2"/>
  <c r="AF61" i="2"/>
  <c r="Y123" i="2"/>
  <c r="AF123" i="2"/>
  <c r="AF39" i="7"/>
  <c r="Y39" i="7"/>
  <c r="W90" i="2"/>
  <c r="Y63" i="7"/>
  <c r="AF63" i="7"/>
  <c r="AF57" i="2"/>
  <c r="Y57" i="2"/>
  <c r="AF57" i="7"/>
  <c r="Y57" i="7"/>
  <c r="AF130" i="7"/>
  <c r="Y130" i="7"/>
  <c r="Y124" i="7"/>
  <c r="AF124" i="7"/>
  <c r="Y120" i="2"/>
  <c r="AF120" i="2"/>
  <c r="AF119" i="7"/>
  <c r="Y119" i="7"/>
  <c r="Y47" i="7"/>
  <c r="AF47" i="7"/>
  <c r="AF41" i="7"/>
  <c r="Y41" i="7"/>
  <c r="AF36" i="7"/>
  <c r="Y36" i="7"/>
  <c r="Y18" i="7"/>
  <c r="AF18" i="7"/>
  <c r="Y11" i="2"/>
  <c r="AF11" i="2"/>
  <c r="Y9" i="2"/>
  <c r="AF9" i="2"/>
  <c r="AF9" i="7"/>
  <c r="Y9" i="7"/>
  <c r="W96" i="7"/>
  <c r="AD96" i="7"/>
  <c r="W90" i="7"/>
  <c r="AD90" i="7"/>
  <c r="AB67" i="7"/>
  <c r="U67" i="7"/>
  <c r="U61" i="7"/>
  <c r="AB61" i="7"/>
  <c r="Y28" i="7"/>
  <c r="AF28" i="7"/>
  <c r="Y22" i="7"/>
  <c r="AF22" i="7"/>
  <c r="Y21" i="2"/>
  <c r="AF21" i="2"/>
  <c r="S43" i="7"/>
  <c r="Z43" i="7"/>
  <c r="Y97" i="7"/>
  <c r="AF97" i="7"/>
  <c r="AF91" i="7"/>
  <c r="Y91" i="7"/>
  <c r="Y95" i="2"/>
  <c r="AF95" i="2"/>
  <c r="V99" i="7"/>
  <c r="AC99" i="7"/>
  <c r="V93" i="7"/>
  <c r="AC93" i="7"/>
  <c r="AF39" i="2"/>
  <c r="Y39" i="2"/>
  <c r="AF16" i="7"/>
  <c r="Y16" i="7"/>
  <c r="AF12" i="2"/>
  <c r="Y12" i="2"/>
  <c r="Y10" i="2"/>
  <c r="AF10" i="2"/>
  <c r="W94" i="7"/>
  <c r="AD94" i="7"/>
  <c r="AD88" i="7"/>
  <c r="W88" i="7"/>
  <c r="AB65" i="7"/>
  <c r="U65" i="7"/>
  <c r="U59" i="7"/>
  <c r="AB59" i="7"/>
  <c r="Y26" i="7"/>
  <c r="AF26" i="7"/>
  <c r="Y24" i="2"/>
  <c r="AF24" i="2"/>
  <c r="S47" i="7"/>
  <c r="Z47" i="7"/>
  <c r="Z41" i="7"/>
  <c r="S41" i="7"/>
  <c r="Z37" i="7"/>
  <c r="S37" i="7"/>
  <c r="AF95" i="7"/>
  <c r="Y95" i="7"/>
  <c r="Y88" i="2"/>
  <c r="AF88" i="2"/>
  <c r="AF97" i="2"/>
  <c r="Y97" i="2"/>
  <c r="V97" i="7"/>
  <c r="AC97" i="7"/>
  <c r="AC91" i="7"/>
  <c r="V91" i="7"/>
  <c r="V89" i="7"/>
  <c r="AC89" i="7"/>
  <c r="Y68" i="7"/>
  <c r="AF68" i="7"/>
  <c r="AF126" i="2"/>
  <c r="Y126" i="2"/>
  <c r="AF23" i="2"/>
  <c r="Y23" i="2"/>
  <c r="Z42" i="7"/>
  <c r="S42" i="7"/>
  <c r="S38" i="7"/>
  <c r="Z38" i="7"/>
  <c r="Y91" i="2"/>
  <c r="AF91" i="2"/>
  <c r="AC92" i="7"/>
  <c r="V92" i="7"/>
  <c r="AF67" i="7"/>
  <c r="Y67" i="7"/>
  <c r="Y122" i="7"/>
  <c r="AF122" i="7"/>
  <c r="AF125" i="2"/>
  <c r="Y125" i="2"/>
  <c r="W98" i="2"/>
  <c r="AF66" i="7"/>
  <c r="Y66" i="7"/>
  <c r="AF60" i="7"/>
  <c r="Y60" i="7"/>
  <c r="Y60" i="2"/>
  <c r="AF60" i="2"/>
  <c r="Y127" i="7"/>
  <c r="AF127" i="7"/>
  <c r="U8" i="6"/>
  <c r="I119" i="7"/>
  <c r="I120" i="7"/>
  <c r="I145" i="2"/>
  <c r="I139" i="2"/>
  <c r="I133" i="2"/>
  <c r="I127" i="2"/>
  <c r="I121" i="2"/>
  <c r="I144" i="2"/>
  <c r="I138" i="2"/>
  <c r="I132" i="2"/>
  <c r="I126" i="2"/>
  <c r="I120" i="2"/>
  <c r="I143" i="2"/>
  <c r="I137" i="2"/>
  <c r="I131" i="2"/>
  <c r="I125" i="2"/>
  <c r="I119" i="2"/>
  <c r="I148" i="2"/>
  <c r="I142" i="2"/>
  <c r="I136" i="2"/>
  <c r="I130" i="2"/>
  <c r="I124" i="2"/>
  <c r="I147" i="2"/>
  <c r="I141" i="2"/>
  <c r="I135" i="2"/>
  <c r="I129" i="2"/>
  <c r="AE129" i="2" s="1"/>
  <c r="I123" i="2"/>
  <c r="I121" i="7"/>
  <c r="I146" i="2"/>
  <c r="I140" i="2"/>
  <c r="I134" i="2"/>
  <c r="I128" i="2"/>
  <c r="I122" i="2"/>
  <c r="I122" i="7"/>
  <c r="I123" i="7"/>
  <c r="I124" i="7"/>
  <c r="I125" i="7"/>
  <c r="I126" i="7"/>
  <c r="I127" i="7"/>
  <c r="I128" i="7"/>
  <c r="I129" i="7"/>
  <c r="I130" i="7"/>
  <c r="I131" i="7"/>
  <c r="I132" i="7"/>
  <c r="Y122" i="2"/>
  <c r="AF122" i="2"/>
  <c r="Y44" i="7"/>
  <c r="AF44" i="7"/>
  <c r="Y37" i="2"/>
  <c r="AF37" i="2"/>
  <c r="Y15" i="7"/>
  <c r="AF15" i="7"/>
  <c r="AD99" i="7"/>
  <c r="W99" i="7"/>
  <c r="W93" i="7"/>
  <c r="AD93" i="7"/>
  <c r="U64" i="7"/>
  <c r="AB64" i="7"/>
  <c r="U58" i="7"/>
  <c r="AB58" i="7"/>
  <c r="AF31" i="7"/>
  <c r="Y31" i="7"/>
  <c r="AF25" i="7"/>
  <c r="Y25" i="7"/>
  <c r="Y22" i="2"/>
  <c r="AF22" i="2"/>
  <c r="Z46" i="7"/>
  <c r="S46" i="7"/>
  <c r="S40" i="7"/>
  <c r="Z40" i="7"/>
  <c r="Z36" i="7"/>
  <c r="S36" i="7"/>
  <c r="AF94" i="7"/>
  <c r="Y94" i="7"/>
  <c r="AF94" i="2"/>
  <c r="Y94" i="2"/>
  <c r="AF92" i="2"/>
  <c r="Y92" i="2"/>
  <c r="AF88" i="7"/>
  <c r="Y88" i="7"/>
  <c r="AC96" i="7"/>
  <c r="V96" i="7"/>
  <c r="AC90" i="7"/>
  <c r="V90" i="7"/>
  <c r="AF46" i="7"/>
  <c r="Y46" i="7"/>
  <c r="AB66" i="7"/>
  <c r="U66" i="7"/>
  <c r="Y27" i="7"/>
  <c r="AF27" i="7"/>
  <c r="Z48" i="7"/>
  <c r="S48" i="7"/>
  <c r="F88" i="7"/>
  <c r="F112" i="2"/>
  <c r="F106" i="2"/>
  <c r="F117" i="2"/>
  <c r="F116" i="2"/>
  <c r="F110" i="2"/>
  <c r="F104" i="2"/>
  <c r="F89" i="7"/>
  <c r="F115" i="2"/>
  <c r="F114" i="2"/>
  <c r="F108" i="2"/>
  <c r="F113" i="2"/>
  <c r="F107" i="2"/>
  <c r="F97" i="2"/>
  <c r="F91" i="2"/>
  <c r="F109" i="2"/>
  <c r="F96" i="2"/>
  <c r="F90" i="2"/>
  <c r="F102" i="2"/>
  <c r="F101" i="2"/>
  <c r="F95" i="2"/>
  <c r="F89" i="2"/>
  <c r="F103" i="2"/>
  <c r="F100" i="2"/>
  <c r="F94" i="2"/>
  <c r="F88" i="2"/>
  <c r="F111" i="2"/>
  <c r="F105" i="2"/>
  <c r="F99" i="2"/>
  <c r="U99" i="2" s="1"/>
  <c r="F93" i="2"/>
  <c r="F98" i="2"/>
  <c r="F92" i="2"/>
  <c r="F90" i="7"/>
  <c r="F91" i="7"/>
  <c r="F92" i="7"/>
  <c r="F93" i="7"/>
  <c r="F94" i="7"/>
  <c r="F95" i="7"/>
  <c r="F96" i="7"/>
  <c r="F97" i="7"/>
  <c r="F98" i="7"/>
  <c r="F99" i="7"/>
  <c r="F100" i="7"/>
  <c r="Y62" i="2"/>
  <c r="Y65" i="7"/>
  <c r="AF65" i="7"/>
  <c r="AF59" i="7"/>
  <c r="Y59" i="7"/>
  <c r="Y59" i="2"/>
  <c r="AF59" i="2"/>
  <c r="AF126" i="7"/>
  <c r="Y126" i="7"/>
  <c r="Y121" i="2"/>
  <c r="AF121" i="2"/>
  <c r="Y43" i="7"/>
  <c r="AF43" i="7"/>
  <c r="Y36" i="2"/>
  <c r="AF36" i="2"/>
  <c r="AF14" i="7"/>
  <c r="Y14" i="7"/>
  <c r="AF12" i="7"/>
  <c r="Y12" i="7"/>
  <c r="W98" i="7"/>
  <c r="AD98" i="7"/>
  <c r="W92" i="7"/>
  <c r="AD92" i="7"/>
  <c r="AD89" i="7"/>
  <c r="W89" i="7"/>
  <c r="AB63" i="7"/>
  <c r="U63" i="7"/>
  <c r="AB57" i="7"/>
  <c r="U57" i="7"/>
  <c r="AF30" i="7"/>
  <c r="Y30" i="7"/>
  <c r="AF24" i="7"/>
  <c r="Y24" i="7"/>
  <c r="AF20" i="2"/>
  <c r="Y20" i="2"/>
  <c r="Y21" i="7"/>
  <c r="AF21" i="7"/>
  <c r="S45" i="7"/>
  <c r="Z45" i="7"/>
  <c r="Z39" i="7"/>
  <c r="S39" i="7"/>
  <c r="AF99" i="7"/>
  <c r="Y99" i="7"/>
  <c r="Y93" i="7"/>
  <c r="AF93" i="7"/>
  <c r="AF90" i="2"/>
  <c r="Y90" i="2"/>
  <c r="V95" i="7"/>
  <c r="AC95" i="7"/>
  <c r="AF129" i="7"/>
  <c r="Y129" i="7"/>
  <c r="AF121" i="7"/>
  <c r="Y121" i="7"/>
  <c r="Y40" i="7"/>
  <c r="AF40" i="7"/>
  <c r="AF37" i="7"/>
  <c r="Y37" i="7"/>
  <c r="Y10" i="7"/>
  <c r="AF10" i="7"/>
  <c r="Y90" i="7"/>
  <c r="AF90" i="7"/>
  <c r="Y89" i="7"/>
  <c r="AF89" i="7"/>
  <c r="Y128" i="7"/>
  <c r="AF128" i="7"/>
  <c r="AF124" i="2"/>
  <c r="Y124" i="2"/>
  <c r="Y45" i="7"/>
  <c r="AF45" i="7"/>
  <c r="E57" i="7"/>
  <c r="E58" i="7"/>
  <c r="E86" i="2"/>
  <c r="E80" i="2"/>
  <c r="E74" i="2"/>
  <c r="E68" i="2"/>
  <c r="E62" i="2"/>
  <c r="E85" i="2"/>
  <c r="E79" i="2"/>
  <c r="E73" i="2"/>
  <c r="E67" i="2"/>
  <c r="E61" i="2"/>
  <c r="E84" i="2"/>
  <c r="E78" i="2"/>
  <c r="E72" i="2"/>
  <c r="E66" i="2"/>
  <c r="E60" i="2"/>
  <c r="E83" i="2"/>
  <c r="E77" i="2"/>
  <c r="E71" i="2"/>
  <c r="E65" i="2"/>
  <c r="E59" i="2"/>
  <c r="E82" i="2"/>
  <c r="E76" i="2"/>
  <c r="E70" i="2"/>
  <c r="E64" i="2"/>
  <c r="E58" i="2"/>
  <c r="E81" i="2"/>
  <c r="E75" i="2"/>
  <c r="E69" i="2"/>
  <c r="E63" i="2"/>
  <c r="E57" i="2"/>
  <c r="E59" i="7"/>
  <c r="E60" i="7"/>
  <c r="E61" i="7"/>
  <c r="E62" i="7"/>
  <c r="E63" i="7"/>
  <c r="E64" i="7"/>
  <c r="E65" i="7"/>
  <c r="E66" i="7"/>
  <c r="E67" i="7"/>
  <c r="E68" i="7"/>
  <c r="E69" i="7"/>
  <c r="AF64" i="7"/>
  <c r="Y64" i="7"/>
  <c r="Y58" i="2"/>
  <c r="AF58" i="2"/>
  <c r="AF58" i="7"/>
  <c r="Y58" i="7"/>
  <c r="AF131" i="7"/>
  <c r="Y131" i="7"/>
  <c r="Y125" i="7"/>
  <c r="AF125" i="7"/>
  <c r="AF127" i="2"/>
  <c r="Y127" i="2"/>
  <c r="AF120" i="7"/>
  <c r="Y120" i="7"/>
  <c r="AF48" i="7"/>
  <c r="Y48" i="7"/>
  <c r="AF42" i="7"/>
  <c r="Y42" i="7"/>
  <c r="AF38" i="2"/>
  <c r="Y38" i="2"/>
  <c r="AF38" i="7"/>
  <c r="Y38" i="7"/>
  <c r="Y13" i="7"/>
  <c r="AF13" i="7"/>
  <c r="Y11" i="7"/>
  <c r="AF11" i="7"/>
  <c r="AD97" i="7"/>
  <c r="W97" i="7"/>
  <c r="AD91" i="7"/>
  <c r="W91" i="7"/>
  <c r="AD97" i="2"/>
  <c r="W97" i="2"/>
  <c r="AB68" i="7"/>
  <c r="U68" i="7"/>
  <c r="U62" i="7"/>
  <c r="AB62" i="7"/>
  <c r="Y29" i="7"/>
  <c r="AF29" i="7"/>
  <c r="Y23" i="7"/>
  <c r="AF23" i="7"/>
  <c r="AF20" i="7"/>
  <c r="Y20" i="7"/>
  <c r="S44" i="7"/>
  <c r="Z44" i="7"/>
  <c r="Y98" i="7"/>
  <c r="AF98" i="7"/>
  <c r="AF92" i="7"/>
  <c r="Y92" i="7"/>
  <c r="AF89" i="2"/>
  <c r="Y89" i="2"/>
  <c r="AF96" i="2"/>
  <c r="Y96" i="2"/>
  <c r="Y93" i="2"/>
  <c r="AF93" i="2"/>
  <c r="V94" i="7"/>
  <c r="AC94" i="7"/>
  <c r="V88" i="7"/>
  <c r="AC88" i="7"/>
  <c r="X50" i="7"/>
  <c r="AE50" i="7"/>
  <c r="W101" i="7"/>
  <c r="AD101" i="7"/>
  <c r="H71" i="7"/>
  <c r="G71" i="7"/>
  <c r="F71" i="7"/>
  <c r="I71" i="7"/>
  <c r="R72" i="7"/>
  <c r="J71" i="7"/>
  <c r="E71" i="7"/>
  <c r="AF101" i="7"/>
  <c r="Y101" i="7"/>
  <c r="AF133" i="7"/>
  <c r="Y133" i="7"/>
  <c r="AB50" i="7"/>
  <c r="U50" i="7"/>
  <c r="AA33" i="7"/>
  <c r="T33" i="7"/>
  <c r="AD70" i="7"/>
  <c r="W70" i="7"/>
  <c r="V101" i="7"/>
  <c r="AC101" i="7"/>
  <c r="X33" i="7"/>
  <c r="AE33" i="7"/>
  <c r="T70" i="7"/>
  <c r="AA70" i="7"/>
  <c r="X101" i="7"/>
  <c r="AE101" i="7"/>
  <c r="Y50" i="7"/>
  <c r="AF50" i="7"/>
  <c r="S33" i="7"/>
  <c r="Z33" i="7"/>
  <c r="W33" i="7"/>
  <c r="AD33" i="7"/>
  <c r="S50" i="7"/>
  <c r="Z50" i="7"/>
  <c r="AF70" i="7"/>
  <c r="Y70" i="7"/>
  <c r="U70" i="7"/>
  <c r="AB70" i="7"/>
  <c r="AB101" i="7"/>
  <c r="U101" i="7"/>
  <c r="X133" i="7"/>
  <c r="AE133" i="7"/>
  <c r="AC50" i="7"/>
  <c r="V50" i="7"/>
  <c r="F51" i="7"/>
  <c r="E51" i="7"/>
  <c r="R52" i="7"/>
  <c r="J51" i="7"/>
  <c r="D51" i="7"/>
  <c r="G51" i="7"/>
  <c r="H51" i="7"/>
  <c r="I51" i="7"/>
  <c r="AB33" i="7"/>
  <c r="U33" i="7"/>
  <c r="Y33" i="7"/>
  <c r="AF33" i="7"/>
  <c r="R103" i="7"/>
  <c r="J102" i="7"/>
  <c r="H102" i="7"/>
  <c r="G102" i="7"/>
  <c r="F102" i="7"/>
  <c r="I102" i="7"/>
  <c r="R135" i="7"/>
  <c r="J134" i="7"/>
  <c r="I134" i="7"/>
  <c r="H134" i="7"/>
  <c r="AE70" i="7"/>
  <c r="X70" i="7"/>
  <c r="AC70" i="7"/>
  <c r="V70" i="7"/>
  <c r="AD50" i="7"/>
  <c r="W50" i="7"/>
  <c r="T50" i="7"/>
  <c r="AA50" i="7"/>
  <c r="AC33" i="7"/>
  <c r="V33" i="7"/>
  <c r="E34" i="7"/>
  <c r="J34" i="7"/>
  <c r="D34" i="7"/>
  <c r="I34" i="7"/>
  <c r="F34" i="7"/>
  <c r="G34" i="7"/>
  <c r="H34" i="7"/>
  <c r="AD100" i="2"/>
  <c r="AC100" i="2"/>
  <c r="Y129" i="2"/>
  <c r="AF129" i="2"/>
  <c r="AE14" i="2"/>
  <c r="X14" i="2"/>
  <c r="Y14" i="2"/>
  <c r="AF14" i="2"/>
  <c r="AC15" i="2"/>
  <c r="AD15" i="2"/>
  <c r="Y41" i="2"/>
  <c r="AF41" i="2"/>
  <c r="X41" i="2"/>
  <c r="AE41" i="2"/>
  <c r="X99" i="2"/>
  <c r="AE99" i="2"/>
  <c r="AD42" i="2"/>
  <c r="AC42" i="2"/>
  <c r="Y26" i="2"/>
  <c r="AF26" i="2"/>
  <c r="AD64" i="2"/>
  <c r="AC64" i="2"/>
  <c r="AC27" i="2"/>
  <c r="AD27" i="2"/>
  <c r="S27" i="2"/>
  <c r="AE26" i="2"/>
  <c r="X26" i="2"/>
  <c r="AF99" i="2"/>
  <c r="Y99" i="2"/>
  <c r="X63" i="2"/>
  <c r="AE63" i="2"/>
  <c r="AF63" i="2"/>
  <c r="Y63" i="2"/>
  <c r="Y5" i="2"/>
  <c r="AF5" i="2"/>
  <c r="Y6" i="2"/>
  <c r="AF6" i="2"/>
  <c r="Y7" i="2"/>
  <c r="AF7" i="2"/>
  <c r="Y3" i="2"/>
  <c r="AF3" i="2"/>
  <c r="Y4" i="2"/>
  <c r="AF4" i="2"/>
  <c r="V98" i="2"/>
  <c r="V91" i="2"/>
  <c r="V92" i="2"/>
  <c r="Q6" i="6"/>
  <c r="V96" i="2"/>
  <c r="V90" i="2"/>
  <c r="V95" i="2"/>
  <c r="V88" i="2"/>
  <c r="V97" i="2"/>
  <c r="V94" i="2"/>
  <c r="V89" i="2"/>
  <c r="V93" i="2"/>
  <c r="R7" i="6"/>
  <c r="E102" i="7" s="1"/>
  <c r="R131" i="2"/>
  <c r="W99" i="2"/>
  <c r="R101" i="2"/>
  <c r="V99" i="2"/>
  <c r="W14" i="2"/>
  <c r="R65" i="2"/>
  <c r="R16" i="2"/>
  <c r="R43" i="2"/>
  <c r="AB26" i="2"/>
  <c r="U26" i="2"/>
  <c r="S14" i="2"/>
  <c r="Z14" i="2"/>
  <c r="T14" i="2"/>
  <c r="AA14" i="2"/>
  <c r="AB14" i="2"/>
  <c r="U14" i="2"/>
  <c r="R28" i="2"/>
  <c r="U38" i="2"/>
  <c r="AB38" i="2"/>
  <c r="Z23" i="2"/>
  <c r="S23" i="2"/>
  <c r="S22" i="2"/>
  <c r="Z22" i="2"/>
  <c r="S20" i="2"/>
  <c r="Z20" i="2"/>
  <c r="Z24" i="2"/>
  <c r="S24" i="2"/>
  <c r="AB39" i="2"/>
  <c r="U39" i="2"/>
  <c r="Z25" i="2"/>
  <c r="S25" i="2"/>
  <c r="Z21" i="2"/>
  <c r="S21" i="2"/>
  <c r="W19" i="2"/>
  <c r="Z26" i="2"/>
  <c r="S26" i="2"/>
  <c r="W20" i="2"/>
  <c r="W21" i="2"/>
  <c r="AB36" i="2"/>
  <c r="U36" i="2"/>
  <c r="AA41" i="2"/>
  <c r="AB37" i="2"/>
  <c r="U37" i="2"/>
  <c r="AB41" i="2"/>
  <c r="U41" i="2"/>
  <c r="W5" i="2"/>
  <c r="T24" i="2"/>
  <c r="AA24" i="2"/>
  <c r="T7" i="2"/>
  <c r="AA7" i="2"/>
  <c r="W23" i="2"/>
  <c r="T6" i="2"/>
  <c r="AA6" i="2"/>
  <c r="C26" i="2"/>
  <c r="U93" i="7" l="1"/>
  <c r="AB93" i="7"/>
  <c r="X128" i="2"/>
  <c r="AE128" i="2"/>
  <c r="D57" i="7"/>
  <c r="D58" i="7"/>
  <c r="D81" i="2"/>
  <c r="D75" i="2"/>
  <c r="D69" i="2"/>
  <c r="D63" i="2"/>
  <c r="D57" i="2"/>
  <c r="D86" i="2"/>
  <c r="D80" i="2"/>
  <c r="D74" i="2"/>
  <c r="D68" i="2"/>
  <c r="D62" i="2"/>
  <c r="D85" i="2"/>
  <c r="D79" i="2"/>
  <c r="D73" i="2"/>
  <c r="D67" i="2"/>
  <c r="D61" i="2"/>
  <c r="D84" i="2"/>
  <c r="D78" i="2"/>
  <c r="D72" i="2"/>
  <c r="D66" i="2"/>
  <c r="D60" i="2"/>
  <c r="D83" i="2"/>
  <c r="D77" i="2"/>
  <c r="D71" i="2"/>
  <c r="D65" i="2"/>
  <c r="D59" i="2"/>
  <c r="D82" i="2"/>
  <c r="D76" i="2"/>
  <c r="D70" i="2"/>
  <c r="D64" i="2"/>
  <c r="D58" i="2"/>
  <c r="D59" i="7"/>
  <c r="D60" i="7"/>
  <c r="D61" i="7"/>
  <c r="D62" i="7"/>
  <c r="D63" i="7"/>
  <c r="D64" i="7"/>
  <c r="D65" i="7"/>
  <c r="D66" i="7"/>
  <c r="D67" i="7"/>
  <c r="D68" i="7"/>
  <c r="D69" i="7"/>
  <c r="D70" i="7"/>
  <c r="AA69" i="7"/>
  <c r="T69" i="7"/>
  <c r="AB98" i="7"/>
  <c r="U98" i="7"/>
  <c r="AE125" i="7"/>
  <c r="X125" i="7"/>
  <c r="AB99" i="2"/>
  <c r="T65" i="7"/>
  <c r="AA65" i="7"/>
  <c r="AA59" i="7"/>
  <c r="T59" i="7"/>
  <c r="U100" i="7"/>
  <c r="AB100" i="7"/>
  <c r="U94" i="7"/>
  <c r="AB94" i="7"/>
  <c r="U88" i="7"/>
  <c r="AB88" i="7"/>
  <c r="X127" i="7"/>
  <c r="AE127" i="7"/>
  <c r="AE122" i="2"/>
  <c r="X122" i="2"/>
  <c r="X123" i="2"/>
  <c r="AE123" i="2"/>
  <c r="U99" i="7"/>
  <c r="AB99" i="7"/>
  <c r="X132" i="7"/>
  <c r="AE132" i="7"/>
  <c r="X121" i="2"/>
  <c r="AE121" i="2"/>
  <c r="X129" i="2"/>
  <c r="T68" i="7"/>
  <c r="AA68" i="7"/>
  <c r="T62" i="7"/>
  <c r="AA62" i="7"/>
  <c r="AB97" i="7"/>
  <c r="U97" i="7"/>
  <c r="U91" i="7"/>
  <c r="AB91" i="7"/>
  <c r="AE130" i="7"/>
  <c r="X130" i="7"/>
  <c r="AE124" i="7"/>
  <c r="X124" i="7"/>
  <c r="X120" i="2"/>
  <c r="AE120" i="2"/>
  <c r="X127" i="2"/>
  <c r="AE127" i="2"/>
  <c r="H120" i="7"/>
  <c r="H119" i="7"/>
  <c r="H121" i="7"/>
  <c r="H146" i="2"/>
  <c r="H140" i="2"/>
  <c r="H134" i="2"/>
  <c r="H128" i="2"/>
  <c r="H122" i="2"/>
  <c r="H145" i="2"/>
  <c r="H139" i="2"/>
  <c r="H133" i="2"/>
  <c r="H127" i="2"/>
  <c r="H121" i="2"/>
  <c r="H144" i="2"/>
  <c r="H138" i="2"/>
  <c r="H132" i="2"/>
  <c r="H126" i="2"/>
  <c r="H120" i="2"/>
  <c r="H143" i="2"/>
  <c r="H137" i="2"/>
  <c r="H131" i="2"/>
  <c r="AD131" i="2" s="1"/>
  <c r="H125" i="2"/>
  <c r="H119" i="2"/>
  <c r="H148" i="2"/>
  <c r="H142" i="2"/>
  <c r="H136" i="2"/>
  <c r="H130" i="2"/>
  <c r="AD130" i="2" s="1"/>
  <c r="H124" i="2"/>
  <c r="H147" i="2"/>
  <c r="H141" i="2"/>
  <c r="H135" i="2"/>
  <c r="H129" i="2"/>
  <c r="H123" i="2"/>
  <c r="H122" i="7"/>
  <c r="H123" i="7"/>
  <c r="H124" i="7"/>
  <c r="H125" i="7"/>
  <c r="H126" i="7"/>
  <c r="H127" i="7"/>
  <c r="H128" i="7"/>
  <c r="H129" i="7"/>
  <c r="H130" i="7"/>
  <c r="H131" i="7"/>
  <c r="H132" i="7"/>
  <c r="T8" i="6"/>
  <c r="H133" i="7"/>
  <c r="T58" i="7"/>
  <c r="AA58" i="7"/>
  <c r="AE126" i="7"/>
  <c r="X126" i="7"/>
  <c r="T63" i="7"/>
  <c r="AA63" i="7"/>
  <c r="T57" i="7"/>
  <c r="AA57" i="7"/>
  <c r="X119" i="7"/>
  <c r="AE119" i="7"/>
  <c r="E88" i="7"/>
  <c r="E113" i="2"/>
  <c r="E107" i="2"/>
  <c r="E112" i="2"/>
  <c r="E89" i="7"/>
  <c r="E117" i="2"/>
  <c r="E111" i="2"/>
  <c r="E105" i="2"/>
  <c r="E116" i="2"/>
  <c r="E110" i="2"/>
  <c r="E115" i="2"/>
  <c r="E109" i="2"/>
  <c r="E103" i="2"/>
  <c r="E114" i="2"/>
  <c r="E108" i="2"/>
  <c r="E102" i="2"/>
  <c r="E98" i="2"/>
  <c r="E92" i="2"/>
  <c r="E104" i="2"/>
  <c r="E97" i="2"/>
  <c r="E91" i="2"/>
  <c r="E106" i="2"/>
  <c r="E96" i="2"/>
  <c r="E90" i="2"/>
  <c r="E101" i="2"/>
  <c r="E95" i="2"/>
  <c r="E89" i="2"/>
  <c r="E100" i="2"/>
  <c r="T100" i="2" s="1"/>
  <c r="E94" i="2"/>
  <c r="E88" i="2"/>
  <c r="E99" i="2"/>
  <c r="E93" i="2"/>
  <c r="E90" i="7"/>
  <c r="E91" i="7"/>
  <c r="E92" i="7"/>
  <c r="E93" i="7"/>
  <c r="E94" i="7"/>
  <c r="E95" i="7"/>
  <c r="E96" i="7"/>
  <c r="E97" i="7"/>
  <c r="E98" i="7"/>
  <c r="E99" i="7"/>
  <c r="E100" i="7"/>
  <c r="E101" i="7"/>
  <c r="AA67" i="7"/>
  <c r="T67" i="7"/>
  <c r="T61" i="7"/>
  <c r="AA61" i="7"/>
  <c r="AB96" i="7"/>
  <c r="U96" i="7"/>
  <c r="AB90" i="7"/>
  <c r="U90" i="7"/>
  <c r="AE129" i="7"/>
  <c r="X129" i="7"/>
  <c r="X123" i="7"/>
  <c r="AE123" i="7"/>
  <c r="AE119" i="2"/>
  <c r="X119" i="2"/>
  <c r="X126" i="2"/>
  <c r="AE126" i="2"/>
  <c r="T64" i="7"/>
  <c r="AA64" i="7"/>
  <c r="AE120" i="7"/>
  <c r="X120" i="7"/>
  <c r="AB92" i="7"/>
  <c r="U92" i="7"/>
  <c r="AE131" i="7"/>
  <c r="X131" i="7"/>
  <c r="D71" i="7"/>
  <c r="Z71" i="7" s="1"/>
  <c r="AA66" i="7"/>
  <c r="T66" i="7"/>
  <c r="T60" i="7"/>
  <c r="AA60" i="7"/>
  <c r="AB95" i="7"/>
  <c r="U95" i="7"/>
  <c r="AB89" i="7"/>
  <c r="U89" i="7"/>
  <c r="AE128" i="7"/>
  <c r="X128" i="7"/>
  <c r="AE122" i="7"/>
  <c r="X122" i="7"/>
  <c r="X121" i="7"/>
  <c r="AE121" i="7"/>
  <c r="X124" i="2"/>
  <c r="AE124" i="2"/>
  <c r="AE125" i="2"/>
  <c r="X125" i="2"/>
  <c r="X134" i="7"/>
  <c r="AE134" i="7"/>
  <c r="AC34" i="7"/>
  <c r="V34" i="7"/>
  <c r="AD134" i="7"/>
  <c r="W134" i="7"/>
  <c r="X102" i="7"/>
  <c r="AE102" i="7"/>
  <c r="Y102" i="7"/>
  <c r="AF102" i="7"/>
  <c r="AE51" i="7"/>
  <c r="X51" i="7"/>
  <c r="T51" i="7"/>
  <c r="AA51" i="7"/>
  <c r="AA71" i="7"/>
  <c r="T71" i="7"/>
  <c r="V71" i="7"/>
  <c r="AC71" i="7"/>
  <c r="AB51" i="7"/>
  <c r="U51" i="7"/>
  <c r="W71" i="7"/>
  <c r="AD71" i="7"/>
  <c r="AC102" i="7"/>
  <c r="V102" i="7"/>
  <c r="AF71" i="7"/>
  <c r="Y71" i="7"/>
  <c r="S34" i="7"/>
  <c r="Z34" i="7"/>
  <c r="Y134" i="7"/>
  <c r="AF134" i="7"/>
  <c r="AA102" i="7"/>
  <c r="T102" i="7"/>
  <c r="S51" i="7"/>
  <c r="Z51" i="7"/>
  <c r="I72" i="7"/>
  <c r="H72" i="7"/>
  <c r="G72" i="7"/>
  <c r="R73" i="7"/>
  <c r="J72" i="7"/>
  <c r="D72" i="7"/>
  <c r="F72" i="7"/>
  <c r="E72" i="7"/>
  <c r="U102" i="7"/>
  <c r="AB102" i="7"/>
  <c r="R104" i="7"/>
  <c r="E103" i="7"/>
  <c r="J103" i="7"/>
  <c r="I103" i="7"/>
  <c r="F103" i="7"/>
  <c r="H103" i="7"/>
  <c r="G103" i="7"/>
  <c r="X34" i="7"/>
  <c r="AE34" i="7"/>
  <c r="AC51" i="7"/>
  <c r="V51" i="7"/>
  <c r="Y34" i="7"/>
  <c r="AF34" i="7"/>
  <c r="R136" i="7"/>
  <c r="J135" i="7"/>
  <c r="I135" i="7"/>
  <c r="G135" i="7"/>
  <c r="H135" i="7"/>
  <c r="W102" i="7"/>
  <c r="AD102" i="7"/>
  <c r="Y51" i="7"/>
  <c r="AF51" i="7"/>
  <c r="AE71" i="7"/>
  <c r="X71" i="7"/>
  <c r="AB34" i="7"/>
  <c r="U34" i="7"/>
  <c r="AD51" i="7"/>
  <c r="W51" i="7"/>
  <c r="AD34" i="7"/>
  <c r="W34" i="7"/>
  <c r="T34" i="7"/>
  <c r="AA34" i="7"/>
  <c r="G52" i="7"/>
  <c r="F52" i="7"/>
  <c r="E52" i="7"/>
  <c r="H52" i="7"/>
  <c r="R53" i="7"/>
  <c r="J52" i="7"/>
  <c r="D52" i="7"/>
  <c r="I52" i="7"/>
  <c r="U71" i="7"/>
  <c r="AB71" i="7"/>
  <c r="AD101" i="2"/>
  <c r="AC101" i="2"/>
  <c r="AD43" i="2"/>
  <c r="AC43" i="2"/>
  <c r="X27" i="2"/>
  <c r="AE27" i="2"/>
  <c r="X15" i="2"/>
  <c r="AE15" i="2"/>
  <c r="AC16" i="2"/>
  <c r="AD16" i="2"/>
  <c r="AE42" i="2"/>
  <c r="X42" i="2"/>
  <c r="Y42" i="2"/>
  <c r="AF42" i="2"/>
  <c r="AE64" i="2"/>
  <c r="X64" i="2"/>
  <c r="AF27" i="2"/>
  <c r="Y27" i="2"/>
  <c r="Y130" i="2"/>
  <c r="AF130" i="2"/>
  <c r="AD65" i="2"/>
  <c r="AC65" i="2"/>
  <c r="Y15" i="2"/>
  <c r="AF15" i="2"/>
  <c r="AF100" i="2"/>
  <c r="Y100" i="2"/>
  <c r="AF64" i="2"/>
  <c r="Y64" i="2"/>
  <c r="AC28" i="2"/>
  <c r="AD28" i="2"/>
  <c r="X130" i="2"/>
  <c r="AE130" i="2"/>
  <c r="AE100" i="2"/>
  <c r="X100" i="2"/>
  <c r="U88" i="2"/>
  <c r="AB88" i="2"/>
  <c r="U93" i="2"/>
  <c r="AB93" i="2"/>
  <c r="Q7" i="6"/>
  <c r="AB95" i="2"/>
  <c r="U95" i="2"/>
  <c r="U98" i="2"/>
  <c r="AB98" i="2"/>
  <c r="U92" i="2"/>
  <c r="AB92" i="2"/>
  <c r="AB89" i="2"/>
  <c r="U89" i="2"/>
  <c r="AB94" i="2"/>
  <c r="U94" i="2"/>
  <c r="U97" i="2"/>
  <c r="AB97" i="2"/>
  <c r="AB91" i="2"/>
  <c r="U91" i="2"/>
  <c r="U96" i="2"/>
  <c r="AB96" i="2"/>
  <c r="U90" i="2"/>
  <c r="AB90" i="2"/>
  <c r="R132" i="2"/>
  <c r="AB100" i="2"/>
  <c r="U100" i="2"/>
  <c r="V100" i="2"/>
  <c r="W100" i="2"/>
  <c r="AA100" i="2"/>
  <c r="R102" i="2"/>
  <c r="Z27" i="2"/>
  <c r="Z15" i="2"/>
  <c r="S15" i="2"/>
  <c r="U27" i="2"/>
  <c r="AB27" i="2"/>
  <c r="AA15" i="2"/>
  <c r="T15" i="2"/>
  <c r="W15" i="2"/>
  <c r="R29" i="2"/>
  <c r="AB15" i="2"/>
  <c r="U15" i="2"/>
  <c r="V15" i="2"/>
  <c r="R44" i="2"/>
  <c r="R17" i="2"/>
  <c r="R66" i="2"/>
  <c r="T41" i="2"/>
  <c r="V25" i="2"/>
  <c r="AA40" i="2"/>
  <c r="T40" i="2"/>
  <c r="V23" i="2"/>
  <c r="W41" i="2"/>
  <c r="V20" i="2"/>
  <c r="AA37" i="2"/>
  <c r="T37" i="2"/>
  <c r="V27" i="2"/>
  <c r="V26" i="2"/>
  <c r="V21" i="2"/>
  <c r="V22" i="2"/>
  <c r="AA35" i="2"/>
  <c r="T35" i="2"/>
  <c r="T36" i="2"/>
  <c r="AA36" i="2"/>
  <c r="AA39" i="2"/>
  <c r="T39" i="2"/>
  <c r="V24" i="2"/>
  <c r="T38" i="2"/>
  <c r="AA38" i="2"/>
  <c r="Z42" i="2"/>
  <c r="S42" i="2"/>
  <c r="T25" i="2"/>
  <c r="AA25" i="2"/>
  <c r="W7" i="2"/>
  <c r="W6" i="2"/>
  <c r="AB42" i="2"/>
  <c r="U42" i="2"/>
  <c r="T42" i="2"/>
  <c r="AA42" i="2"/>
  <c r="W24" i="2"/>
  <c r="C27" i="2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S71" i="7" l="1"/>
  <c r="W130" i="2"/>
  <c r="T99" i="7"/>
  <c r="AA99" i="7"/>
  <c r="AA93" i="7"/>
  <c r="T93" i="7"/>
  <c r="W132" i="7"/>
  <c r="AD132" i="7"/>
  <c r="W126" i="7"/>
  <c r="AD126" i="7"/>
  <c r="AD129" i="2"/>
  <c r="W129" i="2"/>
  <c r="AD122" i="2"/>
  <c r="W122" i="2"/>
  <c r="AD119" i="7"/>
  <c r="W119" i="7"/>
  <c r="S70" i="7"/>
  <c r="Z70" i="7"/>
  <c r="Z64" i="7"/>
  <c r="S64" i="7"/>
  <c r="Z58" i="7"/>
  <c r="S58" i="7"/>
  <c r="T98" i="7"/>
  <c r="AA98" i="7"/>
  <c r="AD125" i="7"/>
  <c r="W125" i="7"/>
  <c r="AD128" i="2"/>
  <c r="W128" i="2"/>
  <c r="Z57" i="7"/>
  <c r="S57" i="7"/>
  <c r="T97" i="7"/>
  <c r="AA97" i="7"/>
  <c r="AA91" i="7"/>
  <c r="T91" i="7"/>
  <c r="W130" i="7"/>
  <c r="AD130" i="7"/>
  <c r="AD124" i="7"/>
  <c r="W124" i="7"/>
  <c r="AD120" i="2"/>
  <c r="W120" i="2"/>
  <c r="AD127" i="2"/>
  <c r="W127" i="2"/>
  <c r="S68" i="7"/>
  <c r="Z68" i="7"/>
  <c r="S62" i="7"/>
  <c r="Z62" i="7"/>
  <c r="W131" i="7"/>
  <c r="AD131" i="7"/>
  <c r="AD120" i="7"/>
  <c r="W120" i="7"/>
  <c r="S63" i="7"/>
  <c r="Z63" i="7"/>
  <c r="D88" i="7"/>
  <c r="D114" i="2"/>
  <c r="D108" i="2"/>
  <c r="D113" i="2"/>
  <c r="D112" i="2"/>
  <c r="D106" i="2"/>
  <c r="D117" i="2"/>
  <c r="D111" i="2"/>
  <c r="D116" i="2"/>
  <c r="D110" i="2"/>
  <c r="D104" i="2"/>
  <c r="D89" i="7"/>
  <c r="D115" i="2"/>
  <c r="D109" i="2"/>
  <c r="D103" i="2"/>
  <c r="D107" i="2"/>
  <c r="D99" i="2"/>
  <c r="D93" i="2"/>
  <c r="D98" i="2"/>
  <c r="D92" i="2"/>
  <c r="D97" i="2"/>
  <c r="D91" i="2"/>
  <c r="D102" i="2"/>
  <c r="D96" i="2"/>
  <c r="D90" i="2"/>
  <c r="D101" i="2"/>
  <c r="Z101" i="2" s="1"/>
  <c r="D95" i="2"/>
  <c r="D89" i="2"/>
  <c r="D105" i="2"/>
  <c r="D100" i="2"/>
  <c r="D94" i="2"/>
  <c r="D88" i="2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S103" i="7" s="1"/>
  <c r="T96" i="7"/>
  <c r="AA96" i="7"/>
  <c r="T90" i="7"/>
  <c r="AA90" i="7"/>
  <c r="AD129" i="7"/>
  <c r="W129" i="7"/>
  <c r="W123" i="7"/>
  <c r="AD123" i="7"/>
  <c r="AD119" i="2"/>
  <c r="W119" i="2"/>
  <c r="AD126" i="2"/>
  <c r="W126" i="2"/>
  <c r="Z67" i="7"/>
  <c r="S67" i="7"/>
  <c r="S61" i="7"/>
  <c r="Z61" i="7"/>
  <c r="T92" i="7"/>
  <c r="AA92" i="7"/>
  <c r="AA89" i="7"/>
  <c r="T89" i="7"/>
  <c r="AD121" i="2"/>
  <c r="W121" i="2"/>
  <c r="S69" i="7"/>
  <c r="Z69" i="7"/>
  <c r="T101" i="7"/>
  <c r="AA101" i="7"/>
  <c r="T95" i="7"/>
  <c r="AA95" i="7"/>
  <c r="W133" i="7"/>
  <c r="AD133" i="7"/>
  <c r="W128" i="7"/>
  <c r="AD128" i="7"/>
  <c r="AD122" i="7"/>
  <c r="W122" i="7"/>
  <c r="AD124" i="2"/>
  <c r="W124" i="2"/>
  <c r="AD125" i="2"/>
  <c r="W125" i="2"/>
  <c r="Z66" i="7"/>
  <c r="S66" i="7"/>
  <c r="Z60" i="7"/>
  <c r="S60" i="7"/>
  <c r="T100" i="7"/>
  <c r="AA100" i="7"/>
  <c r="AA94" i="7"/>
  <c r="T94" i="7"/>
  <c r="AA88" i="7"/>
  <c r="T88" i="7"/>
  <c r="G119" i="7"/>
  <c r="G120" i="7"/>
  <c r="G147" i="2"/>
  <c r="G141" i="2"/>
  <c r="G135" i="2"/>
  <c r="G129" i="2"/>
  <c r="G123" i="2"/>
  <c r="G121" i="7"/>
  <c r="G146" i="2"/>
  <c r="G140" i="2"/>
  <c r="G134" i="2"/>
  <c r="G128" i="2"/>
  <c r="G122" i="2"/>
  <c r="G145" i="2"/>
  <c r="G139" i="2"/>
  <c r="G133" i="2"/>
  <c r="G127" i="2"/>
  <c r="G121" i="2"/>
  <c r="G144" i="2"/>
  <c r="G138" i="2"/>
  <c r="G132" i="2"/>
  <c r="AC132" i="2" s="1"/>
  <c r="G126" i="2"/>
  <c r="G120" i="2"/>
  <c r="G143" i="2"/>
  <c r="G137" i="2"/>
  <c r="G131" i="2"/>
  <c r="AC131" i="2" s="1"/>
  <c r="G125" i="2"/>
  <c r="G119" i="2"/>
  <c r="G148" i="2"/>
  <c r="G142" i="2"/>
  <c r="G136" i="2"/>
  <c r="G130" i="2"/>
  <c r="G124" i="2"/>
  <c r="G122" i="7"/>
  <c r="G123" i="7"/>
  <c r="G124" i="7"/>
  <c r="G125" i="7"/>
  <c r="G126" i="7"/>
  <c r="G127" i="7"/>
  <c r="G128" i="7"/>
  <c r="G129" i="7"/>
  <c r="G130" i="7"/>
  <c r="G131" i="7"/>
  <c r="G132" i="7"/>
  <c r="G133" i="7"/>
  <c r="S8" i="6"/>
  <c r="G134" i="7"/>
  <c r="W127" i="7"/>
  <c r="AD127" i="7"/>
  <c r="AD123" i="2"/>
  <c r="W123" i="2"/>
  <c r="W121" i="7"/>
  <c r="AD121" i="7"/>
  <c r="S65" i="7"/>
  <c r="Z65" i="7"/>
  <c r="S59" i="7"/>
  <c r="Z59" i="7"/>
  <c r="T52" i="7"/>
  <c r="AA52" i="7"/>
  <c r="AB72" i="7"/>
  <c r="U72" i="7"/>
  <c r="Y135" i="7"/>
  <c r="AF135" i="7"/>
  <c r="AD52" i="7"/>
  <c r="W52" i="7"/>
  <c r="AE135" i="7"/>
  <c r="X135" i="7"/>
  <c r="AA72" i="7"/>
  <c r="T72" i="7"/>
  <c r="W72" i="7"/>
  <c r="AD72" i="7"/>
  <c r="Y103" i="7"/>
  <c r="AF103" i="7"/>
  <c r="AE52" i="7"/>
  <c r="X52" i="7"/>
  <c r="AC103" i="7"/>
  <c r="V103" i="7"/>
  <c r="Z52" i="7"/>
  <c r="S52" i="7"/>
  <c r="V52" i="7"/>
  <c r="AC52" i="7"/>
  <c r="G136" i="7"/>
  <c r="R137" i="7"/>
  <c r="J136" i="7"/>
  <c r="H136" i="7"/>
  <c r="I136" i="7"/>
  <c r="AD103" i="7"/>
  <c r="W103" i="7"/>
  <c r="E104" i="7"/>
  <c r="G104" i="7"/>
  <c r="R105" i="7"/>
  <c r="F104" i="7"/>
  <c r="D104" i="7"/>
  <c r="H104" i="7"/>
  <c r="I104" i="7"/>
  <c r="J104" i="7"/>
  <c r="AF72" i="7"/>
  <c r="Y72" i="7"/>
  <c r="U52" i="7"/>
  <c r="AB52" i="7"/>
  <c r="Z72" i="7"/>
  <c r="S72" i="7"/>
  <c r="AF52" i="7"/>
  <c r="Y52" i="7"/>
  <c r="AD135" i="7"/>
  <c r="W135" i="7"/>
  <c r="AB103" i="7"/>
  <c r="U103" i="7"/>
  <c r="R74" i="7"/>
  <c r="J73" i="7"/>
  <c r="D73" i="7"/>
  <c r="I73" i="7"/>
  <c r="H73" i="7"/>
  <c r="E73" i="7"/>
  <c r="G73" i="7"/>
  <c r="F73" i="7"/>
  <c r="AE72" i="7"/>
  <c r="X72" i="7"/>
  <c r="T103" i="7"/>
  <c r="AA103" i="7"/>
  <c r="H53" i="7"/>
  <c r="G53" i="7"/>
  <c r="F53" i="7"/>
  <c r="I53" i="7"/>
  <c r="R54" i="7"/>
  <c r="J53" i="7"/>
  <c r="E53" i="7"/>
  <c r="D53" i="7"/>
  <c r="AC135" i="7"/>
  <c r="V135" i="7"/>
  <c r="X103" i="7"/>
  <c r="AE103" i="7"/>
  <c r="V72" i="7"/>
  <c r="AC72" i="7"/>
  <c r="AC29" i="2"/>
  <c r="AD29" i="2"/>
  <c r="AD44" i="2"/>
  <c r="AC44" i="2"/>
  <c r="X28" i="2"/>
  <c r="AE28" i="2"/>
  <c r="X101" i="2"/>
  <c r="AE101" i="2"/>
  <c r="X131" i="2"/>
  <c r="AE131" i="2"/>
  <c r="X16" i="2"/>
  <c r="AE16" i="2"/>
  <c r="AD102" i="2"/>
  <c r="AC102" i="2"/>
  <c r="AF28" i="2"/>
  <c r="Y28" i="2"/>
  <c r="X43" i="2"/>
  <c r="AE43" i="2"/>
  <c r="Y43" i="2"/>
  <c r="AF43" i="2"/>
  <c r="AC17" i="2"/>
  <c r="AD17" i="2"/>
  <c r="AD66" i="2"/>
  <c r="AC66" i="2"/>
  <c r="V28" i="2"/>
  <c r="AD132" i="2"/>
  <c r="X65" i="2"/>
  <c r="AE65" i="2"/>
  <c r="Y65" i="2"/>
  <c r="AF65" i="2"/>
  <c r="Y131" i="2"/>
  <c r="AF131" i="2"/>
  <c r="Y16" i="2"/>
  <c r="AF16" i="2"/>
  <c r="Y101" i="2"/>
  <c r="AF101" i="2"/>
  <c r="T97" i="2"/>
  <c r="AA97" i="2"/>
  <c r="T91" i="2"/>
  <c r="AA91" i="2"/>
  <c r="T98" i="2"/>
  <c r="AA98" i="2"/>
  <c r="AA96" i="2"/>
  <c r="T96" i="2"/>
  <c r="AA90" i="2"/>
  <c r="T90" i="2"/>
  <c r="AA95" i="2"/>
  <c r="T95" i="2"/>
  <c r="T92" i="2"/>
  <c r="AA92" i="2"/>
  <c r="T94" i="2"/>
  <c r="AA94" i="2"/>
  <c r="T88" i="2"/>
  <c r="AA88" i="2"/>
  <c r="T99" i="2"/>
  <c r="AA99" i="2"/>
  <c r="AA93" i="2"/>
  <c r="T93" i="2"/>
  <c r="AA89" i="2"/>
  <c r="T89" i="2"/>
  <c r="W131" i="2"/>
  <c r="R133" i="2"/>
  <c r="W101" i="2"/>
  <c r="V101" i="2"/>
  <c r="T101" i="2"/>
  <c r="AA101" i="2"/>
  <c r="R103" i="2"/>
  <c r="U101" i="2"/>
  <c r="AB101" i="2"/>
  <c r="Z28" i="2"/>
  <c r="S28" i="2"/>
  <c r="W16" i="2"/>
  <c r="R45" i="2"/>
  <c r="Z16" i="2"/>
  <c r="S16" i="2"/>
  <c r="V16" i="2"/>
  <c r="AB28" i="2"/>
  <c r="U28" i="2"/>
  <c r="R67" i="2"/>
  <c r="AB66" i="2"/>
  <c r="T16" i="2"/>
  <c r="AA16" i="2"/>
  <c r="R30" i="2"/>
  <c r="R18" i="2"/>
  <c r="AB16" i="2"/>
  <c r="U16" i="2"/>
  <c r="U58" i="2"/>
  <c r="AB58" i="2"/>
  <c r="W36" i="2"/>
  <c r="W37" i="2"/>
  <c r="Z39" i="2"/>
  <c r="S39" i="2"/>
  <c r="U62" i="2"/>
  <c r="AB62" i="2"/>
  <c r="AB61" i="2"/>
  <c r="U61" i="2"/>
  <c r="AB60" i="2"/>
  <c r="U60" i="2"/>
  <c r="W39" i="2"/>
  <c r="Z38" i="2"/>
  <c r="S38" i="2"/>
  <c r="U64" i="2"/>
  <c r="AB64" i="2"/>
  <c r="U59" i="2"/>
  <c r="AB59" i="2"/>
  <c r="W35" i="2"/>
  <c r="W40" i="2"/>
  <c r="Z37" i="2"/>
  <c r="S37" i="2"/>
  <c r="S40" i="2"/>
  <c r="Z40" i="2"/>
  <c r="W38" i="2"/>
  <c r="Z36" i="2"/>
  <c r="S36" i="2"/>
  <c r="U65" i="2"/>
  <c r="AB65" i="2"/>
  <c r="AB57" i="2"/>
  <c r="U57" i="2"/>
  <c r="Z41" i="2"/>
  <c r="S41" i="2"/>
  <c r="U63" i="2"/>
  <c r="AB63" i="2"/>
  <c r="T43" i="2"/>
  <c r="AA43" i="2"/>
  <c r="Z43" i="2"/>
  <c r="S43" i="2"/>
  <c r="W42" i="2"/>
  <c r="V42" i="2"/>
  <c r="AB43" i="2"/>
  <c r="U43" i="2"/>
  <c r="AA26" i="2"/>
  <c r="T26" i="2"/>
  <c r="W25" i="2"/>
  <c r="C28" i="2"/>
  <c r="S101" i="2" l="1"/>
  <c r="Z103" i="7"/>
  <c r="AC129" i="7"/>
  <c r="V129" i="7"/>
  <c r="AC120" i="2"/>
  <c r="V120" i="2"/>
  <c r="S96" i="7"/>
  <c r="Z96" i="7"/>
  <c r="AC130" i="7"/>
  <c r="V130" i="7"/>
  <c r="V124" i="7"/>
  <c r="AC124" i="7"/>
  <c r="AC121" i="2"/>
  <c r="V121" i="2"/>
  <c r="AC128" i="2"/>
  <c r="V128" i="2"/>
  <c r="AC129" i="2"/>
  <c r="V129" i="2"/>
  <c r="Z97" i="7"/>
  <c r="S97" i="7"/>
  <c r="Z91" i="7"/>
  <c r="S91" i="7"/>
  <c r="S90" i="7"/>
  <c r="Z90" i="7"/>
  <c r="F119" i="7"/>
  <c r="F120" i="7"/>
  <c r="F121" i="7"/>
  <c r="F148" i="2"/>
  <c r="F142" i="2"/>
  <c r="F136" i="2"/>
  <c r="F130" i="2"/>
  <c r="F124" i="2"/>
  <c r="F147" i="2"/>
  <c r="F141" i="2"/>
  <c r="F135" i="2"/>
  <c r="F129" i="2"/>
  <c r="F123" i="2"/>
  <c r="F146" i="2"/>
  <c r="F140" i="2"/>
  <c r="F134" i="2"/>
  <c r="F128" i="2"/>
  <c r="F122" i="2"/>
  <c r="F145" i="2"/>
  <c r="F139" i="2"/>
  <c r="F133" i="2"/>
  <c r="F127" i="2"/>
  <c r="F121" i="2"/>
  <c r="F144" i="2"/>
  <c r="F138" i="2"/>
  <c r="F132" i="2"/>
  <c r="U132" i="2" s="1"/>
  <c r="F126" i="2"/>
  <c r="F120" i="2"/>
  <c r="F143" i="2"/>
  <c r="F137" i="2"/>
  <c r="F131" i="2"/>
  <c r="F125" i="2"/>
  <c r="F119" i="2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R8" i="6"/>
  <c r="F135" i="7"/>
  <c r="V128" i="7"/>
  <c r="AC128" i="7"/>
  <c r="AC122" i="7"/>
  <c r="V122" i="7"/>
  <c r="AC119" i="2"/>
  <c r="V119" i="2"/>
  <c r="AC126" i="2"/>
  <c r="V126" i="2"/>
  <c r="Z101" i="7"/>
  <c r="S101" i="7"/>
  <c r="Z95" i="7"/>
  <c r="S95" i="7"/>
  <c r="AC133" i="7"/>
  <c r="V133" i="7"/>
  <c r="V127" i="7"/>
  <c r="AC127" i="7"/>
  <c r="AC124" i="2"/>
  <c r="V124" i="2"/>
  <c r="AC125" i="2"/>
  <c r="V125" i="2"/>
  <c r="Z100" i="7"/>
  <c r="S100" i="7"/>
  <c r="S94" i="7"/>
  <c r="Z94" i="7"/>
  <c r="Z88" i="7"/>
  <c r="S88" i="7"/>
  <c r="AC127" i="2"/>
  <c r="V127" i="2"/>
  <c r="V121" i="7"/>
  <c r="AC121" i="7"/>
  <c r="V120" i="7"/>
  <c r="AC120" i="7"/>
  <c r="Z99" i="7"/>
  <c r="S99" i="7"/>
  <c r="S93" i="7"/>
  <c r="Z93" i="7"/>
  <c r="Z89" i="7"/>
  <c r="S89" i="7"/>
  <c r="AC134" i="7"/>
  <c r="V134" i="7"/>
  <c r="AC123" i="7"/>
  <c r="V123" i="7"/>
  <c r="S102" i="7"/>
  <c r="Z102" i="7"/>
  <c r="AC132" i="7"/>
  <c r="V132" i="7"/>
  <c r="AC126" i="7"/>
  <c r="V126" i="7"/>
  <c r="AC130" i="2"/>
  <c r="V130" i="2"/>
  <c r="V131" i="2"/>
  <c r="F136" i="7"/>
  <c r="AB136" i="7" s="1"/>
  <c r="V131" i="7"/>
  <c r="AC131" i="7"/>
  <c r="AC125" i="7"/>
  <c r="V125" i="7"/>
  <c r="AC122" i="2"/>
  <c r="V122" i="2"/>
  <c r="AC123" i="2"/>
  <c r="V123" i="2"/>
  <c r="AC119" i="7"/>
  <c r="V119" i="7"/>
  <c r="Z98" i="7"/>
  <c r="S98" i="7"/>
  <c r="S92" i="7"/>
  <c r="Z92" i="7"/>
  <c r="I54" i="7"/>
  <c r="H54" i="7"/>
  <c r="G54" i="7"/>
  <c r="R55" i="7"/>
  <c r="J54" i="7"/>
  <c r="D54" i="7"/>
  <c r="F54" i="7"/>
  <c r="E54" i="7"/>
  <c r="Z104" i="7"/>
  <c r="S104" i="7"/>
  <c r="Z53" i="7"/>
  <c r="S53" i="7"/>
  <c r="V53" i="7"/>
  <c r="AC53" i="7"/>
  <c r="AF73" i="7"/>
  <c r="Y73" i="7"/>
  <c r="AC104" i="7"/>
  <c r="V104" i="7"/>
  <c r="AF53" i="7"/>
  <c r="Y53" i="7"/>
  <c r="AA73" i="7"/>
  <c r="T73" i="7"/>
  <c r="AD104" i="7"/>
  <c r="W104" i="7"/>
  <c r="H137" i="7"/>
  <c r="G137" i="7"/>
  <c r="F137" i="7"/>
  <c r="E137" i="7"/>
  <c r="I137" i="7"/>
  <c r="J137" i="7"/>
  <c r="R138" i="7"/>
  <c r="X73" i="7"/>
  <c r="AE73" i="7"/>
  <c r="AB104" i="7"/>
  <c r="U104" i="7"/>
  <c r="AE136" i="7"/>
  <c r="X136" i="7"/>
  <c r="U53" i="7"/>
  <c r="AB53" i="7"/>
  <c r="Z73" i="7"/>
  <c r="S73" i="7"/>
  <c r="F105" i="7"/>
  <c r="R106" i="7"/>
  <c r="E105" i="7"/>
  <c r="D105" i="7"/>
  <c r="J105" i="7"/>
  <c r="G105" i="7"/>
  <c r="H105" i="7"/>
  <c r="I105" i="7"/>
  <c r="AD136" i="7"/>
  <c r="W136" i="7"/>
  <c r="AC136" i="7"/>
  <c r="V136" i="7"/>
  <c r="W73" i="7"/>
  <c r="AD73" i="7"/>
  <c r="AE53" i="7"/>
  <c r="X53" i="7"/>
  <c r="AB73" i="7"/>
  <c r="U73" i="7"/>
  <c r="AF104" i="7"/>
  <c r="Y104" i="7"/>
  <c r="AA53" i="7"/>
  <c r="T53" i="7"/>
  <c r="W53" i="7"/>
  <c r="AD53" i="7"/>
  <c r="AC73" i="7"/>
  <c r="V73" i="7"/>
  <c r="E74" i="7"/>
  <c r="R75" i="7"/>
  <c r="J74" i="7"/>
  <c r="D74" i="7"/>
  <c r="I74" i="7"/>
  <c r="F74" i="7"/>
  <c r="G74" i="7"/>
  <c r="H74" i="7"/>
  <c r="X104" i="7"/>
  <c r="AE104" i="7"/>
  <c r="AA104" i="7"/>
  <c r="T104" i="7"/>
  <c r="AF136" i="7"/>
  <c r="Y136" i="7"/>
  <c r="Y17" i="2"/>
  <c r="AF17" i="2"/>
  <c r="X102" i="2"/>
  <c r="AE102" i="2"/>
  <c r="Y102" i="2"/>
  <c r="AF102" i="2"/>
  <c r="AE29" i="2"/>
  <c r="X29" i="2"/>
  <c r="AE132" i="2"/>
  <c r="X132" i="2"/>
  <c r="AD67" i="2"/>
  <c r="AC67" i="2"/>
  <c r="AD45" i="2"/>
  <c r="AC45" i="2"/>
  <c r="AD103" i="2"/>
  <c r="AC103" i="2"/>
  <c r="AD133" i="2"/>
  <c r="AC133" i="2"/>
  <c r="Y132" i="2"/>
  <c r="AF132" i="2"/>
  <c r="X17" i="2"/>
  <c r="AE17" i="2"/>
  <c r="AC18" i="2"/>
  <c r="AD18" i="2"/>
  <c r="AE44" i="2"/>
  <c r="X44" i="2"/>
  <c r="Y44" i="2"/>
  <c r="AF44" i="2"/>
  <c r="AC30" i="2"/>
  <c r="AD30" i="2"/>
  <c r="X66" i="2"/>
  <c r="AE66" i="2"/>
  <c r="Y66" i="2"/>
  <c r="AF66" i="2"/>
  <c r="Y29" i="2"/>
  <c r="AF29" i="2"/>
  <c r="Z95" i="2"/>
  <c r="S95" i="2"/>
  <c r="S100" i="2"/>
  <c r="Z100" i="2"/>
  <c r="Z94" i="2"/>
  <c r="S94" i="2"/>
  <c r="S90" i="2"/>
  <c r="Z90" i="2"/>
  <c r="Z88" i="2"/>
  <c r="S88" i="2"/>
  <c r="S99" i="2"/>
  <c r="Z99" i="2"/>
  <c r="Z93" i="2"/>
  <c r="S93" i="2"/>
  <c r="S98" i="2"/>
  <c r="Z98" i="2"/>
  <c r="Z92" i="2"/>
  <c r="S92" i="2"/>
  <c r="S97" i="2"/>
  <c r="Z97" i="2"/>
  <c r="S89" i="2"/>
  <c r="Z89" i="2"/>
  <c r="S96" i="2"/>
  <c r="Z96" i="2"/>
  <c r="S91" i="2"/>
  <c r="Z91" i="2"/>
  <c r="V132" i="2"/>
  <c r="W132" i="2"/>
  <c r="R134" i="2"/>
  <c r="AA102" i="2"/>
  <c r="T102" i="2"/>
  <c r="S102" i="2"/>
  <c r="Z102" i="2"/>
  <c r="V102" i="2"/>
  <c r="R104" i="2"/>
  <c r="U102" i="2"/>
  <c r="AB102" i="2"/>
  <c r="W102" i="2"/>
  <c r="U66" i="2"/>
  <c r="V17" i="2"/>
  <c r="V29" i="2"/>
  <c r="AB29" i="2"/>
  <c r="U29" i="2"/>
  <c r="W17" i="2"/>
  <c r="R68" i="2"/>
  <c r="T67" i="2"/>
  <c r="S17" i="2"/>
  <c r="Z17" i="2"/>
  <c r="Z29" i="2"/>
  <c r="S29" i="2"/>
  <c r="R46" i="2"/>
  <c r="T17" i="2"/>
  <c r="AA17" i="2"/>
  <c r="U17" i="2"/>
  <c r="AB17" i="2"/>
  <c r="R31" i="2"/>
  <c r="AA60" i="2"/>
  <c r="T60" i="2"/>
  <c r="AA64" i="2"/>
  <c r="T64" i="2"/>
  <c r="T59" i="2"/>
  <c r="AA59" i="2"/>
  <c r="T62" i="2"/>
  <c r="AA62" i="2"/>
  <c r="AA65" i="2"/>
  <c r="T65" i="2"/>
  <c r="T56" i="2"/>
  <c r="AA56" i="2"/>
  <c r="T57" i="2"/>
  <c r="AA57" i="2"/>
  <c r="V36" i="2"/>
  <c r="V37" i="2"/>
  <c r="T63" i="2"/>
  <c r="AA63" i="2"/>
  <c r="AA66" i="2"/>
  <c r="T66" i="2"/>
  <c r="V41" i="2"/>
  <c r="V40" i="2"/>
  <c r="V39" i="2"/>
  <c r="T61" i="2"/>
  <c r="AA61" i="2"/>
  <c r="AA58" i="2"/>
  <c r="T58" i="2"/>
  <c r="V38" i="2"/>
  <c r="W43" i="2"/>
  <c r="T44" i="2"/>
  <c r="AA44" i="2"/>
  <c r="AB44" i="2"/>
  <c r="U44" i="2"/>
  <c r="T27" i="2"/>
  <c r="AA27" i="2"/>
  <c r="V43" i="2"/>
  <c r="Z44" i="2"/>
  <c r="S44" i="2"/>
  <c r="W26" i="2"/>
  <c r="C29" i="2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" i="1"/>
  <c r="I6" i="1"/>
  <c r="I7" i="1"/>
  <c r="I8" i="1"/>
  <c r="I9" i="1"/>
  <c r="AB132" i="2" l="1"/>
  <c r="U136" i="7"/>
  <c r="AB132" i="7"/>
  <c r="U132" i="7"/>
  <c r="AB126" i="7"/>
  <c r="U126" i="7"/>
  <c r="U125" i="2"/>
  <c r="AB125" i="2"/>
  <c r="AB124" i="2"/>
  <c r="U124" i="2"/>
  <c r="U120" i="7"/>
  <c r="AB120" i="7"/>
  <c r="U125" i="7"/>
  <c r="AB125" i="7"/>
  <c r="U123" i="2"/>
  <c r="AB123" i="2"/>
  <c r="E119" i="7"/>
  <c r="E120" i="7"/>
  <c r="E143" i="2"/>
  <c r="E137" i="2"/>
  <c r="E131" i="2"/>
  <c r="E125" i="2"/>
  <c r="E119" i="2"/>
  <c r="E148" i="2"/>
  <c r="E142" i="2"/>
  <c r="E136" i="2"/>
  <c r="E130" i="2"/>
  <c r="E124" i="2"/>
  <c r="E147" i="2"/>
  <c r="E141" i="2"/>
  <c r="E135" i="2"/>
  <c r="E129" i="2"/>
  <c r="E123" i="2"/>
  <c r="E146" i="2"/>
  <c r="E140" i="2"/>
  <c r="E134" i="2"/>
  <c r="E128" i="2"/>
  <c r="E122" i="2"/>
  <c r="E145" i="2"/>
  <c r="E139" i="2"/>
  <c r="E133" i="2"/>
  <c r="T133" i="2" s="1"/>
  <c r="E127" i="2"/>
  <c r="E121" i="2"/>
  <c r="E121" i="7"/>
  <c r="E144" i="2"/>
  <c r="E138" i="2"/>
  <c r="E132" i="2"/>
  <c r="E126" i="2"/>
  <c r="E120" i="2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Q8" i="6"/>
  <c r="U129" i="7"/>
  <c r="AB129" i="7"/>
  <c r="AB123" i="7"/>
  <c r="U123" i="7"/>
  <c r="U121" i="2"/>
  <c r="AB121" i="2"/>
  <c r="U128" i="2"/>
  <c r="AB128" i="2"/>
  <c r="U131" i="2"/>
  <c r="AB131" i="2"/>
  <c r="AB130" i="2"/>
  <c r="U130" i="2"/>
  <c r="U130" i="7"/>
  <c r="AB130" i="7"/>
  <c r="AB134" i="7"/>
  <c r="U134" i="7"/>
  <c r="AB128" i="7"/>
  <c r="U128" i="7"/>
  <c r="AB122" i="7"/>
  <c r="U122" i="7"/>
  <c r="AB120" i="2"/>
  <c r="U120" i="2"/>
  <c r="U127" i="2"/>
  <c r="AB127" i="2"/>
  <c r="U131" i="7"/>
  <c r="AB131" i="7"/>
  <c r="AB119" i="7"/>
  <c r="U119" i="7"/>
  <c r="U135" i="7"/>
  <c r="AB135" i="7"/>
  <c r="U124" i="7"/>
  <c r="AB124" i="7"/>
  <c r="U122" i="2"/>
  <c r="AB122" i="2"/>
  <c r="U129" i="2"/>
  <c r="AB129" i="2"/>
  <c r="U133" i="7"/>
  <c r="AB133" i="7"/>
  <c r="U127" i="7"/>
  <c r="AB127" i="7"/>
  <c r="U119" i="2"/>
  <c r="AB119" i="2"/>
  <c r="U126" i="2"/>
  <c r="AB126" i="2"/>
  <c r="AB121" i="7"/>
  <c r="U121" i="7"/>
  <c r="AF54" i="7"/>
  <c r="Y54" i="7"/>
  <c r="X74" i="7"/>
  <c r="AE74" i="7"/>
  <c r="S74" i="7"/>
  <c r="Z74" i="7"/>
  <c r="AE105" i="7"/>
  <c r="X105" i="7"/>
  <c r="G106" i="7"/>
  <c r="D106" i="7"/>
  <c r="J106" i="7"/>
  <c r="I106" i="7"/>
  <c r="R107" i="7"/>
  <c r="E106" i="7"/>
  <c r="F106" i="7"/>
  <c r="H106" i="7"/>
  <c r="AF137" i="7"/>
  <c r="Y137" i="7"/>
  <c r="Z54" i="7"/>
  <c r="S54" i="7"/>
  <c r="AD105" i="7"/>
  <c r="W105" i="7"/>
  <c r="AD74" i="7"/>
  <c r="W74" i="7"/>
  <c r="AC105" i="7"/>
  <c r="V105" i="7"/>
  <c r="AC74" i="7"/>
  <c r="V74" i="7"/>
  <c r="AA74" i="7"/>
  <c r="T74" i="7"/>
  <c r="Y105" i="7"/>
  <c r="AF105" i="7"/>
  <c r="U137" i="7"/>
  <c r="AB137" i="7"/>
  <c r="V54" i="7"/>
  <c r="AC54" i="7"/>
  <c r="AB105" i="7"/>
  <c r="U105" i="7"/>
  <c r="F75" i="7"/>
  <c r="E75" i="7"/>
  <c r="R76" i="7"/>
  <c r="J75" i="7"/>
  <c r="D75" i="7"/>
  <c r="G75" i="7"/>
  <c r="I75" i="7"/>
  <c r="H75" i="7"/>
  <c r="AA137" i="7"/>
  <c r="T137" i="7"/>
  <c r="J55" i="7"/>
  <c r="D55" i="7"/>
  <c r="I55" i="7"/>
  <c r="H55" i="7"/>
  <c r="E55" i="7"/>
  <c r="F55" i="7"/>
  <c r="G55" i="7"/>
  <c r="AB74" i="7"/>
  <c r="U74" i="7"/>
  <c r="S105" i="7"/>
  <c r="Z105" i="7"/>
  <c r="I138" i="7"/>
  <c r="H138" i="7"/>
  <c r="G138" i="7"/>
  <c r="F138" i="7"/>
  <c r="R139" i="7"/>
  <c r="J138" i="7"/>
  <c r="E138" i="7"/>
  <c r="V137" i="7"/>
  <c r="AC137" i="7"/>
  <c r="AA54" i="7"/>
  <c r="T54" i="7"/>
  <c r="W54" i="7"/>
  <c r="AD54" i="7"/>
  <c r="Y74" i="7"/>
  <c r="AF74" i="7"/>
  <c r="AE137" i="7"/>
  <c r="X137" i="7"/>
  <c r="AA105" i="7"/>
  <c r="T105" i="7"/>
  <c r="AD137" i="7"/>
  <c r="W137" i="7"/>
  <c r="AB54" i="7"/>
  <c r="U54" i="7"/>
  <c r="AE54" i="7"/>
  <c r="X54" i="7"/>
  <c r="X30" i="2"/>
  <c r="AE30" i="2"/>
  <c r="Y30" i="2"/>
  <c r="AF30" i="2"/>
  <c r="X45" i="2"/>
  <c r="AE45" i="2"/>
  <c r="AF45" i="2"/>
  <c r="Y45" i="2"/>
  <c r="AD104" i="2"/>
  <c r="AC104" i="2"/>
  <c r="X18" i="2"/>
  <c r="AE18" i="2"/>
  <c r="AF67" i="2"/>
  <c r="Y67" i="2"/>
  <c r="AD46" i="2"/>
  <c r="AC46" i="2"/>
  <c r="AD68" i="2"/>
  <c r="AC68" i="2"/>
  <c r="AF103" i="2"/>
  <c r="Y103" i="2"/>
  <c r="AE67" i="2"/>
  <c r="X67" i="2"/>
  <c r="AC31" i="2"/>
  <c r="AD31" i="2"/>
  <c r="X133" i="2"/>
  <c r="AE133" i="2"/>
  <c r="AE103" i="2"/>
  <c r="X103" i="2"/>
  <c r="AD134" i="2"/>
  <c r="AC134" i="2"/>
  <c r="Y18" i="2"/>
  <c r="AF18" i="2"/>
  <c r="Y133" i="2"/>
  <c r="AF133" i="2"/>
  <c r="V133" i="2"/>
  <c r="W133" i="2"/>
  <c r="U133" i="2"/>
  <c r="AB133" i="2"/>
  <c r="R135" i="2"/>
  <c r="AB103" i="2"/>
  <c r="U103" i="2"/>
  <c r="W103" i="2"/>
  <c r="R105" i="2"/>
  <c r="S103" i="2"/>
  <c r="Z103" i="2"/>
  <c r="V103" i="2"/>
  <c r="T103" i="2"/>
  <c r="AA103" i="2"/>
  <c r="AA67" i="2"/>
  <c r="Z30" i="2"/>
  <c r="S30" i="2"/>
  <c r="W18" i="2"/>
  <c r="R32" i="2"/>
  <c r="Z18" i="2"/>
  <c r="S18" i="2"/>
  <c r="U30" i="2"/>
  <c r="AB30" i="2"/>
  <c r="AB18" i="2"/>
  <c r="U18" i="2"/>
  <c r="R69" i="2"/>
  <c r="W68" i="2"/>
  <c r="Z68" i="2"/>
  <c r="AB67" i="2"/>
  <c r="U67" i="2"/>
  <c r="T18" i="2"/>
  <c r="AA18" i="2"/>
  <c r="V30" i="2"/>
  <c r="V18" i="2"/>
  <c r="R47" i="2"/>
  <c r="W67" i="2"/>
  <c r="S57" i="2"/>
  <c r="Z57" i="2"/>
  <c r="Z59" i="2"/>
  <c r="S59" i="2"/>
  <c r="W66" i="2"/>
  <c r="W56" i="2"/>
  <c r="W65" i="2"/>
  <c r="S66" i="2"/>
  <c r="Z66" i="2"/>
  <c r="Z60" i="2"/>
  <c r="S60" i="2"/>
  <c r="S64" i="2"/>
  <c r="Z64" i="2"/>
  <c r="S61" i="2"/>
  <c r="Z61" i="2"/>
  <c r="W63" i="2"/>
  <c r="W57" i="2"/>
  <c r="W60" i="2"/>
  <c r="Z62" i="2"/>
  <c r="S62" i="2"/>
  <c r="W62" i="2"/>
  <c r="W59" i="2"/>
  <c r="W64" i="2"/>
  <c r="Z65" i="2"/>
  <c r="S65" i="2"/>
  <c r="Z63" i="2"/>
  <c r="S63" i="2"/>
  <c r="S67" i="2"/>
  <c r="Z67" i="2"/>
  <c r="S58" i="2"/>
  <c r="Z58" i="2"/>
  <c r="W58" i="2"/>
  <c r="W61" i="2"/>
  <c r="W44" i="2"/>
  <c r="Z45" i="2"/>
  <c r="S45" i="2"/>
  <c r="T28" i="2"/>
  <c r="AA28" i="2"/>
  <c r="T45" i="2"/>
  <c r="AA45" i="2"/>
  <c r="V44" i="2"/>
  <c r="AB45" i="2"/>
  <c r="U45" i="2"/>
  <c r="W27" i="2"/>
  <c r="C30" i="2"/>
  <c r="AA133" i="2" l="1"/>
  <c r="T122" i="2"/>
  <c r="AA122" i="2"/>
  <c r="AA129" i="2"/>
  <c r="T129" i="2"/>
  <c r="T128" i="7"/>
  <c r="AA128" i="7"/>
  <c r="AA120" i="2"/>
  <c r="T120" i="2"/>
  <c r="AA132" i="7"/>
  <c r="T132" i="7"/>
  <c r="AA126" i="7"/>
  <c r="T126" i="7"/>
  <c r="T126" i="2"/>
  <c r="AA126" i="2"/>
  <c r="T127" i="2"/>
  <c r="AA127" i="2"/>
  <c r="T120" i="7"/>
  <c r="AA120" i="7"/>
  <c r="AA122" i="7"/>
  <c r="T122" i="7"/>
  <c r="AA133" i="7"/>
  <c r="T133" i="7"/>
  <c r="T128" i="2"/>
  <c r="AA128" i="2"/>
  <c r="D119" i="7"/>
  <c r="D120" i="7"/>
  <c r="D144" i="2"/>
  <c r="D138" i="2"/>
  <c r="D132" i="2"/>
  <c r="D126" i="2"/>
  <c r="D120" i="2"/>
  <c r="D143" i="2"/>
  <c r="D137" i="2"/>
  <c r="D131" i="2"/>
  <c r="D125" i="2"/>
  <c r="D119" i="2"/>
  <c r="D148" i="2"/>
  <c r="D142" i="2"/>
  <c r="D136" i="2"/>
  <c r="D130" i="2"/>
  <c r="D124" i="2"/>
  <c r="D147" i="2"/>
  <c r="D141" i="2"/>
  <c r="D135" i="2"/>
  <c r="D129" i="2"/>
  <c r="D123" i="2"/>
  <c r="D121" i="7"/>
  <c r="D146" i="2"/>
  <c r="D140" i="2"/>
  <c r="D134" i="2"/>
  <c r="Z134" i="2" s="1"/>
  <c r="D128" i="2"/>
  <c r="D122" i="2"/>
  <c r="D145" i="2"/>
  <c r="D139" i="2"/>
  <c r="D133" i="2"/>
  <c r="D127" i="2"/>
  <c r="D121" i="2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AA131" i="7"/>
  <c r="T131" i="7"/>
  <c r="AA125" i="7"/>
  <c r="T125" i="7"/>
  <c r="AA132" i="2"/>
  <c r="T132" i="2"/>
  <c r="AA119" i="2"/>
  <c r="T119" i="2"/>
  <c r="T119" i="7"/>
  <c r="AA119" i="7"/>
  <c r="AA134" i="7"/>
  <c r="T134" i="7"/>
  <c r="T121" i="2"/>
  <c r="AA121" i="2"/>
  <c r="T136" i="7"/>
  <c r="AA136" i="7"/>
  <c r="T130" i="7"/>
  <c r="AA130" i="7"/>
  <c r="T124" i="7"/>
  <c r="AA124" i="7"/>
  <c r="T124" i="2"/>
  <c r="AA124" i="2"/>
  <c r="T125" i="2"/>
  <c r="AA125" i="2"/>
  <c r="AA121" i="7"/>
  <c r="T121" i="7"/>
  <c r="T127" i="7"/>
  <c r="AA127" i="7"/>
  <c r="D138" i="7"/>
  <c r="Z138" i="7" s="1"/>
  <c r="AA135" i="7"/>
  <c r="T135" i="7"/>
  <c r="T129" i="7"/>
  <c r="AA129" i="7"/>
  <c r="T123" i="7"/>
  <c r="AA123" i="7"/>
  <c r="AA123" i="2"/>
  <c r="T123" i="2"/>
  <c r="T130" i="2"/>
  <c r="AA130" i="2"/>
  <c r="T131" i="2"/>
  <c r="AA131" i="2"/>
  <c r="AF138" i="7"/>
  <c r="Y138" i="7"/>
  <c r="G76" i="7"/>
  <c r="F76" i="7"/>
  <c r="E76" i="7"/>
  <c r="H76" i="7"/>
  <c r="J76" i="7"/>
  <c r="I76" i="7"/>
  <c r="D76" i="7"/>
  <c r="R77" i="7"/>
  <c r="AE138" i="7"/>
  <c r="X138" i="7"/>
  <c r="AB55" i="7"/>
  <c r="U55" i="7"/>
  <c r="Y75" i="7"/>
  <c r="AF75" i="7"/>
  <c r="AE106" i="7"/>
  <c r="X106" i="7"/>
  <c r="W55" i="7"/>
  <c r="AD55" i="7"/>
  <c r="AD106" i="7"/>
  <c r="W106" i="7"/>
  <c r="X55" i="7"/>
  <c r="AE55" i="7"/>
  <c r="AE75" i="7"/>
  <c r="X75" i="7"/>
  <c r="U75" i="7"/>
  <c r="AB75" i="7"/>
  <c r="AB106" i="7"/>
  <c r="U106" i="7"/>
  <c r="AC106" i="7"/>
  <c r="V106" i="7"/>
  <c r="AF106" i="7"/>
  <c r="Y106" i="7"/>
  <c r="R140" i="7"/>
  <c r="J139" i="7"/>
  <c r="D139" i="7"/>
  <c r="I139" i="7"/>
  <c r="H139" i="7"/>
  <c r="G139" i="7"/>
  <c r="E139" i="7"/>
  <c r="F139" i="7"/>
  <c r="T75" i="7"/>
  <c r="AA75" i="7"/>
  <c r="AB138" i="7"/>
  <c r="U138" i="7"/>
  <c r="V138" i="7"/>
  <c r="AC138" i="7"/>
  <c r="Z55" i="7"/>
  <c r="S55" i="7"/>
  <c r="AC75" i="7"/>
  <c r="V75" i="7"/>
  <c r="T106" i="7"/>
  <c r="AA106" i="7"/>
  <c r="AA55" i="7"/>
  <c r="T55" i="7"/>
  <c r="AD75" i="7"/>
  <c r="W75" i="7"/>
  <c r="Z106" i="7"/>
  <c r="S106" i="7"/>
  <c r="AA138" i="7"/>
  <c r="T138" i="7"/>
  <c r="W138" i="7"/>
  <c r="AD138" i="7"/>
  <c r="AC55" i="7"/>
  <c r="V55" i="7"/>
  <c r="Y55" i="7"/>
  <c r="AF55" i="7"/>
  <c r="S75" i="7"/>
  <c r="Z75" i="7"/>
  <c r="H107" i="7"/>
  <c r="J107" i="7"/>
  <c r="I107" i="7"/>
  <c r="G107" i="7"/>
  <c r="D107" i="7"/>
  <c r="E107" i="7"/>
  <c r="F107" i="7"/>
  <c r="R108" i="7"/>
  <c r="AD32" i="2"/>
  <c r="AC32" i="2"/>
  <c r="Y104" i="2"/>
  <c r="AF104" i="2"/>
  <c r="AD47" i="2"/>
  <c r="AC47" i="2"/>
  <c r="Y134" i="2"/>
  <c r="AF134" i="2"/>
  <c r="AE68" i="2"/>
  <c r="X68" i="2"/>
  <c r="Y68" i="2"/>
  <c r="AF68" i="2"/>
  <c r="AE104" i="2"/>
  <c r="X104" i="2"/>
  <c r="AD135" i="2"/>
  <c r="AC135" i="2"/>
  <c r="AF31" i="2"/>
  <c r="Y31" i="2"/>
  <c r="AE46" i="2"/>
  <c r="X46" i="2"/>
  <c r="AF46" i="2"/>
  <c r="Y46" i="2"/>
  <c r="X31" i="2"/>
  <c r="AE31" i="2"/>
  <c r="AD105" i="2"/>
  <c r="AC105" i="2"/>
  <c r="AD69" i="2"/>
  <c r="AC69" i="2"/>
  <c r="AE134" i="2"/>
  <c r="X134" i="2"/>
  <c r="W134" i="2"/>
  <c r="S134" i="2"/>
  <c r="T134" i="2"/>
  <c r="AA134" i="2"/>
  <c r="R136" i="2"/>
  <c r="AB134" i="2"/>
  <c r="U134" i="2"/>
  <c r="V134" i="2"/>
  <c r="T104" i="2"/>
  <c r="AA104" i="2"/>
  <c r="U104" i="2"/>
  <c r="AB104" i="2"/>
  <c r="Z104" i="2"/>
  <c r="S104" i="2"/>
  <c r="W104" i="2"/>
  <c r="V104" i="2"/>
  <c r="R106" i="2"/>
  <c r="S68" i="2"/>
  <c r="R70" i="2"/>
  <c r="V69" i="2"/>
  <c r="T68" i="2"/>
  <c r="AA68" i="2"/>
  <c r="AB31" i="2"/>
  <c r="U31" i="2"/>
  <c r="R33" i="2"/>
  <c r="AB68" i="2"/>
  <c r="U68" i="2"/>
  <c r="Z31" i="2"/>
  <c r="S31" i="2"/>
  <c r="R48" i="2"/>
  <c r="V31" i="2"/>
  <c r="V59" i="2"/>
  <c r="V61" i="2"/>
  <c r="V68" i="2"/>
  <c r="V65" i="2"/>
  <c r="V63" i="2"/>
  <c r="V57" i="2"/>
  <c r="V64" i="2"/>
  <c r="V66" i="2"/>
  <c r="V58" i="2"/>
  <c r="V67" i="2"/>
  <c r="V62" i="2"/>
  <c r="V60" i="2"/>
  <c r="W45" i="2"/>
  <c r="T46" i="2"/>
  <c r="AA46" i="2"/>
  <c r="S46" i="2"/>
  <c r="Z46" i="2"/>
  <c r="T29" i="2"/>
  <c r="AA29" i="2"/>
  <c r="V45" i="2"/>
  <c r="AB46" i="2"/>
  <c r="U46" i="2"/>
  <c r="W28" i="2"/>
  <c r="C31" i="2"/>
  <c r="S138" i="7" l="1"/>
  <c r="Z123" i="7"/>
  <c r="S123" i="7"/>
  <c r="Z136" i="7"/>
  <c r="S136" i="7"/>
  <c r="Z130" i="7"/>
  <c r="S130" i="7"/>
  <c r="S124" i="7"/>
  <c r="Z124" i="7"/>
  <c r="Z119" i="2"/>
  <c r="S119" i="2"/>
  <c r="Z126" i="2"/>
  <c r="S126" i="2"/>
  <c r="Z135" i="7"/>
  <c r="S135" i="7"/>
  <c r="S125" i="2"/>
  <c r="Z125" i="2"/>
  <c r="S134" i="7"/>
  <c r="Z134" i="7"/>
  <c r="S128" i="7"/>
  <c r="Z128" i="7"/>
  <c r="S122" i="7"/>
  <c r="Z122" i="7"/>
  <c r="S122" i="2"/>
  <c r="Z122" i="2"/>
  <c r="S123" i="2"/>
  <c r="Z123" i="2"/>
  <c r="Z130" i="2"/>
  <c r="S130" i="2"/>
  <c r="Z131" i="2"/>
  <c r="S131" i="2"/>
  <c r="S129" i="7"/>
  <c r="Z129" i="7"/>
  <c r="S124" i="2"/>
  <c r="Z124" i="2"/>
  <c r="Z133" i="7"/>
  <c r="S133" i="7"/>
  <c r="S127" i="7"/>
  <c r="Z127" i="7"/>
  <c r="Z121" i="2"/>
  <c r="S121" i="2"/>
  <c r="S128" i="2"/>
  <c r="Z128" i="2"/>
  <c r="Z129" i="2"/>
  <c r="S129" i="2"/>
  <c r="Z132" i="2"/>
  <c r="S132" i="2"/>
  <c r="S132" i="7"/>
  <c r="Z132" i="7"/>
  <c r="Z126" i="7"/>
  <c r="S126" i="7"/>
  <c r="Z127" i="2"/>
  <c r="S127" i="2"/>
  <c r="S120" i="7"/>
  <c r="Z120" i="7"/>
  <c r="Z121" i="7"/>
  <c r="S121" i="7"/>
  <c r="Z137" i="7"/>
  <c r="S137" i="7"/>
  <c r="Z131" i="7"/>
  <c r="S131" i="7"/>
  <c r="Z125" i="7"/>
  <c r="S125" i="7"/>
  <c r="Z133" i="2"/>
  <c r="S133" i="2"/>
  <c r="Z120" i="2"/>
  <c r="S120" i="2"/>
  <c r="Z119" i="7"/>
  <c r="S119" i="7"/>
  <c r="X139" i="7"/>
  <c r="AE139" i="7"/>
  <c r="R78" i="7"/>
  <c r="J77" i="7"/>
  <c r="H77" i="7"/>
  <c r="G77" i="7"/>
  <c r="F77" i="7"/>
  <c r="I77" i="7"/>
  <c r="E77" i="7"/>
  <c r="D77" i="7"/>
  <c r="I108" i="7"/>
  <c r="H108" i="7"/>
  <c r="G108" i="7"/>
  <c r="F108" i="7"/>
  <c r="J108" i="7"/>
  <c r="D108" i="7"/>
  <c r="E108" i="7"/>
  <c r="R109" i="7"/>
  <c r="AA107" i="7"/>
  <c r="T107" i="7"/>
  <c r="AC139" i="7"/>
  <c r="V139" i="7"/>
  <c r="AD76" i="7"/>
  <c r="W76" i="7"/>
  <c r="W139" i="7"/>
  <c r="AD139" i="7"/>
  <c r="U76" i="7"/>
  <c r="AB76" i="7"/>
  <c r="AE107" i="7"/>
  <c r="X107" i="7"/>
  <c r="Z139" i="7"/>
  <c r="S139" i="7"/>
  <c r="Z76" i="7"/>
  <c r="S76" i="7"/>
  <c r="AC76" i="7"/>
  <c r="V76" i="7"/>
  <c r="Z107" i="7"/>
  <c r="S107" i="7"/>
  <c r="AC107" i="7"/>
  <c r="V107" i="7"/>
  <c r="AF107" i="7"/>
  <c r="Y107" i="7"/>
  <c r="AB139" i="7"/>
  <c r="U139" i="7"/>
  <c r="AF139" i="7"/>
  <c r="Y139" i="7"/>
  <c r="AE76" i="7"/>
  <c r="X76" i="7"/>
  <c r="T76" i="7"/>
  <c r="AA76" i="7"/>
  <c r="U107" i="7"/>
  <c r="AB107" i="7"/>
  <c r="AD107" i="7"/>
  <c r="W107" i="7"/>
  <c r="AA139" i="7"/>
  <c r="T139" i="7"/>
  <c r="E140" i="7"/>
  <c r="R141" i="7"/>
  <c r="J140" i="7"/>
  <c r="D140" i="7"/>
  <c r="I140" i="7"/>
  <c r="H140" i="7"/>
  <c r="F140" i="7"/>
  <c r="G140" i="7"/>
  <c r="AF76" i="7"/>
  <c r="Y76" i="7"/>
  <c r="Y69" i="2"/>
  <c r="AF69" i="2"/>
  <c r="AE32" i="2"/>
  <c r="X32" i="2"/>
  <c r="X69" i="2"/>
  <c r="AE69" i="2"/>
  <c r="X105" i="2"/>
  <c r="AE105" i="2"/>
  <c r="AF135" i="2"/>
  <c r="Y135" i="2"/>
  <c r="X47" i="2"/>
  <c r="AE47" i="2"/>
  <c r="Y47" i="2"/>
  <c r="AF47" i="2"/>
  <c r="AD33" i="2"/>
  <c r="AC33" i="2"/>
  <c r="AD70" i="2"/>
  <c r="AC70" i="2"/>
  <c r="AD48" i="2"/>
  <c r="AC48" i="2"/>
  <c r="AD106" i="2"/>
  <c r="AC106" i="2"/>
  <c r="AD136" i="2"/>
  <c r="AC136" i="2"/>
  <c r="Y105" i="2"/>
  <c r="AF105" i="2"/>
  <c r="X135" i="2"/>
  <c r="AE135" i="2"/>
  <c r="Y32" i="2"/>
  <c r="AF32" i="2"/>
  <c r="V135" i="2"/>
  <c r="R137" i="2"/>
  <c r="S135" i="2"/>
  <c r="Z135" i="2"/>
  <c r="W135" i="2"/>
  <c r="T135" i="2"/>
  <c r="AA135" i="2"/>
  <c r="U135" i="2"/>
  <c r="AB135" i="2"/>
  <c r="U105" i="2"/>
  <c r="AB105" i="2"/>
  <c r="V105" i="2"/>
  <c r="AA105" i="2"/>
  <c r="T105" i="2"/>
  <c r="W105" i="2"/>
  <c r="R107" i="2"/>
  <c r="S105" i="2"/>
  <c r="Z105" i="2"/>
  <c r="R71" i="2"/>
  <c r="Z69" i="2"/>
  <c r="S69" i="2"/>
  <c r="V32" i="2"/>
  <c r="R49" i="2"/>
  <c r="AA69" i="2"/>
  <c r="T69" i="2"/>
  <c r="R34" i="2"/>
  <c r="Z32" i="2"/>
  <c r="S32" i="2"/>
  <c r="U69" i="2"/>
  <c r="AB69" i="2"/>
  <c r="W69" i="2"/>
  <c r="U32" i="2"/>
  <c r="AB32" i="2"/>
  <c r="W29" i="2"/>
  <c r="Z47" i="2"/>
  <c r="S47" i="2"/>
  <c r="T30" i="2"/>
  <c r="AA30" i="2"/>
  <c r="U47" i="2"/>
  <c r="AB47" i="2"/>
  <c r="V46" i="2"/>
  <c r="T47" i="2"/>
  <c r="AA47" i="2"/>
  <c r="W46" i="2"/>
  <c r="C32" i="2"/>
  <c r="AE108" i="7" l="1"/>
  <c r="X108" i="7"/>
  <c r="F141" i="7"/>
  <c r="E141" i="7"/>
  <c r="R142" i="7"/>
  <c r="J141" i="7"/>
  <c r="D141" i="7"/>
  <c r="I141" i="7"/>
  <c r="G141" i="7"/>
  <c r="H141" i="7"/>
  <c r="Z77" i="7"/>
  <c r="S77" i="7"/>
  <c r="S140" i="7"/>
  <c r="Z140" i="7"/>
  <c r="R110" i="7"/>
  <c r="J109" i="7"/>
  <c r="D109" i="7"/>
  <c r="G109" i="7"/>
  <c r="F109" i="7"/>
  <c r="E109" i="7"/>
  <c r="H109" i="7"/>
  <c r="I109" i="7"/>
  <c r="AD108" i="7"/>
  <c r="W108" i="7"/>
  <c r="AC77" i="7"/>
  <c r="V77" i="7"/>
  <c r="AA108" i="7"/>
  <c r="T108" i="7"/>
  <c r="Z108" i="7"/>
  <c r="S108" i="7"/>
  <c r="AA140" i="7"/>
  <c r="T140" i="7"/>
  <c r="AF108" i="7"/>
  <c r="Y108" i="7"/>
  <c r="AA77" i="7"/>
  <c r="T77" i="7"/>
  <c r="E78" i="7"/>
  <c r="I78" i="7"/>
  <c r="R79" i="7"/>
  <c r="G78" i="7"/>
  <c r="F78" i="7"/>
  <c r="D78" i="7"/>
  <c r="H78" i="7"/>
  <c r="J78" i="7"/>
  <c r="W77" i="7"/>
  <c r="AD77" i="7"/>
  <c r="AF77" i="7"/>
  <c r="Y77" i="7"/>
  <c r="AD140" i="7"/>
  <c r="W140" i="7"/>
  <c r="AB108" i="7"/>
  <c r="U108" i="7"/>
  <c r="AE77" i="7"/>
  <c r="X77" i="7"/>
  <c r="Y140" i="7"/>
  <c r="AF140" i="7"/>
  <c r="AC140" i="7"/>
  <c r="V140" i="7"/>
  <c r="AB140" i="7"/>
  <c r="U140" i="7"/>
  <c r="X140" i="7"/>
  <c r="AE140" i="7"/>
  <c r="V108" i="7"/>
  <c r="AC108" i="7"/>
  <c r="AB77" i="7"/>
  <c r="U77" i="7"/>
  <c r="AD49" i="2"/>
  <c r="AC49" i="2"/>
  <c r="X106" i="2"/>
  <c r="AE106" i="2"/>
  <c r="X70" i="2"/>
  <c r="AE70" i="2"/>
  <c r="Y70" i="2"/>
  <c r="AF70" i="2"/>
  <c r="X48" i="2"/>
  <c r="AE48" i="2"/>
  <c r="AD137" i="2"/>
  <c r="AC137" i="2"/>
  <c r="AF136" i="2"/>
  <c r="Y136" i="2"/>
  <c r="Y33" i="2"/>
  <c r="AF33" i="2"/>
  <c r="Y48" i="2"/>
  <c r="AF48" i="2"/>
  <c r="AD34" i="2"/>
  <c r="AC34" i="2"/>
  <c r="Y106" i="2"/>
  <c r="AF106" i="2"/>
  <c r="AD107" i="2"/>
  <c r="AC107" i="2"/>
  <c r="AD71" i="2"/>
  <c r="AC71" i="2"/>
  <c r="AE136" i="2"/>
  <c r="X136" i="2"/>
  <c r="X33" i="2"/>
  <c r="AE33" i="2"/>
  <c r="S136" i="2"/>
  <c r="Z136" i="2"/>
  <c r="T136" i="2"/>
  <c r="AA136" i="2"/>
  <c r="V136" i="2"/>
  <c r="W136" i="2"/>
  <c r="U136" i="2"/>
  <c r="AB136" i="2"/>
  <c r="R138" i="2"/>
  <c r="T106" i="2"/>
  <c r="AA106" i="2"/>
  <c r="V106" i="2"/>
  <c r="W106" i="2"/>
  <c r="AB106" i="2"/>
  <c r="U106" i="2"/>
  <c r="R108" i="2"/>
  <c r="S106" i="2"/>
  <c r="Z106" i="2"/>
  <c r="S33" i="2"/>
  <c r="Z33" i="2"/>
  <c r="Z70" i="2"/>
  <c r="S70" i="2"/>
  <c r="AA70" i="2"/>
  <c r="T70" i="2"/>
  <c r="AB33" i="2"/>
  <c r="U33" i="2"/>
  <c r="W70" i="2"/>
  <c r="V70" i="2"/>
  <c r="V33" i="2"/>
  <c r="AB70" i="2"/>
  <c r="U70" i="2"/>
  <c r="R50" i="2"/>
  <c r="R72" i="2"/>
  <c r="W47" i="2"/>
  <c r="AB48" i="2"/>
  <c r="U48" i="2"/>
  <c r="T48" i="2"/>
  <c r="AA48" i="2"/>
  <c r="Z48" i="2"/>
  <c r="S48" i="2"/>
  <c r="T31" i="2"/>
  <c r="AA31" i="2"/>
  <c r="V47" i="2"/>
  <c r="W30" i="2"/>
  <c r="C33" i="2"/>
  <c r="AE109" i="7" l="1"/>
  <c r="X109" i="7"/>
  <c r="Z78" i="7"/>
  <c r="S78" i="7"/>
  <c r="AC109" i="7"/>
  <c r="V109" i="7"/>
  <c r="Y141" i="7"/>
  <c r="AF141" i="7"/>
  <c r="AB78" i="7"/>
  <c r="U78" i="7"/>
  <c r="V78" i="7"/>
  <c r="AC78" i="7"/>
  <c r="T141" i="7"/>
  <c r="AA141" i="7"/>
  <c r="F79" i="7"/>
  <c r="R80" i="7"/>
  <c r="J79" i="7"/>
  <c r="D79" i="7"/>
  <c r="I79" i="7"/>
  <c r="H79" i="7"/>
  <c r="G79" i="7"/>
  <c r="E79" i="7"/>
  <c r="W109" i="7"/>
  <c r="AD109" i="7"/>
  <c r="R111" i="7"/>
  <c r="J110" i="7"/>
  <c r="D110" i="7"/>
  <c r="E110" i="7"/>
  <c r="G110" i="7"/>
  <c r="F110" i="7"/>
  <c r="H110" i="7"/>
  <c r="I110" i="7"/>
  <c r="AC141" i="7"/>
  <c r="V141" i="7"/>
  <c r="AB141" i="7"/>
  <c r="U141" i="7"/>
  <c r="Z109" i="7"/>
  <c r="S109" i="7"/>
  <c r="Y109" i="7"/>
  <c r="AF109" i="7"/>
  <c r="AF78" i="7"/>
  <c r="Y78" i="7"/>
  <c r="X78" i="7"/>
  <c r="AE78" i="7"/>
  <c r="AA109" i="7"/>
  <c r="T109" i="7"/>
  <c r="AE141" i="7"/>
  <c r="X141" i="7"/>
  <c r="G142" i="7"/>
  <c r="F142" i="7"/>
  <c r="E142" i="7"/>
  <c r="R143" i="7"/>
  <c r="J142" i="7"/>
  <c r="D142" i="7"/>
  <c r="H142" i="7"/>
  <c r="I142" i="7"/>
  <c r="AD141" i="7"/>
  <c r="W141" i="7"/>
  <c r="AD78" i="7"/>
  <c r="W78" i="7"/>
  <c r="T78" i="7"/>
  <c r="AA78" i="7"/>
  <c r="AB109" i="7"/>
  <c r="U109" i="7"/>
  <c r="S141" i="7"/>
  <c r="Z141" i="7"/>
  <c r="AD50" i="2"/>
  <c r="AC50" i="2"/>
  <c r="AE71" i="2"/>
  <c r="X71" i="2"/>
  <c r="AF71" i="2"/>
  <c r="Y71" i="2"/>
  <c r="AF107" i="2"/>
  <c r="Y107" i="2"/>
  <c r="Y34" i="2"/>
  <c r="AF34" i="2"/>
  <c r="AD138" i="2"/>
  <c r="AC138" i="2"/>
  <c r="X137" i="2"/>
  <c r="AE137" i="2"/>
  <c r="AE107" i="2"/>
  <c r="X107" i="2"/>
  <c r="AD108" i="2"/>
  <c r="AC108" i="2"/>
  <c r="Y137" i="2"/>
  <c r="AF137" i="2"/>
  <c r="AD72" i="2"/>
  <c r="AC72" i="2"/>
  <c r="AE34" i="2"/>
  <c r="X34" i="2"/>
  <c r="AE49" i="2"/>
  <c r="X49" i="2"/>
  <c r="AF49" i="2"/>
  <c r="Y49" i="2"/>
  <c r="W137" i="2"/>
  <c r="T137" i="2"/>
  <c r="AA137" i="2"/>
  <c r="R139" i="2"/>
  <c r="U137" i="2"/>
  <c r="AB137" i="2"/>
  <c r="Z137" i="2"/>
  <c r="S137" i="2"/>
  <c r="V137" i="2"/>
  <c r="T107" i="2"/>
  <c r="AA107" i="2"/>
  <c r="U107" i="2"/>
  <c r="AB107" i="2"/>
  <c r="W107" i="2"/>
  <c r="V107" i="2"/>
  <c r="R109" i="2"/>
  <c r="Z107" i="2"/>
  <c r="S107" i="2"/>
  <c r="Z71" i="2"/>
  <c r="S71" i="2"/>
  <c r="T71" i="2"/>
  <c r="AA71" i="2"/>
  <c r="R73" i="2"/>
  <c r="U34" i="2"/>
  <c r="AB34" i="2"/>
  <c r="V71" i="2"/>
  <c r="R51" i="2"/>
  <c r="U71" i="2"/>
  <c r="AB71" i="2"/>
  <c r="Z34" i="2"/>
  <c r="S34" i="2"/>
  <c r="W71" i="2"/>
  <c r="V34" i="2"/>
  <c r="W31" i="2"/>
  <c r="S49" i="2"/>
  <c r="Z49" i="2"/>
  <c r="T49" i="2"/>
  <c r="AA49" i="2"/>
  <c r="T32" i="2"/>
  <c r="AA32" i="2"/>
  <c r="V48" i="2"/>
  <c r="AB49" i="2"/>
  <c r="U49" i="2"/>
  <c r="W48" i="2"/>
  <c r="C34" i="2"/>
  <c r="AC110" i="7" l="1"/>
  <c r="V110" i="7"/>
  <c r="Z142" i="7"/>
  <c r="S142" i="7"/>
  <c r="U110" i="7"/>
  <c r="AB110" i="7"/>
  <c r="S79" i="7"/>
  <c r="Z79" i="7"/>
  <c r="AF142" i="7"/>
  <c r="Y142" i="7"/>
  <c r="T110" i="7"/>
  <c r="AA110" i="7"/>
  <c r="T142" i="7"/>
  <c r="AA142" i="7"/>
  <c r="Z110" i="7"/>
  <c r="S110" i="7"/>
  <c r="AC79" i="7"/>
  <c r="V79" i="7"/>
  <c r="AB79" i="7"/>
  <c r="U79" i="7"/>
  <c r="AA79" i="7"/>
  <c r="T79" i="7"/>
  <c r="U142" i="7"/>
  <c r="AB142" i="7"/>
  <c r="X110" i="7"/>
  <c r="AE110" i="7"/>
  <c r="AF110" i="7"/>
  <c r="Y110" i="7"/>
  <c r="W79" i="7"/>
  <c r="AD79" i="7"/>
  <c r="Y79" i="7"/>
  <c r="AF79" i="7"/>
  <c r="H143" i="7"/>
  <c r="G143" i="7"/>
  <c r="F143" i="7"/>
  <c r="E143" i="7"/>
  <c r="I143" i="7"/>
  <c r="J143" i="7"/>
  <c r="R144" i="7"/>
  <c r="D143" i="7"/>
  <c r="G80" i="7"/>
  <c r="E80" i="7"/>
  <c r="F80" i="7"/>
  <c r="D80" i="7"/>
  <c r="H80" i="7"/>
  <c r="J80" i="7"/>
  <c r="I80" i="7"/>
  <c r="R81" i="7"/>
  <c r="AE142" i="7"/>
  <c r="X142" i="7"/>
  <c r="AD142" i="7"/>
  <c r="W142" i="7"/>
  <c r="AC142" i="7"/>
  <c r="V142" i="7"/>
  <c r="W110" i="7"/>
  <c r="AD110" i="7"/>
  <c r="E111" i="7"/>
  <c r="F111" i="7"/>
  <c r="J111" i="7"/>
  <c r="I111" i="7"/>
  <c r="R112" i="7"/>
  <c r="H111" i="7"/>
  <c r="D111" i="7"/>
  <c r="G111" i="7"/>
  <c r="AE79" i="7"/>
  <c r="X79" i="7"/>
  <c r="X108" i="2"/>
  <c r="AE108" i="2"/>
  <c r="X72" i="2"/>
  <c r="AE72" i="2"/>
  <c r="Y72" i="2"/>
  <c r="AF72" i="2"/>
  <c r="X138" i="2"/>
  <c r="AE138" i="2"/>
  <c r="AD51" i="2"/>
  <c r="AC51" i="2"/>
  <c r="Y108" i="2"/>
  <c r="AF108" i="2"/>
  <c r="AD73" i="2"/>
  <c r="AC73" i="2"/>
  <c r="AD109" i="2"/>
  <c r="AC109" i="2"/>
  <c r="AD139" i="2"/>
  <c r="AC139" i="2"/>
  <c r="Y138" i="2"/>
  <c r="AF138" i="2"/>
  <c r="AE50" i="2"/>
  <c r="X50" i="2"/>
  <c r="Y50" i="2"/>
  <c r="AF50" i="2"/>
  <c r="W138" i="2"/>
  <c r="AA138" i="2"/>
  <c r="T138" i="2"/>
  <c r="R140" i="2"/>
  <c r="Z138" i="2"/>
  <c r="S138" i="2"/>
  <c r="U138" i="2"/>
  <c r="AB138" i="2"/>
  <c r="V138" i="2"/>
  <c r="AA108" i="2"/>
  <c r="T108" i="2"/>
  <c r="U108" i="2"/>
  <c r="AB108" i="2"/>
  <c r="V108" i="2"/>
  <c r="W108" i="2"/>
  <c r="S108" i="2"/>
  <c r="Z108" i="2"/>
  <c r="R110" i="2"/>
  <c r="V72" i="2"/>
  <c r="U72" i="2"/>
  <c r="AB72" i="2"/>
  <c r="R74" i="2"/>
  <c r="R52" i="2"/>
  <c r="AA72" i="2"/>
  <c r="T72" i="2"/>
  <c r="W72" i="2"/>
  <c r="S72" i="2"/>
  <c r="Z72" i="2"/>
  <c r="AB50" i="2"/>
  <c r="U50" i="2"/>
  <c r="W49" i="2"/>
  <c r="T34" i="2"/>
  <c r="AA34" i="2"/>
  <c r="T50" i="2"/>
  <c r="AA50" i="2"/>
  <c r="W32" i="2"/>
  <c r="Z50" i="2"/>
  <c r="S50" i="2"/>
  <c r="T33" i="2"/>
  <c r="AA33" i="2"/>
  <c r="V49" i="2"/>
  <c r="V80" i="7" l="1"/>
  <c r="AC80" i="7"/>
  <c r="X111" i="7"/>
  <c r="AE111" i="7"/>
  <c r="H81" i="7"/>
  <c r="G81" i="7"/>
  <c r="F81" i="7"/>
  <c r="E81" i="7"/>
  <c r="D81" i="7"/>
  <c r="R82" i="7"/>
  <c r="I81" i="7"/>
  <c r="J81" i="7"/>
  <c r="T80" i="7"/>
  <c r="AA80" i="7"/>
  <c r="AA143" i="7"/>
  <c r="T143" i="7"/>
  <c r="AE80" i="7"/>
  <c r="X80" i="7"/>
  <c r="AF80" i="7"/>
  <c r="Y80" i="7"/>
  <c r="AA111" i="7"/>
  <c r="T111" i="7"/>
  <c r="AD80" i="7"/>
  <c r="W80" i="7"/>
  <c r="I144" i="7"/>
  <c r="H144" i="7"/>
  <c r="G144" i="7"/>
  <c r="F144" i="7"/>
  <c r="R145" i="7"/>
  <c r="J144" i="7"/>
  <c r="D144" i="7"/>
  <c r="E144" i="7"/>
  <c r="AD143" i="7"/>
  <c r="W143" i="7"/>
  <c r="U143" i="7"/>
  <c r="AB143" i="7"/>
  <c r="AC111" i="7"/>
  <c r="V111" i="7"/>
  <c r="V143" i="7"/>
  <c r="AC143" i="7"/>
  <c r="AD111" i="7"/>
  <c r="W111" i="7"/>
  <c r="Z80" i="7"/>
  <c r="S80" i="7"/>
  <c r="AF143" i="7"/>
  <c r="Y143" i="7"/>
  <c r="Y111" i="7"/>
  <c r="AF111" i="7"/>
  <c r="AB111" i="7"/>
  <c r="U111" i="7"/>
  <c r="Z143" i="7"/>
  <c r="S143" i="7"/>
  <c r="S111" i="7"/>
  <c r="Z111" i="7"/>
  <c r="F112" i="7"/>
  <c r="G112" i="7"/>
  <c r="E112" i="7"/>
  <c r="D112" i="7"/>
  <c r="R113" i="7"/>
  <c r="H112" i="7"/>
  <c r="I112" i="7"/>
  <c r="J112" i="7"/>
  <c r="U80" i="7"/>
  <c r="AB80" i="7"/>
  <c r="AE143" i="7"/>
  <c r="X143" i="7"/>
  <c r="AD74" i="2"/>
  <c r="AC74" i="2"/>
  <c r="AD140" i="2"/>
  <c r="AC140" i="2"/>
  <c r="X73" i="2"/>
  <c r="AE73" i="2"/>
  <c r="Y73" i="2"/>
  <c r="AF73" i="2"/>
  <c r="X51" i="2"/>
  <c r="AE51" i="2"/>
  <c r="Y51" i="2"/>
  <c r="AF51" i="2"/>
  <c r="Y109" i="2"/>
  <c r="AF109" i="2"/>
  <c r="AD110" i="2"/>
  <c r="AC110" i="2"/>
  <c r="AE139" i="2"/>
  <c r="X139" i="2"/>
  <c r="AD52" i="2"/>
  <c r="AC52" i="2"/>
  <c r="AF139" i="2"/>
  <c r="Y139" i="2"/>
  <c r="X109" i="2"/>
  <c r="AE109" i="2"/>
  <c r="R141" i="2"/>
  <c r="AA139" i="2"/>
  <c r="T139" i="2"/>
  <c r="AB139" i="2"/>
  <c r="U139" i="2"/>
  <c r="V139" i="2"/>
  <c r="S139" i="2"/>
  <c r="Z139" i="2"/>
  <c r="W139" i="2"/>
  <c r="S109" i="2"/>
  <c r="Z109" i="2"/>
  <c r="T109" i="2"/>
  <c r="AA109" i="2"/>
  <c r="AB109" i="2"/>
  <c r="U109" i="2"/>
  <c r="W109" i="2"/>
  <c r="V109" i="2"/>
  <c r="R111" i="2"/>
  <c r="U73" i="2"/>
  <c r="AB73" i="2"/>
  <c r="T73" i="2"/>
  <c r="AA73" i="2"/>
  <c r="R53" i="2"/>
  <c r="Z73" i="2"/>
  <c r="S73" i="2"/>
  <c r="V73" i="2"/>
  <c r="R75" i="2"/>
  <c r="W73" i="2"/>
  <c r="AB51" i="2"/>
  <c r="U51" i="2"/>
  <c r="V50" i="2"/>
  <c r="W50" i="2"/>
  <c r="W34" i="2"/>
  <c r="T51" i="2"/>
  <c r="AA51" i="2"/>
  <c r="W33" i="2"/>
  <c r="Z51" i="2"/>
  <c r="S51" i="2"/>
  <c r="R146" i="7" l="1"/>
  <c r="J145" i="7"/>
  <c r="D145" i="7"/>
  <c r="I145" i="7"/>
  <c r="H145" i="7"/>
  <c r="G145" i="7"/>
  <c r="E145" i="7"/>
  <c r="F145" i="7"/>
  <c r="AD112" i="7"/>
  <c r="W112" i="7"/>
  <c r="AF144" i="7"/>
  <c r="Y144" i="7"/>
  <c r="AF81" i="7"/>
  <c r="Y81" i="7"/>
  <c r="V81" i="7"/>
  <c r="AC81" i="7"/>
  <c r="W81" i="7"/>
  <c r="AD81" i="7"/>
  <c r="AB144" i="7"/>
  <c r="U144" i="7"/>
  <c r="I82" i="7"/>
  <c r="H82" i="7"/>
  <c r="G82" i="7"/>
  <c r="R83" i="7"/>
  <c r="J82" i="7"/>
  <c r="F82" i="7"/>
  <c r="E82" i="7"/>
  <c r="D82" i="7"/>
  <c r="T112" i="7"/>
  <c r="AA112" i="7"/>
  <c r="V144" i="7"/>
  <c r="AC144" i="7"/>
  <c r="Z81" i="7"/>
  <c r="S81" i="7"/>
  <c r="G113" i="7"/>
  <c r="H113" i="7"/>
  <c r="R114" i="7"/>
  <c r="J113" i="7"/>
  <c r="I113" i="7"/>
  <c r="F113" i="7"/>
  <c r="E113" i="7"/>
  <c r="D113" i="7"/>
  <c r="S112" i="7"/>
  <c r="Z112" i="7"/>
  <c r="Y112" i="7"/>
  <c r="AF112" i="7"/>
  <c r="V112" i="7"/>
  <c r="AC112" i="7"/>
  <c r="AA144" i="7"/>
  <c r="T144" i="7"/>
  <c r="W144" i="7"/>
  <c r="AD144" i="7"/>
  <c r="AA81" i="7"/>
  <c r="T81" i="7"/>
  <c r="AE81" i="7"/>
  <c r="X81" i="7"/>
  <c r="AE112" i="7"/>
  <c r="X112" i="7"/>
  <c r="U112" i="7"/>
  <c r="AB112" i="7"/>
  <c r="Z144" i="7"/>
  <c r="S144" i="7"/>
  <c r="AE144" i="7"/>
  <c r="X144" i="7"/>
  <c r="U81" i="7"/>
  <c r="AB81" i="7"/>
  <c r="Y140" i="2"/>
  <c r="AF140" i="2"/>
  <c r="Y110" i="2"/>
  <c r="AF110" i="2"/>
  <c r="Y52" i="2"/>
  <c r="AF52" i="2"/>
  <c r="AD75" i="2"/>
  <c r="AC75" i="2"/>
  <c r="X52" i="2"/>
  <c r="AE52" i="2"/>
  <c r="AD141" i="2"/>
  <c r="AC141" i="2"/>
  <c r="AD111" i="2"/>
  <c r="AC111" i="2"/>
  <c r="AE140" i="2"/>
  <c r="X140" i="2"/>
  <c r="AD53" i="2"/>
  <c r="AC53" i="2"/>
  <c r="AE110" i="2"/>
  <c r="X110" i="2"/>
  <c r="AE74" i="2"/>
  <c r="X74" i="2"/>
  <c r="Y74" i="2"/>
  <c r="AF74" i="2"/>
  <c r="AB140" i="2"/>
  <c r="U140" i="2"/>
  <c r="W140" i="2"/>
  <c r="V140" i="2"/>
  <c r="R142" i="2"/>
  <c r="S140" i="2"/>
  <c r="Z140" i="2"/>
  <c r="T140" i="2"/>
  <c r="AA140" i="2"/>
  <c r="T110" i="2"/>
  <c r="AA110" i="2"/>
  <c r="U110" i="2"/>
  <c r="AB110" i="2"/>
  <c r="Z110" i="2"/>
  <c r="S110" i="2"/>
  <c r="W110" i="2"/>
  <c r="V110" i="2"/>
  <c r="R112" i="2"/>
  <c r="T74" i="2"/>
  <c r="AA74" i="2"/>
  <c r="V74" i="2"/>
  <c r="W74" i="2"/>
  <c r="R54" i="2"/>
  <c r="R76" i="2"/>
  <c r="U74" i="2"/>
  <c r="AB74" i="2"/>
  <c r="S74" i="2"/>
  <c r="Z74" i="2"/>
  <c r="W51" i="2"/>
  <c r="AB52" i="2"/>
  <c r="U52" i="2"/>
  <c r="T52" i="2"/>
  <c r="AA52" i="2"/>
  <c r="Z52" i="2"/>
  <c r="S52" i="2"/>
  <c r="V51" i="2"/>
  <c r="W145" i="7" l="1"/>
  <c r="AD145" i="7"/>
  <c r="X145" i="7"/>
  <c r="AE145" i="7"/>
  <c r="Z113" i="7"/>
  <c r="S113" i="7"/>
  <c r="AD113" i="7"/>
  <c r="W113" i="7"/>
  <c r="R84" i="7"/>
  <c r="J83" i="7"/>
  <c r="D83" i="7"/>
  <c r="I83" i="7"/>
  <c r="H83" i="7"/>
  <c r="E83" i="7"/>
  <c r="F83" i="7"/>
  <c r="G83" i="7"/>
  <c r="AC145" i="7"/>
  <c r="V145" i="7"/>
  <c r="T113" i="7"/>
  <c r="AA113" i="7"/>
  <c r="Z82" i="7"/>
  <c r="S82" i="7"/>
  <c r="AE113" i="7"/>
  <c r="X113" i="7"/>
  <c r="AA82" i="7"/>
  <c r="T82" i="7"/>
  <c r="AE82" i="7"/>
  <c r="X82" i="7"/>
  <c r="Z145" i="7"/>
  <c r="S145" i="7"/>
  <c r="AC113" i="7"/>
  <c r="V113" i="7"/>
  <c r="U113" i="7"/>
  <c r="AB113" i="7"/>
  <c r="AF113" i="7"/>
  <c r="Y113" i="7"/>
  <c r="AB82" i="7"/>
  <c r="U82" i="7"/>
  <c r="AB145" i="7"/>
  <c r="U145" i="7"/>
  <c r="AF145" i="7"/>
  <c r="Y145" i="7"/>
  <c r="V82" i="7"/>
  <c r="AC82" i="7"/>
  <c r="W82" i="7"/>
  <c r="AD82" i="7"/>
  <c r="H114" i="7"/>
  <c r="G114" i="7"/>
  <c r="I114" i="7"/>
  <c r="R115" i="7"/>
  <c r="J114" i="7"/>
  <c r="F114" i="7"/>
  <c r="D114" i="7"/>
  <c r="E114" i="7"/>
  <c r="AF82" i="7"/>
  <c r="Y82" i="7"/>
  <c r="AA145" i="7"/>
  <c r="T145" i="7"/>
  <c r="E146" i="7"/>
  <c r="R147" i="7"/>
  <c r="J146" i="7"/>
  <c r="D146" i="7"/>
  <c r="I146" i="7"/>
  <c r="H146" i="7"/>
  <c r="F146" i="7"/>
  <c r="G146" i="7"/>
  <c r="X141" i="2"/>
  <c r="AE141" i="2"/>
  <c r="AD112" i="2"/>
  <c r="AC112" i="2"/>
  <c r="AE53" i="2"/>
  <c r="X53" i="2"/>
  <c r="AF53" i="2"/>
  <c r="Y53" i="2"/>
  <c r="Y111" i="2"/>
  <c r="AF111" i="2"/>
  <c r="AE111" i="2"/>
  <c r="X111" i="2"/>
  <c r="AD76" i="2"/>
  <c r="AC76" i="2"/>
  <c r="AD54" i="2"/>
  <c r="AC54" i="2"/>
  <c r="AD142" i="2"/>
  <c r="AC142" i="2"/>
  <c r="Y141" i="2"/>
  <c r="AF141" i="2"/>
  <c r="AE75" i="2"/>
  <c r="X75" i="2"/>
  <c r="Y75" i="2"/>
  <c r="AF75" i="2"/>
  <c r="R143" i="2"/>
  <c r="W141" i="2"/>
  <c r="S141" i="2"/>
  <c r="Z141" i="2"/>
  <c r="T141" i="2"/>
  <c r="AA141" i="2"/>
  <c r="V141" i="2"/>
  <c r="U141" i="2"/>
  <c r="AB141" i="2"/>
  <c r="U111" i="2"/>
  <c r="AB111" i="2"/>
  <c r="V111" i="2"/>
  <c r="AA111" i="2"/>
  <c r="T111" i="2"/>
  <c r="W111" i="2"/>
  <c r="R113" i="2"/>
  <c r="S111" i="2"/>
  <c r="Z111" i="2"/>
  <c r="S75" i="2"/>
  <c r="Z75" i="2"/>
  <c r="W75" i="2"/>
  <c r="AB75" i="2"/>
  <c r="U75" i="2"/>
  <c r="AA75" i="2"/>
  <c r="T75" i="2"/>
  <c r="V75" i="2"/>
  <c r="R77" i="2"/>
  <c r="R55" i="2"/>
  <c r="AA53" i="2"/>
  <c r="T53" i="2"/>
  <c r="S53" i="2"/>
  <c r="Z53" i="2"/>
  <c r="U53" i="2"/>
  <c r="AB53" i="2"/>
  <c r="V52" i="2"/>
  <c r="W52" i="2"/>
  <c r="AC146" i="7" l="1"/>
  <c r="V146" i="7"/>
  <c r="F147" i="7"/>
  <c r="E147" i="7"/>
  <c r="R148" i="7"/>
  <c r="J147" i="7"/>
  <c r="D147" i="7"/>
  <c r="I147" i="7"/>
  <c r="G147" i="7"/>
  <c r="H147" i="7"/>
  <c r="AA114" i="7"/>
  <c r="T114" i="7"/>
  <c r="V114" i="7"/>
  <c r="AC114" i="7"/>
  <c r="X83" i="7"/>
  <c r="AE83" i="7"/>
  <c r="AA146" i="7"/>
  <c r="T146" i="7"/>
  <c r="Z83" i="7"/>
  <c r="S83" i="7"/>
  <c r="Y83" i="7"/>
  <c r="AF83" i="7"/>
  <c r="AF114" i="7"/>
  <c r="Y114" i="7"/>
  <c r="AB83" i="7"/>
  <c r="U83" i="7"/>
  <c r="E84" i="7"/>
  <c r="R85" i="7"/>
  <c r="J84" i="7"/>
  <c r="D84" i="7"/>
  <c r="I84" i="7"/>
  <c r="F84" i="7"/>
  <c r="H84" i="7"/>
  <c r="G84" i="7"/>
  <c r="AB146" i="7"/>
  <c r="U146" i="7"/>
  <c r="Z114" i="7"/>
  <c r="S114" i="7"/>
  <c r="U114" i="7"/>
  <c r="AB114" i="7"/>
  <c r="AC83" i="7"/>
  <c r="V83" i="7"/>
  <c r="X146" i="7"/>
  <c r="AE146" i="7"/>
  <c r="S146" i="7"/>
  <c r="Z146" i="7"/>
  <c r="I115" i="7"/>
  <c r="H115" i="7"/>
  <c r="R116" i="7"/>
  <c r="J115" i="7"/>
  <c r="D115" i="7"/>
  <c r="G115" i="7"/>
  <c r="E115" i="7"/>
  <c r="F115" i="7"/>
  <c r="AA83" i="7"/>
  <c r="T83" i="7"/>
  <c r="AD114" i="7"/>
  <c r="W114" i="7"/>
  <c r="AD146" i="7"/>
  <c r="W146" i="7"/>
  <c r="Y146" i="7"/>
  <c r="AF146" i="7"/>
  <c r="AE114" i="7"/>
  <c r="X114" i="7"/>
  <c r="W83" i="7"/>
  <c r="AD83" i="7"/>
  <c r="AD55" i="2"/>
  <c r="AC55" i="2"/>
  <c r="AD113" i="2"/>
  <c r="AC113" i="2"/>
  <c r="X76" i="2"/>
  <c r="AE76" i="2"/>
  <c r="Y76" i="2"/>
  <c r="AF76" i="2"/>
  <c r="Y142" i="2"/>
  <c r="AF142" i="2"/>
  <c r="AD77" i="2"/>
  <c r="AC77" i="2"/>
  <c r="AD143" i="2"/>
  <c r="AC143" i="2"/>
  <c r="X112" i="2"/>
  <c r="AE112" i="2"/>
  <c r="Y112" i="2"/>
  <c r="AF112" i="2"/>
  <c r="X142" i="2"/>
  <c r="AE142" i="2"/>
  <c r="X54" i="2"/>
  <c r="AE54" i="2"/>
  <c r="Y54" i="2"/>
  <c r="AF54" i="2"/>
  <c r="W142" i="2"/>
  <c r="R144" i="2"/>
  <c r="T142" i="2"/>
  <c r="AA142" i="2"/>
  <c r="U142" i="2"/>
  <c r="AB142" i="2"/>
  <c r="S142" i="2"/>
  <c r="Z142" i="2"/>
  <c r="V142" i="2"/>
  <c r="T112" i="2"/>
  <c r="AA112" i="2"/>
  <c r="V112" i="2"/>
  <c r="W112" i="2"/>
  <c r="AB112" i="2"/>
  <c r="U112" i="2"/>
  <c r="R114" i="2"/>
  <c r="S112" i="2"/>
  <c r="Z112" i="2"/>
  <c r="U76" i="2"/>
  <c r="AB76" i="2"/>
  <c r="Z76" i="2"/>
  <c r="S76" i="2"/>
  <c r="T76" i="2"/>
  <c r="AA76" i="2"/>
  <c r="R78" i="2"/>
  <c r="V76" i="2"/>
  <c r="W76" i="2"/>
  <c r="T54" i="2"/>
  <c r="AA54" i="2"/>
  <c r="Z54" i="2"/>
  <c r="S54" i="2"/>
  <c r="V53" i="2"/>
  <c r="W53" i="2"/>
  <c r="AB54" i="2"/>
  <c r="U54" i="2"/>
  <c r="AA115" i="7" l="1"/>
  <c r="T115" i="7"/>
  <c r="F85" i="7"/>
  <c r="E85" i="7"/>
  <c r="R86" i="7"/>
  <c r="J85" i="7"/>
  <c r="D85" i="7"/>
  <c r="G85" i="7"/>
  <c r="I85" i="7"/>
  <c r="H85" i="7"/>
  <c r="AB115" i="7"/>
  <c r="U115" i="7"/>
  <c r="W115" i="7"/>
  <c r="AD115" i="7"/>
  <c r="S84" i="7"/>
  <c r="Z84" i="7"/>
  <c r="Y147" i="7"/>
  <c r="AF147" i="7"/>
  <c r="AE115" i="7"/>
  <c r="X115" i="7"/>
  <c r="G148" i="7"/>
  <c r="F148" i="7"/>
  <c r="E148" i="7"/>
  <c r="J148" i="7"/>
  <c r="D148" i="7"/>
  <c r="H148" i="7"/>
  <c r="I148" i="7"/>
  <c r="AB147" i="7"/>
  <c r="U147" i="7"/>
  <c r="V115" i="7"/>
  <c r="AC115" i="7"/>
  <c r="AD147" i="7"/>
  <c r="W147" i="7"/>
  <c r="S115" i="7"/>
  <c r="Z115" i="7"/>
  <c r="T84" i="7"/>
  <c r="AA84" i="7"/>
  <c r="AF115" i="7"/>
  <c r="Y115" i="7"/>
  <c r="AB84" i="7"/>
  <c r="U84" i="7"/>
  <c r="AE147" i="7"/>
  <c r="X147" i="7"/>
  <c r="Y84" i="7"/>
  <c r="AF84" i="7"/>
  <c r="AC84" i="7"/>
  <c r="V84" i="7"/>
  <c r="T147" i="7"/>
  <c r="AA147" i="7"/>
  <c r="AD84" i="7"/>
  <c r="W84" i="7"/>
  <c r="AC147" i="7"/>
  <c r="V147" i="7"/>
  <c r="R117" i="7"/>
  <c r="J116" i="7"/>
  <c r="D116" i="7"/>
  <c r="I116" i="7"/>
  <c r="H116" i="7"/>
  <c r="E116" i="7"/>
  <c r="G116" i="7"/>
  <c r="F116" i="7"/>
  <c r="X84" i="7"/>
  <c r="AE84" i="7"/>
  <c r="S147" i="7"/>
  <c r="Z147" i="7"/>
  <c r="AD114" i="2"/>
  <c r="AC114" i="2"/>
  <c r="AE143" i="2"/>
  <c r="X143" i="2"/>
  <c r="X77" i="2"/>
  <c r="AE77" i="2"/>
  <c r="Y77" i="2"/>
  <c r="AF77" i="2"/>
  <c r="Y113" i="2"/>
  <c r="AF113" i="2"/>
  <c r="AD78" i="2"/>
  <c r="AC78" i="2"/>
  <c r="X113" i="2"/>
  <c r="AE113" i="2"/>
  <c r="AF143" i="2"/>
  <c r="Y143" i="2"/>
  <c r="AD144" i="2"/>
  <c r="AC144" i="2"/>
  <c r="X55" i="2"/>
  <c r="AE55" i="2"/>
  <c r="Y55" i="2"/>
  <c r="AF55" i="2"/>
  <c r="U143" i="2"/>
  <c r="AB143" i="2"/>
  <c r="W143" i="2"/>
  <c r="R145" i="2"/>
  <c r="S143" i="2"/>
  <c r="Z143" i="2"/>
  <c r="V143" i="2"/>
  <c r="T143" i="2"/>
  <c r="AA143" i="2"/>
  <c r="T113" i="2"/>
  <c r="AA113" i="2"/>
  <c r="U113" i="2"/>
  <c r="AB113" i="2"/>
  <c r="W113" i="2"/>
  <c r="V113" i="2"/>
  <c r="R115" i="2"/>
  <c r="Z113" i="2"/>
  <c r="S113" i="2"/>
  <c r="V77" i="2"/>
  <c r="W77" i="2"/>
  <c r="S77" i="2"/>
  <c r="Z77" i="2"/>
  <c r="U77" i="2"/>
  <c r="AB77" i="2"/>
  <c r="T77" i="2"/>
  <c r="AA77" i="2"/>
  <c r="R79" i="2"/>
  <c r="U55" i="2"/>
  <c r="AB55" i="2"/>
  <c r="AA55" i="2"/>
  <c r="T55" i="2"/>
  <c r="S55" i="2"/>
  <c r="Z55" i="2"/>
  <c r="V54" i="2"/>
  <c r="W54" i="2"/>
  <c r="AB116" i="7" l="1"/>
  <c r="U116" i="7"/>
  <c r="Y116" i="7"/>
  <c r="AF116" i="7"/>
  <c r="Z148" i="7"/>
  <c r="S148" i="7"/>
  <c r="S85" i="7"/>
  <c r="Z85" i="7"/>
  <c r="AC116" i="7"/>
  <c r="V116" i="7"/>
  <c r="E117" i="7"/>
  <c r="J117" i="7"/>
  <c r="D117" i="7"/>
  <c r="I117" i="7"/>
  <c r="F117" i="7"/>
  <c r="H117" i="7"/>
  <c r="G117" i="7"/>
  <c r="AF148" i="7"/>
  <c r="Y148" i="7"/>
  <c r="Y85" i="7"/>
  <c r="AF85" i="7"/>
  <c r="AA116" i="7"/>
  <c r="T116" i="7"/>
  <c r="W116" i="7"/>
  <c r="AD116" i="7"/>
  <c r="AD85" i="7"/>
  <c r="W85" i="7"/>
  <c r="X116" i="7"/>
  <c r="AE116" i="7"/>
  <c r="AE85" i="7"/>
  <c r="X85" i="7"/>
  <c r="AB85" i="7"/>
  <c r="U85" i="7"/>
  <c r="T148" i="7"/>
  <c r="AA148" i="7"/>
  <c r="G86" i="7"/>
  <c r="F86" i="7"/>
  <c r="E86" i="7"/>
  <c r="H86" i="7"/>
  <c r="D86" i="7"/>
  <c r="I86" i="7"/>
  <c r="J86" i="7"/>
  <c r="U148" i="7"/>
  <c r="AB148" i="7"/>
  <c r="T85" i="7"/>
  <c r="AA85" i="7"/>
  <c r="AE148" i="7"/>
  <c r="X148" i="7"/>
  <c r="AC148" i="7"/>
  <c r="V148" i="7"/>
  <c r="S116" i="7"/>
  <c r="Z116" i="7"/>
  <c r="AD148" i="7"/>
  <c r="W148" i="7"/>
  <c r="AC85" i="7"/>
  <c r="V85" i="7"/>
  <c r="AD115" i="2"/>
  <c r="AC115" i="2"/>
  <c r="X144" i="2"/>
  <c r="AE144" i="2"/>
  <c r="AE78" i="2"/>
  <c r="X78" i="2"/>
  <c r="Y78" i="2"/>
  <c r="AF78" i="2"/>
  <c r="AD145" i="2"/>
  <c r="AC145" i="2"/>
  <c r="Y144" i="2"/>
  <c r="AF144" i="2"/>
  <c r="AE114" i="2"/>
  <c r="X114" i="2"/>
  <c r="AD79" i="2"/>
  <c r="AC79" i="2"/>
  <c r="Y114" i="2"/>
  <c r="AF114" i="2"/>
  <c r="W144" i="2"/>
  <c r="T144" i="2"/>
  <c r="AA144" i="2"/>
  <c r="Z144" i="2"/>
  <c r="S144" i="2"/>
  <c r="R146" i="2"/>
  <c r="U144" i="2"/>
  <c r="AB144" i="2"/>
  <c r="V144" i="2"/>
  <c r="V114" i="2"/>
  <c r="U114" i="2"/>
  <c r="AB114" i="2"/>
  <c r="S114" i="2"/>
  <c r="Z114" i="2"/>
  <c r="AA114" i="2"/>
  <c r="T114" i="2"/>
  <c r="W114" i="2"/>
  <c r="R116" i="2"/>
  <c r="S78" i="2"/>
  <c r="Z78" i="2"/>
  <c r="U78" i="2"/>
  <c r="AB78" i="2"/>
  <c r="AA78" i="2"/>
  <c r="T78" i="2"/>
  <c r="R80" i="2"/>
  <c r="W78" i="2"/>
  <c r="V78" i="2"/>
  <c r="V55" i="2"/>
  <c r="W55" i="2"/>
  <c r="D84" i="1"/>
  <c r="AE86" i="7" l="1"/>
  <c r="X86" i="7"/>
  <c r="AF86" i="7"/>
  <c r="Y86" i="7"/>
  <c r="AC86" i="7"/>
  <c r="V86" i="7"/>
  <c r="Y117" i="7"/>
  <c r="AF117" i="7"/>
  <c r="Z86" i="7"/>
  <c r="S86" i="7"/>
  <c r="AB117" i="7"/>
  <c r="U117" i="7"/>
  <c r="T117" i="7"/>
  <c r="AA117" i="7"/>
  <c r="AD86" i="7"/>
  <c r="W86" i="7"/>
  <c r="X117" i="7"/>
  <c r="AE117" i="7"/>
  <c r="AC117" i="7"/>
  <c r="V117" i="7"/>
  <c r="AD117" i="7"/>
  <c r="W117" i="7"/>
  <c r="T86" i="7"/>
  <c r="AA86" i="7"/>
  <c r="U86" i="7"/>
  <c r="AB86" i="7"/>
  <c r="S117" i="7"/>
  <c r="Z117" i="7"/>
  <c r="Y115" i="2"/>
  <c r="AF115" i="2"/>
  <c r="AD80" i="2"/>
  <c r="AC80" i="2"/>
  <c r="AD116" i="2"/>
  <c r="AC116" i="2"/>
  <c r="AD146" i="2"/>
  <c r="AC146" i="2"/>
  <c r="X145" i="2"/>
  <c r="AE145" i="2"/>
  <c r="X79" i="2"/>
  <c r="AE79" i="2"/>
  <c r="Y79" i="2"/>
  <c r="AF79" i="2"/>
  <c r="Y145" i="2"/>
  <c r="AF145" i="2"/>
  <c r="X115" i="2"/>
  <c r="AE115" i="2"/>
  <c r="AA145" i="2"/>
  <c r="T145" i="2"/>
  <c r="V145" i="2"/>
  <c r="W145" i="2"/>
  <c r="U145" i="2"/>
  <c r="AB145" i="2"/>
  <c r="R147" i="2"/>
  <c r="S145" i="2"/>
  <c r="Z145" i="2"/>
  <c r="S115" i="2"/>
  <c r="Z115" i="2"/>
  <c r="AB115" i="2"/>
  <c r="U115" i="2"/>
  <c r="V115" i="2"/>
  <c r="W115" i="2"/>
  <c r="T115" i="2"/>
  <c r="AA115" i="2"/>
  <c r="R117" i="2"/>
  <c r="T79" i="2"/>
  <c r="AA79" i="2"/>
  <c r="S79" i="2"/>
  <c r="Z79" i="2"/>
  <c r="AB79" i="2"/>
  <c r="U79" i="2"/>
  <c r="V79" i="2"/>
  <c r="W79" i="2"/>
  <c r="R81" i="2"/>
  <c r="A84" i="1"/>
  <c r="B84" i="1" s="1"/>
  <c r="D95" i="1"/>
  <c r="AD147" i="2" l="1"/>
  <c r="AC147" i="2"/>
  <c r="AD81" i="2"/>
  <c r="AC81" i="2"/>
  <c r="AE146" i="2"/>
  <c r="X146" i="2"/>
  <c r="AE116" i="2"/>
  <c r="X116" i="2"/>
  <c r="Y146" i="2"/>
  <c r="AF146" i="2"/>
  <c r="AE80" i="2"/>
  <c r="X80" i="2"/>
  <c r="Y80" i="2"/>
  <c r="AF80" i="2"/>
  <c r="AD117" i="2"/>
  <c r="AC117" i="2"/>
  <c r="Y116" i="2"/>
  <c r="AF116" i="2"/>
  <c r="W146" i="2"/>
  <c r="T146" i="2"/>
  <c r="AA146" i="2"/>
  <c r="R148" i="2"/>
  <c r="S146" i="2"/>
  <c r="Z146" i="2"/>
  <c r="AB146" i="2"/>
  <c r="U146" i="2"/>
  <c r="V146" i="2"/>
  <c r="T116" i="2"/>
  <c r="AA116" i="2"/>
  <c r="U116" i="2"/>
  <c r="AB116" i="2"/>
  <c r="Z116" i="2"/>
  <c r="S116" i="2"/>
  <c r="W116" i="2"/>
  <c r="V116" i="2"/>
  <c r="W80" i="2"/>
  <c r="AB80" i="2"/>
  <c r="U80" i="2"/>
  <c r="V80" i="2"/>
  <c r="R82" i="2"/>
  <c r="Z80" i="2"/>
  <c r="S80" i="2"/>
  <c r="AA80" i="2"/>
  <c r="T80" i="2"/>
  <c r="A95" i="1"/>
  <c r="B95" i="1" s="1"/>
  <c r="D106" i="1"/>
  <c r="AF117" i="2" l="1"/>
  <c r="Y117" i="2"/>
  <c r="Y147" i="2"/>
  <c r="AF147" i="2"/>
  <c r="X81" i="2"/>
  <c r="AE81" i="2"/>
  <c r="AF81" i="2"/>
  <c r="Y81" i="2"/>
  <c r="AD82" i="2"/>
  <c r="AC82" i="2"/>
  <c r="AD148" i="2"/>
  <c r="AC148" i="2"/>
  <c r="X117" i="2"/>
  <c r="AE117" i="2"/>
  <c r="AE147" i="2"/>
  <c r="X147" i="2"/>
  <c r="T147" i="2"/>
  <c r="AA147" i="2"/>
  <c r="W147" i="2"/>
  <c r="V147" i="2"/>
  <c r="U147" i="2"/>
  <c r="AB147" i="2"/>
  <c r="S147" i="2"/>
  <c r="Z147" i="2"/>
  <c r="U117" i="2"/>
  <c r="AB117" i="2"/>
  <c r="V117" i="2"/>
  <c r="AA117" i="2"/>
  <c r="T117" i="2"/>
  <c r="W117" i="2"/>
  <c r="S117" i="2"/>
  <c r="Z117" i="2"/>
  <c r="S81" i="2"/>
  <c r="Z81" i="2"/>
  <c r="W81" i="2"/>
  <c r="U81" i="2"/>
  <c r="AB81" i="2"/>
  <c r="V81" i="2"/>
  <c r="AA81" i="2"/>
  <c r="T81" i="2"/>
  <c r="R83" i="2"/>
  <c r="A106" i="1"/>
  <c r="B106" i="1" s="1"/>
  <c r="D117" i="1"/>
  <c r="Y148" i="2" l="1"/>
  <c r="AF148" i="2"/>
  <c r="AE82" i="2"/>
  <c r="X82" i="2"/>
  <c r="AF82" i="2"/>
  <c r="Y82" i="2"/>
  <c r="X148" i="2"/>
  <c r="AE148" i="2"/>
  <c r="AD83" i="2"/>
  <c r="AC83" i="2"/>
  <c r="S148" i="2"/>
  <c r="Z148" i="2"/>
  <c r="W148" i="2"/>
  <c r="T148" i="2"/>
  <c r="AA148" i="2"/>
  <c r="V148" i="2"/>
  <c r="U148" i="2"/>
  <c r="AB148" i="2"/>
  <c r="AB82" i="2"/>
  <c r="U82" i="2"/>
  <c r="V82" i="2"/>
  <c r="R84" i="2"/>
  <c r="W82" i="2"/>
  <c r="S82" i="2"/>
  <c r="Z82" i="2"/>
  <c r="T82" i="2"/>
  <c r="AA82" i="2"/>
  <c r="A117" i="1"/>
  <c r="B117" i="1" s="1"/>
  <c r="D9" i="1"/>
  <c r="AD84" i="2" l="1"/>
  <c r="AC84" i="2"/>
  <c r="Y83" i="2"/>
  <c r="AF83" i="2"/>
  <c r="X83" i="2"/>
  <c r="AE83" i="2"/>
  <c r="AA83" i="2"/>
  <c r="T83" i="2"/>
  <c r="V83" i="2"/>
  <c r="AB83" i="2"/>
  <c r="U83" i="2"/>
  <c r="R85" i="2"/>
  <c r="W83" i="2"/>
  <c r="Z83" i="2"/>
  <c r="S83" i="2"/>
  <c r="A9" i="1"/>
  <c r="B9" i="1" s="1"/>
  <c r="D115" i="1"/>
  <c r="AC85" i="2" l="1"/>
  <c r="AD85" i="2"/>
  <c r="X84" i="2"/>
  <c r="AE84" i="2"/>
  <c r="Y84" i="2"/>
  <c r="AF84" i="2"/>
  <c r="U84" i="2"/>
  <c r="AB84" i="2"/>
  <c r="V84" i="2"/>
  <c r="T84" i="2"/>
  <c r="AA84" i="2"/>
  <c r="Z84" i="2"/>
  <c r="S84" i="2"/>
  <c r="W84" i="2"/>
  <c r="R86" i="2"/>
  <c r="A115" i="1"/>
  <c r="B115" i="1" s="1"/>
  <c r="D55" i="1"/>
  <c r="AE85" i="2" l="1"/>
  <c r="X85" i="2"/>
  <c r="AF85" i="2"/>
  <c r="Y85" i="2"/>
  <c r="AC86" i="2"/>
  <c r="AD86" i="2"/>
  <c r="W85" i="2"/>
  <c r="AA85" i="2"/>
  <c r="T85" i="2"/>
  <c r="U85" i="2"/>
  <c r="AB85" i="2"/>
  <c r="S85" i="2"/>
  <c r="Z85" i="2"/>
  <c r="V85" i="2"/>
  <c r="A55" i="1"/>
  <c r="B55" i="1" s="1"/>
  <c r="D49" i="1"/>
  <c r="Y86" i="2" l="1"/>
  <c r="AF86" i="2"/>
  <c r="AE86" i="2"/>
  <c r="X86" i="2"/>
  <c r="AA86" i="2"/>
  <c r="T86" i="2"/>
  <c r="W86" i="2"/>
  <c r="V86" i="2"/>
  <c r="AB86" i="2"/>
  <c r="U86" i="2"/>
  <c r="Z86" i="2"/>
  <c r="S86" i="2"/>
  <c r="A49" i="1"/>
  <c r="B49" i="1" s="1"/>
  <c r="D31" i="1"/>
  <c r="A31" i="1" l="1"/>
  <c r="B31" i="1" s="1"/>
  <c r="D17" i="1"/>
  <c r="A17" i="1" l="1"/>
  <c r="B17" i="1" s="1"/>
  <c r="D28" i="1"/>
  <c r="A28" i="1" l="1"/>
  <c r="B28" i="1" s="1"/>
  <c r="D75" i="1"/>
  <c r="A75" i="1" l="1"/>
  <c r="B75" i="1" s="1"/>
  <c r="D80" i="1"/>
  <c r="A80" i="1" l="1"/>
  <c r="B80" i="1" s="1"/>
  <c r="D103" i="1"/>
  <c r="A103" i="1" l="1"/>
  <c r="B103" i="1" s="1"/>
  <c r="D6" i="1"/>
  <c r="A6" i="1" l="1"/>
  <c r="B6" i="1" s="1"/>
  <c r="D37" i="1"/>
  <c r="A37" i="1" l="1"/>
  <c r="B37" i="1" s="1"/>
  <c r="D30" i="1"/>
  <c r="A30" i="1" l="1"/>
  <c r="B30" i="1" s="1"/>
  <c r="D47" i="1"/>
  <c r="A47" i="1" l="1"/>
  <c r="B47" i="1" s="1"/>
  <c r="D11" i="1"/>
  <c r="A11" i="1" l="1"/>
  <c r="B11" i="1" s="1"/>
  <c r="D94" i="1"/>
  <c r="A94" i="1" l="1"/>
  <c r="B94" i="1" s="1"/>
  <c r="D58" i="1"/>
  <c r="A58" i="1" l="1"/>
  <c r="B58" i="1" s="1"/>
  <c r="D105" i="1"/>
  <c r="A105" i="1" l="1"/>
  <c r="B105" i="1" s="1"/>
  <c r="D33" i="1"/>
  <c r="A33" i="1" l="1"/>
  <c r="B33" i="1" s="1"/>
  <c r="D110" i="1"/>
  <c r="A110" i="1" l="1"/>
  <c r="B110" i="1" s="1"/>
  <c r="D74" i="1"/>
  <c r="A74" i="1" l="1"/>
  <c r="B74" i="1" s="1"/>
  <c r="D32" i="1"/>
  <c r="A32" i="1" l="1"/>
  <c r="B32" i="1" s="1"/>
  <c r="D97" i="1"/>
  <c r="A97" i="1" l="1"/>
  <c r="B97" i="1" s="1"/>
  <c r="D25" i="1"/>
  <c r="A25" i="1" l="1"/>
  <c r="B25" i="1" s="1"/>
  <c r="D78" i="1"/>
  <c r="A78" i="1" l="1"/>
  <c r="B78" i="1" s="1"/>
  <c r="D109" i="1"/>
  <c r="A109" i="1" l="1"/>
  <c r="B109" i="1" s="1"/>
  <c r="D19" i="1"/>
  <c r="A19" i="1" l="1"/>
  <c r="B19" i="1" s="1"/>
  <c r="D48" i="1"/>
  <c r="A48" i="1" l="1"/>
  <c r="B48" i="1" s="1"/>
  <c r="D113" i="1"/>
  <c r="A113" i="1" l="1"/>
  <c r="B113" i="1" s="1"/>
  <c r="D77" i="1"/>
  <c r="A77" i="1" l="1"/>
  <c r="B77" i="1" s="1"/>
  <c r="D41" i="1"/>
  <c r="A41" i="1" l="1"/>
  <c r="B41" i="1" s="1"/>
  <c r="D5" i="1"/>
  <c r="A5" i="1" l="1"/>
  <c r="B5" i="1" s="1"/>
  <c r="D88" i="1"/>
  <c r="A88" i="1" l="1"/>
  <c r="B88" i="1" s="1"/>
  <c r="D52" i="1"/>
  <c r="A52" i="1" l="1"/>
  <c r="B52" i="1" s="1"/>
  <c r="D16" i="1"/>
  <c r="A16" i="1" l="1"/>
  <c r="B16" i="1" s="1"/>
  <c r="D99" i="1"/>
  <c r="A99" i="1" l="1"/>
  <c r="B99" i="1" s="1"/>
  <c r="D63" i="1"/>
  <c r="A63" i="1" l="1"/>
  <c r="B63" i="1" s="1"/>
  <c r="D27" i="1"/>
  <c r="A27" i="1" l="1"/>
  <c r="B27" i="1" s="1"/>
  <c r="D104" i="1"/>
  <c r="A104" i="1" l="1"/>
  <c r="B104" i="1" s="1"/>
  <c r="D68" i="1"/>
  <c r="A68" i="1" l="1"/>
  <c r="B68" i="1" s="1"/>
  <c r="D26" i="1"/>
  <c r="A26" i="1" l="1"/>
  <c r="B26" i="1" s="1"/>
  <c r="D85" i="1"/>
  <c r="A85" i="1" l="1"/>
  <c r="B85" i="1" s="1"/>
  <c r="D13" i="1"/>
  <c r="A13" i="1" l="1"/>
  <c r="B13" i="1" s="1"/>
  <c r="D66" i="1"/>
  <c r="A66" i="1" l="1"/>
  <c r="B66" i="1" s="1"/>
  <c r="D61" i="1"/>
  <c r="A61" i="1" l="1"/>
  <c r="B61" i="1" s="1"/>
  <c r="D59" i="1"/>
  <c r="A59" i="1" l="1"/>
  <c r="B59" i="1" s="1"/>
  <c r="D70" i="1"/>
  <c r="A70" i="1" l="1"/>
  <c r="B70" i="1" s="1"/>
  <c r="D45" i="1"/>
  <c r="A45" i="1" l="1"/>
  <c r="B45" i="1" s="1"/>
  <c r="D50" i="1"/>
  <c r="A50" i="1" l="1"/>
  <c r="B50" i="1" s="1"/>
  <c r="D96" i="1"/>
  <c r="A96" i="1" l="1"/>
  <c r="B96" i="1" s="1"/>
  <c r="D38" i="1"/>
  <c r="A38" i="1" l="1"/>
  <c r="B38" i="1" s="1"/>
  <c r="D89" i="1"/>
  <c r="A89" i="1" l="1"/>
  <c r="B89" i="1" s="1"/>
  <c r="D100" i="1"/>
  <c r="A100" i="1" l="1"/>
  <c r="B100" i="1" s="1"/>
  <c r="D111" i="1"/>
  <c r="A111" i="1" l="1"/>
  <c r="B111" i="1" s="1"/>
  <c r="D116" i="1"/>
  <c r="A116" i="1" l="1"/>
  <c r="B116" i="1" s="1"/>
  <c r="D44" i="1"/>
  <c r="A44" i="1" l="1"/>
  <c r="B44" i="1" s="1"/>
  <c r="D90" i="1"/>
  <c r="A90" i="1" l="1"/>
  <c r="B90" i="1" s="1"/>
  <c r="D20" i="1"/>
  <c r="A20" i="1" l="1"/>
  <c r="B20" i="1" s="1"/>
  <c r="D83" i="1"/>
  <c r="A83" i="1" l="1"/>
  <c r="B83" i="1" s="1"/>
  <c r="D22" i="1"/>
  <c r="A22" i="1" l="1"/>
  <c r="B22" i="1" s="1"/>
  <c r="D91" i="1"/>
  <c r="A91" i="1" l="1"/>
  <c r="B91" i="1" s="1"/>
  <c r="D7" i="1"/>
  <c r="A7" i="1" l="1"/>
  <c r="B7" i="1" s="1"/>
  <c r="D36" i="1"/>
  <c r="A36" i="1" l="1"/>
  <c r="B36" i="1" s="1"/>
  <c r="D107" i="1"/>
  <c r="A107" i="1" l="1"/>
  <c r="B107" i="1" s="1"/>
  <c r="D71" i="1"/>
  <c r="A71" i="1" l="1"/>
  <c r="B71" i="1" s="1"/>
  <c r="D35" i="1"/>
  <c r="A35" i="1" l="1"/>
  <c r="B35" i="1" s="1"/>
  <c r="D118" i="1"/>
  <c r="A118" i="1" l="1"/>
  <c r="B118" i="1" s="1"/>
  <c r="D82" i="1"/>
  <c r="A82" i="1" l="1"/>
  <c r="B82" i="1" s="1"/>
  <c r="D46" i="1"/>
  <c r="A46" i="1" l="1"/>
  <c r="B46" i="1" s="1"/>
  <c r="D10" i="1"/>
  <c r="A10" i="1" l="1"/>
  <c r="B10" i="1" s="1"/>
  <c r="D93" i="1"/>
  <c r="A93" i="1" l="1"/>
  <c r="B93" i="1" s="1"/>
  <c r="D57" i="1"/>
  <c r="A57" i="1" l="1"/>
  <c r="B57" i="1" s="1"/>
  <c r="D21" i="1"/>
  <c r="A21" i="1" l="1"/>
  <c r="B21" i="1" s="1"/>
  <c r="D98" i="1"/>
  <c r="A98" i="1" l="1"/>
  <c r="B98" i="1" s="1"/>
  <c r="D62" i="1"/>
  <c r="A62" i="1" l="1"/>
  <c r="B62" i="1" s="1"/>
  <c r="D14" i="1"/>
  <c r="A14" i="1" l="1"/>
  <c r="B14" i="1" s="1"/>
  <c r="D79" i="1"/>
  <c r="A79" i="1" l="1"/>
  <c r="B79" i="1" s="1"/>
  <c r="D108" i="1"/>
  <c r="A108" i="1" l="1"/>
  <c r="B108" i="1" s="1"/>
  <c r="D54" i="1"/>
  <c r="A54" i="1" l="1"/>
  <c r="B54" i="1" s="1"/>
  <c r="D3" i="1"/>
  <c r="A3" i="1" l="1"/>
  <c r="B3" i="1" s="1"/>
  <c r="D12" i="1"/>
  <c r="A12" i="1" l="1"/>
  <c r="B12" i="1" s="1"/>
  <c r="D23" i="1"/>
  <c r="A23" i="1" l="1"/>
  <c r="B23" i="1" s="1"/>
  <c r="D34" i="1"/>
  <c r="A34" i="1" l="1"/>
  <c r="B34" i="1" s="1"/>
  <c r="D81" i="1"/>
  <c r="A81" i="1" l="1"/>
  <c r="B81" i="1" s="1"/>
  <c r="D86" i="1"/>
  <c r="A86" i="1" l="1"/>
  <c r="B86" i="1" s="1"/>
  <c r="D24" i="1"/>
  <c r="A24" i="1" l="1"/>
  <c r="B24" i="1" s="1"/>
  <c r="D72" i="1"/>
  <c r="A72" i="1" l="1"/>
  <c r="B72" i="1" s="1"/>
  <c r="D53" i="1"/>
  <c r="A53" i="1" l="1"/>
  <c r="B53" i="1" s="1"/>
  <c r="D64" i="1"/>
  <c r="A64" i="1" l="1"/>
  <c r="B64" i="1" s="1"/>
  <c r="D39" i="1"/>
  <c r="A39" i="1" l="1"/>
  <c r="B39" i="1" s="1"/>
  <c r="D43" i="1"/>
  <c r="A43" i="1" l="1"/>
  <c r="B43" i="1" s="1"/>
  <c r="D60" i="1"/>
  <c r="A60" i="1" l="1"/>
  <c r="B60" i="1" s="1"/>
  <c r="D69" i="1"/>
  <c r="A69" i="1" l="1"/>
  <c r="B69" i="1" s="1"/>
  <c r="D73" i="1"/>
  <c r="A73" i="1" l="1"/>
  <c r="B73" i="1" s="1"/>
  <c r="D114" i="1"/>
  <c r="A114" i="1" l="1"/>
  <c r="B114" i="1" s="1"/>
  <c r="D18" i="1"/>
  <c r="A18" i="1" l="1"/>
  <c r="B18" i="1" s="1"/>
  <c r="D101" i="1"/>
  <c r="A101" i="1" l="1"/>
  <c r="B101" i="1" s="1"/>
  <c r="D65" i="1"/>
  <c r="A65" i="1" l="1"/>
  <c r="B65" i="1" s="1"/>
  <c r="D29" i="1"/>
  <c r="A29" i="1" l="1"/>
  <c r="B29" i="1" s="1"/>
  <c r="D112" i="1"/>
  <c r="A112" i="1" l="1"/>
  <c r="B112" i="1" s="1"/>
  <c r="D76" i="1"/>
  <c r="A76" i="1" l="1"/>
  <c r="B76" i="1" s="1"/>
  <c r="D40" i="1"/>
  <c r="A40" i="1" l="1"/>
  <c r="B40" i="1" s="1"/>
  <c r="D4" i="1"/>
  <c r="A4" i="1" l="1"/>
  <c r="B4" i="1" s="1"/>
  <c r="D87" i="1"/>
  <c r="A87" i="1" l="1"/>
  <c r="B87" i="1" s="1"/>
  <c r="D51" i="1"/>
  <c r="A51" i="1" l="1"/>
  <c r="B51" i="1" s="1"/>
  <c r="D15" i="1"/>
  <c r="A15" i="1" l="1"/>
  <c r="B15" i="1" s="1"/>
  <c r="D92" i="1"/>
  <c r="A92" i="1" l="1"/>
  <c r="B92" i="1" s="1"/>
  <c r="D56" i="1"/>
  <c r="A56" i="1" l="1"/>
  <c r="B56" i="1" s="1"/>
  <c r="D8" i="1"/>
  <c r="A8" i="1" l="1"/>
  <c r="B8" i="1" s="1"/>
  <c r="D67" i="1"/>
  <c r="A67" i="1" l="1"/>
  <c r="B67" i="1" s="1"/>
  <c r="D102" i="1"/>
  <c r="A102" i="1" l="1"/>
  <c r="B102" i="1" s="1"/>
  <c r="M72" i="1"/>
  <c r="M53" i="1"/>
  <c r="M54" i="1"/>
  <c r="M59" i="1"/>
  <c r="M44" i="1"/>
  <c r="M3" i="1"/>
  <c r="M45" i="1"/>
  <c r="M21" i="1"/>
  <c r="M93" i="1"/>
  <c r="M97" i="1"/>
  <c r="M15" i="1"/>
  <c r="M107" i="1"/>
  <c r="M23" i="1"/>
  <c r="M76" i="1"/>
  <c r="M20" i="1"/>
  <c r="M105" i="1"/>
  <c r="M38" i="1"/>
  <c r="M109" i="1"/>
  <c r="M87" i="1"/>
  <c r="M81" i="1"/>
  <c r="M40" i="1"/>
  <c r="M35" i="1"/>
  <c r="M99" i="1"/>
  <c r="M66" i="1"/>
  <c r="M19" i="1"/>
  <c r="M102" i="1"/>
  <c r="M8" i="1"/>
  <c r="M111" i="1"/>
  <c r="M28" i="1"/>
  <c r="M64" i="1"/>
  <c r="M14" i="1"/>
  <c r="M103" i="1"/>
  <c r="M13" i="1"/>
  <c r="M26" i="1"/>
  <c r="M9" i="1"/>
  <c r="M77" i="1"/>
  <c r="M70" i="1"/>
  <c r="M17" i="1"/>
  <c r="M67" i="1"/>
  <c r="M85" i="1"/>
  <c r="M52" i="1"/>
  <c r="M86" i="1"/>
  <c r="M88" i="1"/>
  <c r="M10" i="1"/>
  <c r="M27" i="1"/>
  <c r="M73" i="1"/>
  <c r="M25" i="1"/>
  <c r="M32" i="1"/>
  <c r="M29" i="1"/>
  <c r="M46" i="1"/>
  <c r="M42" i="1"/>
  <c r="M98" i="1"/>
  <c r="M36" i="1"/>
  <c r="M91" i="1"/>
  <c r="M65" i="1"/>
  <c r="M41" i="1"/>
  <c r="M51" i="1"/>
  <c r="M100" i="1"/>
  <c r="M101" i="1"/>
  <c r="M82" i="1"/>
  <c r="M108" i="1"/>
  <c r="M39" i="1"/>
  <c r="D42" i="1"/>
  <c r="M18" i="1"/>
  <c r="M71" i="1"/>
  <c r="M69" i="1"/>
  <c r="M12" i="1"/>
  <c r="M62" i="1"/>
  <c r="M50" i="1"/>
  <c r="M89" i="1"/>
  <c r="M4" i="1"/>
  <c r="M96" i="1"/>
  <c r="M33" i="1"/>
  <c r="M74" i="1"/>
  <c r="M57" i="1"/>
  <c r="M84" i="1"/>
  <c r="M75" i="1"/>
  <c r="M117" i="1"/>
  <c r="M11" i="1"/>
  <c r="M118" i="1"/>
  <c r="M16" i="1"/>
  <c r="M24" i="1"/>
  <c r="M95" i="1"/>
  <c r="M55" i="1"/>
  <c r="M60" i="1"/>
  <c r="M106" i="1"/>
  <c r="M63" i="1"/>
  <c r="M49" i="1"/>
  <c r="M37" i="1"/>
  <c r="M31" i="1"/>
  <c r="M58" i="1"/>
  <c r="M47" i="1"/>
  <c r="M34" i="1"/>
  <c r="M104" i="1"/>
  <c r="M68" i="1"/>
  <c r="M113" i="1"/>
  <c r="M43" i="1"/>
  <c r="M6" i="1"/>
  <c r="M116" i="1"/>
  <c r="M112" i="1"/>
  <c r="M48" i="1"/>
  <c r="M5" i="1"/>
  <c r="M56" i="1"/>
  <c r="M61" i="1"/>
  <c r="M80" i="1"/>
  <c r="M83" i="1"/>
  <c r="M30" i="1"/>
  <c r="M79" i="1"/>
  <c r="M115" i="1"/>
  <c r="M78" i="1"/>
  <c r="M92" i="1"/>
  <c r="M7" i="1"/>
  <c r="M22" i="1"/>
  <c r="M94" i="1"/>
  <c r="M90" i="1"/>
  <c r="M110" i="1"/>
  <c r="M114" i="1"/>
  <c r="N114" i="1" l="1"/>
  <c r="N110" i="1"/>
  <c r="N90" i="1"/>
  <c r="N94" i="1"/>
  <c r="N22" i="1"/>
  <c r="N7" i="1"/>
  <c r="N92" i="1"/>
  <c r="N78" i="1"/>
  <c r="N115" i="1"/>
  <c r="N79" i="1"/>
  <c r="N30" i="1"/>
  <c r="N83" i="1"/>
  <c r="N80" i="1"/>
  <c r="N61" i="1"/>
  <c r="N56" i="1"/>
  <c r="N5" i="1"/>
  <c r="N48" i="1"/>
  <c r="N112" i="1"/>
  <c r="N116" i="1"/>
  <c r="N6" i="1"/>
  <c r="N43" i="1"/>
  <c r="N113" i="1"/>
  <c r="N68" i="1"/>
  <c r="N104" i="1"/>
  <c r="N34" i="1"/>
  <c r="N47" i="1"/>
  <c r="N58" i="1"/>
  <c r="N31" i="1"/>
  <c r="N37" i="1"/>
  <c r="N49" i="1"/>
  <c r="N63" i="1"/>
  <c r="N106" i="1"/>
  <c r="N60" i="1"/>
  <c r="N55" i="1"/>
  <c r="N95" i="1"/>
  <c r="N24" i="1"/>
  <c r="N16" i="1"/>
  <c r="N118" i="1"/>
  <c r="N11" i="1"/>
  <c r="N117" i="1"/>
  <c r="N75" i="1"/>
  <c r="N84" i="1"/>
  <c r="N57" i="1"/>
  <c r="N74" i="1"/>
  <c r="N33" i="1"/>
  <c r="N96" i="1"/>
  <c r="N4" i="1"/>
  <c r="N89" i="1"/>
  <c r="N50" i="1"/>
  <c r="N62" i="1"/>
  <c r="N12" i="1"/>
  <c r="N69" i="1"/>
  <c r="N71" i="1"/>
  <c r="N18" i="1"/>
  <c r="N39" i="1"/>
  <c r="N108" i="1"/>
  <c r="N82" i="1"/>
  <c r="N101" i="1"/>
  <c r="N100" i="1"/>
  <c r="N51" i="1"/>
  <c r="N41" i="1"/>
  <c r="N65" i="1"/>
  <c r="N91" i="1"/>
  <c r="N36" i="1"/>
  <c r="N98" i="1"/>
  <c r="N42" i="1"/>
  <c r="N46" i="1"/>
  <c r="N29" i="1"/>
  <c r="N32" i="1"/>
  <c r="N25" i="1"/>
  <c r="N73" i="1"/>
  <c r="N27" i="1"/>
  <c r="N88" i="1"/>
  <c r="N86" i="1"/>
  <c r="N52" i="1"/>
  <c r="N85" i="1"/>
  <c r="N67" i="1"/>
  <c r="N17" i="1"/>
  <c r="N70" i="1"/>
  <c r="N77" i="1"/>
  <c r="N9" i="1"/>
  <c r="N26" i="1"/>
  <c r="N13" i="1"/>
  <c r="N103" i="1"/>
  <c r="N14" i="1"/>
  <c r="N64" i="1"/>
  <c r="N28" i="1"/>
  <c r="N111" i="1"/>
  <c r="N8" i="1"/>
  <c r="N102" i="1"/>
  <c r="N19" i="1"/>
  <c r="N66" i="1"/>
  <c r="N99" i="1"/>
  <c r="N35" i="1"/>
  <c r="N40" i="1"/>
  <c r="N81" i="1"/>
  <c r="N87" i="1"/>
  <c r="N109" i="1"/>
  <c r="N38" i="1"/>
  <c r="N105" i="1"/>
  <c r="N20" i="1"/>
  <c r="N76" i="1"/>
  <c r="N23" i="1"/>
  <c r="N107" i="1"/>
  <c r="N15" i="1"/>
  <c r="N97" i="1"/>
  <c r="N93" i="1"/>
  <c r="N21" i="1"/>
  <c r="N45" i="1"/>
  <c r="N3" i="1"/>
  <c r="N44" i="1"/>
  <c r="N59" i="1"/>
  <c r="N54" i="1"/>
  <c r="N53" i="1"/>
  <c r="N72" i="1"/>
  <c r="N10" i="1"/>
  <c r="A42" i="1"/>
  <c r="B42" i="1" s="1"/>
  <c r="I2" i="1"/>
  <c r="M2" i="1"/>
  <c r="D2" i="1"/>
  <c r="N2" i="1" l="1"/>
  <c r="A2" i="1"/>
  <c r="B2" i="1" s="1"/>
  <c r="F2" i="1" s="1" a="1"/>
  <c r="F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03668B15-9B21-4E2F-B73A-37979B2CA9AA}">
      <text>
        <r>
          <rPr>
            <sz val="9"/>
            <color indexed="81"/>
            <rFont val="돋움"/>
            <family val="3"/>
            <charset val="129"/>
          </rPr>
          <t>서버사이드에서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여부를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바꾸려면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  <comment ref="I1" authorId="0" shapeId="0" xr:uid="{9E9F5E03-9A61-4853-950B-74CEC8DDFE00}">
      <text>
        <r>
          <rPr>
            <sz val="9"/>
            <color indexed="81"/>
            <rFont val="돋움"/>
            <family val="3"/>
            <charset val="129"/>
          </rPr>
          <t>예전에는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독립으로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몇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돌릴까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가중치로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변경되었고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검증용으로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쓴다
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이하만큼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</text>
    </comment>
  </commentList>
</comments>
</file>

<file path=xl/sharedStrings.xml><?xml version="1.0" encoding="utf-8"?>
<sst xmlns="http://schemas.openxmlformats.org/spreadsheetml/2006/main" count="680" uniqueCount="148">
  <si>
    <t>grade|Int</t>
    <phoneticPr fontId="1" type="noConversion"/>
  </si>
  <si>
    <t>equipId|String</t>
    <phoneticPr fontId="1" type="noConversion"/>
  </si>
  <si>
    <t>min|Float</t>
    <phoneticPr fontId="1" type="noConversion"/>
  </si>
  <si>
    <t>max|Float</t>
    <phoneticPr fontId="1" type="noConversion"/>
  </si>
  <si>
    <t>f1|Float</t>
    <phoneticPr fontId="1" type="noConversion"/>
  </si>
  <si>
    <t>multi|Float</t>
    <phoneticPr fontId="1" type="noConversion"/>
  </si>
  <si>
    <t>enhance|Int</t>
    <phoneticPr fontId="1" type="noConversion"/>
  </si>
  <si>
    <t>optionCount|Int</t>
    <phoneticPr fontId="1" type="noConversion"/>
  </si>
  <si>
    <t>equipType|Int</t>
    <phoneticPr fontId="1" type="noConversion"/>
  </si>
  <si>
    <t>순번</t>
    <phoneticPr fontId="1" type="noConversion"/>
  </si>
  <si>
    <t>optionType|Int</t>
    <phoneticPr fontId="1" type="noConversion"/>
  </si>
  <si>
    <t>max|Int</t>
    <phoneticPr fontId="1" type="noConversion"/>
  </si>
  <si>
    <t>TwoHanded</t>
    <phoneticPr fontId="1" type="noConversion"/>
  </si>
  <si>
    <t>Axe</t>
  </si>
  <si>
    <t>Dagger</t>
  </si>
  <si>
    <t>Bow</t>
  </si>
  <si>
    <t>Staff</t>
  </si>
  <si>
    <t>Hammer</t>
  </si>
  <si>
    <t>Sword</t>
  </si>
  <si>
    <t>Gun</t>
  </si>
  <si>
    <t>Shield</t>
  </si>
  <si>
    <t>평균근사0</t>
  </si>
  <si>
    <t>평균근사1</t>
  </si>
  <si>
    <t>평균근사2</t>
  </si>
  <si>
    <t>평균근사3</t>
  </si>
  <si>
    <t>평균근사4</t>
  </si>
  <si>
    <t>강화감소</t>
    <phoneticPr fontId="1" type="noConversion"/>
  </si>
  <si>
    <t>prefabAddress|String</t>
    <phoneticPr fontId="1" type="noConversion"/>
  </si>
  <si>
    <t>shotAddress|String</t>
    <phoneticPr fontId="1" type="noConversion"/>
  </si>
  <si>
    <t>RunicAxe</t>
    <phoneticPr fontId="1" type="noConversion"/>
  </si>
  <si>
    <t>nameId|String</t>
    <phoneticPr fontId="1" type="noConversion"/>
  </si>
  <si>
    <t>f1|Float</t>
    <phoneticPr fontId="1" type="noConversion"/>
  </si>
  <si>
    <t>유니티 랜덤</t>
    <phoneticPr fontId="1" type="noConversion"/>
  </si>
  <si>
    <t>커브</t>
    <phoneticPr fontId="1" type="noConversion"/>
  </si>
  <si>
    <t>익스포넨셜</t>
    <phoneticPr fontId="1" type="noConversion"/>
  </si>
  <si>
    <t>리니어</t>
  </si>
  <si>
    <t>리니어</t>
    <phoneticPr fontId="1" type="noConversion"/>
  </si>
  <si>
    <t>정규분포</t>
    <phoneticPr fontId="1" type="noConversion"/>
  </si>
  <si>
    <t>f1</t>
    <phoneticPr fontId="1" type="noConversion"/>
  </si>
  <si>
    <t>leftright</t>
    <phoneticPr fontId="1" type="noConversion"/>
  </si>
  <si>
    <t>skew</t>
    <phoneticPr fontId="1" type="noConversion"/>
  </si>
  <si>
    <t>사용</t>
    <phoneticPr fontId="1" type="noConversion"/>
  </si>
  <si>
    <t>randType</t>
    <phoneticPr fontId="1" type="noConversion"/>
  </si>
  <si>
    <t>exponent</t>
    <phoneticPr fontId="1" type="noConversion"/>
  </si>
  <si>
    <t>slope</t>
    <phoneticPr fontId="1" type="noConversion"/>
  </si>
  <si>
    <t>leftRight|Int</t>
    <phoneticPr fontId="1" type="noConversion"/>
  </si>
  <si>
    <t>equipType_Verify</t>
    <phoneticPr fontId="1" type="noConversion"/>
  </si>
  <si>
    <t>value</t>
    <phoneticPr fontId="1" type="noConversion"/>
  </si>
  <si>
    <t>equipType</t>
    <phoneticPr fontId="1" type="noConversion"/>
  </si>
  <si>
    <t>TwoHanded</t>
  </si>
  <si>
    <t>randType_Verify</t>
    <phoneticPr fontId="1" type="noConversion"/>
  </si>
  <si>
    <t>randType|Int</t>
    <phoneticPr fontId="1" type="noConversion"/>
  </si>
  <si>
    <t>KenSword</t>
    <phoneticPr fontId="1" type="noConversion"/>
  </si>
  <si>
    <t>FrozenNightSword</t>
    <phoneticPr fontId="1" type="noConversion"/>
  </si>
  <si>
    <t>DarkNpcSword</t>
    <phoneticPr fontId="1" type="noConversion"/>
  </si>
  <si>
    <t>StealthDagger</t>
    <phoneticPr fontId="1" type="noConversion"/>
  </si>
  <si>
    <t>StealthScythe</t>
    <phoneticPr fontId="1" type="noConversion"/>
  </si>
  <si>
    <t>StealthSword</t>
    <phoneticPr fontId="1" type="noConversion"/>
  </si>
  <si>
    <t>NecroScythe</t>
    <phoneticPr fontId="1" type="noConversion"/>
  </si>
  <si>
    <t>BatAngelSword</t>
    <phoneticPr fontId="1" type="noConversion"/>
  </si>
  <si>
    <t>StrongMaul</t>
    <phoneticPr fontId="1" type="noConversion"/>
  </si>
  <si>
    <t>전설 자리검증equipId|String</t>
    <phoneticPr fontId="1" type="noConversion"/>
  </si>
  <si>
    <t>SciFiWarriorGun</t>
    <phoneticPr fontId="1" type="noConversion"/>
  </si>
  <si>
    <t>FreeBlueStaff</t>
    <phoneticPr fontId="1" type="noConversion"/>
  </si>
  <si>
    <t>ElvenShield</t>
    <phoneticPr fontId="1" type="noConversion"/>
  </si>
  <si>
    <t>MyfgBowTen</t>
    <phoneticPr fontId="1" type="noConversion"/>
  </si>
  <si>
    <t>VillagerDagger</t>
    <phoneticPr fontId="1" type="noConversion"/>
  </si>
  <si>
    <t>innerGrade|Int</t>
    <phoneticPr fontId="1" type="noConversion"/>
  </si>
  <si>
    <t>innerGradeZeroProb|Float</t>
    <phoneticPr fontId="1" type="noConversion"/>
  </si>
  <si>
    <t>innerGradeOneProb|Float</t>
  </si>
  <si>
    <t>innerGradeTwoProb|Float</t>
  </si>
  <si>
    <t>innerGradeThreeProb|Float</t>
  </si>
  <si>
    <t>innerGradeFourProb|Float</t>
  </si>
  <si>
    <t>innerGradeZeroProb표준수치</t>
  </si>
  <si>
    <t>innerGradeOneProb표준수치</t>
  </si>
  <si>
    <t>innerGradeTwoProb표준수치</t>
  </si>
  <si>
    <t>innerGradeThreeProb표준수치</t>
  </si>
  <si>
    <t>innerGradeFourProb표준수치</t>
  </si>
  <si>
    <t>innerGradeFiveProb|Float</t>
    <phoneticPr fontId="1" type="noConversion"/>
  </si>
  <si>
    <t>innerGradeSixProb|Float</t>
    <phoneticPr fontId="1" type="noConversion"/>
  </si>
  <si>
    <t>innerGradeFiveProb표준수치</t>
    <phoneticPr fontId="1" type="noConversion"/>
  </si>
  <si>
    <t>innerGradeSixProb표준수치</t>
    <phoneticPr fontId="1" type="noConversion"/>
  </si>
  <si>
    <t>createWeight|Float</t>
    <phoneticPr fontId="1" type="noConversion"/>
  </si>
  <si>
    <t>option|String</t>
    <phoneticPr fontId="1" type="noConversion"/>
  </si>
  <si>
    <t>option_Verify</t>
    <phoneticPr fontId="1" type="noConversion"/>
  </si>
  <si>
    <t>innerGradeZeroGold계산중</t>
    <phoneticPr fontId="1" type="noConversion"/>
  </si>
  <si>
    <t>innerGradeOneGold계산중</t>
    <phoneticPr fontId="1" type="noConversion"/>
  </si>
  <si>
    <t>innerGradeTwoGold계산중</t>
    <phoneticPr fontId="1" type="noConversion"/>
  </si>
  <si>
    <t>innerGradeThreeGold계산중</t>
    <phoneticPr fontId="1" type="noConversion"/>
  </si>
  <si>
    <t>innerGradeFourGold계산중</t>
    <phoneticPr fontId="1" type="noConversion"/>
  </si>
  <si>
    <t>innerGradeFiveGold계산중</t>
    <phoneticPr fontId="1" type="noConversion"/>
  </si>
  <si>
    <t>innerGradeSixGold계산중</t>
    <phoneticPr fontId="1" type="noConversion"/>
  </si>
  <si>
    <t>innerGradeZero오버라이딩</t>
    <phoneticPr fontId="1" type="noConversion"/>
  </si>
  <si>
    <t>innerGradeOne오버라이딩</t>
    <phoneticPr fontId="1" type="noConversion"/>
  </si>
  <si>
    <t>innerGradeTwo오버라이딩</t>
    <phoneticPr fontId="1" type="noConversion"/>
  </si>
  <si>
    <t>innerGradeThree오버라이딩</t>
    <phoneticPr fontId="1" type="noConversion"/>
  </si>
  <si>
    <t>innerGradeFour오버라이딩</t>
    <phoneticPr fontId="1" type="noConversion"/>
  </si>
  <si>
    <t>innerGradeFive오버라이딩</t>
    <phoneticPr fontId="1" type="noConversion"/>
  </si>
  <si>
    <t>innerGradeSix오버라이딩</t>
    <phoneticPr fontId="1" type="noConversion"/>
  </si>
  <si>
    <t>zeroOptionWeight|Float</t>
    <phoneticPr fontId="1" type="noConversion"/>
  </si>
  <si>
    <t>oneOptionWeight|Float</t>
    <phoneticPr fontId="1" type="noConversion"/>
  </si>
  <si>
    <t>twoOptionWeight|Float</t>
    <phoneticPr fontId="1" type="noConversion"/>
  </si>
  <si>
    <t>threeOptionWeight|Float</t>
    <phoneticPr fontId="1" type="noConversion"/>
  </si>
  <si>
    <t>AttackAddRate</t>
  </si>
  <si>
    <t>AttackAddRate</t>
    <phoneticPr fontId="1" type="noConversion"/>
  </si>
  <si>
    <t>Attack</t>
  </si>
  <si>
    <t>Attack</t>
    <phoneticPr fontId="1" type="noConversion"/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</si>
  <si>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</si>
  <si>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</si>
  <si>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</si>
  <si>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</si>
  <si>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</si>
  <si>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</si>
  <si>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</si>
  <si>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</si>
  <si>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LevelUpHealRate</t>
  </si>
  <si>
    <t>zeroTransmuteWeight|Float</t>
  </si>
  <si>
    <t>oneTransmuteWeight|Float</t>
  </si>
  <si>
    <t>twoTransmuteWeight|Float</t>
  </si>
  <si>
    <t>threeTransmuteWeight|Float</t>
  </si>
  <si>
    <t>fourTransmuteWeight|Float</t>
    <phoneticPr fontId="1" type="noConversion"/>
  </si>
  <si>
    <t>fiveTransmuteWeight|Float</t>
    <phoneticPr fontId="1" type="noConversion"/>
  </si>
  <si>
    <t>sixTransmuteWeight|Float</t>
    <phoneticPr fontId="1" type="noConversion"/>
  </si>
  <si>
    <t>sevenTransmuteWeight|Float</t>
    <phoneticPr fontId="1" type="noConversion"/>
  </si>
  <si>
    <t>innerGradeZeroEnhanceGold|Int</t>
    <phoneticPr fontId="1" type="noConversion"/>
  </si>
  <si>
    <t>유니티 랜덤</t>
  </si>
  <si>
    <t>amplifyMin|Float</t>
    <phoneticPr fontId="1" type="noConversion"/>
  </si>
  <si>
    <t>amplifyMax|Float</t>
    <phoneticPr fontId="1" type="noConversion"/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</si>
  <si>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</si>
  <si>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</si>
  <si>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</si>
  <si>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</si>
  <si>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</si>
  <si>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</si>
  <si>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amplifyMainMin|Float</t>
    <phoneticPr fontId="1" type="noConversion"/>
  </si>
  <si>
    <t>amplifyMainMax|Float</t>
    <phoneticPr fontId="1" type="noConversion"/>
  </si>
  <si>
    <t>amplifyMainRandType</t>
    <phoneticPr fontId="1" type="noConversion"/>
  </si>
  <si>
    <t>amplifyMainRandType|Int</t>
    <phoneticPr fontId="1" type="noConversion"/>
  </si>
  <si>
    <t>amplifyMainF1|Float</t>
    <phoneticPr fontId="1" type="noConversion"/>
  </si>
  <si>
    <t>amplifyMainLeftRight|Int</t>
    <phoneticPr fontId="1" type="noConversion"/>
  </si>
  <si>
    <t>amplifyMainRandType_Verify</t>
    <phoneticPr fontId="1" type="noConversion"/>
  </si>
  <si>
    <t>amplifyRandType</t>
    <phoneticPr fontId="1" type="noConversion"/>
  </si>
  <si>
    <t>amplifyRandType|Int</t>
    <phoneticPr fontId="1" type="noConversion"/>
  </si>
  <si>
    <t>amplifyF1|Float</t>
    <phoneticPr fontId="1" type="noConversion"/>
  </si>
  <si>
    <t>amplifyLeftRight|Int</t>
    <phoneticPr fontId="1" type="noConversion"/>
  </si>
  <si>
    <t>amplifyMainGold|Int</t>
    <phoneticPr fontId="1" type="noConversion"/>
  </si>
  <si>
    <t>amplifyRandomGold|Int</t>
    <phoneticPr fontId="1" type="noConversion"/>
  </si>
  <si>
    <t>transmuteRandomGold|Int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</si>
</sst>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00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177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AF118"/>
  <sheetViews>
    <sheetView tabSelected="1" workbookViewId="0">
      <pane ySplit="1" topLeftCell="A2" activePane="bottomLeft" state="frozen"/>
      <selection pane="bottomLeft" activeCell="N2" sqref="N2"/>
    </sheetView>
    <sheetView tabSelected="1" workbookViewId="1">
      <selection activeCell="D7" sqref="D7"/>
    </sheetView>
  </sheetViews>
  <sheetFormatPr defaultRowHeight="16.5" outlineLevelCol="1" x14ac:dyDescent="0.3"/>
  <cols>
    <col min="1" max="1" width="12.5" customWidth="1"/>
    <col min="2" max="2" width="12.5" hidden="1" customWidth="1" outlineLevel="1"/>
    <col min="3" max="3" width="9" hidden="1" customWidth="1" outlineLevel="1"/>
    <col min="4" max="4" width="9" customWidth="1" collapsed="1"/>
    <col min="7" max="7" width="5.875" hidden="1" customWidth="1" outlineLevel="1"/>
    <col min="8" max="8" width="9" collapsed="1"/>
    <col min="12" max="12" width="12.375" hidden="1" customWidth="1" outlineLevel="1"/>
    <col min="13" max="13" width="9" collapsed="1"/>
    <col min="15" max="15" width="11.625" customWidth="1"/>
    <col min="20" max="21" width="9" hidden="1" customWidth="1" outlineLevel="1"/>
    <col min="22" max="22" width="9" collapsed="1"/>
    <col min="23" max="23" width="17.75" hidden="1" customWidth="1" outlineLevel="1"/>
    <col min="24" max="26" width="9" hidden="1" customWidth="1" outlineLevel="1"/>
    <col min="27" max="27" width="9" collapsed="1"/>
  </cols>
  <sheetData>
    <row r="1" spans="1:26" ht="27" customHeight="1" x14ac:dyDescent="0.3">
      <c r="A1" t="s">
        <v>1</v>
      </c>
      <c r="B1" t="s">
        <v>61</v>
      </c>
      <c r="C1" t="s">
        <v>48</v>
      </c>
      <c r="D1" t="s">
        <v>8</v>
      </c>
      <c r="E1" t="s">
        <v>0</v>
      </c>
      <c r="F1" t="s">
        <v>67</v>
      </c>
      <c r="G1" t="s">
        <v>9</v>
      </c>
      <c r="H1" t="s">
        <v>10</v>
      </c>
      <c r="I1" t="s">
        <v>7</v>
      </c>
      <c r="J1" t="s">
        <v>2</v>
      </c>
      <c r="K1" t="s">
        <v>3</v>
      </c>
      <c r="L1" t="s">
        <v>42</v>
      </c>
      <c r="M1" t="s">
        <v>51</v>
      </c>
      <c r="N1" t="s">
        <v>31</v>
      </c>
      <c r="O1" t="s">
        <v>45</v>
      </c>
      <c r="P1" t="s">
        <v>27</v>
      </c>
      <c r="Q1" t="s">
        <v>28</v>
      </c>
      <c r="R1" t="s">
        <v>30</v>
      </c>
      <c r="T1" t="s">
        <v>46</v>
      </c>
      <c r="U1" t="s">
        <v>47</v>
      </c>
      <c r="W1" t="s">
        <v>50</v>
      </c>
      <c r="X1" t="s">
        <v>47</v>
      </c>
      <c r="Y1" t="s">
        <v>38</v>
      </c>
      <c r="Z1" t="s">
        <v>39</v>
      </c>
    </row>
    <row r="2" spans="1:26" x14ac:dyDescent="0.3">
      <c r="A2" t="str">
        <f t="shared" ref="A2:A33" ca="1" si="0">"Equip"&amp;D2&amp;E2&amp;TEXT(G2,"00")</f>
        <v>Equip0001</v>
      </c>
      <c r="B2" t="str">
        <f t="shared" ref="B2:B3" ca="1" si="1">IF(INT(MID(A2,7,1))=E2,"","자리이상")</f>
        <v/>
      </c>
      <c r="C2" t="s">
        <v>13</v>
      </c>
      <c r="D2" s="2">
        <f t="shared" ref="D2:D65" ca="1" si="2">VLOOKUP(C2,OFFSET(INDIRECT("$A:$B"),0,MATCH(C$1&amp;"_Verify",INDIRECT("$1:$1"),0)-1),2,0)</f>
        <v>0</v>
      </c>
      <c r="E2">
        <v>0</v>
      </c>
      <c r="F2">
        <f t="array" aca="1" ref="F2" ca="1">IF(SUM(IF(B:B="자리이상",1,0))&gt;0,"자리확인",0)</f>
        <v>0</v>
      </c>
      <c r="G2">
        <v>1</v>
      </c>
      <c r="H2">
        <v>0</v>
      </c>
      <c r="I2">
        <f t="shared" ref="I2:I35" si="3">INT(E2/2)+1</f>
        <v>1</v>
      </c>
      <c r="J2">
        <v>100</v>
      </c>
      <c r="K2">
        <v>115</v>
      </c>
      <c r="L2" t="s">
        <v>125</v>
      </c>
      <c r="M2" s="2">
        <f t="shared" ref="M2:M64" ca="1" si="4">VLOOKUP(L2,OFFSET(INDIRECT("$A:$B"),0,MATCH(L$1&amp;"_Verify",INDIRECT("$1:$1"),0)-1),2,0)</f>
        <v>0</v>
      </c>
      <c r="N2" t="str">
        <f t="shared" ref="N2:N9" ca="1" si="5">IF(M2=0,"",
IF(F2&lt;=3,0,
IF(F2=4,-20,
IF(F2=5,-10,
IF(F2=6,-5,
"없음")))))</f>
        <v/>
      </c>
      <c r="P2" t="s">
        <v>29</v>
      </c>
      <c r="Q2" t="str">
        <f t="shared" ref="Q2" si="6">IF(ISBLANK(P2),"","Shot_"&amp;P2)</f>
        <v>Shot_RunicAxe</v>
      </c>
      <c r="R2" t="str">
        <f t="shared" ref="R2" si="7">IF(ISBLANK(P2),"","EquipName_"&amp;P2)</f>
        <v>EquipName_RunicAxe</v>
      </c>
      <c r="T2" t="s">
        <v>13</v>
      </c>
      <c r="U2">
        <v>0</v>
      </c>
      <c r="W2" t="s">
        <v>32</v>
      </c>
      <c r="X2">
        <v>0</v>
      </c>
    </row>
    <row r="3" spans="1:26" x14ac:dyDescent="0.3">
      <c r="A3" t="str">
        <f t="shared" ca="1" si="0"/>
        <v>Equip0002</v>
      </c>
      <c r="B3" t="str">
        <f t="shared" ca="1" si="1"/>
        <v/>
      </c>
      <c r="C3" t="s">
        <v>13</v>
      </c>
      <c r="D3" s="2">
        <f t="shared" ca="1" si="2"/>
        <v>0</v>
      </c>
      <c r="E3">
        <v>0</v>
      </c>
      <c r="F3">
        <v>0</v>
      </c>
      <c r="G3">
        <v>2</v>
      </c>
      <c r="H3">
        <v>0</v>
      </c>
      <c r="I3">
        <f t="shared" ref="I3" si="8">INT(E3/2)+1</f>
        <v>1</v>
      </c>
      <c r="J3">
        <v>100</v>
      </c>
      <c r="K3">
        <v>115</v>
      </c>
      <c r="L3" t="s">
        <v>125</v>
      </c>
      <c r="M3" s="2">
        <f t="shared" ca="1" si="4"/>
        <v>0</v>
      </c>
      <c r="N3" t="str">
        <f t="shared" ca="1" si="5"/>
        <v/>
      </c>
      <c r="P3" t="s">
        <v>56</v>
      </c>
      <c r="Q3" t="str">
        <f>IF(ISBLANK(P3),"","Shot_"&amp;P3)</f>
        <v>Shot_StealthScythe</v>
      </c>
      <c r="R3" t="str">
        <f>IF(ISBLANK(P3),"","EquipName_"&amp;P3)</f>
        <v>EquipName_StealthScythe</v>
      </c>
      <c r="T3" t="s">
        <v>14</v>
      </c>
      <c r="U3">
        <v>1</v>
      </c>
      <c r="W3" t="s">
        <v>33</v>
      </c>
      <c r="X3">
        <v>1</v>
      </c>
      <c r="Y3" t="s">
        <v>40</v>
      </c>
      <c r="Z3" t="s">
        <v>41</v>
      </c>
    </row>
    <row r="4" spans="1:26" x14ac:dyDescent="0.3">
      <c r="A4" t="str">
        <f t="shared" ca="1" si="0"/>
        <v>Equip0101</v>
      </c>
      <c r="B4" t="str">
        <f ca="1">IF(INT(MID(A4,7,1))=E4,"","자리이상")</f>
        <v/>
      </c>
      <c r="C4" t="s">
        <v>13</v>
      </c>
      <c r="D4" s="2">
        <f t="shared" ca="1" si="2"/>
        <v>0</v>
      </c>
      <c r="E4">
        <v>1</v>
      </c>
      <c r="F4">
        <v>1</v>
      </c>
      <c r="G4">
        <v>1</v>
      </c>
      <c r="H4">
        <v>0</v>
      </c>
      <c r="I4">
        <f t="shared" si="3"/>
        <v>1</v>
      </c>
      <c r="J4">
        <v>100</v>
      </c>
      <c r="K4">
        <v>115</v>
      </c>
      <c r="L4" t="s">
        <v>125</v>
      </c>
      <c r="M4" s="2">
        <f t="shared" ca="1" si="4"/>
        <v>0</v>
      </c>
      <c r="N4" t="str">
        <f t="shared" ca="1" si="5"/>
        <v/>
      </c>
      <c r="P4" t="s">
        <v>58</v>
      </c>
      <c r="Q4" t="str">
        <f t="shared" ref="Q4:Q67" si="9">IF(ISBLANK(P4),"","Shot_"&amp;P4)</f>
        <v>Shot_NecroScythe</v>
      </c>
      <c r="R4" t="str">
        <f t="shared" ref="R4:R67" si="10">IF(ISBLANK(P4),"","EquipName_"&amp;P4)</f>
        <v>EquipName_NecroScythe</v>
      </c>
      <c r="T4" t="s">
        <v>15</v>
      </c>
      <c r="U4">
        <v>2</v>
      </c>
      <c r="W4" t="s">
        <v>34</v>
      </c>
      <c r="X4">
        <v>2</v>
      </c>
      <c r="Y4" t="s">
        <v>43</v>
      </c>
      <c r="Z4" t="s">
        <v>41</v>
      </c>
    </row>
    <row r="5" spans="1:26" x14ac:dyDescent="0.3">
      <c r="A5" t="str">
        <f t="shared" ca="1" si="0"/>
        <v>Equip0102</v>
      </c>
      <c r="B5" t="str">
        <f t="shared" ref="B5:B68" ca="1" si="11">IF(INT(MID(A5,7,1))=E5,"","자리이상")</f>
        <v/>
      </c>
      <c r="C5" t="s">
        <v>13</v>
      </c>
      <c r="D5" s="2">
        <f t="shared" ca="1" si="2"/>
        <v>0</v>
      </c>
      <c r="E5">
        <v>1</v>
      </c>
      <c r="F5">
        <v>1</v>
      </c>
      <c r="G5">
        <v>2</v>
      </c>
      <c r="H5">
        <v>0</v>
      </c>
      <c r="I5">
        <f t="shared" ref="I5" si="12">INT(E5/2)+1</f>
        <v>1</v>
      </c>
      <c r="J5">
        <v>100</v>
      </c>
      <c r="K5">
        <v>115</v>
      </c>
      <c r="L5" t="s">
        <v>125</v>
      </c>
      <c r="M5" s="2">
        <f t="shared" ca="1" si="4"/>
        <v>0</v>
      </c>
      <c r="N5" t="str">
        <f t="shared" ca="1" si="5"/>
        <v/>
      </c>
      <c r="Q5" t="str">
        <f t="shared" si="9"/>
        <v/>
      </c>
      <c r="R5" t="str">
        <f t="shared" si="10"/>
        <v/>
      </c>
      <c r="T5" t="s">
        <v>16</v>
      </c>
      <c r="U5">
        <v>3</v>
      </c>
      <c r="W5" t="s">
        <v>36</v>
      </c>
      <c r="X5">
        <v>3</v>
      </c>
      <c r="Y5" t="s">
        <v>44</v>
      </c>
    </row>
    <row r="6" spans="1:26" x14ac:dyDescent="0.3">
      <c r="A6" t="str">
        <f t="shared" ca="1" si="0"/>
        <v>Equip0201</v>
      </c>
      <c r="B6" t="str">
        <f t="shared" ca="1" si="11"/>
        <v/>
      </c>
      <c r="C6" t="s">
        <v>13</v>
      </c>
      <c r="D6" s="2">
        <f t="shared" ca="1" si="2"/>
        <v>0</v>
      </c>
      <c r="E6">
        <v>2</v>
      </c>
      <c r="F6">
        <v>2</v>
      </c>
      <c r="G6">
        <v>1</v>
      </c>
      <c r="H6">
        <v>0</v>
      </c>
      <c r="I6">
        <f t="shared" si="3"/>
        <v>2</v>
      </c>
      <c r="J6">
        <v>100</v>
      </c>
      <c r="K6">
        <v>115</v>
      </c>
      <c r="L6" t="s">
        <v>125</v>
      </c>
      <c r="M6" s="2">
        <f t="shared" ca="1" si="4"/>
        <v>0</v>
      </c>
      <c r="N6" t="str">
        <f t="shared" ca="1" si="5"/>
        <v/>
      </c>
      <c r="Q6" t="str">
        <f t="shared" si="9"/>
        <v/>
      </c>
      <c r="R6" t="str">
        <f t="shared" si="10"/>
        <v/>
      </c>
      <c r="T6" t="s">
        <v>17</v>
      </c>
      <c r="U6">
        <v>4</v>
      </c>
      <c r="W6" t="s">
        <v>37</v>
      </c>
      <c r="X6">
        <v>4</v>
      </c>
    </row>
    <row r="7" spans="1:26" x14ac:dyDescent="0.3">
      <c r="A7" t="str">
        <f t="shared" ca="1" si="0"/>
        <v>Equip0202</v>
      </c>
      <c r="B7" t="str">
        <f t="shared" ca="1" si="11"/>
        <v/>
      </c>
      <c r="C7" t="s">
        <v>13</v>
      </c>
      <c r="D7" s="2">
        <f t="shared" ca="1" si="2"/>
        <v>0</v>
      </c>
      <c r="E7">
        <v>2</v>
      </c>
      <c r="F7">
        <v>2</v>
      </c>
      <c r="G7">
        <v>2</v>
      </c>
      <c r="H7">
        <v>0</v>
      </c>
      <c r="I7">
        <f t="shared" si="3"/>
        <v>2</v>
      </c>
      <c r="J7">
        <v>100</v>
      </c>
      <c r="K7">
        <v>115</v>
      </c>
      <c r="L7" t="s">
        <v>125</v>
      </c>
      <c r="M7" s="2">
        <f t="shared" ca="1" si="4"/>
        <v>0</v>
      </c>
      <c r="N7" t="str">
        <f t="shared" ca="1" si="5"/>
        <v/>
      </c>
      <c r="Q7" t="str">
        <f t="shared" si="9"/>
        <v/>
      </c>
      <c r="R7" t="str">
        <f t="shared" si="10"/>
        <v/>
      </c>
      <c r="T7" t="s">
        <v>18</v>
      </c>
      <c r="U7">
        <v>5</v>
      </c>
    </row>
    <row r="8" spans="1:26" x14ac:dyDescent="0.3">
      <c r="A8" t="str">
        <f t="shared" ca="1" si="0"/>
        <v>Equip0301</v>
      </c>
      <c r="B8" t="str">
        <f t="shared" ca="1" si="11"/>
        <v/>
      </c>
      <c r="C8" t="s">
        <v>13</v>
      </c>
      <c r="D8" s="2">
        <f t="shared" ca="1" si="2"/>
        <v>0</v>
      </c>
      <c r="E8">
        <v>3</v>
      </c>
      <c r="F8">
        <v>3</v>
      </c>
      <c r="G8">
        <v>1</v>
      </c>
      <c r="H8">
        <v>0</v>
      </c>
      <c r="I8">
        <f t="shared" si="3"/>
        <v>2</v>
      </c>
      <c r="J8">
        <v>100</v>
      </c>
      <c r="K8">
        <v>115</v>
      </c>
      <c r="L8" t="s">
        <v>125</v>
      </c>
      <c r="M8" s="2">
        <f t="shared" ca="1" si="4"/>
        <v>0</v>
      </c>
      <c r="N8" t="str">
        <f t="shared" ca="1" si="5"/>
        <v/>
      </c>
      <c r="Q8" t="str">
        <f t="shared" si="9"/>
        <v/>
      </c>
      <c r="R8" t="str">
        <f t="shared" si="10"/>
        <v/>
      </c>
      <c r="T8" t="s">
        <v>19</v>
      </c>
      <c r="U8">
        <v>6</v>
      </c>
    </row>
    <row r="9" spans="1:26" x14ac:dyDescent="0.3">
      <c r="A9" t="str">
        <f t="shared" ca="1" si="0"/>
        <v>Equip0302</v>
      </c>
      <c r="B9" t="str">
        <f t="shared" ca="1" si="11"/>
        <v/>
      </c>
      <c r="C9" t="s">
        <v>13</v>
      </c>
      <c r="D9" s="2">
        <f t="shared" ca="1" si="2"/>
        <v>0</v>
      </c>
      <c r="E9">
        <v>3</v>
      </c>
      <c r="F9">
        <v>3</v>
      </c>
      <c r="G9">
        <v>2</v>
      </c>
      <c r="H9">
        <v>0</v>
      </c>
      <c r="I9">
        <f t="shared" si="3"/>
        <v>2</v>
      </c>
      <c r="J9">
        <v>100</v>
      </c>
      <c r="K9">
        <v>115</v>
      </c>
      <c r="L9" t="s">
        <v>125</v>
      </c>
      <c r="M9" s="2">
        <f t="shared" ca="1" si="4"/>
        <v>0</v>
      </c>
      <c r="N9" t="str">
        <f t="shared" ca="1" si="5"/>
        <v/>
      </c>
      <c r="Q9" t="str">
        <f t="shared" si="9"/>
        <v/>
      </c>
      <c r="R9" t="str">
        <f t="shared" si="10"/>
        <v/>
      </c>
      <c r="T9" t="s">
        <v>20</v>
      </c>
      <c r="U9">
        <v>7</v>
      </c>
    </row>
    <row r="10" spans="1:26" x14ac:dyDescent="0.3">
      <c r="A10" t="str">
        <f t="shared" ca="1" si="0"/>
        <v>Equip0401</v>
      </c>
      <c r="B10" t="str">
        <f t="shared" ca="1" si="11"/>
        <v/>
      </c>
      <c r="C10" t="s">
        <v>13</v>
      </c>
      <c r="D10" s="2">
        <f t="shared" ca="1" si="2"/>
        <v>0</v>
      </c>
      <c r="E10">
        <v>4</v>
      </c>
      <c r="F10">
        <v>4</v>
      </c>
      <c r="G10">
        <v>1</v>
      </c>
      <c r="H10">
        <v>0</v>
      </c>
      <c r="I10">
        <f t="shared" si="3"/>
        <v>3</v>
      </c>
      <c r="J10">
        <v>100</v>
      </c>
      <c r="K10">
        <v>115</v>
      </c>
      <c r="L10" t="s">
        <v>35</v>
      </c>
      <c r="M10" s="2">
        <f t="shared" ca="1" si="4"/>
        <v>3</v>
      </c>
      <c r="N10">
        <f ca="1">IF(M10=0,"",
IF(F10&lt;=3,0,
IF(F10=4,-20,
IF(F10=5,-10,
IF(F10=6,-5,
"없음")))))</f>
        <v>-20</v>
      </c>
      <c r="Q10" t="str">
        <f t="shared" si="9"/>
        <v/>
      </c>
      <c r="R10" t="str">
        <f t="shared" si="10"/>
        <v/>
      </c>
      <c r="T10" t="s">
        <v>12</v>
      </c>
      <c r="U10">
        <v>8</v>
      </c>
    </row>
    <row r="11" spans="1:26" x14ac:dyDescent="0.3">
      <c r="A11" t="str">
        <f t="shared" ca="1" si="0"/>
        <v>Equip0402</v>
      </c>
      <c r="B11" t="str">
        <f t="shared" ca="1" si="11"/>
        <v/>
      </c>
      <c r="C11" t="s">
        <v>13</v>
      </c>
      <c r="D11" s="2">
        <f t="shared" ca="1" si="2"/>
        <v>0</v>
      </c>
      <c r="E11">
        <v>4</v>
      </c>
      <c r="F11">
        <v>4</v>
      </c>
      <c r="G11">
        <v>2</v>
      </c>
      <c r="H11">
        <v>0</v>
      </c>
      <c r="I11">
        <f t="shared" si="3"/>
        <v>3</v>
      </c>
      <c r="J11">
        <v>100</v>
      </c>
      <c r="K11">
        <v>115</v>
      </c>
      <c r="L11" t="s">
        <v>35</v>
      </c>
      <c r="M11" s="2">
        <f t="shared" ca="1" si="4"/>
        <v>3</v>
      </c>
      <c r="N11">
        <f t="shared" ref="N11:N74" ca="1" si="13">IF(M11=0,"",
IF(F11&lt;=3,0,
IF(F11=4,-20,
IF(F11=5,-10,
IF(F11=6,-5,
"없음")))))</f>
        <v>-20</v>
      </c>
      <c r="Q11" t="str">
        <f t="shared" si="9"/>
        <v/>
      </c>
      <c r="R11" t="str">
        <f t="shared" si="10"/>
        <v/>
      </c>
    </row>
    <row r="12" spans="1:26" x14ac:dyDescent="0.3">
      <c r="A12" t="str">
        <f t="shared" ca="1" si="0"/>
        <v>Equip0403</v>
      </c>
      <c r="B12" t="str">
        <f t="shared" ca="1" si="11"/>
        <v/>
      </c>
      <c r="C12" t="s">
        <v>13</v>
      </c>
      <c r="D12" s="2">
        <f t="shared" ca="1" si="2"/>
        <v>0</v>
      </c>
      <c r="E12">
        <v>4</v>
      </c>
      <c r="F12">
        <v>5</v>
      </c>
      <c r="G12">
        <v>3</v>
      </c>
      <c r="H12">
        <v>0</v>
      </c>
      <c r="I12">
        <f t="shared" si="3"/>
        <v>3</v>
      </c>
      <c r="J12">
        <v>100</v>
      </c>
      <c r="K12">
        <v>115</v>
      </c>
      <c r="L12" t="s">
        <v>35</v>
      </c>
      <c r="M12" s="2">
        <f t="shared" ca="1" si="4"/>
        <v>3</v>
      </c>
      <c r="N12">
        <f t="shared" ca="1" si="13"/>
        <v>-10</v>
      </c>
      <c r="Q12" t="str">
        <f t="shared" si="9"/>
        <v/>
      </c>
      <c r="R12" t="str">
        <f t="shared" si="10"/>
        <v/>
      </c>
    </row>
    <row r="13" spans="1:26" x14ac:dyDescent="0.3">
      <c r="A13" t="str">
        <f t="shared" ca="1" si="0"/>
        <v>Equip0404</v>
      </c>
      <c r="B13" t="str">
        <f t="shared" ca="1" si="11"/>
        <v/>
      </c>
      <c r="C13" t="s">
        <v>13</v>
      </c>
      <c r="D13" s="2">
        <f t="shared" ca="1" si="2"/>
        <v>0</v>
      </c>
      <c r="E13">
        <v>4</v>
      </c>
      <c r="F13">
        <v>5</v>
      </c>
      <c r="G13">
        <v>4</v>
      </c>
      <c r="H13">
        <v>0</v>
      </c>
      <c r="I13">
        <f t="shared" si="3"/>
        <v>3</v>
      </c>
      <c r="J13">
        <v>100</v>
      </c>
      <c r="K13">
        <v>115</v>
      </c>
      <c r="L13" t="s">
        <v>35</v>
      </c>
      <c r="M13" s="2">
        <f t="shared" ca="1" si="4"/>
        <v>3</v>
      </c>
      <c r="N13">
        <f t="shared" ca="1" si="13"/>
        <v>-10</v>
      </c>
      <c r="Q13" t="str">
        <f t="shared" si="9"/>
        <v/>
      </c>
      <c r="R13" t="str">
        <f t="shared" si="10"/>
        <v/>
      </c>
    </row>
    <row r="14" spans="1:26" x14ac:dyDescent="0.3">
      <c r="A14" t="str">
        <f t="shared" ca="1" si="0"/>
        <v>Equip0405</v>
      </c>
      <c r="B14" t="str">
        <f t="shared" ca="1" si="11"/>
        <v/>
      </c>
      <c r="C14" t="s">
        <v>13</v>
      </c>
      <c r="D14" s="2">
        <f t="shared" ca="1" si="2"/>
        <v>0</v>
      </c>
      <c r="E14">
        <v>4</v>
      </c>
      <c r="F14">
        <v>6</v>
      </c>
      <c r="G14">
        <v>5</v>
      </c>
      <c r="H14">
        <v>0</v>
      </c>
      <c r="I14">
        <f t="shared" si="3"/>
        <v>3</v>
      </c>
      <c r="J14">
        <v>100</v>
      </c>
      <c r="K14">
        <v>115</v>
      </c>
      <c r="L14" t="s">
        <v>35</v>
      </c>
      <c r="M14" s="2">
        <f t="shared" ca="1" si="4"/>
        <v>3</v>
      </c>
      <c r="N14">
        <f t="shared" ca="1" si="13"/>
        <v>-5</v>
      </c>
      <c r="Q14" t="str">
        <f t="shared" si="9"/>
        <v/>
      </c>
      <c r="R14" t="str">
        <f t="shared" si="10"/>
        <v/>
      </c>
    </row>
    <row r="15" spans="1:26" x14ac:dyDescent="0.3">
      <c r="A15" t="str">
        <f t="shared" ca="1" si="0"/>
        <v>Equip1001</v>
      </c>
      <c r="B15" t="str">
        <f t="shared" ca="1" si="11"/>
        <v/>
      </c>
      <c r="C15" t="s">
        <v>14</v>
      </c>
      <c r="D15" s="2">
        <f t="shared" ca="1" si="2"/>
        <v>1</v>
      </c>
      <c r="E15">
        <v>0</v>
      </c>
      <c r="F15">
        <v>0</v>
      </c>
      <c r="G15">
        <v>1</v>
      </c>
      <c r="H15">
        <v>1</v>
      </c>
      <c r="I15">
        <f t="shared" si="3"/>
        <v>1</v>
      </c>
      <c r="J15">
        <v>100</v>
      </c>
      <c r="K15">
        <v>115</v>
      </c>
      <c r="L15" t="s">
        <v>125</v>
      </c>
      <c r="M15" s="2">
        <f t="shared" ca="1" si="4"/>
        <v>0</v>
      </c>
      <c r="N15" t="str">
        <f t="shared" ca="1" si="13"/>
        <v/>
      </c>
      <c r="P15" t="s">
        <v>55</v>
      </c>
      <c r="Q15" t="str">
        <f t="shared" si="9"/>
        <v>Shot_StealthDagger</v>
      </c>
      <c r="R15" t="str">
        <f t="shared" si="10"/>
        <v>EquipName_StealthDagger</v>
      </c>
    </row>
    <row r="16" spans="1:26" x14ac:dyDescent="0.3">
      <c r="A16" t="str">
        <f t="shared" ca="1" si="0"/>
        <v>Equip1002</v>
      </c>
      <c r="B16" t="str">
        <f t="shared" ca="1" si="11"/>
        <v/>
      </c>
      <c r="C16" t="s">
        <v>14</v>
      </c>
      <c r="D16" s="2">
        <f t="shared" ca="1" si="2"/>
        <v>1</v>
      </c>
      <c r="E16">
        <v>0</v>
      </c>
      <c r="F16">
        <v>0</v>
      </c>
      <c r="G16">
        <v>2</v>
      </c>
      <c r="H16">
        <v>1</v>
      </c>
      <c r="I16">
        <f t="shared" si="3"/>
        <v>1</v>
      </c>
      <c r="J16">
        <v>100</v>
      </c>
      <c r="K16">
        <v>115</v>
      </c>
      <c r="L16" t="s">
        <v>125</v>
      </c>
      <c r="M16" s="2">
        <f t="shared" ca="1" si="4"/>
        <v>0</v>
      </c>
      <c r="N16" t="str">
        <f t="shared" ca="1" si="13"/>
        <v/>
      </c>
      <c r="P16" t="s">
        <v>66</v>
      </c>
      <c r="Q16" t="str">
        <f t="shared" si="9"/>
        <v>Shot_VillagerDagger</v>
      </c>
      <c r="R16" t="str">
        <f t="shared" si="10"/>
        <v>EquipName_VillagerDagger</v>
      </c>
    </row>
    <row r="17" spans="1:18" x14ac:dyDescent="0.3">
      <c r="A17" t="str">
        <f t="shared" ca="1" si="0"/>
        <v>Equip1101</v>
      </c>
      <c r="B17" t="str">
        <f t="shared" ca="1" si="11"/>
        <v/>
      </c>
      <c r="C17" t="s">
        <v>14</v>
      </c>
      <c r="D17" s="2">
        <f t="shared" ca="1" si="2"/>
        <v>1</v>
      </c>
      <c r="E17">
        <v>1</v>
      </c>
      <c r="F17">
        <v>1</v>
      </c>
      <c r="G17">
        <v>1</v>
      </c>
      <c r="H17">
        <v>1</v>
      </c>
      <c r="I17">
        <f t="shared" si="3"/>
        <v>1</v>
      </c>
      <c r="J17">
        <v>100</v>
      </c>
      <c r="K17">
        <v>115</v>
      </c>
      <c r="L17" t="s">
        <v>125</v>
      </c>
      <c r="M17" s="2">
        <f t="shared" ca="1" si="4"/>
        <v>0</v>
      </c>
      <c r="N17" t="str">
        <f t="shared" ca="1" si="13"/>
        <v/>
      </c>
      <c r="Q17" t="str">
        <f t="shared" si="9"/>
        <v/>
      </c>
      <c r="R17" t="str">
        <f t="shared" si="10"/>
        <v/>
      </c>
    </row>
    <row r="18" spans="1:18" x14ac:dyDescent="0.3">
      <c r="A18" t="str">
        <f t="shared" ca="1" si="0"/>
        <v>Equip1102</v>
      </c>
      <c r="B18" t="str">
        <f t="shared" ca="1" si="11"/>
        <v/>
      </c>
      <c r="C18" t="s">
        <v>14</v>
      </c>
      <c r="D18" s="2">
        <f t="shared" ca="1" si="2"/>
        <v>1</v>
      </c>
      <c r="E18">
        <v>1</v>
      </c>
      <c r="F18">
        <v>1</v>
      </c>
      <c r="G18">
        <v>2</v>
      </c>
      <c r="H18">
        <v>1</v>
      </c>
      <c r="I18">
        <f t="shared" si="3"/>
        <v>1</v>
      </c>
      <c r="J18">
        <v>100</v>
      </c>
      <c r="K18">
        <v>115</v>
      </c>
      <c r="L18" t="s">
        <v>125</v>
      </c>
      <c r="M18" s="2">
        <f t="shared" ca="1" si="4"/>
        <v>0</v>
      </c>
      <c r="N18" t="str">
        <f t="shared" ca="1" si="13"/>
        <v/>
      </c>
      <c r="Q18" t="str">
        <f t="shared" si="9"/>
        <v/>
      </c>
      <c r="R18" t="str">
        <f t="shared" si="10"/>
        <v/>
      </c>
    </row>
    <row r="19" spans="1:18" x14ac:dyDescent="0.3">
      <c r="A19" t="str">
        <f t="shared" ca="1" si="0"/>
        <v>Equip1201</v>
      </c>
      <c r="B19" t="str">
        <f t="shared" ca="1" si="11"/>
        <v/>
      </c>
      <c r="C19" t="s">
        <v>14</v>
      </c>
      <c r="D19" s="2">
        <f t="shared" ca="1" si="2"/>
        <v>1</v>
      </c>
      <c r="E19">
        <v>2</v>
      </c>
      <c r="F19">
        <v>2</v>
      </c>
      <c r="G19">
        <v>1</v>
      </c>
      <c r="H19">
        <v>1</v>
      </c>
      <c r="I19">
        <f t="shared" si="3"/>
        <v>2</v>
      </c>
      <c r="J19">
        <v>100</v>
      </c>
      <c r="K19">
        <v>115</v>
      </c>
      <c r="L19" t="s">
        <v>125</v>
      </c>
      <c r="M19" s="2">
        <f t="shared" ca="1" si="4"/>
        <v>0</v>
      </c>
      <c r="N19" t="str">
        <f t="shared" ca="1" si="13"/>
        <v/>
      </c>
      <c r="Q19" t="str">
        <f t="shared" si="9"/>
        <v/>
      </c>
      <c r="R19" t="str">
        <f t="shared" si="10"/>
        <v/>
      </c>
    </row>
    <row r="20" spans="1:18" x14ac:dyDescent="0.3">
      <c r="A20" t="str">
        <f t="shared" ca="1" si="0"/>
        <v>Equip1202</v>
      </c>
      <c r="B20" t="str">
        <f t="shared" ca="1" si="11"/>
        <v/>
      </c>
      <c r="C20" t="s">
        <v>14</v>
      </c>
      <c r="D20" s="2">
        <f t="shared" ca="1" si="2"/>
        <v>1</v>
      </c>
      <c r="E20">
        <v>2</v>
      </c>
      <c r="F20">
        <v>2</v>
      </c>
      <c r="G20">
        <v>2</v>
      </c>
      <c r="H20">
        <v>1</v>
      </c>
      <c r="I20">
        <f t="shared" si="3"/>
        <v>2</v>
      </c>
      <c r="J20">
        <v>100</v>
      </c>
      <c r="K20">
        <v>115</v>
      </c>
      <c r="L20" t="s">
        <v>125</v>
      </c>
      <c r="M20" s="2">
        <f t="shared" ca="1" si="4"/>
        <v>0</v>
      </c>
      <c r="N20" t="str">
        <f t="shared" ca="1" si="13"/>
        <v/>
      </c>
      <c r="Q20" t="str">
        <f t="shared" si="9"/>
        <v/>
      </c>
      <c r="R20" t="str">
        <f t="shared" si="10"/>
        <v/>
      </c>
    </row>
    <row r="21" spans="1:18" x14ac:dyDescent="0.3">
      <c r="A21" t="str">
        <f t="shared" ca="1" si="0"/>
        <v>Equip1301</v>
      </c>
      <c r="B21" t="str">
        <f t="shared" ca="1" si="11"/>
        <v/>
      </c>
      <c r="C21" t="s">
        <v>14</v>
      </c>
      <c r="D21" s="2">
        <f t="shared" ca="1" si="2"/>
        <v>1</v>
      </c>
      <c r="E21">
        <v>3</v>
      </c>
      <c r="F21">
        <v>3</v>
      </c>
      <c r="G21">
        <v>1</v>
      </c>
      <c r="H21">
        <v>1</v>
      </c>
      <c r="I21">
        <f t="shared" si="3"/>
        <v>2</v>
      </c>
      <c r="J21">
        <v>100</v>
      </c>
      <c r="K21">
        <v>115</v>
      </c>
      <c r="L21" t="s">
        <v>125</v>
      </c>
      <c r="M21" s="2">
        <f t="shared" ca="1" si="4"/>
        <v>0</v>
      </c>
      <c r="N21" t="str">
        <f t="shared" ca="1" si="13"/>
        <v/>
      </c>
      <c r="Q21" t="str">
        <f t="shared" si="9"/>
        <v/>
      </c>
      <c r="R21" t="str">
        <f t="shared" si="10"/>
        <v/>
      </c>
    </row>
    <row r="22" spans="1:18" x14ac:dyDescent="0.3">
      <c r="A22" t="str">
        <f t="shared" ca="1" si="0"/>
        <v>Equip1302</v>
      </c>
      <c r="B22" t="str">
        <f t="shared" ca="1" si="11"/>
        <v/>
      </c>
      <c r="C22" t="s">
        <v>14</v>
      </c>
      <c r="D22" s="2">
        <f t="shared" ca="1" si="2"/>
        <v>1</v>
      </c>
      <c r="E22">
        <v>3</v>
      </c>
      <c r="F22">
        <v>3</v>
      </c>
      <c r="G22">
        <v>2</v>
      </c>
      <c r="H22">
        <v>1</v>
      </c>
      <c r="I22">
        <f t="shared" si="3"/>
        <v>2</v>
      </c>
      <c r="J22">
        <v>100</v>
      </c>
      <c r="K22">
        <v>115</v>
      </c>
      <c r="L22" t="s">
        <v>125</v>
      </c>
      <c r="M22" s="2">
        <f t="shared" ca="1" si="4"/>
        <v>0</v>
      </c>
      <c r="N22" t="str">
        <f t="shared" ca="1" si="13"/>
        <v/>
      </c>
      <c r="Q22" t="str">
        <f t="shared" si="9"/>
        <v/>
      </c>
      <c r="R22" t="str">
        <f t="shared" si="10"/>
        <v/>
      </c>
    </row>
    <row r="23" spans="1:18" x14ac:dyDescent="0.3">
      <c r="A23" t="str">
        <f t="shared" ca="1" si="0"/>
        <v>Equip1401</v>
      </c>
      <c r="B23" t="str">
        <f t="shared" ca="1" si="11"/>
        <v/>
      </c>
      <c r="C23" t="s">
        <v>14</v>
      </c>
      <c r="D23" s="2">
        <f t="shared" ca="1" si="2"/>
        <v>1</v>
      </c>
      <c r="E23">
        <v>4</v>
      </c>
      <c r="F23">
        <v>4</v>
      </c>
      <c r="G23">
        <v>1</v>
      </c>
      <c r="H23">
        <v>1</v>
      </c>
      <c r="I23">
        <f t="shared" si="3"/>
        <v>3</v>
      </c>
      <c r="J23">
        <v>100</v>
      </c>
      <c r="K23">
        <v>115</v>
      </c>
      <c r="L23" t="s">
        <v>35</v>
      </c>
      <c r="M23" s="2">
        <f t="shared" ca="1" si="4"/>
        <v>3</v>
      </c>
      <c r="N23">
        <f t="shared" ca="1" si="13"/>
        <v>-20</v>
      </c>
      <c r="Q23" t="str">
        <f t="shared" si="9"/>
        <v/>
      </c>
      <c r="R23" t="str">
        <f t="shared" si="10"/>
        <v/>
      </c>
    </row>
    <row r="24" spans="1:18" x14ac:dyDescent="0.3">
      <c r="A24" t="str">
        <f t="shared" ca="1" si="0"/>
        <v>Equip1402</v>
      </c>
      <c r="B24" t="str">
        <f t="shared" ca="1" si="11"/>
        <v/>
      </c>
      <c r="C24" t="s">
        <v>14</v>
      </c>
      <c r="D24" s="2">
        <f t="shared" ca="1" si="2"/>
        <v>1</v>
      </c>
      <c r="E24">
        <v>4</v>
      </c>
      <c r="F24">
        <v>4</v>
      </c>
      <c r="G24">
        <v>2</v>
      </c>
      <c r="H24">
        <v>1</v>
      </c>
      <c r="I24">
        <f t="shared" si="3"/>
        <v>3</v>
      </c>
      <c r="J24">
        <v>100</v>
      </c>
      <c r="K24">
        <v>115</v>
      </c>
      <c r="L24" t="s">
        <v>35</v>
      </c>
      <c r="M24" s="2">
        <f t="shared" ca="1" si="4"/>
        <v>3</v>
      </c>
      <c r="N24">
        <f t="shared" ca="1" si="13"/>
        <v>-20</v>
      </c>
      <c r="Q24" t="str">
        <f t="shared" si="9"/>
        <v/>
      </c>
      <c r="R24" t="str">
        <f t="shared" si="10"/>
        <v/>
      </c>
    </row>
    <row r="25" spans="1:18" x14ac:dyDescent="0.3">
      <c r="A25" t="str">
        <f t="shared" ca="1" si="0"/>
        <v>Equip1403</v>
      </c>
      <c r="B25" t="str">
        <f t="shared" ca="1" si="11"/>
        <v/>
      </c>
      <c r="C25" t="s">
        <v>14</v>
      </c>
      <c r="D25" s="2">
        <f t="shared" ca="1" si="2"/>
        <v>1</v>
      </c>
      <c r="E25">
        <v>4</v>
      </c>
      <c r="F25">
        <v>5</v>
      </c>
      <c r="G25">
        <v>3</v>
      </c>
      <c r="H25">
        <v>1</v>
      </c>
      <c r="I25">
        <f t="shared" si="3"/>
        <v>3</v>
      </c>
      <c r="J25">
        <v>100</v>
      </c>
      <c r="K25">
        <v>115</v>
      </c>
      <c r="L25" t="s">
        <v>35</v>
      </c>
      <c r="M25" s="2">
        <f t="shared" ca="1" si="4"/>
        <v>3</v>
      </c>
      <c r="N25">
        <f t="shared" ca="1" si="13"/>
        <v>-10</v>
      </c>
      <c r="Q25" t="str">
        <f t="shared" si="9"/>
        <v/>
      </c>
      <c r="R25" t="str">
        <f t="shared" si="10"/>
        <v/>
      </c>
    </row>
    <row r="26" spans="1:18" x14ac:dyDescent="0.3">
      <c r="A26" t="str">
        <f t="shared" ca="1" si="0"/>
        <v>Equip1404</v>
      </c>
      <c r="B26" t="str">
        <f t="shared" ca="1" si="11"/>
        <v/>
      </c>
      <c r="C26" t="s">
        <v>14</v>
      </c>
      <c r="D26" s="2">
        <f t="shared" ca="1" si="2"/>
        <v>1</v>
      </c>
      <c r="E26">
        <v>4</v>
      </c>
      <c r="F26">
        <v>5</v>
      </c>
      <c r="G26">
        <v>4</v>
      </c>
      <c r="H26">
        <v>1</v>
      </c>
      <c r="I26">
        <f t="shared" si="3"/>
        <v>3</v>
      </c>
      <c r="J26">
        <v>100</v>
      </c>
      <c r="K26">
        <v>115</v>
      </c>
      <c r="L26" t="s">
        <v>35</v>
      </c>
      <c r="M26" s="2">
        <f t="shared" ca="1" si="4"/>
        <v>3</v>
      </c>
      <c r="N26">
        <f t="shared" ca="1" si="13"/>
        <v>-10</v>
      </c>
      <c r="Q26" t="str">
        <f t="shared" si="9"/>
        <v/>
      </c>
      <c r="R26" t="str">
        <f t="shared" si="10"/>
        <v/>
      </c>
    </row>
    <row r="27" spans="1:18" x14ac:dyDescent="0.3">
      <c r="A27" t="str">
        <f t="shared" ca="1" si="0"/>
        <v>Equip1405</v>
      </c>
      <c r="B27" t="str">
        <f t="shared" ca="1" si="11"/>
        <v/>
      </c>
      <c r="C27" t="s">
        <v>14</v>
      </c>
      <c r="D27" s="2">
        <f t="shared" ca="1" si="2"/>
        <v>1</v>
      </c>
      <c r="E27">
        <v>4</v>
      </c>
      <c r="F27">
        <v>6</v>
      </c>
      <c r="G27">
        <v>5</v>
      </c>
      <c r="H27">
        <v>1</v>
      </c>
      <c r="I27">
        <f t="shared" si="3"/>
        <v>3</v>
      </c>
      <c r="J27">
        <v>100</v>
      </c>
      <c r="K27">
        <v>115</v>
      </c>
      <c r="L27" t="s">
        <v>35</v>
      </c>
      <c r="M27" s="2">
        <f t="shared" ca="1" si="4"/>
        <v>3</v>
      </c>
      <c r="N27">
        <f t="shared" ca="1" si="13"/>
        <v>-5</v>
      </c>
      <c r="Q27" t="str">
        <f t="shared" si="9"/>
        <v/>
      </c>
      <c r="R27" t="str">
        <f t="shared" si="10"/>
        <v/>
      </c>
    </row>
    <row r="28" spans="1:18" x14ac:dyDescent="0.3">
      <c r="A28" t="str">
        <f t="shared" ca="1" si="0"/>
        <v>Equip2001</v>
      </c>
      <c r="B28" t="str">
        <f t="shared" ca="1" si="11"/>
        <v/>
      </c>
      <c r="C28" t="s">
        <v>15</v>
      </c>
      <c r="D28" s="2">
        <f t="shared" ca="1" si="2"/>
        <v>2</v>
      </c>
      <c r="E28">
        <v>0</v>
      </c>
      <c r="F28">
        <v>0</v>
      </c>
      <c r="G28">
        <v>1</v>
      </c>
      <c r="H28">
        <v>0</v>
      </c>
      <c r="I28">
        <f t="shared" si="3"/>
        <v>1</v>
      </c>
      <c r="J28">
        <v>100</v>
      </c>
      <c r="K28">
        <v>115</v>
      </c>
      <c r="L28" t="s">
        <v>125</v>
      </c>
      <c r="M28" s="2">
        <f t="shared" ca="1" si="4"/>
        <v>0</v>
      </c>
      <c r="N28" t="str">
        <f t="shared" ca="1" si="13"/>
        <v/>
      </c>
      <c r="Q28" t="str">
        <f t="shared" si="9"/>
        <v/>
      </c>
      <c r="R28" t="str">
        <f t="shared" si="10"/>
        <v/>
      </c>
    </row>
    <row r="29" spans="1:18" x14ac:dyDescent="0.3">
      <c r="A29" t="str">
        <f t="shared" ca="1" si="0"/>
        <v>Equip2002</v>
      </c>
      <c r="B29" t="str">
        <f t="shared" ca="1" si="11"/>
        <v/>
      </c>
      <c r="C29" t="s">
        <v>15</v>
      </c>
      <c r="D29" s="2">
        <f t="shared" ca="1" si="2"/>
        <v>2</v>
      </c>
      <c r="E29">
        <v>0</v>
      </c>
      <c r="F29">
        <v>0</v>
      </c>
      <c r="G29">
        <v>2</v>
      </c>
      <c r="H29">
        <v>0</v>
      </c>
      <c r="I29">
        <f t="shared" si="3"/>
        <v>1</v>
      </c>
      <c r="J29">
        <v>100</v>
      </c>
      <c r="K29">
        <v>115</v>
      </c>
      <c r="L29" t="s">
        <v>125</v>
      </c>
      <c r="M29" s="2">
        <f t="shared" ca="1" si="4"/>
        <v>0</v>
      </c>
      <c r="N29" t="str">
        <f t="shared" ca="1" si="13"/>
        <v/>
      </c>
      <c r="Q29" t="str">
        <f t="shared" si="9"/>
        <v/>
      </c>
      <c r="R29" t="str">
        <f t="shared" si="10"/>
        <v/>
      </c>
    </row>
    <row r="30" spans="1:18" x14ac:dyDescent="0.3">
      <c r="A30" t="str">
        <f t="shared" ca="1" si="0"/>
        <v>Equip2101</v>
      </c>
      <c r="B30" t="str">
        <f t="shared" ca="1" si="11"/>
        <v/>
      </c>
      <c r="C30" t="s">
        <v>15</v>
      </c>
      <c r="D30" s="2">
        <f t="shared" ca="1" si="2"/>
        <v>2</v>
      </c>
      <c r="E30">
        <v>1</v>
      </c>
      <c r="F30">
        <v>1</v>
      </c>
      <c r="G30">
        <v>1</v>
      </c>
      <c r="H30">
        <v>0</v>
      </c>
      <c r="I30">
        <f t="shared" si="3"/>
        <v>1</v>
      </c>
      <c r="J30">
        <v>100</v>
      </c>
      <c r="K30">
        <v>115</v>
      </c>
      <c r="L30" t="s">
        <v>125</v>
      </c>
      <c r="M30" s="2">
        <f t="shared" ca="1" si="4"/>
        <v>0</v>
      </c>
      <c r="N30" t="str">
        <f t="shared" ca="1" si="13"/>
        <v/>
      </c>
      <c r="Q30" t="str">
        <f t="shared" si="9"/>
        <v/>
      </c>
      <c r="R30" t="str">
        <f t="shared" si="10"/>
        <v/>
      </c>
    </row>
    <row r="31" spans="1:18" x14ac:dyDescent="0.3">
      <c r="A31" t="str">
        <f t="shared" ca="1" si="0"/>
        <v>Equip2102</v>
      </c>
      <c r="B31" t="str">
        <f t="shared" ca="1" si="11"/>
        <v/>
      </c>
      <c r="C31" t="s">
        <v>15</v>
      </c>
      <c r="D31" s="2">
        <f t="shared" ca="1" si="2"/>
        <v>2</v>
      </c>
      <c r="E31">
        <v>1</v>
      </c>
      <c r="F31">
        <v>1</v>
      </c>
      <c r="G31">
        <v>2</v>
      </c>
      <c r="H31">
        <v>0</v>
      </c>
      <c r="I31">
        <f t="shared" si="3"/>
        <v>1</v>
      </c>
      <c r="J31">
        <v>100</v>
      </c>
      <c r="K31">
        <v>115</v>
      </c>
      <c r="L31" t="s">
        <v>125</v>
      </c>
      <c r="M31" s="2">
        <f t="shared" ca="1" si="4"/>
        <v>0</v>
      </c>
      <c r="N31" t="str">
        <f t="shared" ca="1" si="13"/>
        <v/>
      </c>
      <c r="Q31" t="str">
        <f t="shared" si="9"/>
        <v/>
      </c>
      <c r="R31" t="str">
        <f t="shared" si="10"/>
        <v/>
      </c>
    </row>
    <row r="32" spans="1:18" x14ac:dyDescent="0.3">
      <c r="A32" t="str">
        <f t="shared" ca="1" si="0"/>
        <v>Equip2201</v>
      </c>
      <c r="B32" t="str">
        <f t="shared" ca="1" si="11"/>
        <v/>
      </c>
      <c r="C32" t="s">
        <v>15</v>
      </c>
      <c r="D32" s="2">
        <f t="shared" ca="1" si="2"/>
        <v>2</v>
      </c>
      <c r="E32">
        <v>2</v>
      </c>
      <c r="F32">
        <v>2</v>
      </c>
      <c r="G32">
        <v>1</v>
      </c>
      <c r="H32">
        <v>0</v>
      </c>
      <c r="I32">
        <f t="shared" si="3"/>
        <v>2</v>
      </c>
      <c r="J32">
        <v>100</v>
      </c>
      <c r="K32">
        <v>115</v>
      </c>
      <c r="L32" t="s">
        <v>125</v>
      </c>
      <c r="M32" s="2">
        <f t="shared" ca="1" si="4"/>
        <v>0</v>
      </c>
      <c r="N32" t="str">
        <f t="shared" ca="1" si="13"/>
        <v/>
      </c>
      <c r="Q32" t="str">
        <f t="shared" si="9"/>
        <v/>
      </c>
      <c r="R32" t="str">
        <f t="shared" si="10"/>
        <v/>
      </c>
    </row>
    <row r="33" spans="1:18" x14ac:dyDescent="0.3">
      <c r="A33" t="str">
        <f t="shared" ca="1" si="0"/>
        <v>Equip2202</v>
      </c>
      <c r="B33" t="str">
        <f t="shared" ca="1" si="11"/>
        <v/>
      </c>
      <c r="C33" t="s">
        <v>15</v>
      </c>
      <c r="D33" s="2">
        <f t="shared" ca="1" si="2"/>
        <v>2</v>
      </c>
      <c r="E33">
        <v>2</v>
      </c>
      <c r="F33">
        <v>2</v>
      </c>
      <c r="G33">
        <v>2</v>
      </c>
      <c r="H33">
        <v>0</v>
      </c>
      <c r="I33">
        <f t="shared" si="3"/>
        <v>2</v>
      </c>
      <c r="J33">
        <v>100</v>
      </c>
      <c r="K33">
        <v>115</v>
      </c>
      <c r="L33" t="s">
        <v>125</v>
      </c>
      <c r="M33" s="2">
        <f t="shared" ca="1" si="4"/>
        <v>0</v>
      </c>
      <c r="N33" t="str">
        <f t="shared" ca="1" si="13"/>
        <v/>
      </c>
      <c r="Q33" t="str">
        <f t="shared" si="9"/>
        <v/>
      </c>
      <c r="R33" t="str">
        <f t="shared" si="10"/>
        <v/>
      </c>
    </row>
    <row r="34" spans="1:18" x14ac:dyDescent="0.3">
      <c r="A34" t="str">
        <f t="shared" ref="A34:A65" ca="1" si="14">"Equip"&amp;D34&amp;E34&amp;TEXT(G34,"00")</f>
        <v>Equip2301</v>
      </c>
      <c r="B34" t="str">
        <f t="shared" ca="1" si="11"/>
        <v/>
      </c>
      <c r="C34" t="s">
        <v>15</v>
      </c>
      <c r="D34" s="2">
        <f t="shared" ca="1" si="2"/>
        <v>2</v>
      </c>
      <c r="E34">
        <v>3</v>
      </c>
      <c r="F34">
        <v>3</v>
      </c>
      <c r="G34">
        <v>1</v>
      </c>
      <c r="H34">
        <v>0</v>
      </c>
      <c r="I34">
        <f t="shared" si="3"/>
        <v>2</v>
      </c>
      <c r="J34">
        <v>100</v>
      </c>
      <c r="K34">
        <v>115</v>
      </c>
      <c r="L34" t="s">
        <v>125</v>
      </c>
      <c r="M34" s="2">
        <f t="shared" ca="1" si="4"/>
        <v>0</v>
      </c>
      <c r="N34" t="str">
        <f t="shared" ca="1" si="13"/>
        <v/>
      </c>
      <c r="P34" t="s">
        <v>65</v>
      </c>
      <c r="Q34" t="str">
        <f t="shared" si="9"/>
        <v>Shot_MyfgBowTen</v>
      </c>
      <c r="R34" t="str">
        <f t="shared" si="10"/>
        <v>EquipName_MyfgBowTen</v>
      </c>
    </row>
    <row r="35" spans="1:18" x14ac:dyDescent="0.3">
      <c r="A35" t="str">
        <f t="shared" ca="1" si="14"/>
        <v>Equip2302</v>
      </c>
      <c r="B35" t="str">
        <f t="shared" ca="1" si="11"/>
        <v/>
      </c>
      <c r="C35" t="s">
        <v>15</v>
      </c>
      <c r="D35" s="2">
        <f t="shared" ca="1" si="2"/>
        <v>2</v>
      </c>
      <c r="E35">
        <v>3</v>
      </c>
      <c r="F35">
        <v>3</v>
      </c>
      <c r="G35">
        <v>2</v>
      </c>
      <c r="H35">
        <v>0</v>
      </c>
      <c r="I35">
        <f t="shared" si="3"/>
        <v>2</v>
      </c>
      <c r="J35">
        <v>100</v>
      </c>
      <c r="K35">
        <v>115</v>
      </c>
      <c r="L35" t="s">
        <v>125</v>
      </c>
      <c r="M35" s="2">
        <f t="shared" ca="1" si="4"/>
        <v>0</v>
      </c>
      <c r="N35" t="str">
        <f t="shared" ca="1" si="13"/>
        <v/>
      </c>
      <c r="Q35" t="str">
        <f t="shared" si="9"/>
        <v/>
      </c>
      <c r="R35" t="str">
        <f t="shared" si="10"/>
        <v/>
      </c>
    </row>
    <row r="36" spans="1:18" x14ac:dyDescent="0.3">
      <c r="A36" t="str">
        <f t="shared" ca="1" si="14"/>
        <v>Equip2401</v>
      </c>
      <c r="B36" t="str">
        <f t="shared" ca="1" si="11"/>
        <v/>
      </c>
      <c r="C36" t="s">
        <v>15</v>
      </c>
      <c r="D36" s="2">
        <f t="shared" ca="1" si="2"/>
        <v>2</v>
      </c>
      <c r="E36">
        <v>4</v>
      </c>
      <c r="F36">
        <v>4</v>
      </c>
      <c r="G36">
        <v>1</v>
      </c>
      <c r="H36">
        <v>0</v>
      </c>
      <c r="I36">
        <f t="shared" ref="I36:I67" si="15">INT(E36/2)+1</f>
        <v>3</v>
      </c>
      <c r="J36">
        <v>100</v>
      </c>
      <c r="K36">
        <v>115</v>
      </c>
      <c r="L36" t="s">
        <v>35</v>
      </c>
      <c r="M36" s="2">
        <f t="shared" ca="1" si="4"/>
        <v>3</v>
      </c>
      <c r="N36">
        <f t="shared" ca="1" si="13"/>
        <v>-20</v>
      </c>
      <c r="Q36" t="str">
        <f t="shared" si="9"/>
        <v/>
      </c>
      <c r="R36" t="str">
        <f t="shared" si="10"/>
        <v/>
      </c>
    </row>
    <row r="37" spans="1:18" x14ac:dyDescent="0.3">
      <c r="A37" t="str">
        <f t="shared" ca="1" si="14"/>
        <v>Equip2402</v>
      </c>
      <c r="B37" t="str">
        <f t="shared" ca="1" si="11"/>
        <v/>
      </c>
      <c r="C37" t="s">
        <v>15</v>
      </c>
      <c r="D37" s="2">
        <f t="shared" ca="1" si="2"/>
        <v>2</v>
      </c>
      <c r="E37">
        <v>4</v>
      </c>
      <c r="F37">
        <v>4</v>
      </c>
      <c r="G37">
        <v>2</v>
      </c>
      <c r="H37">
        <v>0</v>
      </c>
      <c r="I37">
        <f t="shared" si="15"/>
        <v>3</v>
      </c>
      <c r="J37">
        <v>100</v>
      </c>
      <c r="K37">
        <v>115</v>
      </c>
      <c r="L37" t="s">
        <v>35</v>
      </c>
      <c r="M37" s="2">
        <f t="shared" ca="1" si="4"/>
        <v>3</v>
      </c>
      <c r="N37">
        <f t="shared" ca="1" si="13"/>
        <v>-20</v>
      </c>
      <c r="Q37" t="str">
        <f t="shared" si="9"/>
        <v/>
      </c>
      <c r="R37" t="str">
        <f t="shared" si="10"/>
        <v/>
      </c>
    </row>
    <row r="38" spans="1:18" x14ac:dyDescent="0.3">
      <c r="A38" t="str">
        <f t="shared" ca="1" si="14"/>
        <v>Equip2403</v>
      </c>
      <c r="B38" t="str">
        <f t="shared" ca="1" si="11"/>
        <v/>
      </c>
      <c r="C38" t="s">
        <v>15</v>
      </c>
      <c r="D38" s="2">
        <f t="shared" ca="1" si="2"/>
        <v>2</v>
      </c>
      <c r="E38">
        <v>4</v>
      </c>
      <c r="F38">
        <v>5</v>
      </c>
      <c r="G38">
        <v>3</v>
      </c>
      <c r="H38">
        <v>0</v>
      </c>
      <c r="I38">
        <f t="shared" si="15"/>
        <v>3</v>
      </c>
      <c r="J38">
        <v>100</v>
      </c>
      <c r="K38">
        <v>115</v>
      </c>
      <c r="L38" t="s">
        <v>35</v>
      </c>
      <c r="M38" s="2">
        <f t="shared" ca="1" si="4"/>
        <v>3</v>
      </c>
      <c r="N38">
        <f t="shared" ca="1" si="13"/>
        <v>-10</v>
      </c>
      <c r="Q38" t="str">
        <f t="shared" si="9"/>
        <v/>
      </c>
      <c r="R38" t="str">
        <f t="shared" si="10"/>
        <v/>
      </c>
    </row>
    <row r="39" spans="1:18" x14ac:dyDescent="0.3">
      <c r="A39" t="str">
        <f t="shared" ca="1" si="14"/>
        <v>Equip2404</v>
      </c>
      <c r="B39" t="str">
        <f t="shared" ca="1" si="11"/>
        <v/>
      </c>
      <c r="C39" t="s">
        <v>15</v>
      </c>
      <c r="D39" s="2">
        <f t="shared" ca="1" si="2"/>
        <v>2</v>
      </c>
      <c r="E39">
        <v>4</v>
      </c>
      <c r="F39">
        <v>5</v>
      </c>
      <c r="G39">
        <v>4</v>
      </c>
      <c r="H39">
        <v>0</v>
      </c>
      <c r="I39">
        <f t="shared" si="15"/>
        <v>3</v>
      </c>
      <c r="J39">
        <v>100</v>
      </c>
      <c r="K39">
        <v>115</v>
      </c>
      <c r="L39" t="s">
        <v>35</v>
      </c>
      <c r="M39" s="2">
        <f t="shared" ca="1" si="4"/>
        <v>3</v>
      </c>
      <c r="N39">
        <f t="shared" ca="1" si="13"/>
        <v>-10</v>
      </c>
      <c r="Q39" t="str">
        <f t="shared" si="9"/>
        <v/>
      </c>
      <c r="R39" t="str">
        <f t="shared" si="10"/>
        <v/>
      </c>
    </row>
    <row r="40" spans="1:18" x14ac:dyDescent="0.3">
      <c r="A40" t="str">
        <f t="shared" ca="1" si="14"/>
        <v>Equip2405</v>
      </c>
      <c r="B40" t="str">
        <f t="shared" ca="1" si="11"/>
        <v/>
      </c>
      <c r="C40" t="s">
        <v>15</v>
      </c>
      <c r="D40" s="2">
        <f t="shared" ca="1" si="2"/>
        <v>2</v>
      </c>
      <c r="E40">
        <v>4</v>
      </c>
      <c r="F40">
        <v>6</v>
      </c>
      <c r="G40">
        <v>5</v>
      </c>
      <c r="H40">
        <v>0</v>
      </c>
      <c r="I40">
        <f t="shared" si="15"/>
        <v>3</v>
      </c>
      <c r="J40">
        <v>100</v>
      </c>
      <c r="K40">
        <v>115</v>
      </c>
      <c r="L40" t="s">
        <v>35</v>
      </c>
      <c r="M40" s="2">
        <f t="shared" ca="1" si="4"/>
        <v>3</v>
      </c>
      <c r="N40">
        <f t="shared" ca="1" si="13"/>
        <v>-5</v>
      </c>
      <c r="Q40" t="str">
        <f t="shared" si="9"/>
        <v/>
      </c>
      <c r="R40" t="str">
        <f t="shared" si="10"/>
        <v/>
      </c>
    </row>
    <row r="41" spans="1:18" x14ac:dyDescent="0.3">
      <c r="A41" t="str">
        <f t="shared" ca="1" si="14"/>
        <v>Equip3001</v>
      </c>
      <c r="B41" t="str">
        <f t="shared" ca="1" si="11"/>
        <v/>
      </c>
      <c r="C41" t="s">
        <v>16</v>
      </c>
      <c r="D41" s="2">
        <f t="shared" ca="1" si="2"/>
        <v>3</v>
      </c>
      <c r="E41">
        <v>0</v>
      </c>
      <c r="F41">
        <v>0</v>
      </c>
      <c r="G41">
        <v>1</v>
      </c>
      <c r="H41">
        <v>1</v>
      </c>
      <c r="I41">
        <f t="shared" si="15"/>
        <v>1</v>
      </c>
      <c r="J41">
        <v>100</v>
      </c>
      <c r="K41">
        <v>115</v>
      </c>
      <c r="L41" t="s">
        <v>125</v>
      </c>
      <c r="M41" s="2">
        <f t="shared" ca="1" si="4"/>
        <v>0</v>
      </c>
      <c r="N41" t="str">
        <f t="shared" ca="1" si="13"/>
        <v/>
      </c>
      <c r="Q41" t="str">
        <f t="shared" si="9"/>
        <v/>
      </c>
      <c r="R41" t="str">
        <f t="shared" si="10"/>
        <v/>
      </c>
    </row>
    <row r="42" spans="1:18" x14ac:dyDescent="0.3">
      <c r="A42" t="str">
        <f t="shared" ca="1" si="14"/>
        <v>Equip3002</v>
      </c>
      <c r="B42" t="str">
        <f t="shared" ca="1" si="11"/>
        <v/>
      </c>
      <c r="C42" t="s">
        <v>16</v>
      </c>
      <c r="D42" s="2">
        <f t="shared" ca="1" si="2"/>
        <v>3</v>
      </c>
      <c r="E42">
        <v>0</v>
      </c>
      <c r="F42">
        <v>0</v>
      </c>
      <c r="G42">
        <v>2</v>
      </c>
      <c r="H42">
        <v>1</v>
      </c>
      <c r="I42">
        <f t="shared" si="15"/>
        <v>1</v>
      </c>
      <c r="J42">
        <v>100</v>
      </c>
      <c r="K42">
        <v>115</v>
      </c>
      <c r="L42" t="s">
        <v>125</v>
      </c>
      <c r="M42" s="2">
        <f t="shared" ca="1" si="4"/>
        <v>0</v>
      </c>
      <c r="N42" t="str">
        <f t="shared" ca="1" si="13"/>
        <v/>
      </c>
      <c r="Q42" t="str">
        <f t="shared" si="9"/>
        <v/>
      </c>
      <c r="R42" t="str">
        <f t="shared" si="10"/>
        <v/>
      </c>
    </row>
    <row r="43" spans="1:18" x14ac:dyDescent="0.3">
      <c r="A43" t="str">
        <f t="shared" ca="1" si="14"/>
        <v>Equip3101</v>
      </c>
      <c r="B43" t="str">
        <f t="shared" ca="1" si="11"/>
        <v/>
      </c>
      <c r="C43" t="s">
        <v>16</v>
      </c>
      <c r="D43" s="2">
        <f t="shared" ca="1" si="2"/>
        <v>3</v>
      </c>
      <c r="E43">
        <v>1</v>
      </c>
      <c r="F43">
        <v>1</v>
      </c>
      <c r="G43">
        <v>1</v>
      </c>
      <c r="H43">
        <v>1</v>
      </c>
      <c r="I43">
        <f t="shared" si="15"/>
        <v>1</v>
      </c>
      <c r="J43">
        <v>100</v>
      </c>
      <c r="K43">
        <v>115</v>
      </c>
      <c r="L43" t="s">
        <v>125</v>
      </c>
      <c r="M43" s="2">
        <f t="shared" ca="1" si="4"/>
        <v>0</v>
      </c>
      <c r="N43" t="str">
        <f t="shared" ca="1" si="13"/>
        <v/>
      </c>
      <c r="Q43" t="str">
        <f t="shared" si="9"/>
        <v/>
      </c>
      <c r="R43" t="str">
        <f t="shared" si="10"/>
        <v/>
      </c>
    </row>
    <row r="44" spans="1:18" x14ac:dyDescent="0.3">
      <c r="A44" t="str">
        <f t="shared" ca="1" si="14"/>
        <v>Equip3102</v>
      </c>
      <c r="B44" t="str">
        <f t="shared" ca="1" si="11"/>
        <v/>
      </c>
      <c r="C44" t="s">
        <v>16</v>
      </c>
      <c r="D44" s="2">
        <f t="shared" ca="1" si="2"/>
        <v>3</v>
      </c>
      <c r="E44">
        <v>1</v>
      </c>
      <c r="F44">
        <v>1</v>
      </c>
      <c r="G44">
        <v>2</v>
      </c>
      <c r="H44">
        <v>1</v>
      </c>
      <c r="I44">
        <f t="shared" si="15"/>
        <v>1</v>
      </c>
      <c r="J44">
        <v>100</v>
      </c>
      <c r="K44">
        <v>115</v>
      </c>
      <c r="L44" t="s">
        <v>125</v>
      </c>
      <c r="M44" s="2">
        <f t="shared" ca="1" si="4"/>
        <v>0</v>
      </c>
      <c r="N44" t="str">
        <f t="shared" ca="1" si="13"/>
        <v/>
      </c>
      <c r="Q44" t="str">
        <f t="shared" si="9"/>
        <v/>
      </c>
      <c r="R44" t="str">
        <f t="shared" si="10"/>
        <v/>
      </c>
    </row>
    <row r="45" spans="1:18" x14ac:dyDescent="0.3">
      <c r="A45" t="str">
        <f t="shared" ca="1" si="14"/>
        <v>Equip3201</v>
      </c>
      <c r="B45" t="str">
        <f t="shared" ca="1" si="11"/>
        <v/>
      </c>
      <c r="C45" t="s">
        <v>16</v>
      </c>
      <c r="D45" s="2">
        <f t="shared" ca="1" si="2"/>
        <v>3</v>
      </c>
      <c r="E45">
        <v>2</v>
      </c>
      <c r="F45">
        <v>2</v>
      </c>
      <c r="G45">
        <v>1</v>
      </c>
      <c r="H45">
        <v>1</v>
      </c>
      <c r="I45">
        <f t="shared" si="15"/>
        <v>2</v>
      </c>
      <c r="J45">
        <v>100</v>
      </c>
      <c r="K45">
        <v>115</v>
      </c>
      <c r="L45" t="s">
        <v>125</v>
      </c>
      <c r="M45" s="2">
        <f t="shared" ca="1" si="4"/>
        <v>0</v>
      </c>
      <c r="N45" t="str">
        <f t="shared" ca="1" si="13"/>
        <v/>
      </c>
      <c r="P45" t="s">
        <v>63</v>
      </c>
      <c r="Q45" t="str">
        <f t="shared" si="9"/>
        <v>Shot_FreeBlueStaff</v>
      </c>
      <c r="R45" t="str">
        <f t="shared" si="10"/>
        <v>EquipName_FreeBlueStaff</v>
      </c>
    </row>
    <row r="46" spans="1:18" x14ac:dyDescent="0.3">
      <c r="A46" t="str">
        <f t="shared" ca="1" si="14"/>
        <v>Equip3202</v>
      </c>
      <c r="B46" t="str">
        <f t="shared" ca="1" si="11"/>
        <v/>
      </c>
      <c r="C46" t="s">
        <v>16</v>
      </c>
      <c r="D46" s="2">
        <f t="shared" ca="1" si="2"/>
        <v>3</v>
      </c>
      <c r="E46">
        <v>2</v>
      </c>
      <c r="F46">
        <v>2</v>
      </c>
      <c r="G46">
        <v>2</v>
      </c>
      <c r="H46">
        <v>1</v>
      </c>
      <c r="I46">
        <f t="shared" si="15"/>
        <v>2</v>
      </c>
      <c r="J46">
        <v>100</v>
      </c>
      <c r="K46">
        <v>115</v>
      </c>
      <c r="L46" t="s">
        <v>125</v>
      </c>
      <c r="M46" s="2">
        <f t="shared" ca="1" si="4"/>
        <v>0</v>
      </c>
      <c r="N46" t="str">
        <f t="shared" ca="1" si="13"/>
        <v/>
      </c>
      <c r="Q46" t="str">
        <f t="shared" si="9"/>
        <v/>
      </c>
      <c r="R46" t="str">
        <f t="shared" si="10"/>
        <v/>
      </c>
    </row>
    <row r="47" spans="1:18" x14ac:dyDescent="0.3">
      <c r="A47" t="str">
        <f t="shared" ca="1" si="14"/>
        <v>Equip3301</v>
      </c>
      <c r="B47" t="str">
        <f t="shared" ca="1" si="11"/>
        <v/>
      </c>
      <c r="C47" t="s">
        <v>16</v>
      </c>
      <c r="D47" s="2">
        <f t="shared" ca="1" si="2"/>
        <v>3</v>
      </c>
      <c r="E47">
        <v>3</v>
      </c>
      <c r="F47">
        <v>3</v>
      </c>
      <c r="G47">
        <v>1</v>
      </c>
      <c r="H47">
        <v>1</v>
      </c>
      <c r="I47">
        <f t="shared" si="15"/>
        <v>2</v>
      </c>
      <c r="J47">
        <v>100</v>
      </c>
      <c r="K47">
        <v>115</v>
      </c>
      <c r="L47" t="s">
        <v>125</v>
      </c>
      <c r="M47" s="2">
        <f t="shared" ca="1" si="4"/>
        <v>0</v>
      </c>
      <c r="N47" t="str">
        <f t="shared" ca="1" si="13"/>
        <v/>
      </c>
      <c r="Q47" t="str">
        <f t="shared" si="9"/>
        <v/>
      </c>
      <c r="R47" t="str">
        <f t="shared" si="10"/>
        <v/>
      </c>
    </row>
    <row r="48" spans="1:18" x14ac:dyDescent="0.3">
      <c r="A48" t="str">
        <f t="shared" ca="1" si="14"/>
        <v>Equip3302</v>
      </c>
      <c r="B48" t="str">
        <f t="shared" ca="1" si="11"/>
        <v/>
      </c>
      <c r="C48" t="s">
        <v>16</v>
      </c>
      <c r="D48" s="2">
        <f t="shared" ca="1" si="2"/>
        <v>3</v>
      </c>
      <c r="E48">
        <v>3</v>
      </c>
      <c r="F48">
        <v>3</v>
      </c>
      <c r="G48">
        <v>2</v>
      </c>
      <c r="H48">
        <v>1</v>
      </c>
      <c r="I48">
        <f t="shared" si="15"/>
        <v>2</v>
      </c>
      <c r="J48">
        <v>100</v>
      </c>
      <c r="K48">
        <v>115</v>
      </c>
      <c r="L48" t="s">
        <v>125</v>
      </c>
      <c r="M48" s="2">
        <f t="shared" ca="1" si="4"/>
        <v>0</v>
      </c>
      <c r="N48" t="str">
        <f t="shared" ca="1" si="13"/>
        <v/>
      </c>
      <c r="Q48" t="str">
        <f t="shared" si="9"/>
        <v/>
      </c>
      <c r="R48" t="str">
        <f t="shared" si="10"/>
        <v/>
      </c>
    </row>
    <row r="49" spans="1:18" x14ac:dyDescent="0.3">
      <c r="A49" t="str">
        <f t="shared" ca="1" si="14"/>
        <v>Equip3401</v>
      </c>
      <c r="B49" t="str">
        <f t="shared" ca="1" si="11"/>
        <v/>
      </c>
      <c r="C49" t="s">
        <v>16</v>
      </c>
      <c r="D49" s="2">
        <f t="shared" ca="1" si="2"/>
        <v>3</v>
      </c>
      <c r="E49">
        <v>4</v>
      </c>
      <c r="F49">
        <v>4</v>
      </c>
      <c r="G49">
        <v>1</v>
      </c>
      <c r="H49">
        <v>1</v>
      </c>
      <c r="I49">
        <f t="shared" si="15"/>
        <v>3</v>
      </c>
      <c r="J49">
        <v>100</v>
      </c>
      <c r="K49">
        <v>115</v>
      </c>
      <c r="L49" t="s">
        <v>35</v>
      </c>
      <c r="M49" s="2">
        <f t="shared" ca="1" si="4"/>
        <v>3</v>
      </c>
      <c r="N49">
        <f t="shared" ca="1" si="13"/>
        <v>-20</v>
      </c>
      <c r="Q49" t="str">
        <f t="shared" si="9"/>
        <v/>
      </c>
      <c r="R49" t="str">
        <f t="shared" si="10"/>
        <v/>
      </c>
    </row>
    <row r="50" spans="1:18" x14ac:dyDescent="0.3">
      <c r="A50" t="str">
        <f t="shared" ca="1" si="14"/>
        <v>Equip3402</v>
      </c>
      <c r="B50" t="str">
        <f t="shared" ca="1" si="11"/>
        <v/>
      </c>
      <c r="C50" t="s">
        <v>16</v>
      </c>
      <c r="D50" s="2">
        <f t="shared" ca="1" si="2"/>
        <v>3</v>
      </c>
      <c r="E50">
        <v>4</v>
      </c>
      <c r="F50">
        <v>4</v>
      </c>
      <c r="G50">
        <v>2</v>
      </c>
      <c r="H50">
        <v>1</v>
      </c>
      <c r="I50">
        <f t="shared" si="15"/>
        <v>3</v>
      </c>
      <c r="J50">
        <v>100</v>
      </c>
      <c r="K50">
        <v>115</v>
      </c>
      <c r="L50" t="s">
        <v>35</v>
      </c>
      <c r="M50" s="2">
        <f t="shared" ca="1" si="4"/>
        <v>3</v>
      </c>
      <c r="N50">
        <f t="shared" ca="1" si="13"/>
        <v>-20</v>
      </c>
      <c r="Q50" t="str">
        <f t="shared" si="9"/>
        <v/>
      </c>
      <c r="R50" t="str">
        <f t="shared" si="10"/>
        <v/>
      </c>
    </row>
    <row r="51" spans="1:18" x14ac:dyDescent="0.3">
      <c r="A51" t="str">
        <f t="shared" ca="1" si="14"/>
        <v>Equip3403</v>
      </c>
      <c r="B51" t="str">
        <f t="shared" ca="1" si="11"/>
        <v/>
      </c>
      <c r="C51" t="s">
        <v>16</v>
      </c>
      <c r="D51" s="2">
        <f t="shared" ca="1" si="2"/>
        <v>3</v>
      </c>
      <c r="E51">
        <v>4</v>
      </c>
      <c r="F51">
        <v>5</v>
      </c>
      <c r="G51">
        <v>3</v>
      </c>
      <c r="H51">
        <v>1</v>
      </c>
      <c r="I51">
        <f t="shared" si="15"/>
        <v>3</v>
      </c>
      <c r="J51">
        <v>100</v>
      </c>
      <c r="K51">
        <v>115</v>
      </c>
      <c r="L51" t="s">
        <v>35</v>
      </c>
      <c r="M51" s="2">
        <f t="shared" ca="1" si="4"/>
        <v>3</v>
      </c>
      <c r="N51">
        <f t="shared" ca="1" si="13"/>
        <v>-10</v>
      </c>
      <c r="Q51" t="str">
        <f t="shared" si="9"/>
        <v/>
      </c>
      <c r="R51" t="str">
        <f t="shared" si="10"/>
        <v/>
      </c>
    </row>
    <row r="52" spans="1:18" x14ac:dyDescent="0.3">
      <c r="A52" t="str">
        <f t="shared" ca="1" si="14"/>
        <v>Equip3404</v>
      </c>
      <c r="B52" t="str">
        <f t="shared" ca="1" si="11"/>
        <v/>
      </c>
      <c r="C52" t="s">
        <v>16</v>
      </c>
      <c r="D52" s="2">
        <f t="shared" ca="1" si="2"/>
        <v>3</v>
      </c>
      <c r="E52">
        <v>4</v>
      </c>
      <c r="F52">
        <v>5</v>
      </c>
      <c r="G52">
        <v>4</v>
      </c>
      <c r="H52">
        <v>1</v>
      </c>
      <c r="I52">
        <f t="shared" si="15"/>
        <v>3</v>
      </c>
      <c r="J52">
        <v>100</v>
      </c>
      <c r="K52">
        <v>115</v>
      </c>
      <c r="L52" t="s">
        <v>35</v>
      </c>
      <c r="M52" s="2">
        <f t="shared" ca="1" si="4"/>
        <v>3</v>
      </c>
      <c r="N52">
        <f t="shared" ca="1" si="13"/>
        <v>-10</v>
      </c>
      <c r="Q52" t="str">
        <f t="shared" si="9"/>
        <v/>
      </c>
      <c r="R52" t="str">
        <f t="shared" si="10"/>
        <v/>
      </c>
    </row>
    <row r="53" spans="1:18" x14ac:dyDescent="0.3">
      <c r="A53" t="str">
        <f t="shared" ca="1" si="14"/>
        <v>Equip3405</v>
      </c>
      <c r="B53" t="str">
        <f t="shared" ca="1" si="11"/>
        <v/>
      </c>
      <c r="C53" t="s">
        <v>16</v>
      </c>
      <c r="D53" s="2">
        <f t="shared" ca="1" si="2"/>
        <v>3</v>
      </c>
      <c r="E53">
        <v>4</v>
      </c>
      <c r="F53">
        <v>6</v>
      </c>
      <c r="G53">
        <v>5</v>
      </c>
      <c r="H53">
        <v>1</v>
      </c>
      <c r="I53">
        <f t="shared" si="15"/>
        <v>3</v>
      </c>
      <c r="J53">
        <v>100</v>
      </c>
      <c r="K53">
        <v>115</v>
      </c>
      <c r="L53" t="s">
        <v>35</v>
      </c>
      <c r="M53" s="2">
        <f t="shared" ca="1" si="4"/>
        <v>3</v>
      </c>
      <c r="N53">
        <f t="shared" ca="1" si="13"/>
        <v>-5</v>
      </c>
      <c r="Q53" t="str">
        <f t="shared" si="9"/>
        <v/>
      </c>
      <c r="R53" t="str">
        <f t="shared" si="10"/>
        <v/>
      </c>
    </row>
    <row r="54" spans="1:18" x14ac:dyDescent="0.3">
      <c r="A54" t="str">
        <f t="shared" ca="1" si="14"/>
        <v>Equip4001</v>
      </c>
      <c r="B54" t="str">
        <f t="shared" ca="1" si="11"/>
        <v/>
      </c>
      <c r="C54" t="s">
        <v>17</v>
      </c>
      <c r="D54" s="2">
        <f t="shared" ca="1" si="2"/>
        <v>4</v>
      </c>
      <c r="E54">
        <v>0</v>
      </c>
      <c r="F54">
        <v>0</v>
      </c>
      <c r="G54">
        <v>1</v>
      </c>
      <c r="H54">
        <v>0</v>
      </c>
      <c r="I54">
        <f t="shared" si="15"/>
        <v>1</v>
      </c>
      <c r="J54">
        <v>100</v>
      </c>
      <c r="K54">
        <v>115</v>
      </c>
      <c r="L54" t="s">
        <v>125</v>
      </c>
      <c r="M54" s="2">
        <f t="shared" ca="1" si="4"/>
        <v>0</v>
      </c>
      <c r="N54" t="str">
        <f t="shared" ca="1" si="13"/>
        <v/>
      </c>
      <c r="P54" t="s">
        <v>60</v>
      </c>
      <c r="Q54" t="str">
        <f t="shared" si="9"/>
        <v>Shot_StrongMaul</v>
      </c>
      <c r="R54" t="str">
        <f t="shared" si="10"/>
        <v>EquipName_StrongMaul</v>
      </c>
    </row>
    <row r="55" spans="1:18" x14ac:dyDescent="0.3">
      <c r="A55" t="str">
        <f t="shared" ca="1" si="14"/>
        <v>Equip4002</v>
      </c>
      <c r="B55" t="str">
        <f t="shared" ca="1" si="11"/>
        <v/>
      </c>
      <c r="C55" t="s">
        <v>17</v>
      </c>
      <c r="D55" s="2">
        <f t="shared" ca="1" si="2"/>
        <v>4</v>
      </c>
      <c r="E55">
        <v>0</v>
      </c>
      <c r="F55">
        <v>0</v>
      </c>
      <c r="G55">
        <v>2</v>
      </c>
      <c r="H55">
        <v>0</v>
      </c>
      <c r="I55">
        <f t="shared" si="15"/>
        <v>1</v>
      </c>
      <c r="J55">
        <v>100</v>
      </c>
      <c r="K55">
        <v>115</v>
      </c>
      <c r="L55" t="s">
        <v>125</v>
      </c>
      <c r="M55" s="2">
        <f t="shared" ca="1" si="4"/>
        <v>0</v>
      </c>
      <c r="N55" t="str">
        <f t="shared" ca="1" si="13"/>
        <v/>
      </c>
      <c r="Q55" t="str">
        <f t="shared" si="9"/>
        <v/>
      </c>
      <c r="R55" t="str">
        <f t="shared" si="10"/>
        <v/>
      </c>
    </row>
    <row r="56" spans="1:18" x14ac:dyDescent="0.3">
      <c r="A56" t="str">
        <f t="shared" ca="1" si="14"/>
        <v>Equip4101</v>
      </c>
      <c r="B56" t="str">
        <f t="shared" ca="1" si="11"/>
        <v/>
      </c>
      <c r="C56" t="s">
        <v>17</v>
      </c>
      <c r="D56" s="2">
        <f t="shared" ca="1" si="2"/>
        <v>4</v>
      </c>
      <c r="E56">
        <v>1</v>
      </c>
      <c r="F56">
        <v>1</v>
      </c>
      <c r="G56">
        <v>1</v>
      </c>
      <c r="H56">
        <v>0</v>
      </c>
      <c r="I56">
        <f t="shared" si="15"/>
        <v>1</v>
      </c>
      <c r="J56">
        <v>100</v>
      </c>
      <c r="K56">
        <v>115</v>
      </c>
      <c r="L56" t="s">
        <v>125</v>
      </c>
      <c r="M56" s="2">
        <f t="shared" ca="1" si="4"/>
        <v>0</v>
      </c>
      <c r="N56" t="str">
        <f t="shared" ca="1" si="13"/>
        <v/>
      </c>
      <c r="Q56" t="str">
        <f t="shared" si="9"/>
        <v/>
      </c>
      <c r="R56" t="str">
        <f t="shared" si="10"/>
        <v/>
      </c>
    </row>
    <row r="57" spans="1:18" x14ac:dyDescent="0.3">
      <c r="A57" t="str">
        <f t="shared" ca="1" si="14"/>
        <v>Equip4102</v>
      </c>
      <c r="B57" t="str">
        <f t="shared" ca="1" si="11"/>
        <v/>
      </c>
      <c r="C57" t="s">
        <v>17</v>
      </c>
      <c r="D57" s="2">
        <f t="shared" ca="1" si="2"/>
        <v>4</v>
      </c>
      <c r="E57">
        <v>1</v>
      </c>
      <c r="F57">
        <v>1</v>
      </c>
      <c r="G57">
        <v>2</v>
      </c>
      <c r="H57">
        <v>0</v>
      </c>
      <c r="I57">
        <f t="shared" si="15"/>
        <v>1</v>
      </c>
      <c r="J57">
        <v>100</v>
      </c>
      <c r="K57">
        <v>115</v>
      </c>
      <c r="L57" t="s">
        <v>125</v>
      </c>
      <c r="M57" s="2">
        <f t="shared" ca="1" si="4"/>
        <v>0</v>
      </c>
      <c r="N57" t="str">
        <f t="shared" ca="1" si="13"/>
        <v/>
      </c>
      <c r="Q57" t="str">
        <f t="shared" si="9"/>
        <v/>
      </c>
      <c r="R57" t="str">
        <f t="shared" si="10"/>
        <v/>
      </c>
    </row>
    <row r="58" spans="1:18" x14ac:dyDescent="0.3">
      <c r="A58" t="str">
        <f t="shared" ca="1" si="14"/>
        <v>Equip4201</v>
      </c>
      <c r="B58" t="str">
        <f t="shared" ca="1" si="11"/>
        <v/>
      </c>
      <c r="C58" t="s">
        <v>17</v>
      </c>
      <c r="D58" s="2">
        <f t="shared" ca="1" si="2"/>
        <v>4</v>
      </c>
      <c r="E58">
        <v>2</v>
      </c>
      <c r="F58">
        <v>2</v>
      </c>
      <c r="G58">
        <v>1</v>
      </c>
      <c r="H58">
        <v>0</v>
      </c>
      <c r="I58">
        <f t="shared" si="15"/>
        <v>2</v>
      </c>
      <c r="J58">
        <v>100</v>
      </c>
      <c r="K58">
        <v>115</v>
      </c>
      <c r="L58" t="s">
        <v>125</v>
      </c>
      <c r="M58" s="2">
        <f t="shared" ca="1" si="4"/>
        <v>0</v>
      </c>
      <c r="N58" t="str">
        <f t="shared" ca="1" si="13"/>
        <v/>
      </c>
      <c r="Q58" t="str">
        <f t="shared" si="9"/>
        <v/>
      </c>
      <c r="R58" t="str">
        <f t="shared" si="10"/>
        <v/>
      </c>
    </row>
    <row r="59" spans="1:18" x14ac:dyDescent="0.3">
      <c r="A59" t="str">
        <f t="shared" ca="1" si="14"/>
        <v>Equip4202</v>
      </c>
      <c r="B59" t="str">
        <f t="shared" ca="1" si="11"/>
        <v/>
      </c>
      <c r="C59" t="s">
        <v>17</v>
      </c>
      <c r="D59" s="2">
        <f t="shared" ca="1" si="2"/>
        <v>4</v>
      </c>
      <c r="E59">
        <v>2</v>
      </c>
      <c r="F59">
        <v>2</v>
      </c>
      <c r="G59">
        <v>2</v>
      </c>
      <c r="H59">
        <v>0</v>
      </c>
      <c r="I59">
        <f t="shared" si="15"/>
        <v>2</v>
      </c>
      <c r="J59">
        <v>100</v>
      </c>
      <c r="K59">
        <v>115</v>
      </c>
      <c r="L59" t="s">
        <v>125</v>
      </c>
      <c r="M59" s="2">
        <f t="shared" ca="1" si="4"/>
        <v>0</v>
      </c>
      <c r="N59" t="str">
        <f t="shared" ca="1" si="13"/>
        <v/>
      </c>
      <c r="Q59" t="str">
        <f t="shared" si="9"/>
        <v/>
      </c>
      <c r="R59" t="str">
        <f t="shared" si="10"/>
        <v/>
      </c>
    </row>
    <row r="60" spans="1:18" x14ac:dyDescent="0.3">
      <c r="A60" t="str">
        <f t="shared" ca="1" si="14"/>
        <v>Equip4301</v>
      </c>
      <c r="B60" t="str">
        <f t="shared" ca="1" si="11"/>
        <v/>
      </c>
      <c r="C60" t="s">
        <v>17</v>
      </c>
      <c r="D60" s="2">
        <f t="shared" ca="1" si="2"/>
        <v>4</v>
      </c>
      <c r="E60">
        <v>3</v>
      </c>
      <c r="F60">
        <v>3</v>
      </c>
      <c r="G60">
        <v>1</v>
      </c>
      <c r="H60">
        <v>0</v>
      </c>
      <c r="I60">
        <f t="shared" si="15"/>
        <v>2</v>
      </c>
      <c r="J60">
        <v>100</v>
      </c>
      <c r="K60">
        <v>115</v>
      </c>
      <c r="L60" t="s">
        <v>125</v>
      </c>
      <c r="M60" s="2">
        <f t="shared" ca="1" si="4"/>
        <v>0</v>
      </c>
      <c r="N60" t="str">
        <f t="shared" ca="1" si="13"/>
        <v/>
      </c>
      <c r="Q60" t="str">
        <f t="shared" si="9"/>
        <v/>
      </c>
      <c r="R60" t="str">
        <f t="shared" si="10"/>
        <v/>
      </c>
    </row>
    <row r="61" spans="1:18" x14ac:dyDescent="0.3">
      <c r="A61" t="str">
        <f t="shared" ca="1" si="14"/>
        <v>Equip4302</v>
      </c>
      <c r="B61" t="str">
        <f t="shared" ca="1" si="11"/>
        <v/>
      </c>
      <c r="C61" t="s">
        <v>17</v>
      </c>
      <c r="D61" s="2">
        <f t="shared" ca="1" si="2"/>
        <v>4</v>
      </c>
      <c r="E61">
        <v>3</v>
      </c>
      <c r="F61">
        <v>3</v>
      </c>
      <c r="G61">
        <v>2</v>
      </c>
      <c r="H61">
        <v>0</v>
      </c>
      <c r="I61">
        <f t="shared" si="15"/>
        <v>2</v>
      </c>
      <c r="J61">
        <v>100</v>
      </c>
      <c r="K61">
        <v>115</v>
      </c>
      <c r="L61" t="s">
        <v>125</v>
      </c>
      <c r="M61" s="2">
        <f t="shared" ca="1" si="4"/>
        <v>0</v>
      </c>
      <c r="N61" t="str">
        <f t="shared" ca="1" si="13"/>
        <v/>
      </c>
      <c r="Q61" t="str">
        <f t="shared" si="9"/>
        <v/>
      </c>
      <c r="R61" t="str">
        <f t="shared" si="10"/>
        <v/>
      </c>
    </row>
    <row r="62" spans="1:18" x14ac:dyDescent="0.3">
      <c r="A62" t="str">
        <f t="shared" ca="1" si="14"/>
        <v>Equip4401</v>
      </c>
      <c r="B62" t="str">
        <f t="shared" ca="1" si="11"/>
        <v/>
      </c>
      <c r="C62" t="s">
        <v>17</v>
      </c>
      <c r="D62" s="2">
        <f t="shared" ca="1" si="2"/>
        <v>4</v>
      </c>
      <c r="E62">
        <v>4</v>
      </c>
      <c r="F62">
        <v>4</v>
      </c>
      <c r="G62">
        <v>1</v>
      </c>
      <c r="H62">
        <v>0</v>
      </c>
      <c r="I62">
        <f t="shared" si="15"/>
        <v>3</v>
      </c>
      <c r="J62">
        <v>100</v>
      </c>
      <c r="K62">
        <v>115</v>
      </c>
      <c r="L62" t="s">
        <v>35</v>
      </c>
      <c r="M62" s="2">
        <f t="shared" ca="1" si="4"/>
        <v>3</v>
      </c>
      <c r="N62">
        <f t="shared" ca="1" si="13"/>
        <v>-20</v>
      </c>
      <c r="Q62" t="str">
        <f t="shared" si="9"/>
        <v/>
      </c>
      <c r="R62" t="str">
        <f t="shared" si="10"/>
        <v/>
      </c>
    </row>
    <row r="63" spans="1:18" x14ac:dyDescent="0.3">
      <c r="A63" t="str">
        <f t="shared" ca="1" si="14"/>
        <v>Equip4402</v>
      </c>
      <c r="B63" t="str">
        <f t="shared" ca="1" si="11"/>
        <v/>
      </c>
      <c r="C63" t="s">
        <v>17</v>
      </c>
      <c r="D63" s="2">
        <f t="shared" ca="1" si="2"/>
        <v>4</v>
      </c>
      <c r="E63">
        <v>4</v>
      </c>
      <c r="F63">
        <v>4</v>
      </c>
      <c r="G63">
        <v>2</v>
      </c>
      <c r="H63">
        <v>0</v>
      </c>
      <c r="I63">
        <f t="shared" si="15"/>
        <v>3</v>
      </c>
      <c r="J63">
        <v>100</v>
      </c>
      <c r="K63">
        <v>115</v>
      </c>
      <c r="L63" t="s">
        <v>35</v>
      </c>
      <c r="M63" s="2">
        <f t="shared" ca="1" si="4"/>
        <v>3</v>
      </c>
      <c r="N63">
        <f t="shared" ca="1" si="13"/>
        <v>-20</v>
      </c>
      <c r="Q63" t="str">
        <f t="shared" si="9"/>
        <v/>
      </c>
      <c r="R63" t="str">
        <f t="shared" si="10"/>
        <v/>
      </c>
    </row>
    <row r="64" spans="1:18" x14ac:dyDescent="0.3">
      <c r="A64" t="str">
        <f t="shared" ca="1" si="14"/>
        <v>Equip4403</v>
      </c>
      <c r="B64" t="str">
        <f t="shared" ca="1" si="11"/>
        <v/>
      </c>
      <c r="C64" t="s">
        <v>17</v>
      </c>
      <c r="D64" s="2">
        <f t="shared" ca="1" si="2"/>
        <v>4</v>
      </c>
      <c r="E64">
        <v>4</v>
      </c>
      <c r="F64">
        <v>5</v>
      </c>
      <c r="G64">
        <v>3</v>
      </c>
      <c r="H64">
        <v>0</v>
      </c>
      <c r="I64">
        <f t="shared" si="15"/>
        <v>3</v>
      </c>
      <c r="J64">
        <v>100</v>
      </c>
      <c r="K64">
        <v>115</v>
      </c>
      <c r="L64" t="s">
        <v>35</v>
      </c>
      <c r="M64" s="2">
        <f t="shared" ca="1" si="4"/>
        <v>3</v>
      </c>
      <c r="N64">
        <f t="shared" ca="1" si="13"/>
        <v>-10</v>
      </c>
      <c r="Q64" t="str">
        <f t="shared" si="9"/>
        <v/>
      </c>
      <c r="R64" t="str">
        <f t="shared" si="10"/>
        <v/>
      </c>
    </row>
    <row r="65" spans="1:18" x14ac:dyDescent="0.3">
      <c r="A65" t="str">
        <f t="shared" ca="1" si="14"/>
        <v>Equip4404</v>
      </c>
      <c r="B65" t="str">
        <f t="shared" ca="1" si="11"/>
        <v/>
      </c>
      <c r="C65" t="s">
        <v>17</v>
      </c>
      <c r="D65" s="2">
        <f t="shared" ca="1" si="2"/>
        <v>4</v>
      </c>
      <c r="E65">
        <v>4</v>
      </c>
      <c r="F65">
        <v>5</v>
      </c>
      <c r="G65">
        <v>4</v>
      </c>
      <c r="H65">
        <v>0</v>
      </c>
      <c r="I65">
        <f t="shared" si="15"/>
        <v>3</v>
      </c>
      <c r="J65">
        <v>100</v>
      </c>
      <c r="K65">
        <v>115</v>
      </c>
      <c r="L65" t="s">
        <v>35</v>
      </c>
      <c r="M65" s="2">
        <f t="shared" ref="M65:M118" ca="1" si="16">VLOOKUP(L65,OFFSET(INDIRECT("$A:$B"),0,MATCH(L$1&amp;"_Verify",INDIRECT("$1:$1"),0)-1),2,0)</f>
        <v>3</v>
      </c>
      <c r="N65">
        <f t="shared" ca="1" si="13"/>
        <v>-10</v>
      </c>
      <c r="Q65" t="str">
        <f t="shared" si="9"/>
        <v/>
      </c>
      <c r="R65" t="str">
        <f t="shared" si="10"/>
        <v/>
      </c>
    </row>
    <row r="66" spans="1:18" x14ac:dyDescent="0.3">
      <c r="A66" t="str">
        <f t="shared" ref="A66:A97" ca="1" si="17">"Equip"&amp;D66&amp;E66&amp;TEXT(G66,"00")</f>
        <v>Equip4405</v>
      </c>
      <c r="B66" t="str">
        <f t="shared" ca="1" si="11"/>
        <v/>
      </c>
      <c r="C66" t="s">
        <v>17</v>
      </c>
      <c r="D66" s="2">
        <f t="shared" ref="D66:D118" ca="1" si="18">VLOOKUP(C66,OFFSET(INDIRECT("$A:$B"),0,MATCH(C$1&amp;"_Verify",INDIRECT("$1:$1"),0)-1),2,0)</f>
        <v>4</v>
      </c>
      <c r="E66">
        <v>4</v>
      </c>
      <c r="F66">
        <v>6</v>
      </c>
      <c r="G66">
        <v>5</v>
      </c>
      <c r="H66">
        <v>0</v>
      </c>
      <c r="I66">
        <f t="shared" si="15"/>
        <v>3</v>
      </c>
      <c r="J66">
        <v>100</v>
      </c>
      <c r="K66">
        <v>115</v>
      </c>
      <c r="L66" t="s">
        <v>35</v>
      </c>
      <c r="M66" s="2">
        <f t="shared" ca="1" si="16"/>
        <v>3</v>
      </c>
      <c r="N66">
        <f t="shared" ca="1" si="13"/>
        <v>-5</v>
      </c>
      <c r="Q66" t="str">
        <f t="shared" si="9"/>
        <v/>
      </c>
      <c r="R66" t="str">
        <f t="shared" si="10"/>
        <v/>
      </c>
    </row>
    <row r="67" spans="1:18" x14ac:dyDescent="0.3">
      <c r="A67" t="str">
        <f t="shared" ca="1" si="17"/>
        <v>Equip5001</v>
      </c>
      <c r="B67" t="str">
        <f t="shared" ca="1" si="11"/>
        <v/>
      </c>
      <c r="C67" t="s">
        <v>18</v>
      </c>
      <c r="D67" s="2">
        <f t="shared" ca="1" si="18"/>
        <v>5</v>
      </c>
      <c r="E67">
        <v>0</v>
      </c>
      <c r="F67">
        <v>0</v>
      </c>
      <c r="G67">
        <v>1</v>
      </c>
      <c r="H67">
        <v>1</v>
      </c>
      <c r="I67">
        <f t="shared" si="15"/>
        <v>1</v>
      </c>
      <c r="J67">
        <v>100</v>
      </c>
      <c r="K67">
        <v>115</v>
      </c>
      <c r="L67" t="s">
        <v>125</v>
      </c>
      <c r="M67" s="2">
        <f t="shared" ca="1" si="16"/>
        <v>0</v>
      </c>
      <c r="N67" t="str">
        <f t="shared" ca="1" si="13"/>
        <v/>
      </c>
      <c r="P67" t="s">
        <v>52</v>
      </c>
      <c r="Q67" t="str">
        <f t="shared" si="9"/>
        <v>Shot_KenSword</v>
      </c>
      <c r="R67" t="str">
        <f t="shared" si="10"/>
        <v>EquipName_KenSword</v>
      </c>
    </row>
    <row r="68" spans="1:18" x14ac:dyDescent="0.3">
      <c r="A68" t="str">
        <f t="shared" ca="1" si="17"/>
        <v>Equip5002</v>
      </c>
      <c r="B68" t="str">
        <f t="shared" ca="1" si="11"/>
        <v/>
      </c>
      <c r="C68" t="s">
        <v>18</v>
      </c>
      <c r="D68" s="2">
        <f t="shared" ca="1" si="18"/>
        <v>5</v>
      </c>
      <c r="E68">
        <v>0</v>
      </c>
      <c r="F68">
        <v>0</v>
      </c>
      <c r="G68">
        <v>2</v>
      </c>
      <c r="H68">
        <v>1</v>
      </c>
      <c r="I68">
        <f t="shared" ref="I68:I99" si="19">INT(E68/2)+1</f>
        <v>1</v>
      </c>
      <c r="J68">
        <v>100</v>
      </c>
      <c r="K68">
        <v>115</v>
      </c>
      <c r="L68" t="s">
        <v>125</v>
      </c>
      <c r="M68" s="2">
        <f t="shared" ca="1" si="16"/>
        <v>0</v>
      </c>
      <c r="N68" t="str">
        <f t="shared" ca="1" si="13"/>
        <v/>
      </c>
      <c r="P68" t="s">
        <v>57</v>
      </c>
      <c r="Q68" t="str">
        <f t="shared" ref="Q68:Q118" si="20">IF(ISBLANK(P68),"","Shot_"&amp;P68)</f>
        <v>Shot_StealthSword</v>
      </c>
      <c r="R68" t="str">
        <f t="shared" ref="R68:R118" si="21">IF(ISBLANK(P68),"","EquipName_"&amp;P68)</f>
        <v>EquipName_StealthSword</v>
      </c>
    </row>
    <row r="69" spans="1:18" x14ac:dyDescent="0.3">
      <c r="A69" t="str">
        <f t="shared" ca="1" si="17"/>
        <v>Equip5101</v>
      </c>
      <c r="B69" t="str">
        <f t="shared" ref="B69:B118" ca="1" si="22">IF(INT(MID(A69,7,1))=E69,"","자리이상")</f>
        <v/>
      </c>
      <c r="C69" t="s">
        <v>18</v>
      </c>
      <c r="D69" s="2">
        <f t="shared" ca="1" si="18"/>
        <v>5</v>
      </c>
      <c r="E69">
        <v>1</v>
      </c>
      <c r="F69">
        <v>1</v>
      </c>
      <c r="G69">
        <v>1</v>
      </c>
      <c r="H69">
        <v>1</v>
      </c>
      <c r="I69">
        <f t="shared" si="19"/>
        <v>1</v>
      </c>
      <c r="J69">
        <v>100</v>
      </c>
      <c r="K69">
        <v>115</v>
      </c>
      <c r="L69" t="s">
        <v>125</v>
      </c>
      <c r="M69" s="2">
        <f t="shared" ca="1" si="16"/>
        <v>0</v>
      </c>
      <c r="N69" t="str">
        <f t="shared" ca="1" si="13"/>
        <v/>
      </c>
      <c r="P69" t="s">
        <v>59</v>
      </c>
      <c r="Q69" t="str">
        <f t="shared" si="20"/>
        <v>Shot_BatAngelSword</v>
      </c>
      <c r="R69" t="str">
        <f t="shared" si="21"/>
        <v>EquipName_BatAngelSword</v>
      </c>
    </row>
    <row r="70" spans="1:18" x14ac:dyDescent="0.3">
      <c r="A70" t="str">
        <f t="shared" ca="1" si="17"/>
        <v>Equip5102</v>
      </c>
      <c r="B70" t="str">
        <f t="shared" ca="1" si="22"/>
        <v/>
      </c>
      <c r="C70" t="s">
        <v>18</v>
      </c>
      <c r="D70" s="2">
        <f t="shared" ca="1" si="18"/>
        <v>5</v>
      </c>
      <c r="E70">
        <v>1</v>
      </c>
      <c r="F70">
        <v>1</v>
      </c>
      <c r="G70">
        <v>2</v>
      </c>
      <c r="H70">
        <v>1</v>
      </c>
      <c r="I70">
        <f t="shared" si="19"/>
        <v>1</v>
      </c>
      <c r="J70">
        <v>100</v>
      </c>
      <c r="K70">
        <v>115</v>
      </c>
      <c r="L70" t="s">
        <v>125</v>
      </c>
      <c r="M70" s="2">
        <f t="shared" ca="1" si="16"/>
        <v>0</v>
      </c>
      <c r="N70" t="str">
        <f t="shared" ca="1" si="13"/>
        <v/>
      </c>
      <c r="Q70" t="str">
        <f t="shared" si="20"/>
        <v/>
      </c>
      <c r="R70" t="str">
        <f t="shared" si="21"/>
        <v/>
      </c>
    </row>
    <row r="71" spans="1:18" x14ac:dyDescent="0.3">
      <c r="A71" t="str">
        <f t="shared" ca="1" si="17"/>
        <v>Equip5201</v>
      </c>
      <c r="B71" t="str">
        <f t="shared" ca="1" si="22"/>
        <v/>
      </c>
      <c r="C71" t="s">
        <v>18</v>
      </c>
      <c r="D71" s="2">
        <f t="shared" ca="1" si="18"/>
        <v>5</v>
      </c>
      <c r="E71">
        <v>2</v>
      </c>
      <c r="F71">
        <v>2</v>
      </c>
      <c r="G71">
        <v>1</v>
      </c>
      <c r="H71">
        <v>1</v>
      </c>
      <c r="I71">
        <f t="shared" si="19"/>
        <v>2</v>
      </c>
      <c r="J71">
        <v>100</v>
      </c>
      <c r="K71">
        <v>115</v>
      </c>
      <c r="L71" t="s">
        <v>125</v>
      </c>
      <c r="M71" s="2">
        <f t="shared" ca="1" si="16"/>
        <v>0</v>
      </c>
      <c r="N71" t="str">
        <f t="shared" ca="1" si="13"/>
        <v/>
      </c>
      <c r="Q71" t="str">
        <f t="shared" si="20"/>
        <v/>
      </c>
      <c r="R71" t="str">
        <f t="shared" si="21"/>
        <v/>
      </c>
    </row>
    <row r="72" spans="1:18" x14ac:dyDescent="0.3">
      <c r="A72" t="str">
        <f t="shared" ca="1" si="17"/>
        <v>Equip5202</v>
      </c>
      <c r="B72" t="str">
        <f t="shared" ca="1" si="22"/>
        <v/>
      </c>
      <c r="C72" t="s">
        <v>18</v>
      </c>
      <c r="D72" s="2">
        <f t="shared" ca="1" si="18"/>
        <v>5</v>
      </c>
      <c r="E72">
        <v>2</v>
      </c>
      <c r="F72">
        <v>2</v>
      </c>
      <c r="G72">
        <v>2</v>
      </c>
      <c r="H72">
        <v>1</v>
      </c>
      <c r="I72">
        <f t="shared" si="19"/>
        <v>2</v>
      </c>
      <c r="J72">
        <v>100</v>
      </c>
      <c r="K72">
        <v>115</v>
      </c>
      <c r="L72" t="s">
        <v>125</v>
      </c>
      <c r="M72" s="2">
        <f t="shared" ca="1" si="16"/>
        <v>0</v>
      </c>
      <c r="N72" t="str">
        <f t="shared" ca="1" si="13"/>
        <v/>
      </c>
      <c r="Q72" t="str">
        <f t="shared" si="20"/>
        <v/>
      </c>
      <c r="R72" t="str">
        <f t="shared" si="21"/>
        <v/>
      </c>
    </row>
    <row r="73" spans="1:18" x14ac:dyDescent="0.3">
      <c r="A73" t="str">
        <f t="shared" ca="1" si="17"/>
        <v>Equip5301</v>
      </c>
      <c r="B73" t="str">
        <f t="shared" ca="1" si="22"/>
        <v/>
      </c>
      <c r="C73" t="s">
        <v>18</v>
      </c>
      <c r="D73" s="2">
        <f t="shared" ca="1" si="18"/>
        <v>5</v>
      </c>
      <c r="E73">
        <v>3</v>
      </c>
      <c r="F73">
        <v>3</v>
      </c>
      <c r="G73">
        <v>1</v>
      </c>
      <c r="H73">
        <v>1</v>
      </c>
      <c r="I73">
        <f t="shared" si="19"/>
        <v>2</v>
      </c>
      <c r="J73">
        <v>100</v>
      </c>
      <c r="K73">
        <v>115</v>
      </c>
      <c r="L73" t="s">
        <v>125</v>
      </c>
      <c r="M73" s="2">
        <f t="shared" ca="1" si="16"/>
        <v>0</v>
      </c>
      <c r="N73" t="str">
        <f t="shared" ca="1" si="13"/>
        <v/>
      </c>
      <c r="Q73" t="str">
        <f t="shared" si="20"/>
        <v/>
      </c>
      <c r="R73" t="str">
        <f t="shared" si="21"/>
        <v/>
      </c>
    </row>
    <row r="74" spans="1:18" x14ac:dyDescent="0.3">
      <c r="A74" t="str">
        <f t="shared" ca="1" si="17"/>
        <v>Equip5302</v>
      </c>
      <c r="B74" t="str">
        <f t="shared" ca="1" si="22"/>
        <v/>
      </c>
      <c r="C74" t="s">
        <v>18</v>
      </c>
      <c r="D74" s="2">
        <f t="shared" ca="1" si="18"/>
        <v>5</v>
      </c>
      <c r="E74">
        <v>3</v>
      </c>
      <c r="F74">
        <v>3</v>
      </c>
      <c r="G74">
        <v>2</v>
      </c>
      <c r="H74">
        <v>1</v>
      </c>
      <c r="I74">
        <f t="shared" si="19"/>
        <v>2</v>
      </c>
      <c r="J74">
        <v>100</v>
      </c>
      <c r="K74">
        <v>115</v>
      </c>
      <c r="L74" t="s">
        <v>125</v>
      </c>
      <c r="M74" s="2">
        <f t="shared" ca="1" si="16"/>
        <v>0</v>
      </c>
      <c r="N74" t="str">
        <f t="shared" ca="1" si="13"/>
        <v/>
      </c>
      <c r="Q74" t="str">
        <f t="shared" si="20"/>
        <v/>
      </c>
      <c r="R74" t="str">
        <f t="shared" si="21"/>
        <v/>
      </c>
    </row>
    <row r="75" spans="1:18" x14ac:dyDescent="0.3">
      <c r="A75" t="str">
        <f t="shared" ca="1" si="17"/>
        <v>Equip5401</v>
      </c>
      <c r="B75" t="str">
        <f t="shared" ca="1" si="22"/>
        <v/>
      </c>
      <c r="C75" t="s">
        <v>18</v>
      </c>
      <c r="D75" s="2">
        <f t="shared" ca="1" si="18"/>
        <v>5</v>
      </c>
      <c r="E75">
        <v>4</v>
      </c>
      <c r="F75">
        <v>4</v>
      </c>
      <c r="G75">
        <v>1</v>
      </c>
      <c r="H75">
        <v>1</v>
      </c>
      <c r="I75">
        <f t="shared" si="19"/>
        <v>3</v>
      </c>
      <c r="J75">
        <v>100</v>
      </c>
      <c r="K75">
        <v>115</v>
      </c>
      <c r="L75" t="s">
        <v>35</v>
      </c>
      <c r="M75" s="2">
        <f t="shared" ca="1" si="16"/>
        <v>3</v>
      </c>
      <c r="N75">
        <f t="shared" ref="N75:N118" ca="1" si="23">IF(M75=0,"",
IF(F75&lt;=3,0,
IF(F75=4,-20,
IF(F75=5,-10,
IF(F75=6,-5,
"없음")))))</f>
        <v>-20</v>
      </c>
      <c r="Q75" t="str">
        <f t="shared" si="20"/>
        <v/>
      </c>
      <c r="R75" t="str">
        <f t="shared" si="21"/>
        <v/>
      </c>
    </row>
    <row r="76" spans="1:18" x14ac:dyDescent="0.3">
      <c r="A76" t="str">
        <f t="shared" ca="1" si="17"/>
        <v>Equip5402</v>
      </c>
      <c r="B76" t="str">
        <f t="shared" ca="1" si="22"/>
        <v/>
      </c>
      <c r="C76" t="s">
        <v>18</v>
      </c>
      <c r="D76" s="2">
        <f t="shared" ca="1" si="18"/>
        <v>5</v>
      </c>
      <c r="E76">
        <v>4</v>
      </c>
      <c r="F76">
        <v>4</v>
      </c>
      <c r="G76">
        <v>2</v>
      </c>
      <c r="H76">
        <v>1</v>
      </c>
      <c r="I76">
        <f t="shared" si="19"/>
        <v>3</v>
      </c>
      <c r="J76">
        <v>100</v>
      </c>
      <c r="K76">
        <v>115</v>
      </c>
      <c r="L76" t="s">
        <v>35</v>
      </c>
      <c r="M76" s="2">
        <f t="shared" ca="1" si="16"/>
        <v>3</v>
      </c>
      <c r="N76">
        <f t="shared" ca="1" si="23"/>
        <v>-20</v>
      </c>
      <c r="Q76" t="str">
        <f t="shared" si="20"/>
        <v/>
      </c>
      <c r="R76" t="str">
        <f t="shared" si="21"/>
        <v/>
      </c>
    </row>
    <row r="77" spans="1:18" x14ac:dyDescent="0.3">
      <c r="A77" t="str">
        <f t="shared" ca="1" si="17"/>
        <v>Equip5403</v>
      </c>
      <c r="B77" t="str">
        <f t="shared" ca="1" si="22"/>
        <v/>
      </c>
      <c r="C77" t="s">
        <v>18</v>
      </c>
      <c r="D77" s="2">
        <f t="shared" ca="1" si="18"/>
        <v>5</v>
      </c>
      <c r="E77">
        <v>4</v>
      </c>
      <c r="F77">
        <v>5</v>
      </c>
      <c r="G77">
        <v>3</v>
      </c>
      <c r="H77">
        <v>1</v>
      </c>
      <c r="I77">
        <f t="shared" si="19"/>
        <v>3</v>
      </c>
      <c r="J77">
        <v>100</v>
      </c>
      <c r="K77">
        <v>115</v>
      </c>
      <c r="L77" t="s">
        <v>35</v>
      </c>
      <c r="M77" s="2">
        <f t="shared" ca="1" si="16"/>
        <v>3</v>
      </c>
      <c r="N77">
        <f t="shared" ca="1" si="23"/>
        <v>-10</v>
      </c>
      <c r="Q77" t="str">
        <f t="shared" si="20"/>
        <v/>
      </c>
      <c r="R77" t="str">
        <f t="shared" si="21"/>
        <v/>
      </c>
    </row>
    <row r="78" spans="1:18" x14ac:dyDescent="0.3">
      <c r="A78" t="str">
        <f t="shared" ca="1" si="17"/>
        <v>Equip5404</v>
      </c>
      <c r="B78" t="str">
        <f t="shared" ca="1" si="22"/>
        <v/>
      </c>
      <c r="C78" t="s">
        <v>18</v>
      </c>
      <c r="D78" s="2">
        <f t="shared" ca="1" si="18"/>
        <v>5</v>
      </c>
      <c r="E78">
        <v>4</v>
      </c>
      <c r="F78">
        <v>5</v>
      </c>
      <c r="G78">
        <v>4</v>
      </c>
      <c r="H78">
        <v>1</v>
      </c>
      <c r="I78">
        <f t="shared" si="19"/>
        <v>3</v>
      </c>
      <c r="J78">
        <v>100</v>
      </c>
      <c r="K78">
        <v>115</v>
      </c>
      <c r="L78" t="s">
        <v>35</v>
      </c>
      <c r="M78" s="2">
        <f t="shared" ca="1" si="16"/>
        <v>3</v>
      </c>
      <c r="N78">
        <f t="shared" ca="1" si="23"/>
        <v>-10</v>
      </c>
      <c r="Q78" t="str">
        <f t="shared" si="20"/>
        <v/>
      </c>
      <c r="R78" t="str">
        <f t="shared" si="21"/>
        <v/>
      </c>
    </row>
    <row r="79" spans="1:18" x14ac:dyDescent="0.3">
      <c r="A79" t="str">
        <f t="shared" ca="1" si="17"/>
        <v>Equip5405</v>
      </c>
      <c r="B79" t="str">
        <f t="shared" ca="1" si="22"/>
        <v/>
      </c>
      <c r="C79" t="s">
        <v>18</v>
      </c>
      <c r="D79" s="2">
        <f t="shared" ca="1" si="18"/>
        <v>5</v>
      </c>
      <c r="E79">
        <v>4</v>
      </c>
      <c r="F79">
        <v>6</v>
      </c>
      <c r="G79">
        <v>5</v>
      </c>
      <c r="H79">
        <v>1</v>
      </c>
      <c r="I79">
        <f t="shared" si="19"/>
        <v>3</v>
      </c>
      <c r="J79">
        <v>100</v>
      </c>
      <c r="K79">
        <v>115</v>
      </c>
      <c r="L79" t="s">
        <v>35</v>
      </c>
      <c r="M79" s="2">
        <f t="shared" ca="1" si="16"/>
        <v>3</v>
      </c>
      <c r="N79">
        <f t="shared" ca="1" si="23"/>
        <v>-5</v>
      </c>
      <c r="Q79" t="str">
        <f t="shared" si="20"/>
        <v/>
      </c>
      <c r="R79" t="str">
        <f t="shared" si="21"/>
        <v/>
      </c>
    </row>
    <row r="80" spans="1:18" x14ac:dyDescent="0.3">
      <c r="A80" t="str">
        <f t="shared" ca="1" si="17"/>
        <v>Equip6001</v>
      </c>
      <c r="B80" t="str">
        <f t="shared" ca="1" si="22"/>
        <v/>
      </c>
      <c r="C80" t="s">
        <v>19</v>
      </c>
      <c r="D80" s="2">
        <f t="shared" ca="1" si="18"/>
        <v>6</v>
      </c>
      <c r="E80">
        <v>0</v>
      </c>
      <c r="F80">
        <v>0</v>
      </c>
      <c r="G80">
        <v>1</v>
      </c>
      <c r="H80">
        <v>0</v>
      </c>
      <c r="I80">
        <f t="shared" si="19"/>
        <v>1</v>
      </c>
      <c r="J80">
        <v>100</v>
      </c>
      <c r="K80">
        <v>115</v>
      </c>
      <c r="L80" t="s">
        <v>125</v>
      </c>
      <c r="M80" s="2">
        <f t="shared" ca="1" si="16"/>
        <v>0</v>
      </c>
      <c r="N80" t="str">
        <f t="shared" ca="1" si="23"/>
        <v/>
      </c>
      <c r="P80" t="s">
        <v>62</v>
      </c>
      <c r="Q80" t="str">
        <f t="shared" si="20"/>
        <v>Shot_SciFiWarriorGun</v>
      </c>
      <c r="R80" t="str">
        <f t="shared" si="21"/>
        <v>EquipName_SciFiWarriorGun</v>
      </c>
    </row>
    <row r="81" spans="1:18" x14ac:dyDescent="0.3">
      <c r="A81" t="str">
        <f t="shared" ca="1" si="17"/>
        <v>Equip6002</v>
      </c>
      <c r="B81" t="str">
        <f t="shared" ca="1" si="22"/>
        <v/>
      </c>
      <c r="C81" t="s">
        <v>19</v>
      </c>
      <c r="D81" s="2">
        <f t="shared" ca="1" si="18"/>
        <v>6</v>
      </c>
      <c r="E81">
        <v>0</v>
      </c>
      <c r="F81">
        <v>0</v>
      </c>
      <c r="G81">
        <v>2</v>
      </c>
      <c r="H81">
        <v>0</v>
      </c>
      <c r="I81">
        <f t="shared" si="19"/>
        <v>1</v>
      </c>
      <c r="J81">
        <v>100</v>
      </c>
      <c r="K81">
        <v>115</v>
      </c>
      <c r="L81" t="s">
        <v>125</v>
      </c>
      <c r="M81" s="2">
        <f t="shared" ca="1" si="16"/>
        <v>0</v>
      </c>
      <c r="N81" t="str">
        <f t="shared" ca="1" si="23"/>
        <v/>
      </c>
      <c r="Q81" t="str">
        <f t="shared" si="20"/>
        <v/>
      </c>
      <c r="R81" t="str">
        <f t="shared" si="21"/>
        <v/>
      </c>
    </row>
    <row r="82" spans="1:18" x14ac:dyDescent="0.3">
      <c r="A82" t="str">
        <f t="shared" ca="1" si="17"/>
        <v>Equip6101</v>
      </c>
      <c r="B82" t="str">
        <f t="shared" ca="1" si="22"/>
        <v/>
      </c>
      <c r="C82" t="s">
        <v>19</v>
      </c>
      <c r="D82" s="2">
        <f t="shared" ca="1" si="18"/>
        <v>6</v>
      </c>
      <c r="E82">
        <v>1</v>
      </c>
      <c r="F82">
        <v>1</v>
      </c>
      <c r="G82">
        <v>1</v>
      </c>
      <c r="H82">
        <v>0</v>
      </c>
      <c r="I82">
        <f t="shared" si="19"/>
        <v>1</v>
      </c>
      <c r="J82">
        <v>100</v>
      </c>
      <c r="K82">
        <v>115</v>
      </c>
      <c r="L82" t="s">
        <v>125</v>
      </c>
      <c r="M82" s="2">
        <f t="shared" ca="1" si="16"/>
        <v>0</v>
      </c>
      <c r="N82" t="str">
        <f t="shared" ca="1" si="23"/>
        <v/>
      </c>
      <c r="Q82" t="str">
        <f t="shared" si="20"/>
        <v/>
      </c>
      <c r="R82" t="str">
        <f t="shared" si="21"/>
        <v/>
      </c>
    </row>
    <row r="83" spans="1:18" x14ac:dyDescent="0.3">
      <c r="A83" t="str">
        <f t="shared" ca="1" si="17"/>
        <v>Equip6102</v>
      </c>
      <c r="B83" t="str">
        <f t="shared" ca="1" si="22"/>
        <v/>
      </c>
      <c r="C83" t="s">
        <v>19</v>
      </c>
      <c r="D83" s="2">
        <f t="shared" ca="1" si="18"/>
        <v>6</v>
      </c>
      <c r="E83">
        <v>1</v>
      </c>
      <c r="F83">
        <v>1</v>
      </c>
      <c r="G83">
        <v>2</v>
      </c>
      <c r="H83">
        <v>0</v>
      </c>
      <c r="I83">
        <f t="shared" si="19"/>
        <v>1</v>
      </c>
      <c r="J83">
        <v>100</v>
      </c>
      <c r="K83">
        <v>115</v>
      </c>
      <c r="L83" t="s">
        <v>125</v>
      </c>
      <c r="M83" s="2">
        <f t="shared" ca="1" si="16"/>
        <v>0</v>
      </c>
      <c r="N83" t="str">
        <f t="shared" ca="1" si="23"/>
        <v/>
      </c>
      <c r="Q83" t="str">
        <f t="shared" si="20"/>
        <v/>
      </c>
      <c r="R83" t="str">
        <f t="shared" si="21"/>
        <v/>
      </c>
    </row>
    <row r="84" spans="1:18" x14ac:dyDescent="0.3">
      <c r="A84" t="str">
        <f t="shared" ca="1" si="17"/>
        <v>Equip6201</v>
      </c>
      <c r="B84" t="str">
        <f t="shared" ca="1" si="22"/>
        <v/>
      </c>
      <c r="C84" t="s">
        <v>19</v>
      </c>
      <c r="D84" s="2">
        <f t="shared" ca="1" si="18"/>
        <v>6</v>
      </c>
      <c r="E84">
        <v>2</v>
      </c>
      <c r="F84">
        <v>2</v>
      </c>
      <c r="G84">
        <v>1</v>
      </c>
      <c r="H84">
        <v>0</v>
      </c>
      <c r="I84">
        <f t="shared" si="19"/>
        <v>2</v>
      </c>
      <c r="J84">
        <v>100</v>
      </c>
      <c r="K84">
        <v>115</v>
      </c>
      <c r="L84" t="s">
        <v>125</v>
      </c>
      <c r="M84" s="2">
        <f t="shared" ca="1" si="16"/>
        <v>0</v>
      </c>
      <c r="N84" t="str">
        <f t="shared" ca="1" si="23"/>
        <v/>
      </c>
      <c r="Q84" t="str">
        <f t="shared" si="20"/>
        <v/>
      </c>
      <c r="R84" t="str">
        <f t="shared" si="21"/>
        <v/>
      </c>
    </row>
    <row r="85" spans="1:18" x14ac:dyDescent="0.3">
      <c r="A85" t="str">
        <f t="shared" ca="1" si="17"/>
        <v>Equip6202</v>
      </c>
      <c r="B85" t="str">
        <f t="shared" ca="1" si="22"/>
        <v/>
      </c>
      <c r="C85" t="s">
        <v>19</v>
      </c>
      <c r="D85" s="2">
        <f t="shared" ca="1" si="18"/>
        <v>6</v>
      </c>
      <c r="E85">
        <v>2</v>
      </c>
      <c r="F85">
        <v>2</v>
      </c>
      <c r="G85">
        <v>2</v>
      </c>
      <c r="H85">
        <v>0</v>
      </c>
      <c r="I85">
        <f t="shared" si="19"/>
        <v>2</v>
      </c>
      <c r="J85">
        <v>100</v>
      </c>
      <c r="K85">
        <v>115</v>
      </c>
      <c r="L85" t="s">
        <v>125</v>
      </c>
      <c r="M85" s="2">
        <f t="shared" ca="1" si="16"/>
        <v>0</v>
      </c>
      <c r="N85" t="str">
        <f t="shared" ca="1" si="23"/>
        <v/>
      </c>
      <c r="Q85" t="str">
        <f t="shared" si="20"/>
        <v/>
      </c>
      <c r="R85" t="str">
        <f t="shared" si="21"/>
        <v/>
      </c>
    </row>
    <row r="86" spans="1:18" x14ac:dyDescent="0.3">
      <c r="A86" t="str">
        <f t="shared" ca="1" si="17"/>
        <v>Equip6301</v>
      </c>
      <c r="B86" t="str">
        <f t="shared" ca="1" si="22"/>
        <v/>
      </c>
      <c r="C86" t="s">
        <v>19</v>
      </c>
      <c r="D86" s="2">
        <f t="shared" ca="1" si="18"/>
        <v>6</v>
      </c>
      <c r="E86">
        <v>3</v>
      </c>
      <c r="F86">
        <v>3</v>
      </c>
      <c r="G86">
        <v>1</v>
      </c>
      <c r="H86">
        <v>0</v>
      </c>
      <c r="I86">
        <f t="shared" si="19"/>
        <v>2</v>
      </c>
      <c r="J86">
        <v>100</v>
      </c>
      <c r="K86">
        <v>115</v>
      </c>
      <c r="L86" t="s">
        <v>125</v>
      </c>
      <c r="M86" s="2">
        <f t="shared" ca="1" si="16"/>
        <v>0</v>
      </c>
      <c r="N86" t="str">
        <f t="shared" ca="1" si="23"/>
        <v/>
      </c>
      <c r="Q86" t="str">
        <f t="shared" si="20"/>
        <v/>
      </c>
      <c r="R86" t="str">
        <f t="shared" si="21"/>
        <v/>
      </c>
    </row>
    <row r="87" spans="1:18" x14ac:dyDescent="0.3">
      <c r="A87" t="str">
        <f t="shared" ca="1" si="17"/>
        <v>Equip6302</v>
      </c>
      <c r="B87" t="str">
        <f t="shared" ca="1" si="22"/>
        <v/>
      </c>
      <c r="C87" t="s">
        <v>19</v>
      </c>
      <c r="D87" s="2">
        <f t="shared" ca="1" si="18"/>
        <v>6</v>
      </c>
      <c r="E87">
        <v>3</v>
      </c>
      <c r="F87">
        <v>3</v>
      </c>
      <c r="G87">
        <v>2</v>
      </c>
      <c r="H87">
        <v>0</v>
      </c>
      <c r="I87">
        <f t="shared" si="19"/>
        <v>2</v>
      </c>
      <c r="J87">
        <v>100</v>
      </c>
      <c r="K87">
        <v>115</v>
      </c>
      <c r="L87" t="s">
        <v>125</v>
      </c>
      <c r="M87" s="2">
        <f t="shared" ca="1" si="16"/>
        <v>0</v>
      </c>
      <c r="N87" t="str">
        <f t="shared" ca="1" si="23"/>
        <v/>
      </c>
      <c r="Q87" t="str">
        <f t="shared" si="20"/>
        <v/>
      </c>
      <c r="R87" t="str">
        <f t="shared" si="21"/>
        <v/>
      </c>
    </row>
    <row r="88" spans="1:18" x14ac:dyDescent="0.3">
      <c r="A88" t="str">
        <f t="shared" ca="1" si="17"/>
        <v>Equip6401</v>
      </c>
      <c r="B88" t="str">
        <f t="shared" ca="1" si="22"/>
        <v/>
      </c>
      <c r="C88" t="s">
        <v>19</v>
      </c>
      <c r="D88" s="2">
        <f t="shared" ca="1" si="18"/>
        <v>6</v>
      </c>
      <c r="E88">
        <v>4</v>
      </c>
      <c r="F88">
        <v>4</v>
      </c>
      <c r="G88">
        <v>1</v>
      </c>
      <c r="H88">
        <v>0</v>
      </c>
      <c r="I88">
        <f t="shared" si="19"/>
        <v>3</v>
      </c>
      <c r="J88">
        <v>100</v>
      </c>
      <c r="K88">
        <v>115</v>
      </c>
      <c r="L88" t="s">
        <v>35</v>
      </c>
      <c r="M88" s="2">
        <f t="shared" ca="1" si="16"/>
        <v>3</v>
      </c>
      <c r="N88">
        <f t="shared" ca="1" si="23"/>
        <v>-20</v>
      </c>
      <c r="Q88" t="str">
        <f t="shared" si="20"/>
        <v/>
      </c>
      <c r="R88" t="str">
        <f t="shared" si="21"/>
        <v/>
      </c>
    </row>
    <row r="89" spans="1:18" x14ac:dyDescent="0.3">
      <c r="A89" t="str">
        <f t="shared" ca="1" si="17"/>
        <v>Equip6402</v>
      </c>
      <c r="B89" t="str">
        <f t="shared" ca="1" si="22"/>
        <v/>
      </c>
      <c r="C89" t="s">
        <v>19</v>
      </c>
      <c r="D89" s="2">
        <f t="shared" ca="1" si="18"/>
        <v>6</v>
      </c>
      <c r="E89">
        <v>4</v>
      </c>
      <c r="F89">
        <v>4</v>
      </c>
      <c r="G89">
        <v>2</v>
      </c>
      <c r="H89">
        <v>0</v>
      </c>
      <c r="I89">
        <f t="shared" si="19"/>
        <v>3</v>
      </c>
      <c r="J89">
        <v>100</v>
      </c>
      <c r="K89">
        <v>115</v>
      </c>
      <c r="L89" t="s">
        <v>35</v>
      </c>
      <c r="M89" s="2">
        <f t="shared" ca="1" si="16"/>
        <v>3</v>
      </c>
      <c r="N89">
        <f t="shared" ca="1" si="23"/>
        <v>-20</v>
      </c>
      <c r="Q89" t="str">
        <f t="shared" si="20"/>
        <v/>
      </c>
      <c r="R89" t="str">
        <f t="shared" si="21"/>
        <v/>
      </c>
    </row>
    <row r="90" spans="1:18" x14ac:dyDescent="0.3">
      <c r="A90" t="str">
        <f t="shared" ca="1" si="17"/>
        <v>Equip6403</v>
      </c>
      <c r="B90" t="str">
        <f t="shared" ca="1" si="22"/>
        <v/>
      </c>
      <c r="C90" t="s">
        <v>19</v>
      </c>
      <c r="D90" s="2">
        <f t="shared" ca="1" si="18"/>
        <v>6</v>
      </c>
      <c r="E90">
        <v>4</v>
      </c>
      <c r="F90">
        <v>5</v>
      </c>
      <c r="G90">
        <v>3</v>
      </c>
      <c r="H90">
        <v>0</v>
      </c>
      <c r="I90">
        <f t="shared" si="19"/>
        <v>3</v>
      </c>
      <c r="J90">
        <v>100</v>
      </c>
      <c r="K90">
        <v>115</v>
      </c>
      <c r="L90" t="s">
        <v>35</v>
      </c>
      <c r="M90" s="2">
        <f t="shared" ca="1" si="16"/>
        <v>3</v>
      </c>
      <c r="N90">
        <f t="shared" ca="1" si="23"/>
        <v>-10</v>
      </c>
      <c r="Q90" t="str">
        <f t="shared" si="20"/>
        <v/>
      </c>
      <c r="R90" t="str">
        <f t="shared" si="21"/>
        <v/>
      </c>
    </row>
    <row r="91" spans="1:18" x14ac:dyDescent="0.3">
      <c r="A91" t="str">
        <f t="shared" ca="1" si="17"/>
        <v>Equip6404</v>
      </c>
      <c r="B91" t="str">
        <f t="shared" ca="1" si="22"/>
        <v/>
      </c>
      <c r="C91" t="s">
        <v>19</v>
      </c>
      <c r="D91" s="2">
        <f t="shared" ca="1" si="18"/>
        <v>6</v>
      </c>
      <c r="E91">
        <v>4</v>
      </c>
      <c r="F91">
        <v>5</v>
      </c>
      <c r="G91">
        <v>4</v>
      </c>
      <c r="H91">
        <v>0</v>
      </c>
      <c r="I91">
        <f t="shared" si="19"/>
        <v>3</v>
      </c>
      <c r="J91">
        <v>100</v>
      </c>
      <c r="K91">
        <v>115</v>
      </c>
      <c r="L91" t="s">
        <v>35</v>
      </c>
      <c r="M91" s="2">
        <f t="shared" ca="1" si="16"/>
        <v>3</v>
      </c>
      <c r="N91">
        <f t="shared" ca="1" si="23"/>
        <v>-10</v>
      </c>
      <c r="Q91" t="str">
        <f t="shared" si="20"/>
        <v/>
      </c>
      <c r="R91" t="str">
        <f t="shared" si="21"/>
        <v/>
      </c>
    </row>
    <row r="92" spans="1:18" x14ac:dyDescent="0.3">
      <c r="A92" t="str">
        <f t="shared" ca="1" si="17"/>
        <v>Equip6405</v>
      </c>
      <c r="B92" t="str">
        <f t="shared" ca="1" si="22"/>
        <v/>
      </c>
      <c r="C92" t="s">
        <v>19</v>
      </c>
      <c r="D92" s="2">
        <f t="shared" ca="1" si="18"/>
        <v>6</v>
      </c>
      <c r="E92">
        <v>4</v>
      </c>
      <c r="F92">
        <v>6</v>
      </c>
      <c r="G92">
        <v>5</v>
      </c>
      <c r="H92">
        <v>0</v>
      </c>
      <c r="I92">
        <f t="shared" si="19"/>
        <v>3</v>
      </c>
      <c r="J92">
        <v>100</v>
      </c>
      <c r="K92">
        <v>115</v>
      </c>
      <c r="L92" t="s">
        <v>35</v>
      </c>
      <c r="M92" s="2">
        <f t="shared" ca="1" si="16"/>
        <v>3</v>
      </c>
      <c r="N92">
        <f t="shared" ca="1" si="23"/>
        <v>-5</v>
      </c>
      <c r="Q92" t="str">
        <f t="shared" si="20"/>
        <v/>
      </c>
      <c r="R92" t="str">
        <f t="shared" si="21"/>
        <v/>
      </c>
    </row>
    <row r="93" spans="1:18" x14ac:dyDescent="0.3">
      <c r="A93" t="str">
        <f t="shared" ca="1" si="17"/>
        <v>Equip7001</v>
      </c>
      <c r="B93" t="str">
        <f t="shared" ca="1" si="22"/>
        <v/>
      </c>
      <c r="C93" t="s">
        <v>20</v>
      </c>
      <c r="D93" s="2">
        <f t="shared" ca="1" si="18"/>
        <v>7</v>
      </c>
      <c r="E93">
        <v>0</v>
      </c>
      <c r="F93">
        <v>0</v>
      </c>
      <c r="G93">
        <v>1</v>
      </c>
      <c r="H93">
        <v>1</v>
      </c>
      <c r="I93">
        <f t="shared" si="19"/>
        <v>1</v>
      </c>
      <c r="J93">
        <v>100</v>
      </c>
      <c r="K93">
        <v>115</v>
      </c>
      <c r="L93" t="s">
        <v>125</v>
      </c>
      <c r="M93" s="2">
        <f t="shared" ca="1" si="16"/>
        <v>0</v>
      </c>
      <c r="N93" t="str">
        <f t="shared" ca="1" si="23"/>
        <v/>
      </c>
      <c r="Q93" t="str">
        <f t="shared" si="20"/>
        <v/>
      </c>
      <c r="R93" t="str">
        <f t="shared" si="21"/>
        <v/>
      </c>
    </row>
    <row r="94" spans="1:18" x14ac:dyDescent="0.3">
      <c r="A94" t="str">
        <f t="shared" ca="1" si="17"/>
        <v>Equip7002</v>
      </c>
      <c r="B94" t="str">
        <f t="shared" ca="1" si="22"/>
        <v/>
      </c>
      <c r="C94" t="s">
        <v>20</v>
      </c>
      <c r="D94" s="2">
        <f t="shared" ca="1" si="18"/>
        <v>7</v>
      </c>
      <c r="E94">
        <v>0</v>
      </c>
      <c r="F94">
        <v>0</v>
      </c>
      <c r="G94">
        <v>2</v>
      </c>
      <c r="H94">
        <v>1</v>
      </c>
      <c r="I94">
        <f t="shared" si="19"/>
        <v>1</v>
      </c>
      <c r="J94">
        <v>100</v>
      </c>
      <c r="K94">
        <v>115</v>
      </c>
      <c r="L94" t="s">
        <v>125</v>
      </c>
      <c r="M94" s="2">
        <f t="shared" ca="1" si="16"/>
        <v>0</v>
      </c>
      <c r="N94" t="str">
        <f t="shared" ca="1" si="23"/>
        <v/>
      </c>
      <c r="Q94" t="str">
        <f t="shared" si="20"/>
        <v/>
      </c>
      <c r="R94" t="str">
        <f t="shared" si="21"/>
        <v/>
      </c>
    </row>
    <row r="95" spans="1:18" x14ac:dyDescent="0.3">
      <c r="A95" t="str">
        <f t="shared" ca="1" si="17"/>
        <v>Equip7101</v>
      </c>
      <c r="B95" t="str">
        <f t="shared" ca="1" si="22"/>
        <v/>
      </c>
      <c r="C95" t="s">
        <v>20</v>
      </c>
      <c r="D95" s="2">
        <f t="shared" ca="1" si="18"/>
        <v>7</v>
      </c>
      <c r="E95">
        <v>1</v>
      </c>
      <c r="F95">
        <v>1</v>
      </c>
      <c r="G95">
        <v>1</v>
      </c>
      <c r="H95">
        <v>1</v>
      </c>
      <c r="I95">
        <f t="shared" si="19"/>
        <v>1</v>
      </c>
      <c r="J95">
        <v>100</v>
      </c>
      <c r="K95">
        <v>115</v>
      </c>
      <c r="L95" t="s">
        <v>125</v>
      </c>
      <c r="M95" s="2">
        <f t="shared" ca="1" si="16"/>
        <v>0</v>
      </c>
      <c r="N95" t="str">
        <f t="shared" ca="1" si="23"/>
        <v/>
      </c>
      <c r="Q95" t="str">
        <f t="shared" si="20"/>
        <v/>
      </c>
      <c r="R95" t="str">
        <f t="shared" si="21"/>
        <v/>
      </c>
    </row>
    <row r="96" spans="1:18" x14ac:dyDescent="0.3">
      <c r="A96" t="str">
        <f t="shared" ca="1" si="17"/>
        <v>Equip7102</v>
      </c>
      <c r="B96" t="str">
        <f t="shared" ca="1" si="22"/>
        <v/>
      </c>
      <c r="C96" t="s">
        <v>20</v>
      </c>
      <c r="D96" s="2">
        <f t="shared" ca="1" si="18"/>
        <v>7</v>
      </c>
      <c r="E96">
        <v>1</v>
      </c>
      <c r="F96">
        <v>1</v>
      </c>
      <c r="G96">
        <v>2</v>
      </c>
      <c r="H96">
        <v>1</v>
      </c>
      <c r="I96">
        <f t="shared" si="19"/>
        <v>1</v>
      </c>
      <c r="J96">
        <v>100</v>
      </c>
      <c r="K96">
        <v>115</v>
      </c>
      <c r="L96" t="s">
        <v>125</v>
      </c>
      <c r="M96" s="2">
        <f t="shared" ca="1" si="16"/>
        <v>0</v>
      </c>
      <c r="N96" t="str">
        <f t="shared" ca="1" si="23"/>
        <v/>
      </c>
      <c r="Q96" t="str">
        <f t="shared" si="20"/>
        <v/>
      </c>
      <c r="R96" t="str">
        <f t="shared" si="21"/>
        <v/>
      </c>
    </row>
    <row r="97" spans="1:18" x14ac:dyDescent="0.3">
      <c r="A97" t="str">
        <f t="shared" ca="1" si="17"/>
        <v>Equip7201</v>
      </c>
      <c r="B97" t="str">
        <f t="shared" ca="1" si="22"/>
        <v/>
      </c>
      <c r="C97" t="s">
        <v>20</v>
      </c>
      <c r="D97" s="2">
        <f t="shared" ca="1" si="18"/>
        <v>7</v>
      </c>
      <c r="E97">
        <v>2</v>
      </c>
      <c r="F97">
        <v>2</v>
      </c>
      <c r="G97">
        <v>1</v>
      </c>
      <c r="H97">
        <v>1</v>
      </c>
      <c r="I97">
        <f t="shared" si="19"/>
        <v>2</v>
      </c>
      <c r="J97">
        <v>100</v>
      </c>
      <c r="K97">
        <v>115</v>
      </c>
      <c r="L97" t="s">
        <v>125</v>
      </c>
      <c r="M97" s="2">
        <f t="shared" ca="1" si="16"/>
        <v>0</v>
      </c>
      <c r="N97" t="str">
        <f t="shared" ca="1" si="23"/>
        <v/>
      </c>
      <c r="Q97" t="str">
        <f t="shared" si="20"/>
        <v/>
      </c>
      <c r="R97" t="str">
        <f t="shared" si="21"/>
        <v/>
      </c>
    </row>
    <row r="98" spans="1:18" x14ac:dyDescent="0.3">
      <c r="A98" t="str">
        <f t="shared" ref="A98:A118" ca="1" si="24">"Equip"&amp;D98&amp;E98&amp;TEXT(G98,"00")</f>
        <v>Equip7202</v>
      </c>
      <c r="B98" t="str">
        <f t="shared" ca="1" si="22"/>
        <v/>
      </c>
      <c r="C98" t="s">
        <v>20</v>
      </c>
      <c r="D98" s="2">
        <f t="shared" ca="1" si="18"/>
        <v>7</v>
      </c>
      <c r="E98">
        <v>2</v>
      </c>
      <c r="F98">
        <v>2</v>
      </c>
      <c r="G98">
        <v>2</v>
      </c>
      <c r="H98">
        <v>1</v>
      </c>
      <c r="I98">
        <f t="shared" si="19"/>
        <v>2</v>
      </c>
      <c r="J98">
        <v>100</v>
      </c>
      <c r="K98">
        <v>115</v>
      </c>
      <c r="L98" t="s">
        <v>125</v>
      </c>
      <c r="M98" s="2">
        <f t="shared" ca="1" si="16"/>
        <v>0</v>
      </c>
      <c r="N98" t="str">
        <f t="shared" ca="1" si="23"/>
        <v/>
      </c>
      <c r="Q98" t="str">
        <f t="shared" si="20"/>
        <v/>
      </c>
      <c r="R98" t="str">
        <f t="shared" si="21"/>
        <v/>
      </c>
    </row>
    <row r="99" spans="1:18" x14ac:dyDescent="0.3">
      <c r="A99" t="str">
        <f t="shared" ca="1" si="24"/>
        <v>Equip7301</v>
      </c>
      <c r="B99" t="str">
        <f t="shared" ca="1" si="22"/>
        <v/>
      </c>
      <c r="C99" t="s">
        <v>20</v>
      </c>
      <c r="D99" s="2">
        <f t="shared" ca="1" si="18"/>
        <v>7</v>
      </c>
      <c r="E99">
        <v>3</v>
      </c>
      <c r="F99">
        <v>3</v>
      </c>
      <c r="G99">
        <v>1</v>
      </c>
      <c r="H99">
        <v>1</v>
      </c>
      <c r="I99">
        <f t="shared" si="19"/>
        <v>2</v>
      </c>
      <c r="J99">
        <v>100</v>
      </c>
      <c r="K99">
        <v>115</v>
      </c>
      <c r="L99" t="s">
        <v>125</v>
      </c>
      <c r="M99" s="2">
        <f t="shared" ca="1" si="16"/>
        <v>0</v>
      </c>
      <c r="N99" t="str">
        <f t="shared" ca="1" si="23"/>
        <v/>
      </c>
      <c r="Q99" t="str">
        <f t="shared" si="20"/>
        <v/>
      </c>
      <c r="R99" t="str">
        <f t="shared" si="21"/>
        <v/>
      </c>
    </row>
    <row r="100" spans="1:18" x14ac:dyDescent="0.3">
      <c r="A100" t="str">
        <f t="shared" ca="1" si="24"/>
        <v>Equip7302</v>
      </c>
      <c r="B100" t="str">
        <f t="shared" ca="1" si="22"/>
        <v/>
      </c>
      <c r="C100" t="s">
        <v>20</v>
      </c>
      <c r="D100" s="2">
        <f t="shared" ca="1" si="18"/>
        <v>7</v>
      </c>
      <c r="E100">
        <v>3</v>
      </c>
      <c r="F100">
        <v>3</v>
      </c>
      <c r="G100">
        <v>2</v>
      </c>
      <c r="H100">
        <v>1</v>
      </c>
      <c r="I100">
        <f t="shared" ref="I100:I118" si="25">INT(E100/2)+1</f>
        <v>2</v>
      </c>
      <c r="J100">
        <v>100</v>
      </c>
      <c r="K100">
        <v>115</v>
      </c>
      <c r="L100" t="s">
        <v>125</v>
      </c>
      <c r="M100" s="2">
        <f t="shared" ca="1" si="16"/>
        <v>0</v>
      </c>
      <c r="N100" t="str">
        <f t="shared" ca="1" si="23"/>
        <v/>
      </c>
      <c r="Q100" t="str">
        <f t="shared" si="20"/>
        <v/>
      </c>
      <c r="R100" t="str">
        <f t="shared" si="21"/>
        <v/>
      </c>
    </row>
    <row r="101" spans="1:18" x14ac:dyDescent="0.3">
      <c r="A101" t="str">
        <f t="shared" ca="1" si="24"/>
        <v>Equip7401</v>
      </c>
      <c r="B101" t="str">
        <f t="shared" ca="1" si="22"/>
        <v/>
      </c>
      <c r="C101" t="s">
        <v>20</v>
      </c>
      <c r="D101" s="2">
        <f t="shared" ca="1" si="18"/>
        <v>7</v>
      </c>
      <c r="E101">
        <v>4</v>
      </c>
      <c r="F101">
        <v>4</v>
      </c>
      <c r="G101">
        <v>1</v>
      </c>
      <c r="H101">
        <v>1</v>
      </c>
      <c r="I101">
        <f t="shared" si="25"/>
        <v>3</v>
      </c>
      <c r="J101">
        <v>100</v>
      </c>
      <c r="K101">
        <v>115</v>
      </c>
      <c r="L101" t="s">
        <v>35</v>
      </c>
      <c r="M101" s="2">
        <f t="shared" ca="1" si="16"/>
        <v>3</v>
      </c>
      <c r="N101">
        <f t="shared" ca="1" si="23"/>
        <v>-20</v>
      </c>
      <c r="P101" t="s">
        <v>64</v>
      </c>
      <c r="Q101" t="str">
        <f t="shared" si="20"/>
        <v>Shot_ElvenShield</v>
      </c>
      <c r="R101" t="str">
        <f t="shared" si="21"/>
        <v>EquipName_ElvenShield</v>
      </c>
    </row>
    <row r="102" spans="1:18" x14ac:dyDescent="0.3">
      <c r="A102" t="str">
        <f t="shared" ca="1" si="24"/>
        <v>Equip7402</v>
      </c>
      <c r="B102" t="str">
        <f t="shared" ca="1" si="22"/>
        <v/>
      </c>
      <c r="C102" t="s">
        <v>20</v>
      </c>
      <c r="D102" s="2">
        <f t="shared" ca="1" si="18"/>
        <v>7</v>
      </c>
      <c r="E102">
        <v>4</v>
      </c>
      <c r="F102">
        <v>4</v>
      </c>
      <c r="G102">
        <v>2</v>
      </c>
      <c r="H102">
        <v>1</v>
      </c>
      <c r="I102">
        <f t="shared" si="25"/>
        <v>3</v>
      </c>
      <c r="J102">
        <v>100</v>
      </c>
      <c r="K102">
        <v>115</v>
      </c>
      <c r="L102" t="s">
        <v>35</v>
      </c>
      <c r="M102" s="2">
        <f t="shared" ca="1" si="16"/>
        <v>3</v>
      </c>
      <c r="N102">
        <f t="shared" ca="1" si="23"/>
        <v>-20</v>
      </c>
      <c r="Q102" t="str">
        <f t="shared" si="20"/>
        <v/>
      </c>
      <c r="R102" t="str">
        <f t="shared" si="21"/>
        <v/>
      </c>
    </row>
    <row r="103" spans="1:18" x14ac:dyDescent="0.3">
      <c r="A103" t="str">
        <f t="shared" ca="1" si="24"/>
        <v>Equip7403</v>
      </c>
      <c r="B103" t="str">
        <f t="shared" ca="1" si="22"/>
        <v/>
      </c>
      <c r="C103" t="s">
        <v>20</v>
      </c>
      <c r="D103" s="2">
        <f t="shared" ca="1" si="18"/>
        <v>7</v>
      </c>
      <c r="E103">
        <v>4</v>
      </c>
      <c r="F103">
        <v>5</v>
      </c>
      <c r="G103">
        <v>3</v>
      </c>
      <c r="H103">
        <v>1</v>
      </c>
      <c r="I103">
        <f t="shared" si="25"/>
        <v>3</v>
      </c>
      <c r="J103">
        <v>100</v>
      </c>
      <c r="K103">
        <v>115</v>
      </c>
      <c r="L103" t="s">
        <v>35</v>
      </c>
      <c r="M103" s="2">
        <f t="shared" ca="1" si="16"/>
        <v>3</v>
      </c>
      <c r="N103">
        <f t="shared" ca="1" si="23"/>
        <v>-10</v>
      </c>
      <c r="Q103" t="str">
        <f t="shared" si="20"/>
        <v/>
      </c>
      <c r="R103" t="str">
        <f t="shared" si="21"/>
        <v/>
      </c>
    </row>
    <row r="104" spans="1:18" x14ac:dyDescent="0.3">
      <c r="A104" t="str">
        <f t="shared" ca="1" si="24"/>
        <v>Equip7404</v>
      </c>
      <c r="B104" t="str">
        <f t="shared" ca="1" si="22"/>
        <v/>
      </c>
      <c r="C104" t="s">
        <v>20</v>
      </c>
      <c r="D104" s="2">
        <f t="shared" ca="1" si="18"/>
        <v>7</v>
      </c>
      <c r="E104">
        <v>4</v>
      </c>
      <c r="F104">
        <v>5</v>
      </c>
      <c r="G104">
        <v>4</v>
      </c>
      <c r="H104">
        <v>1</v>
      </c>
      <c r="I104">
        <f t="shared" si="25"/>
        <v>3</v>
      </c>
      <c r="J104">
        <v>100</v>
      </c>
      <c r="K104">
        <v>115</v>
      </c>
      <c r="L104" t="s">
        <v>35</v>
      </c>
      <c r="M104" s="2">
        <f t="shared" ca="1" si="16"/>
        <v>3</v>
      </c>
      <c r="N104">
        <f t="shared" ca="1" si="23"/>
        <v>-10</v>
      </c>
      <c r="Q104" t="str">
        <f t="shared" si="20"/>
        <v/>
      </c>
      <c r="R104" t="str">
        <f t="shared" si="21"/>
        <v/>
      </c>
    </row>
    <row r="105" spans="1:18" x14ac:dyDescent="0.3">
      <c r="A105" t="str">
        <f t="shared" ca="1" si="24"/>
        <v>Equip7405</v>
      </c>
      <c r="B105" t="str">
        <f t="shared" ca="1" si="22"/>
        <v/>
      </c>
      <c r="C105" t="s">
        <v>20</v>
      </c>
      <c r="D105" s="2">
        <f t="shared" ca="1" si="18"/>
        <v>7</v>
      </c>
      <c r="E105">
        <v>4</v>
      </c>
      <c r="F105">
        <v>6</v>
      </c>
      <c r="G105">
        <v>5</v>
      </c>
      <c r="H105">
        <v>1</v>
      </c>
      <c r="I105">
        <f t="shared" si="25"/>
        <v>3</v>
      </c>
      <c r="J105">
        <v>100</v>
      </c>
      <c r="K105">
        <v>115</v>
      </c>
      <c r="L105" t="s">
        <v>35</v>
      </c>
      <c r="M105" s="2">
        <f t="shared" ca="1" si="16"/>
        <v>3</v>
      </c>
      <c r="N105">
        <f t="shared" ca="1" si="23"/>
        <v>-5</v>
      </c>
      <c r="Q105" t="str">
        <f t="shared" si="20"/>
        <v/>
      </c>
      <c r="R105" t="str">
        <f t="shared" si="21"/>
        <v/>
      </c>
    </row>
    <row r="106" spans="1:18" x14ac:dyDescent="0.3">
      <c r="A106" t="str">
        <f t="shared" ca="1" si="24"/>
        <v>Equip8001</v>
      </c>
      <c r="B106" t="str">
        <f t="shared" ca="1" si="22"/>
        <v/>
      </c>
      <c r="C106" t="s">
        <v>49</v>
      </c>
      <c r="D106" s="2">
        <f t="shared" ca="1" si="18"/>
        <v>8</v>
      </c>
      <c r="E106">
        <v>0</v>
      </c>
      <c r="F106">
        <v>0</v>
      </c>
      <c r="G106">
        <v>1</v>
      </c>
      <c r="H106">
        <v>0</v>
      </c>
      <c r="I106">
        <f t="shared" si="25"/>
        <v>1</v>
      </c>
      <c r="J106">
        <v>100</v>
      </c>
      <c r="K106">
        <v>115</v>
      </c>
      <c r="L106" t="s">
        <v>125</v>
      </c>
      <c r="M106" s="2">
        <f t="shared" ca="1" si="16"/>
        <v>0</v>
      </c>
      <c r="N106" t="str">
        <f t="shared" ca="1" si="23"/>
        <v/>
      </c>
      <c r="P106" t="s">
        <v>53</v>
      </c>
      <c r="Q106" t="str">
        <f t="shared" si="20"/>
        <v>Shot_FrozenNightSword</v>
      </c>
      <c r="R106" t="str">
        <f t="shared" si="21"/>
        <v>EquipName_FrozenNightSword</v>
      </c>
    </row>
    <row r="107" spans="1:18" x14ac:dyDescent="0.3">
      <c r="A107" t="str">
        <f t="shared" ca="1" si="24"/>
        <v>Equip8002</v>
      </c>
      <c r="B107" t="str">
        <f t="shared" ca="1" si="22"/>
        <v/>
      </c>
      <c r="C107" t="s">
        <v>49</v>
      </c>
      <c r="D107" s="2">
        <f t="shared" ca="1" si="18"/>
        <v>8</v>
      </c>
      <c r="E107">
        <v>0</v>
      </c>
      <c r="F107">
        <v>0</v>
      </c>
      <c r="G107">
        <v>2</v>
      </c>
      <c r="H107">
        <v>0</v>
      </c>
      <c r="I107">
        <f t="shared" si="25"/>
        <v>1</v>
      </c>
      <c r="J107">
        <v>100</v>
      </c>
      <c r="K107">
        <v>115</v>
      </c>
      <c r="L107" t="s">
        <v>125</v>
      </c>
      <c r="M107" s="2">
        <f t="shared" ca="1" si="16"/>
        <v>0</v>
      </c>
      <c r="N107" t="str">
        <f t="shared" ca="1" si="23"/>
        <v/>
      </c>
      <c r="P107" t="s">
        <v>54</v>
      </c>
      <c r="Q107" t="str">
        <f t="shared" si="20"/>
        <v>Shot_DarkNpcSword</v>
      </c>
      <c r="R107" t="str">
        <f t="shared" si="21"/>
        <v>EquipName_DarkNpcSword</v>
      </c>
    </row>
    <row r="108" spans="1:18" x14ac:dyDescent="0.3">
      <c r="A108" t="str">
        <f t="shared" ca="1" si="24"/>
        <v>Equip8101</v>
      </c>
      <c r="B108" t="str">
        <f t="shared" ca="1" si="22"/>
        <v/>
      </c>
      <c r="C108" t="s">
        <v>49</v>
      </c>
      <c r="D108" s="2">
        <f t="shared" ca="1" si="18"/>
        <v>8</v>
      </c>
      <c r="E108">
        <v>1</v>
      </c>
      <c r="F108">
        <v>1</v>
      </c>
      <c r="G108">
        <v>1</v>
      </c>
      <c r="H108">
        <v>0</v>
      </c>
      <c r="I108">
        <f t="shared" si="25"/>
        <v>1</v>
      </c>
      <c r="J108">
        <v>100</v>
      </c>
      <c r="K108">
        <v>115</v>
      </c>
      <c r="L108" t="s">
        <v>125</v>
      </c>
      <c r="M108" s="2">
        <f t="shared" ca="1" si="16"/>
        <v>0</v>
      </c>
      <c r="N108" t="str">
        <f t="shared" ca="1" si="23"/>
        <v/>
      </c>
      <c r="Q108" t="str">
        <f t="shared" si="20"/>
        <v/>
      </c>
      <c r="R108" t="str">
        <f t="shared" si="21"/>
        <v/>
      </c>
    </row>
    <row r="109" spans="1:18" x14ac:dyDescent="0.3">
      <c r="A109" t="str">
        <f t="shared" ca="1" si="24"/>
        <v>Equip8102</v>
      </c>
      <c r="B109" t="str">
        <f t="shared" ca="1" si="22"/>
        <v/>
      </c>
      <c r="C109" t="s">
        <v>49</v>
      </c>
      <c r="D109" s="2">
        <f t="shared" ca="1" si="18"/>
        <v>8</v>
      </c>
      <c r="E109">
        <v>1</v>
      </c>
      <c r="F109">
        <v>1</v>
      </c>
      <c r="G109">
        <v>2</v>
      </c>
      <c r="H109">
        <v>0</v>
      </c>
      <c r="I109">
        <f t="shared" si="25"/>
        <v>1</v>
      </c>
      <c r="J109">
        <v>100</v>
      </c>
      <c r="K109">
        <v>115</v>
      </c>
      <c r="L109" t="s">
        <v>125</v>
      </c>
      <c r="M109" s="2">
        <f t="shared" ca="1" si="16"/>
        <v>0</v>
      </c>
      <c r="N109" t="str">
        <f t="shared" ca="1" si="23"/>
        <v/>
      </c>
      <c r="Q109" t="str">
        <f t="shared" si="20"/>
        <v/>
      </c>
      <c r="R109" t="str">
        <f t="shared" si="21"/>
        <v/>
      </c>
    </row>
    <row r="110" spans="1:18" x14ac:dyDescent="0.3">
      <c r="A110" t="str">
        <f t="shared" ca="1" si="24"/>
        <v>Equip8201</v>
      </c>
      <c r="B110" t="str">
        <f t="shared" ca="1" si="22"/>
        <v/>
      </c>
      <c r="C110" t="s">
        <v>49</v>
      </c>
      <c r="D110" s="2">
        <f t="shared" ca="1" si="18"/>
        <v>8</v>
      </c>
      <c r="E110">
        <v>2</v>
      </c>
      <c r="F110">
        <v>2</v>
      </c>
      <c r="G110">
        <v>1</v>
      </c>
      <c r="H110">
        <v>0</v>
      </c>
      <c r="I110">
        <f t="shared" si="25"/>
        <v>2</v>
      </c>
      <c r="J110">
        <v>100</v>
      </c>
      <c r="K110">
        <v>115</v>
      </c>
      <c r="L110" t="s">
        <v>125</v>
      </c>
      <c r="M110" s="2">
        <f t="shared" ca="1" si="16"/>
        <v>0</v>
      </c>
      <c r="N110" t="str">
        <f t="shared" ca="1" si="23"/>
        <v/>
      </c>
      <c r="Q110" t="str">
        <f t="shared" si="20"/>
        <v/>
      </c>
      <c r="R110" t="str">
        <f t="shared" si="21"/>
        <v/>
      </c>
    </row>
    <row r="111" spans="1:18" x14ac:dyDescent="0.3">
      <c r="A111" t="str">
        <f t="shared" ca="1" si="24"/>
        <v>Equip8202</v>
      </c>
      <c r="B111" t="str">
        <f t="shared" ca="1" si="22"/>
        <v/>
      </c>
      <c r="C111" t="s">
        <v>49</v>
      </c>
      <c r="D111" s="2">
        <f t="shared" ca="1" si="18"/>
        <v>8</v>
      </c>
      <c r="E111">
        <v>2</v>
      </c>
      <c r="F111">
        <v>2</v>
      </c>
      <c r="G111">
        <v>2</v>
      </c>
      <c r="H111">
        <v>0</v>
      </c>
      <c r="I111">
        <f t="shared" si="25"/>
        <v>2</v>
      </c>
      <c r="J111">
        <v>100</v>
      </c>
      <c r="K111">
        <v>115</v>
      </c>
      <c r="L111" t="s">
        <v>125</v>
      </c>
      <c r="M111" s="2">
        <f t="shared" ca="1" si="16"/>
        <v>0</v>
      </c>
      <c r="N111" t="str">
        <f t="shared" ca="1" si="23"/>
        <v/>
      </c>
      <c r="Q111" t="str">
        <f t="shared" si="20"/>
        <v/>
      </c>
      <c r="R111" t="str">
        <f t="shared" si="21"/>
        <v/>
      </c>
    </row>
    <row r="112" spans="1:18" x14ac:dyDescent="0.3">
      <c r="A112" t="str">
        <f t="shared" ca="1" si="24"/>
        <v>Equip8301</v>
      </c>
      <c r="B112" t="str">
        <f t="shared" ca="1" si="22"/>
        <v/>
      </c>
      <c r="C112" t="s">
        <v>49</v>
      </c>
      <c r="D112" s="2">
        <f t="shared" ca="1" si="18"/>
        <v>8</v>
      </c>
      <c r="E112">
        <v>3</v>
      </c>
      <c r="F112">
        <v>3</v>
      </c>
      <c r="G112">
        <v>1</v>
      </c>
      <c r="H112">
        <v>0</v>
      </c>
      <c r="I112">
        <f t="shared" si="25"/>
        <v>2</v>
      </c>
      <c r="J112">
        <v>100</v>
      </c>
      <c r="K112">
        <v>115</v>
      </c>
      <c r="L112" t="s">
        <v>125</v>
      </c>
      <c r="M112" s="2">
        <f t="shared" ca="1" si="16"/>
        <v>0</v>
      </c>
      <c r="N112" t="str">
        <f t="shared" ca="1" si="23"/>
        <v/>
      </c>
      <c r="Q112" t="str">
        <f t="shared" si="20"/>
        <v/>
      </c>
      <c r="R112" t="str">
        <f t="shared" si="21"/>
        <v/>
      </c>
    </row>
    <row r="113" spans="1:18" x14ac:dyDescent="0.3">
      <c r="A113" t="str">
        <f t="shared" ca="1" si="24"/>
        <v>Equip8302</v>
      </c>
      <c r="B113" t="str">
        <f t="shared" ca="1" si="22"/>
        <v/>
      </c>
      <c r="C113" t="s">
        <v>49</v>
      </c>
      <c r="D113" s="2">
        <f t="shared" ca="1" si="18"/>
        <v>8</v>
      </c>
      <c r="E113">
        <v>3</v>
      </c>
      <c r="F113">
        <v>3</v>
      </c>
      <c r="G113">
        <v>2</v>
      </c>
      <c r="H113">
        <v>0</v>
      </c>
      <c r="I113">
        <f t="shared" si="25"/>
        <v>2</v>
      </c>
      <c r="J113">
        <v>100</v>
      </c>
      <c r="K113">
        <v>115</v>
      </c>
      <c r="L113" t="s">
        <v>125</v>
      </c>
      <c r="M113" s="2">
        <f t="shared" ca="1" si="16"/>
        <v>0</v>
      </c>
      <c r="N113" t="str">
        <f t="shared" ca="1" si="23"/>
        <v/>
      </c>
      <c r="Q113" t="str">
        <f t="shared" si="20"/>
        <v/>
      </c>
      <c r="R113" t="str">
        <f t="shared" si="21"/>
        <v/>
      </c>
    </row>
    <row r="114" spans="1:18" x14ac:dyDescent="0.3">
      <c r="A114" t="str">
        <f t="shared" ca="1" si="24"/>
        <v>Equip8401</v>
      </c>
      <c r="B114" t="str">
        <f t="shared" ca="1" si="22"/>
        <v/>
      </c>
      <c r="C114" t="s">
        <v>49</v>
      </c>
      <c r="D114" s="2">
        <f t="shared" ca="1" si="18"/>
        <v>8</v>
      </c>
      <c r="E114">
        <v>4</v>
      </c>
      <c r="F114">
        <v>4</v>
      </c>
      <c r="G114">
        <v>1</v>
      </c>
      <c r="H114">
        <v>0</v>
      </c>
      <c r="I114">
        <f t="shared" si="25"/>
        <v>3</v>
      </c>
      <c r="J114">
        <v>100</v>
      </c>
      <c r="K114">
        <v>115</v>
      </c>
      <c r="L114" t="s">
        <v>35</v>
      </c>
      <c r="M114" s="2">
        <f t="shared" ca="1" si="16"/>
        <v>3</v>
      </c>
      <c r="N114">
        <f t="shared" ca="1" si="23"/>
        <v>-20</v>
      </c>
      <c r="Q114" t="str">
        <f t="shared" si="20"/>
        <v/>
      </c>
      <c r="R114" t="str">
        <f t="shared" si="21"/>
        <v/>
      </c>
    </row>
    <row r="115" spans="1:18" x14ac:dyDescent="0.3">
      <c r="A115" t="str">
        <f t="shared" ca="1" si="24"/>
        <v>Equip8402</v>
      </c>
      <c r="B115" t="str">
        <f t="shared" ca="1" si="22"/>
        <v/>
      </c>
      <c r="C115" t="s">
        <v>49</v>
      </c>
      <c r="D115" s="2">
        <f t="shared" ca="1" si="18"/>
        <v>8</v>
      </c>
      <c r="E115">
        <v>4</v>
      </c>
      <c r="F115">
        <v>4</v>
      </c>
      <c r="G115">
        <v>2</v>
      </c>
      <c r="H115">
        <v>0</v>
      </c>
      <c r="I115">
        <f t="shared" si="25"/>
        <v>3</v>
      </c>
      <c r="J115">
        <v>100</v>
      </c>
      <c r="K115">
        <v>115</v>
      </c>
      <c r="L115" t="s">
        <v>35</v>
      </c>
      <c r="M115" s="2">
        <f t="shared" ca="1" si="16"/>
        <v>3</v>
      </c>
      <c r="N115">
        <f t="shared" ca="1" si="23"/>
        <v>-20</v>
      </c>
      <c r="Q115" t="str">
        <f t="shared" si="20"/>
        <v/>
      </c>
      <c r="R115" t="str">
        <f t="shared" si="21"/>
        <v/>
      </c>
    </row>
    <row r="116" spans="1:18" x14ac:dyDescent="0.3">
      <c r="A116" t="str">
        <f t="shared" ca="1" si="24"/>
        <v>Equip8403</v>
      </c>
      <c r="B116" t="str">
        <f t="shared" ca="1" si="22"/>
        <v/>
      </c>
      <c r="C116" t="s">
        <v>49</v>
      </c>
      <c r="D116" s="2">
        <f t="shared" ca="1" si="18"/>
        <v>8</v>
      </c>
      <c r="E116">
        <v>4</v>
      </c>
      <c r="F116">
        <v>5</v>
      </c>
      <c r="G116">
        <v>3</v>
      </c>
      <c r="H116">
        <v>0</v>
      </c>
      <c r="I116">
        <f t="shared" si="25"/>
        <v>3</v>
      </c>
      <c r="J116">
        <v>100</v>
      </c>
      <c r="K116">
        <v>115</v>
      </c>
      <c r="L116" t="s">
        <v>35</v>
      </c>
      <c r="M116" s="2">
        <f t="shared" ca="1" si="16"/>
        <v>3</v>
      </c>
      <c r="N116">
        <f t="shared" ca="1" si="23"/>
        <v>-10</v>
      </c>
      <c r="Q116" t="str">
        <f t="shared" si="20"/>
        <v/>
      </c>
      <c r="R116" t="str">
        <f t="shared" si="21"/>
        <v/>
      </c>
    </row>
    <row r="117" spans="1:18" x14ac:dyDescent="0.3">
      <c r="A117" t="str">
        <f t="shared" ca="1" si="24"/>
        <v>Equip8404</v>
      </c>
      <c r="B117" t="str">
        <f t="shared" ca="1" si="22"/>
        <v/>
      </c>
      <c r="C117" t="s">
        <v>49</v>
      </c>
      <c r="D117" s="2">
        <f t="shared" ca="1" si="18"/>
        <v>8</v>
      </c>
      <c r="E117">
        <v>4</v>
      </c>
      <c r="F117">
        <v>5</v>
      </c>
      <c r="G117">
        <v>4</v>
      </c>
      <c r="H117">
        <v>0</v>
      </c>
      <c r="I117">
        <f t="shared" si="25"/>
        <v>3</v>
      </c>
      <c r="J117">
        <v>100</v>
      </c>
      <c r="K117">
        <v>115</v>
      </c>
      <c r="L117" t="s">
        <v>35</v>
      </c>
      <c r="M117" s="2">
        <f t="shared" ca="1" si="16"/>
        <v>3</v>
      </c>
      <c r="N117">
        <f t="shared" ca="1" si="23"/>
        <v>-10</v>
      </c>
      <c r="Q117" t="str">
        <f t="shared" si="20"/>
        <v/>
      </c>
      <c r="R117" t="str">
        <f t="shared" si="21"/>
        <v/>
      </c>
    </row>
    <row r="118" spans="1:18" x14ac:dyDescent="0.3">
      <c r="A118" t="str">
        <f t="shared" ca="1" si="24"/>
        <v>Equip8405</v>
      </c>
      <c r="B118" t="str">
        <f t="shared" ca="1" si="22"/>
        <v/>
      </c>
      <c r="C118" t="s">
        <v>49</v>
      </c>
      <c r="D118" s="2">
        <f t="shared" ca="1" si="18"/>
        <v>8</v>
      </c>
      <c r="E118">
        <v>4</v>
      </c>
      <c r="F118">
        <v>6</v>
      </c>
      <c r="G118">
        <v>5</v>
      </c>
      <c r="H118">
        <v>0</v>
      </c>
      <c r="I118">
        <f t="shared" si="25"/>
        <v>3</v>
      </c>
      <c r="J118">
        <v>100</v>
      </c>
      <c r="K118">
        <v>115</v>
      </c>
      <c r="L118" t="s">
        <v>35</v>
      </c>
      <c r="M118" s="2">
        <f t="shared" ca="1" si="16"/>
        <v>3</v>
      </c>
      <c r="N118">
        <f t="shared" ca="1" si="23"/>
        <v>-5</v>
      </c>
      <c r="Q118" t="str">
        <f t="shared" si="20"/>
        <v/>
      </c>
      <c r="R118" t="str">
        <f t="shared" si="21"/>
        <v/>
      </c>
    </row>
  </sheetData>
  <phoneticPr fontId="1" type="noConversion"/>
  <dataValidations count="1">
    <dataValidation type="list" allowBlank="1" showInputMessage="1" showErrorMessage="1" sqref="C2:C118 L2:L118" xr:uid="{4CFF60CD-122A-4C9B-BDA3-F78EAB505EE2}">
      <formula1>OFFSET(INDIRECT("$A$1"),1,MATCH(C$1&amp;"_Verify",INDIRECT("$1:$1"),0)-1,COUNTA(OFFSET(INDIRECT("$A:$A"),0,MATCH(C$1&amp;"_Verify",INDIRECT("$1:$1"),0)-1))-1,1)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AG148"/>
  <sheetViews>
    <sheetView workbookViewId="0">
      <pane ySplit="1" topLeftCell="A2" activePane="bottomLeft" state="frozen"/>
      <selection pane="bottomLeft" activeCell="C10" sqref="C10"/>
    </sheetView>
    <sheetView workbookViewId="1">
      <selection activeCell="B4" sqref="B4"/>
    </sheetView>
  </sheetViews>
  <sheetFormatPr defaultRowHeight="16.5" outlineLevelCol="1" x14ac:dyDescent="0.3"/>
  <cols>
    <col min="2" max="2" width="13.125" customWidth="1"/>
    <col min="3" max="3" width="9" customWidth="1"/>
    <col min="11" max="32" width="9" hidden="1" customWidth="1" outlineLevel="1"/>
    <col min="33" max="33" width="9" collapsed="1"/>
  </cols>
  <sheetData>
    <row r="1" spans="1:32" ht="27" customHeight="1" x14ac:dyDescent="0.3">
      <c r="A1" t="s">
        <v>67</v>
      </c>
      <c r="B1" t="s">
        <v>6</v>
      </c>
      <c r="C1" t="s">
        <v>5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78</v>
      </c>
      <c r="J1" t="s">
        <v>79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26</v>
      </c>
      <c r="S1">
        <v>50</v>
      </c>
      <c r="T1">
        <v>50</v>
      </c>
      <c r="U1">
        <v>50</v>
      </c>
      <c r="V1">
        <v>50</v>
      </c>
      <c r="W1">
        <v>50</v>
      </c>
      <c r="X1">
        <v>50</v>
      </c>
      <c r="Y1">
        <v>50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24</v>
      </c>
      <c r="AF1" t="s">
        <v>25</v>
      </c>
    </row>
    <row r="2" spans="1:32" x14ac:dyDescent="0.3">
      <c r="A2">
        <v>0</v>
      </c>
      <c r="B2">
        <v>0</v>
      </c>
      <c r="C2" s="3">
        <f t="shared" ref="C2:C33" si="0">IF(B2=0,1,C1*1.09)</f>
        <v>1</v>
      </c>
      <c r="D2">
        <f>MIN(1,IF($B2=0,0,
IF(NOT(ISBLANK(K2)),K2,
VLOOKUP($A2,InnerGradeTable!$A:$W,MATCH(SUBSTITUTE(D$1,"|Float","표준수치"),InnerGradeTable!$1:$1,0),0)*EnhanceTable!$R2)))</f>
        <v>0</v>
      </c>
      <c r="E2">
        <f>MIN(1,IF($B2=0,0,
IF(NOT(ISBLANK(L2)),L2,
VLOOKUP($A2,InnerGradeTable!$A:$W,MATCH(SUBSTITUTE(E$1,"|Float","표준수치"),InnerGradeTable!$1:$1,0),0)*EnhanceTable!$R2)))</f>
        <v>0</v>
      </c>
      <c r="F2">
        <f>MIN(1,IF($B2=0,0,
IF(NOT(ISBLANK(M2)),M2,
VLOOKUP($A2,InnerGradeTable!$A:$W,MATCH(SUBSTITUTE(F$1,"|Float","표준수치"),InnerGradeTable!$1:$1,0),0)*EnhanceTable!$R2)))</f>
        <v>0</v>
      </c>
      <c r="G2">
        <f>MIN(1,IF($B2=0,0,
IF(NOT(ISBLANK(N2)),N2,
VLOOKUP($A2,InnerGradeTable!$A:$W,MATCH(SUBSTITUTE(G$1,"|Float","표준수치"),InnerGradeTable!$1:$1,0),0)*EnhanceTable!$R2)))</f>
        <v>0</v>
      </c>
      <c r="H2">
        <f>MIN(1,IF($B2=0,0,
IF(NOT(ISBLANK(O2)),O2,
VLOOKUP($A2,InnerGradeTable!$A:$W,MATCH(SUBSTITUTE(H$1,"|Float","표준수치"),InnerGradeTable!$1:$1,0),0)*EnhanceTable!$R2)))</f>
        <v>0</v>
      </c>
      <c r="I2">
        <f>MIN(1,IF($B2=0,0,
IF(NOT(ISBLANK(P2)),P2,
VLOOKUP($A2,InnerGradeTable!$A:$W,MATCH(SUBSTITUTE(I$1,"|Float","표준수치"),InnerGradeTable!$1:$1,0),0)*EnhanceTable!$R2)))</f>
        <v>0</v>
      </c>
      <c r="J2">
        <f>MIN(1,IF($B2=0,0,
IF(NOT(ISBLANK(Q2)),Q2,
VLOOKUP($A2,InnerGradeTable!$A:$W,MATCH(SUBSTITUTE(J$1,"|Float","표준수치"),InnerGradeTable!$1:$1,0),0)*EnhanceTable!$R2)))</f>
        <v>0</v>
      </c>
      <c r="R2">
        <f t="shared" ref="R2:R33" si="1">IF(B2=0,0,
IF(B2=1,1,
R1/IF(B2=5,1.2,
IF(B2=10,1.3,
IF(B2=15,1.6,
IF(B2=20,1.7,
IF(B2=25,2,
IF(B2=30,3,
1.08))))))))</f>
        <v>0</v>
      </c>
      <c r="S2">
        <f t="shared" ref="S2:S33" si="2">1-(1-D2)^S$1</f>
        <v>0</v>
      </c>
      <c r="T2">
        <f t="shared" ref="T2:T33" si="3">1-(1-E2)^T$1</f>
        <v>0</v>
      </c>
      <c r="U2">
        <f t="shared" ref="U2:U33" si="4">1-(1-F2)^U$1</f>
        <v>0</v>
      </c>
      <c r="V2">
        <f t="shared" ref="V2:V33" si="5">1-(1-G2)^V$1</f>
        <v>0</v>
      </c>
      <c r="W2">
        <f t="shared" ref="W2:W33" si="6">1-(1-H2)^W$1</f>
        <v>0</v>
      </c>
      <c r="X2">
        <f t="shared" ref="X2:X33" si="7">1-(1-I2)^X$1</f>
        <v>0</v>
      </c>
      <c r="Y2">
        <f t="shared" ref="Y2:Y33" si="8">1-(1-J2)^Y$1</f>
        <v>0</v>
      </c>
      <c r="Z2" t="e">
        <f t="shared" ref="Z2:Z33" si="9">SQRT((1-D2)/D2^2)</f>
        <v>#DIV/0!</v>
      </c>
      <c r="AA2" t="e">
        <f t="shared" ref="AA2:AA33" si="10">SQRT((1-E2)/E2^2)</f>
        <v>#DIV/0!</v>
      </c>
      <c r="AB2" t="e">
        <f t="shared" ref="AB2:AB33" si="11">SQRT((1-F2)/F2^2)</f>
        <v>#DIV/0!</v>
      </c>
      <c r="AC2" t="e">
        <f t="shared" ref="AC2:AC33" si="12">SQRT((1-G2)/G2^2)</f>
        <v>#DIV/0!</v>
      </c>
      <c r="AD2" t="e">
        <f t="shared" ref="AD2:AD33" si="13">SQRT((1-H2)/H2^2)</f>
        <v>#DIV/0!</v>
      </c>
      <c r="AE2" t="e">
        <f t="shared" ref="AE2:AE33" si="14">SQRT((1-I2)/I2^2)</f>
        <v>#DIV/0!</v>
      </c>
      <c r="AF2" t="e">
        <f t="shared" ref="AF2:AF33" si="15">SQRT((1-J2)/J2^2)</f>
        <v>#DIV/0!</v>
      </c>
    </row>
    <row r="3" spans="1:32" x14ac:dyDescent="0.3">
      <c r="A3">
        <v>0</v>
      </c>
      <c r="B3">
        <v>1</v>
      </c>
      <c r="C3" s="3">
        <f t="shared" si="0"/>
        <v>1.0900000000000001</v>
      </c>
      <c r="D3">
        <f>MIN(1,IF($B3=0,0,
IF(NOT(ISBLANK(K3)),K3,
VLOOKUP($A3,InnerGradeTable!$A:$W,MATCH(SUBSTITUTE(D$1,"|Float","표준수치"),InnerGradeTable!$1:$1,0),0)*EnhanceTable!$R3)))</f>
        <v>1</v>
      </c>
      <c r="E3">
        <f>MIN(1,IF($B3=0,0,
IF(NOT(ISBLANK(L3)),L3,
VLOOKUP($A3,InnerGradeTable!$A:$W,MATCH(SUBSTITUTE(E$1,"|Float","표준수치"),InnerGradeTable!$1:$1,0),0)*EnhanceTable!$R3)))</f>
        <v>1</v>
      </c>
      <c r="F3">
        <f>MIN(1,IF($B3=0,0,
IF(NOT(ISBLANK(M3)),M3,
VLOOKUP($A3,InnerGradeTable!$A:$W,MATCH(SUBSTITUTE(F$1,"|Float","표준수치"),InnerGradeTable!$1:$1,0),0)*EnhanceTable!$R3)))</f>
        <v>1</v>
      </c>
      <c r="G3">
        <f>MIN(1,IF($B3=0,0,
IF(NOT(ISBLANK(N3)),N3,
VLOOKUP($A3,InnerGradeTable!$A:$W,MATCH(SUBSTITUTE(G$1,"|Float","표준수치"),InnerGradeTable!$1:$1,0),0)*EnhanceTable!$R3)))</f>
        <v>1</v>
      </c>
      <c r="H3">
        <f>MIN(1,IF($B3=0,0,
IF(NOT(ISBLANK(O3)),O3,
VLOOKUP($A3,InnerGradeTable!$A:$W,MATCH(SUBSTITUTE(H$1,"|Float","표준수치"),InnerGradeTable!$1:$1,0),0)*EnhanceTable!$R3)))</f>
        <v>1</v>
      </c>
      <c r="I3">
        <f>MIN(1,IF($B3=0,0,
IF(NOT(ISBLANK(P3)),P3,
VLOOKUP($A3,InnerGradeTable!$A:$W,MATCH(SUBSTITUTE(I$1,"|Float","표준수치"),InnerGradeTable!$1:$1,0),0)*EnhanceTable!$R3)))</f>
        <v>1</v>
      </c>
      <c r="J3">
        <f>MIN(1,IF($B3=0,0,
IF(NOT(ISBLANK(Q3)),Q3,
VLOOKUP($A3,InnerGradeTable!$A:$W,MATCH(SUBSTITUTE(J$1,"|Float","표준수치"),InnerGradeTable!$1:$1,0),0)*EnhanceTable!$R3)))</f>
        <v>1</v>
      </c>
      <c r="R3">
        <f t="shared" si="1"/>
        <v>1</v>
      </c>
      <c r="S3">
        <f t="shared" si="2"/>
        <v>1</v>
      </c>
      <c r="T3">
        <f t="shared" si="3"/>
        <v>1</v>
      </c>
      <c r="U3">
        <f t="shared" si="4"/>
        <v>1</v>
      </c>
      <c r="V3">
        <f t="shared" si="5"/>
        <v>1</v>
      </c>
      <c r="W3">
        <f t="shared" si="6"/>
        <v>1</v>
      </c>
      <c r="X3">
        <f t="shared" si="7"/>
        <v>1</v>
      </c>
      <c r="Y3">
        <f t="shared" si="8"/>
        <v>1</v>
      </c>
      <c r="Z3">
        <f t="shared" si="9"/>
        <v>0</v>
      </c>
      <c r="AA3">
        <f t="shared" si="10"/>
        <v>0</v>
      </c>
      <c r="AB3">
        <f t="shared" si="11"/>
        <v>0</v>
      </c>
      <c r="AC3">
        <f t="shared" si="12"/>
        <v>0</v>
      </c>
      <c r="AD3">
        <f t="shared" si="13"/>
        <v>0</v>
      </c>
      <c r="AE3">
        <f t="shared" si="14"/>
        <v>0</v>
      </c>
      <c r="AF3">
        <f t="shared" si="15"/>
        <v>0</v>
      </c>
    </row>
    <row r="4" spans="1:32" x14ac:dyDescent="0.3">
      <c r="A4">
        <v>0</v>
      </c>
      <c r="B4">
        <v>2</v>
      </c>
      <c r="C4" s="3">
        <f t="shared" si="0"/>
        <v>1.1881000000000002</v>
      </c>
      <c r="D4">
        <f>MIN(1,IF($B4=0,0,
IF(NOT(ISBLANK(K4)),K4,
VLOOKUP($A4,InnerGradeTable!$A:$W,MATCH(SUBSTITUTE(D$1,"|Float","표준수치"),InnerGradeTable!$1:$1,0),0)*EnhanceTable!$R4)))</f>
        <v>0.92592592592592582</v>
      </c>
      <c r="E4">
        <f>MIN(1,IF($B4=0,0,
IF(NOT(ISBLANK(L4)),L4,
VLOOKUP($A4,InnerGradeTable!$A:$W,MATCH(SUBSTITUTE(E$1,"|Float","표준수치"),InnerGradeTable!$1:$1,0),0)*EnhanceTable!$R4)))</f>
        <v>1</v>
      </c>
      <c r="F4">
        <f>MIN(1,IF($B4=0,0,
IF(NOT(ISBLANK(M4)),M4,
VLOOKUP($A4,InnerGradeTable!$A:$W,MATCH(SUBSTITUTE(F$1,"|Float","표준수치"),InnerGradeTable!$1:$1,0),0)*EnhanceTable!$R4)))</f>
        <v>1</v>
      </c>
      <c r="G4">
        <f>MIN(1,IF($B4=0,0,
IF(NOT(ISBLANK(N4)),N4,
VLOOKUP($A4,InnerGradeTable!$A:$W,MATCH(SUBSTITUTE(G$1,"|Float","표준수치"),InnerGradeTable!$1:$1,0),0)*EnhanceTable!$R4)))</f>
        <v>1</v>
      </c>
      <c r="H4">
        <f>MIN(1,IF($B4=0,0,
IF(NOT(ISBLANK(O4)),O4,
VLOOKUP($A4,InnerGradeTable!$A:$W,MATCH(SUBSTITUTE(H$1,"|Float","표준수치"),InnerGradeTable!$1:$1,0),0)*EnhanceTable!$R4)))</f>
        <v>1</v>
      </c>
      <c r="I4">
        <f>MIN(1,IF($B4=0,0,
IF(NOT(ISBLANK(P4)),P4,
VLOOKUP($A4,InnerGradeTable!$A:$W,MATCH(SUBSTITUTE(I$1,"|Float","표준수치"),InnerGradeTable!$1:$1,0),0)*EnhanceTable!$R4)))</f>
        <v>1</v>
      </c>
      <c r="J4">
        <f>MIN(1,IF($B4=0,0,
IF(NOT(ISBLANK(Q4)),Q4,
VLOOKUP($A4,InnerGradeTable!$A:$W,MATCH(SUBSTITUTE(J$1,"|Float","표준수치"),InnerGradeTable!$1:$1,0),0)*EnhanceTable!$R4)))</f>
        <v>1</v>
      </c>
      <c r="R4">
        <f t="shared" si="1"/>
        <v>0.92592592592592582</v>
      </c>
      <c r="S4">
        <f t="shared" si="2"/>
        <v>1</v>
      </c>
      <c r="T4">
        <f t="shared" si="3"/>
        <v>1</v>
      </c>
      <c r="U4">
        <f t="shared" si="4"/>
        <v>1</v>
      </c>
      <c r="V4">
        <f t="shared" si="5"/>
        <v>1</v>
      </c>
      <c r="W4">
        <f t="shared" si="6"/>
        <v>1</v>
      </c>
      <c r="X4">
        <f t="shared" si="7"/>
        <v>1</v>
      </c>
      <c r="Y4">
        <f t="shared" si="8"/>
        <v>1</v>
      </c>
      <c r="Z4">
        <f t="shared" si="9"/>
        <v>0.29393876913398159</v>
      </c>
      <c r="AA4">
        <f t="shared" si="10"/>
        <v>0</v>
      </c>
      <c r="AB4">
        <f t="shared" si="11"/>
        <v>0</v>
      </c>
      <c r="AC4">
        <f t="shared" si="12"/>
        <v>0</v>
      </c>
      <c r="AD4">
        <f t="shared" si="13"/>
        <v>0</v>
      </c>
      <c r="AE4">
        <f t="shared" si="14"/>
        <v>0</v>
      </c>
      <c r="AF4">
        <f t="shared" si="15"/>
        <v>0</v>
      </c>
    </row>
    <row r="5" spans="1:32" x14ac:dyDescent="0.3">
      <c r="A5">
        <v>0</v>
      </c>
      <c r="B5">
        <v>3</v>
      </c>
      <c r="C5" s="3">
        <f t="shared" si="0"/>
        <v>1.2950290000000002</v>
      </c>
      <c r="D5">
        <f>MIN(1,IF($B5=0,0,
IF(NOT(ISBLANK(K5)),K5,
VLOOKUP($A5,InnerGradeTable!$A:$W,MATCH(SUBSTITUTE(D$1,"|Float","표준수치"),InnerGradeTable!$1:$1,0),0)*EnhanceTable!$R5)))</f>
        <v>0.8573388203017831</v>
      </c>
      <c r="E5">
        <f>MIN(1,IF($B5=0,0,
IF(NOT(ISBLANK(L5)),L5,
VLOOKUP($A5,InnerGradeTable!$A:$W,MATCH(SUBSTITUTE(E$1,"|Float","표준수치"),InnerGradeTable!$1:$1,0),0)*EnhanceTable!$R5)))</f>
        <v>1</v>
      </c>
      <c r="F5">
        <f>MIN(1,IF($B5=0,0,
IF(NOT(ISBLANK(M5)),M5,
VLOOKUP($A5,InnerGradeTable!$A:$W,MATCH(SUBSTITUTE(F$1,"|Float","표준수치"),InnerGradeTable!$1:$1,0),0)*EnhanceTable!$R5)))</f>
        <v>1</v>
      </c>
      <c r="G5">
        <f>MIN(1,IF($B5=0,0,
IF(NOT(ISBLANK(N5)),N5,
VLOOKUP($A5,InnerGradeTable!$A:$W,MATCH(SUBSTITUTE(G$1,"|Float","표준수치"),InnerGradeTable!$1:$1,0),0)*EnhanceTable!$R5)))</f>
        <v>1</v>
      </c>
      <c r="H5">
        <f>MIN(1,IF($B5=0,0,
IF(NOT(ISBLANK(O5)),O5,
VLOOKUP($A5,InnerGradeTable!$A:$W,MATCH(SUBSTITUTE(H$1,"|Float","표준수치"),InnerGradeTable!$1:$1,0),0)*EnhanceTable!$R5)))</f>
        <v>1</v>
      </c>
      <c r="I5">
        <f>MIN(1,IF($B5=0,0,
IF(NOT(ISBLANK(P5)),P5,
VLOOKUP($A5,InnerGradeTable!$A:$W,MATCH(SUBSTITUTE(I$1,"|Float","표준수치"),InnerGradeTable!$1:$1,0),0)*EnhanceTable!$R5)))</f>
        <v>1</v>
      </c>
      <c r="J5">
        <f>MIN(1,IF($B5=0,0,
IF(NOT(ISBLANK(Q5)),Q5,
VLOOKUP($A5,InnerGradeTable!$A:$W,MATCH(SUBSTITUTE(J$1,"|Float","표준수치"),InnerGradeTable!$1:$1,0),0)*EnhanceTable!$R5)))</f>
        <v>1</v>
      </c>
      <c r="R5">
        <f t="shared" si="1"/>
        <v>0.8573388203017831</v>
      </c>
      <c r="S5">
        <f t="shared" si="2"/>
        <v>1</v>
      </c>
      <c r="T5">
        <f t="shared" si="3"/>
        <v>1</v>
      </c>
      <c r="U5">
        <f t="shared" si="4"/>
        <v>1</v>
      </c>
      <c r="V5">
        <f t="shared" si="5"/>
        <v>1</v>
      </c>
      <c r="W5">
        <f t="shared" si="6"/>
        <v>1</v>
      </c>
      <c r="X5">
        <f t="shared" si="7"/>
        <v>1</v>
      </c>
      <c r="Y5">
        <f t="shared" si="8"/>
        <v>1</v>
      </c>
      <c r="Z5">
        <f t="shared" si="9"/>
        <v>0.44055528597441695</v>
      </c>
      <c r="AA5">
        <f t="shared" si="10"/>
        <v>0</v>
      </c>
      <c r="AB5">
        <f t="shared" si="11"/>
        <v>0</v>
      </c>
      <c r="AC5">
        <f t="shared" si="12"/>
        <v>0</v>
      </c>
      <c r="AD5">
        <f t="shared" si="13"/>
        <v>0</v>
      </c>
      <c r="AE5">
        <f t="shared" si="14"/>
        <v>0</v>
      </c>
      <c r="AF5">
        <f t="shared" si="15"/>
        <v>0</v>
      </c>
    </row>
    <row r="6" spans="1:32" x14ac:dyDescent="0.3">
      <c r="A6">
        <v>0</v>
      </c>
      <c r="B6">
        <v>4</v>
      </c>
      <c r="C6" s="3">
        <f t="shared" si="0"/>
        <v>1.4115816100000003</v>
      </c>
      <c r="D6">
        <f>MIN(1,IF($B6=0,0,
IF(NOT(ISBLANK(K6)),K6,
VLOOKUP($A6,InnerGradeTable!$A:$W,MATCH(SUBSTITUTE(D$1,"|Float","표준수치"),InnerGradeTable!$1:$1,0),0)*EnhanceTable!$R6)))</f>
        <v>0.79383224102016947</v>
      </c>
      <c r="E6">
        <f>MIN(1,IF($B6=0,0,
IF(NOT(ISBLANK(L6)),L6,
VLOOKUP($A6,InnerGradeTable!$A:$W,MATCH(SUBSTITUTE(E$1,"|Float","표준수치"),InnerGradeTable!$1:$1,0),0)*EnhanceTable!$R6)))</f>
        <v>1</v>
      </c>
      <c r="F6">
        <f>MIN(1,IF($B6=0,0,
IF(NOT(ISBLANK(M6)),M6,
VLOOKUP($A6,InnerGradeTable!$A:$W,MATCH(SUBSTITUTE(F$1,"|Float","표준수치"),InnerGradeTable!$1:$1,0),0)*EnhanceTable!$R6)))</f>
        <v>1</v>
      </c>
      <c r="G6">
        <f>MIN(1,IF($B6=0,0,
IF(NOT(ISBLANK(N6)),N6,
VLOOKUP($A6,InnerGradeTable!$A:$W,MATCH(SUBSTITUTE(G$1,"|Float","표준수치"),InnerGradeTable!$1:$1,0),0)*EnhanceTable!$R6)))</f>
        <v>1</v>
      </c>
      <c r="H6">
        <f>MIN(1,IF($B6=0,0,
IF(NOT(ISBLANK(O6)),O6,
VLOOKUP($A6,InnerGradeTable!$A:$W,MATCH(SUBSTITUTE(H$1,"|Float","표준수치"),InnerGradeTable!$1:$1,0),0)*EnhanceTable!$R6)))</f>
        <v>1</v>
      </c>
      <c r="I6">
        <f>MIN(1,IF($B6=0,0,
IF(NOT(ISBLANK(P6)),P6,
VLOOKUP($A6,InnerGradeTable!$A:$W,MATCH(SUBSTITUTE(I$1,"|Float","표준수치"),InnerGradeTable!$1:$1,0),0)*EnhanceTable!$R6)))</f>
        <v>1</v>
      </c>
      <c r="J6">
        <f>MIN(1,IF($B6=0,0,
IF(NOT(ISBLANK(Q6)),Q6,
VLOOKUP($A6,InnerGradeTable!$A:$W,MATCH(SUBSTITUTE(J$1,"|Float","표준수치"),InnerGradeTable!$1:$1,0),0)*EnhanceTable!$R6)))</f>
        <v>1</v>
      </c>
      <c r="R6">
        <f t="shared" si="1"/>
        <v>0.79383224102016947</v>
      </c>
      <c r="S6">
        <f t="shared" si="2"/>
        <v>1</v>
      </c>
      <c r="T6">
        <f t="shared" si="3"/>
        <v>1</v>
      </c>
      <c r="U6">
        <f t="shared" si="4"/>
        <v>1</v>
      </c>
      <c r="V6">
        <f t="shared" si="5"/>
        <v>1</v>
      </c>
      <c r="W6">
        <f t="shared" si="6"/>
        <v>1</v>
      </c>
      <c r="X6">
        <f t="shared" si="7"/>
        <v>1</v>
      </c>
      <c r="Y6">
        <f t="shared" si="8"/>
        <v>1</v>
      </c>
      <c r="Z6">
        <f t="shared" si="9"/>
        <v>0.57198105121061538</v>
      </c>
      <c r="AA6">
        <f t="shared" si="10"/>
        <v>0</v>
      </c>
      <c r="AB6">
        <f t="shared" si="11"/>
        <v>0</v>
      </c>
      <c r="AC6">
        <f t="shared" si="12"/>
        <v>0</v>
      </c>
      <c r="AD6">
        <f t="shared" si="13"/>
        <v>0</v>
      </c>
      <c r="AE6">
        <f t="shared" si="14"/>
        <v>0</v>
      </c>
      <c r="AF6">
        <f t="shared" si="15"/>
        <v>0</v>
      </c>
    </row>
    <row r="7" spans="1:32" x14ac:dyDescent="0.3">
      <c r="A7">
        <v>0</v>
      </c>
      <c r="B7">
        <v>5</v>
      </c>
      <c r="C7" s="3">
        <f t="shared" si="0"/>
        <v>1.5386239549000005</v>
      </c>
      <c r="D7">
        <f>MIN(1,IF($B7=0,0,
IF(NOT(ISBLANK(K7)),K7,
VLOOKUP($A7,InnerGradeTable!$A:$W,MATCH(SUBSTITUTE(D$1,"|Float","표준수치"),InnerGradeTable!$1:$1,0),0)*EnhanceTable!$R7)))</f>
        <v>0.66152686751680789</v>
      </c>
      <c r="E7">
        <f>MIN(1,IF($B7=0,0,
IF(NOT(ISBLANK(L7)),L7,
VLOOKUP($A7,InnerGradeTable!$A:$W,MATCH(SUBSTITUTE(E$1,"|Float","표준수치"),InnerGradeTable!$1:$1,0),0)*EnhanceTable!$R7)))</f>
        <v>1</v>
      </c>
      <c r="F7">
        <f>MIN(1,IF($B7=0,0,
IF(NOT(ISBLANK(M7)),M7,
VLOOKUP($A7,InnerGradeTable!$A:$W,MATCH(SUBSTITUTE(F$1,"|Float","표준수치"),InnerGradeTable!$1:$1,0),0)*EnhanceTable!$R7)))</f>
        <v>1</v>
      </c>
      <c r="G7">
        <f>MIN(1,IF($B7=0,0,
IF(NOT(ISBLANK(N7)),N7,
VLOOKUP($A7,InnerGradeTable!$A:$W,MATCH(SUBSTITUTE(G$1,"|Float","표준수치"),InnerGradeTable!$1:$1,0),0)*EnhanceTable!$R7)))</f>
        <v>1</v>
      </c>
      <c r="H7">
        <f>MIN(1,IF($B7=0,0,
IF(NOT(ISBLANK(O7)),O7,
VLOOKUP($A7,InnerGradeTable!$A:$W,MATCH(SUBSTITUTE(H$1,"|Float","표준수치"),InnerGradeTable!$1:$1,0),0)*EnhanceTable!$R7)))</f>
        <v>1</v>
      </c>
      <c r="I7">
        <f>MIN(1,IF($B7=0,0,
IF(NOT(ISBLANK(P7)),P7,
VLOOKUP($A7,InnerGradeTable!$A:$W,MATCH(SUBSTITUTE(I$1,"|Float","표준수치"),InnerGradeTable!$1:$1,0),0)*EnhanceTable!$R7)))</f>
        <v>1</v>
      </c>
      <c r="J7">
        <f>MIN(1,IF($B7=0,0,
IF(NOT(ISBLANK(Q7)),Q7,
VLOOKUP($A7,InnerGradeTable!$A:$W,MATCH(SUBSTITUTE(J$1,"|Float","표준수치"),InnerGradeTable!$1:$1,0),0)*EnhanceTable!$R7)))</f>
        <v>1</v>
      </c>
      <c r="R7">
        <f t="shared" si="1"/>
        <v>0.66152686751680789</v>
      </c>
      <c r="S7">
        <f t="shared" si="2"/>
        <v>1</v>
      </c>
      <c r="T7">
        <f t="shared" si="3"/>
        <v>1</v>
      </c>
      <c r="U7">
        <f t="shared" si="4"/>
        <v>1</v>
      </c>
      <c r="V7">
        <f t="shared" si="5"/>
        <v>1</v>
      </c>
      <c r="W7">
        <f t="shared" si="6"/>
        <v>1</v>
      </c>
      <c r="X7">
        <f t="shared" si="7"/>
        <v>1</v>
      </c>
      <c r="Y7">
        <f t="shared" si="8"/>
        <v>1</v>
      </c>
      <c r="Z7">
        <f t="shared" si="9"/>
        <v>0.87945700579355257</v>
      </c>
      <c r="AA7">
        <f t="shared" si="10"/>
        <v>0</v>
      </c>
      <c r="AB7">
        <f t="shared" si="11"/>
        <v>0</v>
      </c>
      <c r="AC7">
        <f t="shared" si="12"/>
        <v>0</v>
      </c>
      <c r="AD7">
        <f t="shared" si="13"/>
        <v>0</v>
      </c>
      <c r="AE7">
        <f t="shared" si="14"/>
        <v>0</v>
      </c>
      <c r="AF7">
        <f t="shared" si="15"/>
        <v>0</v>
      </c>
    </row>
    <row r="8" spans="1:32" x14ac:dyDescent="0.3">
      <c r="A8">
        <v>1</v>
      </c>
      <c r="B8">
        <v>0</v>
      </c>
      <c r="C8" s="3">
        <f t="shared" si="0"/>
        <v>1</v>
      </c>
      <c r="D8">
        <f>MIN(1,IF($B8=0,0,
IF(NOT(ISBLANK(K8)),K8,
VLOOKUP($A8,InnerGradeTable!$A:$W,MATCH(SUBSTITUTE(D$1,"|Float","표준수치"),InnerGradeTable!$1:$1,0),0)*EnhanceTable!$R8)))</f>
        <v>0</v>
      </c>
      <c r="E8">
        <f>MIN(1,IF($B8=0,0,
IF(NOT(ISBLANK(L8)),L8,
VLOOKUP($A8,InnerGradeTable!$A:$W,MATCH(SUBSTITUTE(E$1,"|Float","표준수치"),InnerGradeTable!$1:$1,0),0)*EnhanceTable!$R8)))</f>
        <v>0</v>
      </c>
      <c r="F8">
        <f>MIN(1,IF($B8=0,0,
IF(NOT(ISBLANK(M8)),M8,
VLOOKUP($A8,InnerGradeTable!$A:$W,MATCH(SUBSTITUTE(F$1,"|Float","표준수치"),InnerGradeTable!$1:$1,0),0)*EnhanceTable!$R8)))</f>
        <v>0</v>
      </c>
      <c r="G8">
        <f>MIN(1,IF($B8=0,0,
IF(NOT(ISBLANK(N8)),N8,
VLOOKUP($A8,InnerGradeTable!$A:$W,MATCH(SUBSTITUTE(G$1,"|Float","표준수치"),InnerGradeTable!$1:$1,0),0)*EnhanceTable!$R8)))</f>
        <v>0</v>
      </c>
      <c r="H8">
        <f>MIN(1,IF($B8=0,0,
IF(NOT(ISBLANK(O8)),O8,
VLOOKUP($A8,InnerGradeTable!$A:$W,MATCH(SUBSTITUTE(H$1,"|Float","표준수치"),InnerGradeTable!$1:$1,0),0)*EnhanceTable!$R8)))</f>
        <v>0</v>
      </c>
      <c r="I8">
        <f>MIN(1,IF($B8=0,0,
IF(NOT(ISBLANK(P8)),P8,
VLOOKUP($A8,InnerGradeTable!$A:$W,MATCH(SUBSTITUTE(I$1,"|Float","표준수치"),InnerGradeTable!$1:$1,0),0)*EnhanceTable!$R8)))</f>
        <v>0</v>
      </c>
      <c r="J8">
        <f>MIN(1,IF($B8=0,0,
IF(NOT(ISBLANK(Q8)),Q8,
VLOOKUP($A8,InnerGradeTable!$A:$W,MATCH(SUBSTITUTE(J$1,"|Float","표준수치"),InnerGradeTable!$1:$1,0),0)*EnhanceTable!$R8)))</f>
        <v>0</v>
      </c>
      <c r="R8">
        <f t="shared" si="1"/>
        <v>0</v>
      </c>
      <c r="S8">
        <f t="shared" si="2"/>
        <v>0</v>
      </c>
      <c r="T8">
        <f t="shared" si="3"/>
        <v>0</v>
      </c>
      <c r="U8">
        <f t="shared" si="4"/>
        <v>0</v>
      </c>
      <c r="V8">
        <f t="shared" si="5"/>
        <v>0</v>
      </c>
      <c r="W8">
        <f t="shared" si="6"/>
        <v>0</v>
      </c>
      <c r="X8">
        <f t="shared" si="7"/>
        <v>0</v>
      </c>
      <c r="Y8">
        <f t="shared" si="8"/>
        <v>0</v>
      </c>
      <c r="Z8" t="e">
        <f t="shared" si="9"/>
        <v>#DIV/0!</v>
      </c>
      <c r="AA8" t="e">
        <f t="shared" si="10"/>
        <v>#DIV/0!</v>
      </c>
      <c r="AB8" t="e">
        <f t="shared" si="11"/>
        <v>#DIV/0!</v>
      </c>
      <c r="AC8" t="e">
        <f t="shared" si="12"/>
        <v>#DIV/0!</v>
      </c>
      <c r="AD8" t="e">
        <f t="shared" si="13"/>
        <v>#DIV/0!</v>
      </c>
      <c r="AE8" t="e">
        <f t="shared" si="14"/>
        <v>#DIV/0!</v>
      </c>
      <c r="AF8" t="e">
        <f t="shared" si="15"/>
        <v>#DIV/0!</v>
      </c>
    </row>
    <row r="9" spans="1:32" x14ac:dyDescent="0.3">
      <c r="A9">
        <v>1</v>
      </c>
      <c r="B9">
        <v>1</v>
      </c>
      <c r="C9" s="3">
        <f t="shared" si="0"/>
        <v>1.0900000000000001</v>
      </c>
      <c r="D9">
        <f>MIN(1,IF($B9=0,0,
IF(NOT(ISBLANK(K9)),K9,
VLOOKUP($A9,InnerGradeTable!$A:$W,MATCH(SUBSTITUTE(D$1,"|Float","표준수치"),InnerGradeTable!$1:$1,0),0)*EnhanceTable!$R9)))</f>
        <v>0.2857142857142857</v>
      </c>
      <c r="E9">
        <f>MIN(1,IF($B9=0,0,
IF(NOT(ISBLANK(L9)),L9,
VLOOKUP($A9,InnerGradeTable!$A:$W,MATCH(SUBSTITUTE(E$1,"|Float","표준수치"),InnerGradeTable!$1:$1,0),0)*EnhanceTable!$R9)))</f>
        <v>0.7142857142857143</v>
      </c>
      <c r="F9">
        <f>MIN(1,IF($B9=0,0,
IF(NOT(ISBLANK(M9)),M9,
VLOOKUP($A9,InnerGradeTable!$A:$W,MATCH(SUBSTITUTE(F$1,"|Float","표준수치"),InnerGradeTable!$1:$1,0),0)*EnhanceTable!$R9)))</f>
        <v>1</v>
      </c>
      <c r="G9">
        <f>MIN(1,IF($B9=0,0,
IF(NOT(ISBLANK(N9)),N9,
VLOOKUP($A9,InnerGradeTable!$A:$W,MATCH(SUBSTITUTE(G$1,"|Float","표준수치"),InnerGradeTable!$1:$1,0),0)*EnhanceTable!$R9)))</f>
        <v>1</v>
      </c>
      <c r="H9">
        <f>MIN(1,IF($B9=0,0,
IF(NOT(ISBLANK(O9)),O9,
VLOOKUP($A9,InnerGradeTable!$A:$W,MATCH(SUBSTITUTE(H$1,"|Float","표준수치"),InnerGradeTable!$1:$1,0),0)*EnhanceTable!$R9)))</f>
        <v>1</v>
      </c>
      <c r="I9">
        <f>MIN(1,IF($B9=0,0,
IF(NOT(ISBLANK(P9)),P9,
VLOOKUP($A9,InnerGradeTable!$A:$W,MATCH(SUBSTITUTE(I$1,"|Float","표준수치"),InnerGradeTable!$1:$1,0),0)*EnhanceTable!$R9)))</f>
        <v>1</v>
      </c>
      <c r="J9">
        <f>MIN(1,IF($B9=0,0,
IF(NOT(ISBLANK(Q9)),Q9,
VLOOKUP($A9,InnerGradeTable!$A:$W,MATCH(SUBSTITUTE(J$1,"|Float","표준수치"),InnerGradeTable!$1:$1,0),0)*EnhanceTable!$R9)))</f>
        <v>1</v>
      </c>
      <c r="R9">
        <f t="shared" si="1"/>
        <v>1</v>
      </c>
      <c r="S9">
        <f t="shared" si="2"/>
        <v>0.99999995061464086</v>
      </c>
      <c r="T9">
        <f t="shared" si="3"/>
        <v>1</v>
      </c>
      <c r="U9">
        <f t="shared" si="4"/>
        <v>1</v>
      </c>
      <c r="V9">
        <f t="shared" si="5"/>
        <v>1</v>
      </c>
      <c r="W9">
        <f t="shared" si="6"/>
        <v>1</v>
      </c>
      <c r="X9">
        <f t="shared" si="7"/>
        <v>1</v>
      </c>
      <c r="Y9">
        <f t="shared" si="8"/>
        <v>1</v>
      </c>
      <c r="Z9">
        <f t="shared" si="9"/>
        <v>2.9580398915498085</v>
      </c>
      <c r="AA9">
        <f t="shared" si="10"/>
        <v>0.74833147735478822</v>
      </c>
      <c r="AB9">
        <f t="shared" si="11"/>
        <v>0</v>
      </c>
      <c r="AC9">
        <f t="shared" si="12"/>
        <v>0</v>
      </c>
      <c r="AD9">
        <f t="shared" si="13"/>
        <v>0</v>
      </c>
      <c r="AE9">
        <f t="shared" si="14"/>
        <v>0</v>
      </c>
      <c r="AF9">
        <f t="shared" si="15"/>
        <v>0</v>
      </c>
    </row>
    <row r="10" spans="1:32" x14ac:dyDescent="0.3">
      <c r="A10">
        <v>1</v>
      </c>
      <c r="B10">
        <v>2</v>
      </c>
      <c r="C10" s="3">
        <f t="shared" si="0"/>
        <v>1.1881000000000002</v>
      </c>
      <c r="D10">
        <f>MIN(1,IF($B10=0,0,
IF(NOT(ISBLANK(K10)),K10,
VLOOKUP($A10,InnerGradeTable!$A:$W,MATCH(SUBSTITUTE(D$1,"|Float","표준수치"),InnerGradeTable!$1:$1,0),0)*EnhanceTable!$R10)))</f>
        <v>0.26455026455026448</v>
      </c>
      <c r="E10">
        <f>MIN(1,IF($B10=0,0,
IF(NOT(ISBLANK(L10)),L10,
VLOOKUP($A10,InnerGradeTable!$A:$W,MATCH(SUBSTITUTE(E$1,"|Float","표준수치"),InnerGradeTable!$1:$1,0),0)*EnhanceTable!$R10)))</f>
        <v>0.66137566137566128</v>
      </c>
      <c r="F10">
        <f>MIN(1,IF($B10=0,0,
IF(NOT(ISBLANK(M10)),M10,
VLOOKUP($A10,InnerGradeTable!$A:$W,MATCH(SUBSTITUTE(F$1,"|Float","표준수치"),InnerGradeTable!$1:$1,0),0)*EnhanceTable!$R10)))</f>
        <v>1</v>
      </c>
      <c r="G10">
        <f>MIN(1,IF($B10=0,0,
IF(NOT(ISBLANK(N10)),N10,
VLOOKUP($A10,InnerGradeTable!$A:$W,MATCH(SUBSTITUTE(G$1,"|Float","표준수치"),InnerGradeTable!$1:$1,0),0)*EnhanceTable!$R10)))</f>
        <v>1</v>
      </c>
      <c r="H10">
        <f>MIN(1,IF($B10=0,0,
IF(NOT(ISBLANK(O10)),O10,
VLOOKUP($A10,InnerGradeTable!$A:$W,MATCH(SUBSTITUTE(H$1,"|Float","표준수치"),InnerGradeTable!$1:$1,0),0)*EnhanceTable!$R10)))</f>
        <v>1</v>
      </c>
      <c r="I10">
        <f>MIN(1,IF($B10=0,0,
IF(NOT(ISBLANK(P10)),P10,
VLOOKUP($A10,InnerGradeTable!$A:$W,MATCH(SUBSTITUTE(I$1,"|Float","표준수치"),InnerGradeTable!$1:$1,0),0)*EnhanceTable!$R10)))</f>
        <v>1</v>
      </c>
      <c r="J10">
        <f>MIN(1,IF($B10=0,0,
IF(NOT(ISBLANK(Q10)),Q10,
VLOOKUP($A10,InnerGradeTable!$A:$W,MATCH(SUBSTITUTE(J$1,"|Float","표준수치"),InnerGradeTable!$1:$1,0),0)*EnhanceTable!$R10)))</f>
        <v>1</v>
      </c>
      <c r="R10">
        <f t="shared" si="1"/>
        <v>0.92592592592592582</v>
      </c>
      <c r="S10">
        <f t="shared" si="2"/>
        <v>0.99999978735762995</v>
      </c>
      <c r="T10">
        <f t="shared" si="3"/>
        <v>1</v>
      </c>
      <c r="U10">
        <f t="shared" si="4"/>
        <v>1</v>
      </c>
      <c r="V10">
        <f t="shared" si="5"/>
        <v>1</v>
      </c>
      <c r="W10">
        <f t="shared" si="6"/>
        <v>1</v>
      </c>
      <c r="X10">
        <f t="shared" si="7"/>
        <v>1</v>
      </c>
      <c r="Y10">
        <f t="shared" si="8"/>
        <v>1</v>
      </c>
      <c r="Z10">
        <f t="shared" si="9"/>
        <v>3.2416662382176251</v>
      </c>
      <c r="AA10">
        <f t="shared" si="10"/>
        <v>0.87985453343152153</v>
      </c>
      <c r="AB10">
        <f t="shared" si="11"/>
        <v>0</v>
      </c>
      <c r="AC10">
        <f t="shared" si="12"/>
        <v>0</v>
      </c>
      <c r="AD10">
        <f t="shared" si="13"/>
        <v>0</v>
      </c>
      <c r="AE10">
        <f t="shared" si="14"/>
        <v>0</v>
      </c>
      <c r="AF10">
        <f t="shared" si="15"/>
        <v>0</v>
      </c>
    </row>
    <row r="11" spans="1:32" x14ac:dyDescent="0.3">
      <c r="A11">
        <v>1</v>
      </c>
      <c r="B11">
        <v>3</v>
      </c>
      <c r="C11" s="3">
        <f t="shared" si="0"/>
        <v>1.2950290000000002</v>
      </c>
      <c r="D11">
        <f>MIN(1,IF($B11=0,0,
IF(NOT(ISBLANK(K11)),K11,
VLOOKUP($A11,InnerGradeTable!$A:$W,MATCH(SUBSTITUTE(D$1,"|Float","표준수치"),InnerGradeTable!$1:$1,0),0)*EnhanceTable!$R11)))</f>
        <v>0.2449539486576523</v>
      </c>
      <c r="E11">
        <f>MIN(1,IF($B11=0,0,
IF(NOT(ISBLANK(L11)),L11,
VLOOKUP($A11,InnerGradeTable!$A:$W,MATCH(SUBSTITUTE(E$1,"|Float","표준수치"),InnerGradeTable!$1:$1,0),0)*EnhanceTable!$R11)))</f>
        <v>0.6123848716441308</v>
      </c>
      <c r="F11">
        <f>MIN(1,IF($B11=0,0,
IF(NOT(ISBLANK(M11)),M11,
VLOOKUP($A11,InnerGradeTable!$A:$W,MATCH(SUBSTITUTE(F$1,"|Float","표준수치"),InnerGradeTable!$1:$1,0),0)*EnhanceTable!$R11)))</f>
        <v>1</v>
      </c>
      <c r="G11">
        <f>MIN(1,IF($B11=0,0,
IF(NOT(ISBLANK(N11)),N11,
VLOOKUP($A11,InnerGradeTable!$A:$W,MATCH(SUBSTITUTE(G$1,"|Float","표준수치"),InnerGradeTable!$1:$1,0),0)*EnhanceTable!$R11)))</f>
        <v>1</v>
      </c>
      <c r="H11">
        <f>MIN(1,IF($B11=0,0,
IF(NOT(ISBLANK(O11)),O11,
VLOOKUP($A11,InnerGradeTable!$A:$W,MATCH(SUBSTITUTE(H$1,"|Float","표준수치"),InnerGradeTable!$1:$1,0),0)*EnhanceTable!$R11)))</f>
        <v>1</v>
      </c>
      <c r="I11">
        <f>MIN(1,IF($B11=0,0,
IF(NOT(ISBLANK(P11)),P11,
VLOOKUP($A11,InnerGradeTable!$A:$W,MATCH(SUBSTITUTE(I$1,"|Float","표준수치"),InnerGradeTable!$1:$1,0),0)*EnhanceTable!$R11)))</f>
        <v>1</v>
      </c>
      <c r="J11">
        <f>MIN(1,IF($B11=0,0,
IF(NOT(ISBLANK(Q11)),Q11,
VLOOKUP($A11,InnerGradeTable!$A:$W,MATCH(SUBSTITUTE(J$1,"|Float","표준수치"),InnerGradeTable!$1:$1,0),0)*EnhanceTable!$R11)))</f>
        <v>1</v>
      </c>
      <c r="R11">
        <f t="shared" si="1"/>
        <v>0.8573388203017831</v>
      </c>
      <c r="S11">
        <f t="shared" si="2"/>
        <v>0.99999920809691645</v>
      </c>
      <c r="T11">
        <f t="shared" si="3"/>
        <v>1</v>
      </c>
      <c r="U11">
        <f t="shared" si="4"/>
        <v>1</v>
      </c>
      <c r="V11">
        <f t="shared" si="5"/>
        <v>1</v>
      </c>
      <c r="W11">
        <f t="shared" si="6"/>
        <v>1</v>
      </c>
      <c r="X11">
        <f t="shared" si="7"/>
        <v>1</v>
      </c>
      <c r="Y11">
        <f t="shared" si="8"/>
        <v>1</v>
      </c>
      <c r="Z11">
        <f t="shared" si="9"/>
        <v>3.5473355860420095</v>
      </c>
      <c r="AA11">
        <f t="shared" si="10"/>
        <v>1.0166603963959651</v>
      </c>
      <c r="AB11">
        <f t="shared" si="11"/>
        <v>0</v>
      </c>
      <c r="AC11">
        <f t="shared" si="12"/>
        <v>0</v>
      </c>
      <c r="AD11">
        <f t="shared" si="13"/>
        <v>0</v>
      </c>
      <c r="AE11">
        <f t="shared" si="14"/>
        <v>0</v>
      </c>
      <c r="AF11">
        <f t="shared" si="15"/>
        <v>0</v>
      </c>
    </row>
    <row r="12" spans="1:32" x14ac:dyDescent="0.3">
      <c r="A12">
        <v>1</v>
      </c>
      <c r="B12">
        <v>4</v>
      </c>
      <c r="C12" s="3">
        <f t="shared" si="0"/>
        <v>1.4115816100000003</v>
      </c>
      <c r="D12">
        <f>MIN(1,IF($B12=0,0,
IF(NOT(ISBLANK(K12)),K12,
VLOOKUP($A12,InnerGradeTable!$A:$W,MATCH(SUBSTITUTE(D$1,"|Float","표준수치"),InnerGradeTable!$1:$1,0),0)*EnhanceTable!$R12)))</f>
        <v>0.22680921172004842</v>
      </c>
      <c r="E12">
        <f>MIN(1,IF($B12=0,0,
IF(NOT(ISBLANK(L12)),L12,
VLOOKUP($A12,InnerGradeTable!$A:$W,MATCH(SUBSTITUTE(E$1,"|Float","표준수치"),InnerGradeTable!$1:$1,0),0)*EnhanceTable!$R12)))</f>
        <v>0.56702302930012105</v>
      </c>
      <c r="F12">
        <f>MIN(1,IF($B12=0,0,
IF(NOT(ISBLANK(M12)),M12,
VLOOKUP($A12,InnerGradeTable!$A:$W,MATCH(SUBSTITUTE(F$1,"|Float","표준수치"),InnerGradeTable!$1:$1,0),0)*EnhanceTable!$R12)))</f>
        <v>1</v>
      </c>
      <c r="G12">
        <f>MIN(1,IF($B12=0,0,
IF(NOT(ISBLANK(N12)),N12,
VLOOKUP($A12,InnerGradeTable!$A:$W,MATCH(SUBSTITUTE(G$1,"|Float","표준수치"),InnerGradeTable!$1:$1,0),0)*EnhanceTable!$R12)))</f>
        <v>1</v>
      </c>
      <c r="H12">
        <f>MIN(1,IF($B12=0,0,
IF(NOT(ISBLANK(O12)),O12,
VLOOKUP($A12,InnerGradeTable!$A:$W,MATCH(SUBSTITUTE(H$1,"|Float","표준수치"),InnerGradeTable!$1:$1,0),0)*EnhanceTable!$R12)))</f>
        <v>1</v>
      </c>
      <c r="I12">
        <f>MIN(1,IF($B12=0,0,
IF(NOT(ISBLANK(P12)),P12,
VLOOKUP($A12,InnerGradeTable!$A:$W,MATCH(SUBSTITUTE(I$1,"|Float","표준수치"),InnerGradeTable!$1:$1,0),0)*EnhanceTable!$R12)))</f>
        <v>1</v>
      </c>
      <c r="J12">
        <f>MIN(1,IF($B12=0,0,
IF(NOT(ISBLANK(Q12)),Q12,
VLOOKUP($A12,InnerGradeTable!$A:$W,MATCH(SUBSTITUTE(J$1,"|Float","표준수치"),InnerGradeTable!$1:$1,0),0)*EnhanceTable!$R12)))</f>
        <v>1</v>
      </c>
      <c r="R12">
        <f t="shared" si="1"/>
        <v>0.79383224102016947</v>
      </c>
      <c r="S12">
        <f t="shared" si="2"/>
        <v>0.99999740382739888</v>
      </c>
      <c r="T12">
        <f t="shared" si="3"/>
        <v>1</v>
      </c>
      <c r="U12">
        <f t="shared" si="4"/>
        <v>1</v>
      </c>
      <c r="V12">
        <f t="shared" si="5"/>
        <v>1</v>
      </c>
      <c r="W12">
        <f t="shared" si="6"/>
        <v>1</v>
      </c>
      <c r="X12">
        <f t="shared" si="7"/>
        <v>1</v>
      </c>
      <c r="Y12">
        <f t="shared" si="8"/>
        <v>1</v>
      </c>
      <c r="Z12">
        <f t="shared" si="9"/>
        <v>3.8768825692899198</v>
      </c>
      <c r="AA12">
        <f t="shared" si="10"/>
        <v>1.1604640765531009</v>
      </c>
      <c r="AB12">
        <f t="shared" si="11"/>
        <v>0</v>
      </c>
      <c r="AC12">
        <f t="shared" si="12"/>
        <v>0</v>
      </c>
      <c r="AD12">
        <f t="shared" si="13"/>
        <v>0</v>
      </c>
      <c r="AE12">
        <f t="shared" si="14"/>
        <v>0</v>
      </c>
      <c r="AF12">
        <f t="shared" si="15"/>
        <v>0</v>
      </c>
    </row>
    <row r="13" spans="1:32" x14ac:dyDescent="0.3">
      <c r="A13">
        <v>1</v>
      </c>
      <c r="B13">
        <v>5</v>
      </c>
      <c r="C13" s="3">
        <f t="shared" si="0"/>
        <v>1.5386239549000005</v>
      </c>
      <c r="D13">
        <f>MIN(1,IF($B13=0,0,
IF(NOT(ISBLANK(K13)),K13,
VLOOKUP($A13,InnerGradeTable!$A:$W,MATCH(SUBSTITUTE(D$1,"|Float","표준수치"),InnerGradeTable!$1:$1,0),0)*EnhanceTable!$R13)))</f>
        <v>0.18900767643337368</v>
      </c>
      <c r="E13">
        <f>MIN(1,IF($B13=0,0,
IF(NOT(ISBLANK(L13)),L13,
VLOOKUP($A13,InnerGradeTable!$A:$W,MATCH(SUBSTITUTE(E$1,"|Float","표준수치"),InnerGradeTable!$1:$1,0),0)*EnhanceTable!$R13)))</f>
        <v>0.47251919108343421</v>
      </c>
      <c r="F13">
        <f>MIN(1,IF($B13=0,0,
IF(NOT(ISBLANK(M13)),M13,
VLOOKUP($A13,InnerGradeTable!$A:$W,MATCH(SUBSTITUTE(F$1,"|Float","표준수치"),InnerGradeTable!$1:$1,0),0)*EnhanceTable!$R13)))</f>
        <v>1</v>
      </c>
      <c r="G13">
        <f>MIN(1,IF($B13=0,0,
IF(NOT(ISBLANK(N13)),N13,
VLOOKUP($A13,InnerGradeTable!$A:$W,MATCH(SUBSTITUTE(G$1,"|Float","표준수치"),InnerGradeTable!$1:$1,0),0)*EnhanceTable!$R13)))</f>
        <v>1</v>
      </c>
      <c r="H13">
        <f>MIN(1,IF($B13=0,0,
IF(NOT(ISBLANK(O13)),O13,
VLOOKUP($A13,InnerGradeTable!$A:$W,MATCH(SUBSTITUTE(H$1,"|Float","표준수치"),InnerGradeTable!$1:$1,0),0)*EnhanceTable!$R13)))</f>
        <v>1</v>
      </c>
      <c r="I13">
        <f>MIN(1,IF($B13=0,0,
IF(NOT(ISBLANK(P13)),P13,
VLOOKUP($A13,InnerGradeTable!$A:$W,MATCH(SUBSTITUTE(I$1,"|Float","표준수치"),InnerGradeTable!$1:$1,0),0)*EnhanceTable!$R13)))</f>
        <v>1</v>
      </c>
      <c r="J13">
        <f>MIN(1,IF($B13=0,0,
IF(NOT(ISBLANK(Q13)),Q13,
VLOOKUP($A13,InnerGradeTable!$A:$W,MATCH(SUBSTITUTE(J$1,"|Float","표준수치"),InnerGradeTable!$1:$1,0),0)*EnhanceTable!$R13)))</f>
        <v>1</v>
      </c>
      <c r="R13">
        <f t="shared" si="1"/>
        <v>0.66152686751680789</v>
      </c>
      <c r="S13">
        <f t="shared" si="2"/>
        <v>0.99997176178950831</v>
      </c>
      <c r="T13">
        <f t="shared" si="3"/>
        <v>0.99999999999998712</v>
      </c>
      <c r="U13">
        <f t="shared" si="4"/>
        <v>1</v>
      </c>
      <c r="V13">
        <f t="shared" si="5"/>
        <v>1</v>
      </c>
      <c r="W13">
        <f t="shared" si="6"/>
        <v>1</v>
      </c>
      <c r="X13">
        <f t="shared" si="7"/>
        <v>1</v>
      </c>
      <c r="Y13">
        <f t="shared" si="8"/>
        <v>1</v>
      </c>
      <c r="Z13">
        <f t="shared" si="9"/>
        <v>4.7646272316658909</v>
      </c>
      <c r="AA13">
        <f t="shared" si="10"/>
        <v>1.5370354352054305</v>
      </c>
      <c r="AB13">
        <f t="shared" si="11"/>
        <v>0</v>
      </c>
      <c r="AC13">
        <f t="shared" si="12"/>
        <v>0</v>
      </c>
      <c r="AD13">
        <f t="shared" si="13"/>
        <v>0</v>
      </c>
      <c r="AE13">
        <f t="shared" si="14"/>
        <v>0</v>
      </c>
      <c r="AF13">
        <f t="shared" si="15"/>
        <v>0</v>
      </c>
    </row>
    <row r="14" spans="1:32" x14ac:dyDescent="0.3">
      <c r="A14">
        <v>1</v>
      </c>
      <c r="B14">
        <v>6</v>
      </c>
      <c r="C14" s="3">
        <f t="shared" si="0"/>
        <v>1.6771001108410006</v>
      </c>
      <c r="D14">
        <f>MIN(1,IF($B14=0,0,
IF(NOT(ISBLANK(K14)),K14,
VLOOKUP($A14,InnerGradeTable!$A:$W,MATCH(SUBSTITUTE(D$1,"|Float","표준수치"),InnerGradeTable!$1:$1,0),0)*EnhanceTable!$R14)))</f>
        <v>0.17500710780867931</v>
      </c>
      <c r="E14">
        <f>MIN(1,IF($B14=0,0,
IF(NOT(ISBLANK(L14)),L14,
VLOOKUP($A14,InnerGradeTable!$A:$W,MATCH(SUBSTITUTE(E$1,"|Float","표준수치"),InnerGradeTable!$1:$1,0),0)*EnhanceTable!$R14)))</f>
        <v>0.4375177695216983</v>
      </c>
      <c r="F14">
        <f>MIN(1,IF($B14=0,0,
IF(NOT(ISBLANK(M14)),M14,
VLOOKUP($A14,InnerGradeTable!$A:$W,MATCH(SUBSTITUTE(F$1,"|Float","표준수치"),InnerGradeTable!$1:$1,0),0)*EnhanceTable!$R14)))</f>
        <v>1</v>
      </c>
      <c r="G14">
        <f>MIN(1,IF($B14=0,0,
IF(NOT(ISBLANK(N14)),N14,
VLOOKUP($A14,InnerGradeTable!$A:$W,MATCH(SUBSTITUTE(G$1,"|Float","표준수치"),InnerGradeTable!$1:$1,0),0)*EnhanceTable!$R14)))</f>
        <v>1</v>
      </c>
      <c r="H14">
        <f>MIN(1,IF($B14=0,0,
IF(NOT(ISBLANK(O14)),O14,
VLOOKUP($A14,InnerGradeTable!$A:$W,MATCH(SUBSTITUTE(H$1,"|Float","표준수치"),InnerGradeTable!$1:$1,0),0)*EnhanceTable!$R14)))</f>
        <v>1</v>
      </c>
      <c r="I14">
        <f>MIN(1,IF($B14=0,0,
IF(NOT(ISBLANK(P14)),P14,
VLOOKUP($A14,InnerGradeTable!$A:$W,MATCH(SUBSTITUTE(I$1,"|Float","표준수치"),InnerGradeTable!$1:$1,0),0)*EnhanceTable!$R14)))</f>
        <v>1</v>
      </c>
      <c r="J14">
        <f>MIN(1,IF($B14=0,0,
IF(NOT(ISBLANK(Q14)),Q14,
VLOOKUP($A14,InnerGradeTable!$A:$W,MATCH(SUBSTITUTE(J$1,"|Float","표준수치"),InnerGradeTable!$1:$1,0),0)*EnhanceTable!$R14)))</f>
        <v>1</v>
      </c>
      <c r="R14">
        <f t="shared" si="1"/>
        <v>0.61252487733037764</v>
      </c>
      <c r="S14">
        <f t="shared" si="2"/>
        <v>0.99993354765013409</v>
      </c>
      <c r="T14">
        <f t="shared" si="3"/>
        <v>0.99999999999967981</v>
      </c>
      <c r="U14">
        <f t="shared" si="4"/>
        <v>1</v>
      </c>
      <c r="V14">
        <f t="shared" si="5"/>
        <v>1</v>
      </c>
      <c r="W14">
        <f t="shared" si="6"/>
        <v>1</v>
      </c>
      <c r="X14">
        <f t="shared" si="7"/>
        <v>1</v>
      </c>
      <c r="Y14">
        <f t="shared" si="8"/>
        <v>1</v>
      </c>
      <c r="Z14">
        <f t="shared" si="9"/>
        <v>5.1900245931375331</v>
      </c>
      <c r="AA14">
        <f t="shared" si="10"/>
        <v>1.7141890131194943</v>
      </c>
      <c r="AB14">
        <f t="shared" si="11"/>
        <v>0</v>
      </c>
      <c r="AC14">
        <f t="shared" si="12"/>
        <v>0</v>
      </c>
      <c r="AD14">
        <f t="shared" si="13"/>
        <v>0</v>
      </c>
      <c r="AE14">
        <f t="shared" si="14"/>
        <v>0</v>
      </c>
      <c r="AF14">
        <f t="shared" si="15"/>
        <v>0</v>
      </c>
    </row>
    <row r="15" spans="1:32" x14ac:dyDescent="0.3">
      <c r="A15">
        <v>1</v>
      </c>
      <c r="B15">
        <v>7</v>
      </c>
      <c r="C15" s="3">
        <f t="shared" si="0"/>
        <v>1.8280391208166908</v>
      </c>
      <c r="D15">
        <f>MIN(1,IF($B15=0,0,
IF(NOT(ISBLANK(K15)),K15,
VLOOKUP($A15,InnerGradeTable!$A:$W,MATCH(SUBSTITUTE(D$1,"|Float","표준수치"),InnerGradeTable!$1:$1,0),0)*EnhanceTable!$R15)))</f>
        <v>0.16204361834136971</v>
      </c>
      <c r="E15">
        <f>MIN(1,IF($B15=0,0,
IF(NOT(ISBLANK(L15)),L15,
VLOOKUP($A15,InnerGradeTable!$A:$W,MATCH(SUBSTITUTE(E$1,"|Float","표준수치"),InnerGradeTable!$1:$1,0),0)*EnhanceTable!$R15)))</f>
        <v>0.40510904585342433</v>
      </c>
      <c r="F15">
        <f>MIN(1,IF($B15=0,0,
IF(NOT(ISBLANK(M15)),M15,
VLOOKUP($A15,InnerGradeTable!$A:$W,MATCH(SUBSTITUTE(F$1,"|Float","표준수치"),InnerGradeTable!$1:$1,0),0)*EnhanceTable!$R15)))</f>
        <v>1</v>
      </c>
      <c r="G15">
        <f>MIN(1,IF($B15=0,0,
IF(NOT(ISBLANK(N15)),N15,
VLOOKUP($A15,InnerGradeTable!$A:$W,MATCH(SUBSTITUTE(G$1,"|Float","표준수치"),InnerGradeTable!$1:$1,0),0)*EnhanceTable!$R15)))</f>
        <v>1</v>
      </c>
      <c r="H15">
        <f>MIN(1,IF($B15=0,0,
IF(NOT(ISBLANK(O15)),O15,
VLOOKUP($A15,InnerGradeTable!$A:$W,MATCH(SUBSTITUTE(H$1,"|Float","표준수치"),InnerGradeTable!$1:$1,0),0)*EnhanceTable!$R15)))</f>
        <v>1</v>
      </c>
      <c r="I15">
        <f>MIN(1,IF($B15=0,0,
IF(NOT(ISBLANK(P15)),P15,
VLOOKUP($A15,InnerGradeTable!$A:$W,MATCH(SUBSTITUTE(I$1,"|Float","표준수치"),InnerGradeTable!$1:$1,0),0)*EnhanceTable!$R15)))</f>
        <v>1</v>
      </c>
      <c r="J15">
        <f>MIN(1,IF($B15=0,0,
IF(NOT(ISBLANK(Q15)),Q15,
VLOOKUP($A15,InnerGradeTable!$A:$W,MATCH(SUBSTITUTE(J$1,"|Float","표준수치"),InnerGradeTable!$1:$1,0),0)*EnhanceTable!$R15)))</f>
        <v>1</v>
      </c>
      <c r="R15">
        <f t="shared" si="1"/>
        <v>0.56715266419479404</v>
      </c>
      <c r="S15">
        <f t="shared" si="2"/>
        <v>0.99985509924802984</v>
      </c>
      <c r="T15">
        <f t="shared" si="3"/>
        <v>0.99999999999472933</v>
      </c>
      <c r="U15">
        <f t="shared" si="4"/>
        <v>1</v>
      </c>
      <c r="V15">
        <f t="shared" si="5"/>
        <v>1</v>
      </c>
      <c r="W15">
        <f t="shared" si="6"/>
        <v>1</v>
      </c>
      <c r="X15">
        <f t="shared" si="7"/>
        <v>1</v>
      </c>
      <c r="Y15">
        <f t="shared" si="8"/>
        <v>1</v>
      </c>
      <c r="Z15">
        <f t="shared" si="9"/>
        <v>5.6490936467128954</v>
      </c>
      <c r="AA15">
        <f t="shared" si="10"/>
        <v>1.903911432624616</v>
      </c>
      <c r="AB15">
        <f t="shared" si="11"/>
        <v>0</v>
      </c>
      <c r="AC15">
        <f t="shared" si="12"/>
        <v>0</v>
      </c>
      <c r="AD15">
        <f t="shared" si="13"/>
        <v>0</v>
      </c>
      <c r="AE15">
        <f t="shared" si="14"/>
        <v>0</v>
      </c>
      <c r="AF15">
        <f t="shared" si="15"/>
        <v>0</v>
      </c>
    </row>
    <row r="16" spans="1:32" x14ac:dyDescent="0.3">
      <c r="A16">
        <v>1</v>
      </c>
      <c r="B16">
        <v>8</v>
      </c>
      <c r="C16" s="3">
        <f t="shared" si="0"/>
        <v>1.9925626416901931</v>
      </c>
      <c r="D16">
        <f>MIN(1,IF($B16=0,0,
IF(NOT(ISBLANK(K16)),K16,
VLOOKUP($A16,InnerGradeTable!$A:$W,MATCH(SUBSTITUTE(D$1,"|Float","표준수치"),InnerGradeTable!$1:$1,0),0)*EnhanceTable!$R16)))</f>
        <v>0.15004038735312009</v>
      </c>
      <c r="E16">
        <f>MIN(1,IF($B16=0,0,
IF(NOT(ISBLANK(L16)),L16,
VLOOKUP($A16,InnerGradeTable!$A:$W,MATCH(SUBSTITUTE(E$1,"|Float","표준수치"),InnerGradeTable!$1:$1,0),0)*EnhanceTable!$R16)))</f>
        <v>0.37510096838280027</v>
      </c>
      <c r="F16">
        <f>MIN(1,IF($B16=0,0,
IF(NOT(ISBLANK(M16)),M16,
VLOOKUP($A16,InnerGradeTable!$A:$W,MATCH(SUBSTITUTE(F$1,"|Float","표준수치"),InnerGradeTable!$1:$1,0),0)*EnhanceTable!$R16)))</f>
        <v>0.93775242095700073</v>
      </c>
      <c r="G16">
        <f>MIN(1,IF($B16=0,0,
IF(NOT(ISBLANK(N16)),N16,
VLOOKUP($A16,InnerGradeTable!$A:$W,MATCH(SUBSTITUTE(G$1,"|Float","표준수치"),InnerGradeTable!$1:$1,0),0)*EnhanceTable!$R16)))</f>
        <v>1</v>
      </c>
      <c r="H16">
        <f>MIN(1,IF($B16=0,0,
IF(NOT(ISBLANK(O16)),O16,
VLOOKUP($A16,InnerGradeTable!$A:$W,MATCH(SUBSTITUTE(H$1,"|Float","표준수치"),InnerGradeTable!$1:$1,0),0)*EnhanceTable!$R16)))</f>
        <v>1</v>
      </c>
      <c r="I16">
        <f>MIN(1,IF($B16=0,0,
IF(NOT(ISBLANK(P16)),P16,
VLOOKUP($A16,InnerGradeTable!$A:$W,MATCH(SUBSTITUTE(I$1,"|Float","표준수치"),InnerGradeTable!$1:$1,0),0)*EnhanceTable!$R16)))</f>
        <v>1</v>
      </c>
      <c r="J16">
        <f>MIN(1,IF($B16=0,0,
IF(NOT(ISBLANK(Q16)),Q16,
VLOOKUP($A16,InnerGradeTable!$A:$W,MATCH(SUBSTITUTE(J$1,"|Float","표준수치"),InnerGradeTable!$1:$1,0),0)*EnhanceTable!$R16)))</f>
        <v>1</v>
      </c>
      <c r="R16">
        <f t="shared" si="1"/>
        <v>0.52514135573592036</v>
      </c>
      <c r="S16">
        <f t="shared" si="2"/>
        <v>0.99970493717493758</v>
      </c>
      <c r="T16">
        <f t="shared" si="3"/>
        <v>0.99999999993827049</v>
      </c>
      <c r="U16">
        <f t="shared" si="4"/>
        <v>1</v>
      </c>
      <c r="V16">
        <f t="shared" si="5"/>
        <v>1</v>
      </c>
      <c r="W16">
        <f t="shared" si="6"/>
        <v>1</v>
      </c>
      <c r="X16">
        <f t="shared" si="7"/>
        <v>1</v>
      </c>
      <c r="Y16">
        <f t="shared" si="8"/>
        <v>1</v>
      </c>
      <c r="Z16">
        <f t="shared" si="9"/>
        <v>6.1445625315657777</v>
      </c>
      <c r="AA16">
        <f t="shared" si="10"/>
        <v>2.1074473837237244</v>
      </c>
      <c r="AB16">
        <f t="shared" si="11"/>
        <v>0.26605598849718476</v>
      </c>
      <c r="AC16">
        <f t="shared" si="12"/>
        <v>0</v>
      </c>
      <c r="AD16">
        <f t="shared" si="13"/>
        <v>0</v>
      </c>
      <c r="AE16">
        <f t="shared" si="14"/>
        <v>0</v>
      </c>
      <c r="AF16">
        <f t="shared" si="15"/>
        <v>0</v>
      </c>
    </row>
    <row r="17" spans="1:32" x14ac:dyDescent="0.3">
      <c r="A17">
        <v>1</v>
      </c>
      <c r="B17">
        <v>9</v>
      </c>
      <c r="C17" s="3">
        <f t="shared" si="0"/>
        <v>2.1718932794423105</v>
      </c>
      <c r="D17">
        <f>MIN(1,IF($B17=0,0,
IF(NOT(ISBLANK(K17)),K17,
VLOOKUP($A17,InnerGradeTable!$A:$W,MATCH(SUBSTITUTE(D$1,"|Float","표준수치"),InnerGradeTable!$1:$1,0),0)*EnhanceTable!$R17)))</f>
        <v>0.1389262845862223</v>
      </c>
      <c r="E17">
        <f>MIN(1,IF($B17=0,0,
IF(NOT(ISBLANK(L17)),L17,
VLOOKUP($A17,InnerGradeTable!$A:$W,MATCH(SUBSTITUTE(E$1,"|Float","표준수치"),InnerGradeTable!$1:$1,0),0)*EnhanceTable!$R17)))</f>
        <v>0.34731571146555579</v>
      </c>
      <c r="F17">
        <f>MIN(1,IF($B17=0,0,
IF(NOT(ISBLANK(M17)),M17,
VLOOKUP($A17,InnerGradeTable!$A:$W,MATCH(SUBSTITUTE(F$1,"|Float","표준수치"),InnerGradeTable!$1:$1,0),0)*EnhanceTable!$R17)))</f>
        <v>0.8682892786638895</v>
      </c>
      <c r="G17">
        <f>MIN(1,IF($B17=0,0,
IF(NOT(ISBLANK(N17)),N17,
VLOOKUP($A17,InnerGradeTable!$A:$W,MATCH(SUBSTITUTE(G$1,"|Float","표준수치"),InnerGradeTable!$1:$1,0),0)*EnhanceTable!$R17)))</f>
        <v>1</v>
      </c>
      <c r="H17">
        <f>MIN(1,IF($B17=0,0,
IF(NOT(ISBLANK(O17)),O17,
VLOOKUP($A17,InnerGradeTable!$A:$W,MATCH(SUBSTITUTE(H$1,"|Float","표준수치"),InnerGradeTable!$1:$1,0),0)*EnhanceTable!$R17)))</f>
        <v>1</v>
      </c>
      <c r="I17">
        <f>MIN(1,IF($B17=0,0,
IF(NOT(ISBLANK(P17)),P17,
VLOOKUP($A17,InnerGradeTable!$A:$W,MATCH(SUBSTITUTE(I$1,"|Float","표준수치"),InnerGradeTable!$1:$1,0),0)*EnhanceTable!$R17)))</f>
        <v>1</v>
      </c>
      <c r="J17">
        <f>MIN(1,IF($B17=0,0,
IF(NOT(ISBLANK(Q17)),Q17,
VLOOKUP($A17,InnerGradeTable!$A:$W,MATCH(SUBSTITUTE(J$1,"|Float","표준수치"),InnerGradeTable!$1:$1,0),0)*EnhanceTable!$R17)))</f>
        <v>1</v>
      </c>
      <c r="R17">
        <f t="shared" si="1"/>
        <v>0.48624199605177809</v>
      </c>
      <c r="S17">
        <f t="shared" si="2"/>
        <v>0.99943504140278516</v>
      </c>
      <c r="T17">
        <f t="shared" si="3"/>
        <v>0.99999999945655205</v>
      </c>
      <c r="U17">
        <f t="shared" si="4"/>
        <v>1</v>
      </c>
      <c r="V17">
        <f t="shared" si="5"/>
        <v>1</v>
      </c>
      <c r="W17">
        <f t="shared" si="6"/>
        <v>1</v>
      </c>
      <c r="X17">
        <f t="shared" si="7"/>
        <v>1</v>
      </c>
      <c r="Y17">
        <f t="shared" si="8"/>
        <v>1</v>
      </c>
      <c r="Z17">
        <f t="shared" si="9"/>
        <v>6.6793737433258773</v>
      </c>
      <c r="AA17">
        <f t="shared" si="10"/>
        <v>2.3260934017264274</v>
      </c>
      <c r="AB17">
        <f t="shared" si="11"/>
        <v>0.41797097626143004</v>
      </c>
      <c r="AC17">
        <f t="shared" si="12"/>
        <v>0</v>
      </c>
      <c r="AD17">
        <f t="shared" si="13"/>
        <v>0</v>
      </c>
      <c r="AE17">
        <f t="shared" si="14"/>
        <v>0</v>
      </c>
      <c r="AF17">
        <f t="shared" si="15"/>
        <v>0</v>
      </c>
    </row>
    <row r="18" spans="1:32" x14ac:dyDescent="0.3">
      <c r="A18">
        <v>1</v>
      </c>
      <c r="B18">
        <v>10</v>
      </c>
      <c r="C18" s="3">
        <f t="shared" si="0"/>
        <v>2.3673636745921187</v>
      </c>
      <c r="D18">
        <f>MIN(1,IF($B18=0,0,
IF(NOT(ISBLANK(K18)),K18,
VLOOKUP($A18,InnerGradeTable!$A:$W,MATCH(SUBSTITUTE(D$1,"|Float","표준수치"),InnerGradeTable!$1:$1,0),0)*EnhanceTable!$R18)))</f>
        <v>0.10686637275863255</v>
      </c>
      <c r="E18">
        <f>MIN(1,IF($B18=0,0,
IF(NOT(ISBLANK(L18)),L18,
VLOOKUP($A18,InnerGradeTable!$A:$W,MATCH(SUBSTITUTE(E$1,"|Float","표준수치"),InnerGradeTable!$1:$1,0),0)*EnhanceTable!$R18)))</f>
        <v>0.26716593189658139</v>
      </c>
      <c r="F18">
        <f>MIN(1,IF($B18=0,0,
IF(NOT(ISBLANK(M18)),M18,
VLOOKUP($A18,InnerGradeTable!$A:$W,MATCH(SUBSTITUTE(F$1,"|Float","표준수치"),InnerGradeTable!$1:$1,0),0)*EnhanceTable!$R18)))</f>
        <v>0.66791482974145344</v>
      </c>
      <c r="G18">
        <f>MIN(1,IF($B18=0,0,
IF(NOT(ISBLANK(N18)),N18,
VLOOKUP($A18,InnerGradeTable!$A:$W,MATCH(SUBSTITUTE(G$1,"|Float","표준수치"),InnerGradeTable!$1:$1,0),0)*EnhanceTable!$R18)))</f>
        <v>1</v>
      </c>
      <c r="H18">
        <f>MIN(1,IF($B18=0,0,
IF(NOT(ISBLANK(O18)),O18,
VLOOKUP($A18,InnerGradeTable!$A:$W,MATCH(SUBSTITUTE(H$1,"|Float","표준수치"),InnerGradeTable!$1:$1,0),0)*EnhanceTable!$R18)))</f>
        <v>1</v>
      </c>
      <c r="I18">
        <f>MIN(1,IF($B18=0,0,
IF(NOT(ISBLANK(P18)),P18,
VLOOKUP($A18,InnerGradeTable!$A:$W,MATCH(SUBSTITUTE(I$1,"|Float","표준수치"),InnerGradeTable!$1:$1,0),0)*EnhanceTable!$R18)))</f>
        <v>1</v>
      </c>
      <c r="J18">
        <f>MIN(1,IF($B18=0,0,
IF(NOT(ISBLANK(Q18)),Q18,
VLOOKUP($A18,InnerGradeTable!$A:$W,MATCH(SUBSTITUTE(J$1,"|Float","표준수치"),InnerGradeTable!$1:$1,0),0)*EnhanceTable!$R18)))</f>
        <v>1</v>
      </c>
      <c r="R18">
        <f t="shared" si="1"/>
        <v>0.37403230465521392</v>
      </c>
      <c r="S18">
        <f t="shared" si="2"/>
        <v>0.9964858357074996</v>
      </c>
      <c r="T18">
        <f t="shared" si="3"/>
        <v>0.99999982205633386</v>
      </c>
      <c r="U18">
        <f t="shared" si="4"/>
        <v>1</v>
      </c>
      <c r="V18">
        <f t="shared" si="5"/>
        <v>1</v>
      </c>
      <c r="W18">
        <f t="shared" si="6"/>
        <v>1</v>
      </c>
      <c r="X18">
        <f t="shared" si="7"/>
        <v>1</v>
      </c>
      <c r="Y18">
        <f t="shared" si="8"/>
        <v>1</v>
      </c>
      <c r="Z18">
        <f t="shared" si="9"/>
        <v>8.8433568819415775</v>
      </c>
      <c r="AA18">
        <f t="shared" si="10"/>
        <v>3.2042157275708933</v>
      </c>
      <c r="AB18">
        <f t="shared" si="11"/>
        <v>0.86278712315759187</v>
      </c>
      <c r="AC18">
        <f t="shared" si="12"/>
        <v>0</v>
      </c>
      <c r="AD18">
        <f t="shared" si="13"/>
        <v>0</v>
      </c>
      <c r="AE18">
        <f t="shared" si="14"/>
        <v>0</v>
      </c>
      <c r="AF18">
        <f t="shared" si="15"/>
        <v>0</v>
      </c>
    </row>
    <row r="19" spans="1:32" x14ac:dyDescent="0.3">
      <c r="A19">
        <v>2</v>
      </c>
      <c r="B19">
        <v>0</v>
      </c>
      <c r="C19" s="3">
        <f t="shared" si="0"/>
        <v>1</v>
      </c>
      <c r="D19">
        <f>MIN(1,IF($B19=0,0,
IF(NOT(ISBLANK(K19)),K19,
VLOOKUP($A19,InnerGradeTable!$A:$W,MATCH(SUBSTITUTE(D$1,"|Float","표준수치"),InnerGradeTable!$1:$1,0),0)*EnhanceTable!$R19)))</f>
        <v>0</v>
      </c>
      <c r="E19">
        <f>MIN(1,IF($B19=0,0,
IF(NOT(ISBLANK(L19)),L19,
VLOOKUP($A19,InnerGradeTable!$A:$W,MATCH(SUBSTITUTE(E$1,"|Float","표준수치"),InnerGradeTable!$1:$1,0),0)*EnhanceTable!$R19)))</f>
        <v>0</v>
      </c>
      <c r="F19">
        <f>MIN(1,IF($B19=0,0,
IF(NOT(ISBLANK(M19)),M19,
VLOOKUP($A19,InnerGradeTable!$A:$W,MATCH(SUBSTITUTE(F$1,"|Float","표준수치"),InnerGradeTable!$1:$1,0),0)*EnhanceTable!$R19)))</f>
        <v>0</v>
      </c>
      <c r="G19">
        <f>MIN(1,IF($B19=0,0,
IF(NOT(ISBLANK(N19)),N19,
VLOOKUP($A19,InnerGradeTable!$A:$W,MATCH(SUBSTITUTE(G$1,"|Float","표준수치"),InnerGradeTable!$1:$1,0),0)*EnhanceTable!$R19)))</f>
        <v>0</v>
      </c>
      <c r="H19">
        <f>MIN(1,IF($B19=0,0,
IF(NOT(ISBLANK(O19)),O19,
VLOOKUP($A19,InnerGradeTable!$A:$W,MATCH(SUBSTITUTE(H$1,"|Float","표준수치"),InnerGradeTable!$1:$1,0),0)*EnhanceTable!$R19)))</f>
        <v>0</v>
      </c>
      <c r="I19">
        <f>MIN(1,IF($B19=0,0,
IF(NOT(ISBLANK(P19)),P19,
VLOOKUP($A19,InnerGradeTable!$A:$W,MATCH(SUBSTITUTE(I$1,"|Float","표준수치"),InnerGradeTable!$1:$1,0),0)*EnhanceTable!$R19)))</f>
        <v>0</v>
      </c>
      <c r="J19">
        <f>MIN(1,IF($B19=0,0,
IF(NOT(ISBLANK(Q19)),Q19,
VLOOKUP($A19,InnerGradeTable!$A:$W,MATCH(SUBSTITUTE(J$1,"|Float","표준수치"),InnerGradeTable!$1:$1,0),0)*EnhanceTable!$R19)))</f>
        <v>0</v>
      </c>
      <c r="R19">
        <f t="shared" si="1"/>
        <v>0</v>
      </c>
      <c r="S19">
        <f t="shared" si="2"/>
        <v>0</v>
      </c>
      <c r="T19">
        <f t="shared" si="3"/>
        <v>0</v>
      </c>
      <c r="U19">
        <f t="shared" si="4"/>
        <v>0</v>
      </c>
      <c r="V19">
        <f t="shared" si="5"/>
        <v>0</v>
      </c>
      <c r="W19">
        <f t="shared" si="6"/>
        <v>0</v>
      </c>
      <c r="X19">
        <f t="shared" si="7"/>
        <v>0</v>
      </c>
      <c r="Y19">
        <f t="shared" si="8"/>
        <v>0</v>
      </c>
      <c r="Z19" t="e">
        <f t="shared" si="9"/>
        <v>#DIV/0!</v>
      </c>
      <c r="AA19" t="e">
        <f t="shared" si="10"/>
        <v>#DIV/0!</v>
      </c>
      <c r="AB19" t="e">
        <f t="shared" si="11"/>
        <v>#DIV/0!</v>
      </c>
      <c r="AC19" t="e">
        <f t="shared" si="12"/>
        <v>#DIV/0!</v>
      </c>
      <c r="AD19" t="e">
        <f t="shared" si="13"/>
        <v>#DIV/0!</v>
      </c>
      <c r="AE19" t="e">
        <f t="shared" si="14"/>
        <v>#DIV/0!</v>
      </c>
      <c r="AF19" t="e">
        <f t="shared" si="15"/>
        <v>#DIV/0!</v>
      </c>
    </row>
    <row r="20" spans="1:32" x14ac:dyDescent="0.3">
      <c r="A20">
        <v>2</v>
      </c>
      <c r="B20">
        <v>1</v>
      </c>
      <c r="C20" s="3">
        <f t="shared" si="0"/>
        <v>1.0900000000000001</v>
      </c>
      <c r="D20">
        <f>MIN(1,IF($B20=0,0,
IF(NOT(ISBLANK(K20)),K20,
VLOOKUP($A20,InnerGradeTable!$A:$W,MATCH(SUBSTITUTE(D$1,"|Float","표준수치"),InnerGradeTable!$1:$1,0),0)*EnhanceTable!$R20)))</f>
        <v>8.1632653061224497E-2</v>
      </c>
      <c r="E20">
        <f>MIN(1,IF($B20=0,0,
IF(NOT(ISBLANK(L20)),L20,
VLOOKUP($A20,InnerGradeTable!$A:$W,MATCH(SUBSTITUTE(E$1,"|Float","표준수치"),InnerGradeTable!$1:$1,0),0)*EnhanceTable!$R20)))</f>
        <v>0.20408163265306123</v>
      </c>
      <c r="F20">
        <f>MIN(1,IF($B20=0,0,
IF(NOT(ISBLANK(M20)),M20,
VLOOKUP($A20,InnerGradeTable!$A:$W,MATCH(SUBSTITUTE(F$1,"|Float","표준수치"),InnerGradeTable!$1:$1,0),0)*EnhanceTable!$R20)))</f>
        <v>0.51020408163265307</v>
      </c>
      <c r="G20">
        <f>MIN(1,IF($B20=0,0,
IF(NOT(ISBLANK(N20)),N20,
VLOOKUP($A20,InnerGradeTable!$A:$W,MATCH(SUBSTITUTE(G$1,"|Float","표준수치"),InnerGradeTable!$1:$1,0),0)*EnhanceTable!$R20)))</f>
        <v>1</v>
      </c>
      <c r="H20">
        <f>MIN(1,IF($B20=0,0,
IF(NOT(ISBLANK(O20)),O20,
VLOOKUP($A20,InnerGradeTable!$A:$W,MATCH(SUBSTITUTE(H$1,"|Float","표준수치"),InnerGradeTable!$1:$1,0),0)*EnhanceTable!$R20)))</f>
        <v>1</v>
      </c>
      <c r="I20">
        <f>MIN(1,IF($B20=0,0,
IF(NOT(ISBLANK(P20)),P20,
VLOOKUP($A20,InnerGradeTable!$A:$W,MATCH(SUBSTITUTE(I$1,"|Float","표준수치"),InnerGradeTable!$1:$1,0),0)*EnhanceTable!$R20)))</f>
        <v>1</v>
      </c>
      <c r="J20">
        <f>MIN(1,IF($B20=0,0,
IF(NOT(ISBLANK(Q20)),Q20,
VLOOKUP($A20,InnerGradeTable!$A:$W,MATCH(SUBSTITUTE(J$1,"|Float","표준수치"),InnerGradeTable!$1:$1,0),0)*EnhanceTable!$R20)))</f>
        <v>1</v>
      </c>
      <c r="R20">
        <f t="shared" si="1"/>
        <v>1</v>
      </c>
      <c r="S20">
        <f t="shared" si="2"/>
        <v>0.98584787397433182</v>
      </c>
      <c r="T20">
        <f t="shared" si="3"/>
        <v>0.99998894836966268</v>
      </c>
      <c r="U20">
        <f t="shared" si="4"/>
        <v>0.99999999999999967</v>
      </c>
      <c r="V20">
        <f t="shared" si="5"/>
        <v>1</v>
      </c>
      <c r="W20">
        <f t="shared" si="6"/>
        <v>1</v>
      </c>
      <c r="X20">
        <f t="shared" si="7"/>
        <v>1</v>
      </c>
      <c r="Y20">
        <f t="shared" si="8"/>
        <v>1</v>
      </c>
      <c r="Z20">
        <f t="shared" si="9"/>
        <v>11.739356881873894</v>
      </c>
      <c r="AA20">
        <f t="shared" si="10"/>
        <v>4.3714985988788788</v>
      </c>
      <c r="AB20">
        <f t="shared" si="11"/>
        <v>1.3717142559585798</v>
      </c>
      <c r="AC20">
        <f t="shared" si="12"/>
        <v>0</v>
      </c>
      <c r="AD20">
        <f t="shared" si="13"/>
        <v>0</v>
      </c>
      <c r="AE20">
        <f t="shared" si="14"/>
        <v>0</v>
      </c>
      <c r="AF20">
        <f t="shared" si="15"/>
        <v>0</v>
      </c>
    </row>
    <row r="21" spans="1:32" x14ac:dyDescent="0.3">
      <c r="A21">
        <v>2</v>
      </c>
      <c r="B21">
        <v>2</v>
      </c>
      <c r="C21" s="3">
        <f t="shared" si="0"/>
        <v>1.1881000000000002</v>
      </c>
      <c r="D21">
        <f>MIN(1,IF($B21=0,0,
IF(NOT(ISBLANK(K21)),K21,
VLOOKUP($A21,InnerGradeTable!$A:$W,MATCH(SUBSTITUTE(D$1,"|Float","표준수치"),InnerGradeTable!$1:$1,0),0)*EnhanceTable!$R21)))</f>
        <v>7.5585789871504161E-2</v>
      </c>
      <c r="E21">
        <f>MIN(1,IF($B21=0,0,
IF(NOT(ISBLANK(L21)),L21,
VLOOKUP($A21,InnerGradeTable!$A:$W,MATCH(SUBSTITUTE(E$1,"|Float","표준수치"),InnerGradeTable!$1:$1,0),0)*EnhanceTable!$R21)))</f>
        <v>0.18896447467876037</v>
      </c>
      <c r="F21">
        <f>MIN(1,IF($B21=0,0,
IF(NOT(ISBLANK(M21)),M21,
VLOOKUP($A21,InnerGradeTable!$A:$W,MATCH(SUBSTITUTE(F$1,"|Float","표준수치"),InnerGradeTable!$1:$1,0),0)*EnhanceTable!$R21)))</f>
        <v>0.47241118669690096</v>
      </c>
      <c r="G21">
        <f>MIN(1,IF($B21=0,0,
IF(NOT(ISBLANK(N21)),N21,
VLOOKUP($A21,InnerGradeTable!$A:$W,MATCH(SUBSTITUTE(G$1,"|Float","표준수치"),InnerGradeTable!$1:$1,0),0)*EnhanceTable!$R21)))</f>
        <v>1</v>
      </c>
      <c r="H21">
        <f>MIN(1,IF($B21=0,0,
IF(NOT(ISBLANK(O21)),O21,
VLOOKUP($A21,InnerGradeTable!$A:$W,MATCH(SUBSTITUTE(H$1,"|Float","표준수치"),InnerGradeTable!$1:$1,0),0)*EnhanceTable!$R21)))</f>
        <v>1</v>
      </c>
      <c r="I21">
        <f>MIN(1,IF($B21=0,0,
IF(NOT(ISBLANK(P21)),P21,
VLOOKUP($A21,InnerGradeTable!$A:$W,MATCH(SUBSTITUTE(I$1,"|Float","표준수치"),InnerGradeTable!$1:$1,0),0)*EnhanceTable!$R21)))</f>
        <v>1</v>
      </c>
      <c r="J21">
        <f>MIN(1,IF($B21=0,0,
IF(NOT(ISBLANK(Q21)),Q21,
VLOOKUP($A21,InnerGradeTable!$A:$W,MATCH(SUBSTITUTE(J$1,"|Float","표준수치"),InnerGradeTable!$1:$1,0),0)*EnhanceTable!$R21)))</f>
        <v>1</v>
      </c>
      <c r="R21">
        <f t="shared" si="1"/>
        <v>0.92592592592592582</v>
      </c>
      <c r="S21">
        <f t="shared" si="2"/>
        <v>0.98035144384314532</v>
      </c>
      <c r="T21">
        <f t="shared" si="3"/>
        <v>0.99997168647845214</v>
      </c>
      <c r="U21">
        <f t="shared" si="4"/>
        <v>0.99999999999998701</v>
      </c>
      <c r="V21">
        <f t="shared" si="5"/>
        <v>1</v>
      </c>
      <c r="W21">
        <f t="shared" si="6"/>
        <v>1</v>
      </c>
      <c r="X21">
        <f t="shared" si="7"/>
        <v>1</v>
      </c>
      <c r="Y21">
        <f t="shared" si="8"/>
        <v>1</v>
      </c>
      <c r="Z21">
        <f t="shared" si="9"/>
        <v>12.720176885562557</v>
      </c>
      <c r="AA21">
        <f t="shared" si="10"/>
        <v>4.7658434720414391</v>
      </c>
      <c r="AB21">
        <f t="shared" si="11"/>
        <v>1.5375442237542309</v>
      </c>
      <c r="AC21">
        <f t="shared" si="12"/>
        <v>0</v>
      </c>
      <c r="AD21">
        <f t="shared" si="13"/>
        <v>0</v>
      </c>
      <c r="AE21">
        <f t="shared" si="14"/>
        <v>0</v>
      </c>
      <c r="AF21">
        <f t="shared" si="15"/>
        <v>0</v>
      </c>
    </row>
    <row r="22" spans="1:32" x14ac:dyDescent="0.3">
      <c r="A22">
        <v>2</v>
      </c>
      <c r="B22">
        <v>3</v>
      </c>
      <c r="C22" s="3">
        <f t="shared" si="0"/>
        <v>1.2950290000000002</v>
      </c>
      <c r="D22">
        <f>MIN(1,IF($B22=0,0,
IF(NOT(ISBLANK(K22)),K22,
VLOOKUP($A22,InnerGradeTable!$A:$W,MATCH(SUBSTITUTE(D$1,"|Float","표준수치"),InnerGradeTable!$1:$1,0),0)*EnhanceTable!$R22)))</f>
        <v>6.9986842473614946E-2</v>
      </c>
      <c r="E22">
        <f>MIN(1,IF($B22=0,0,
IF(NOT(ISBLANK(L22)),L22,
VLOOKUP($A22,InnerGradeTable!$A:$W,MATCH(SUBSTITUTE(E$1,"|Float","표준수치"),InnerGradeTable!$1:$1,0),0)*EnhanceTable!$R22)))</f>
        <v>0.17496710618403738</v>
      </c>
      <c r="F22">
        <f>MIN(1,IF($B22=0,0,
IF(NOT(ISBLANK(M22)),M22,
VLOOKUP($A22,InnerGradeTable!$A:$W,MATCH(SUBSTITUTE(F$1,"|Float","표준수치"),InnerGradeTable!$1:$1,0),0)*EnhanceTable!$R22)))</f>
        <v>0.43741776546009342</v>
      </c>
      <c r="G22">
        <f>MIN(1,IF($B22=0,0,
IF(NOT(ISBLANK(N22)),N22,
VLOOKUP($A22,InnerGradeTable!$A:$W,MATCH(SUBSTITUTE(G$1,"|Float","표준수치"),InnerGradeTable!$1:$1,0),0)*EnhanceTable!$R22)))</f>
        <v>1</v>
      </c>
      <c r="H22">
        <f>MIN(1,IF($B22=0,0,
IF(NOT(ISBLANK(O22)),O22,
VLOOKUP($A22,InnerGradeTable!$A:$W,MATCH(SUBSTITUTE(H$1,"|Float","표준수치"),InnerGradeTable!$1:$1,0),0)*EnhanceTable!$R22)))</f>
        <v>1</v>
      </c>
      <c r="I22">
        <f>MIN(1,IF($B22=0,0,
IF(NOT(ISBLANK(P22)),P22,
VLOOKUP($A22,InnerGradeTable!$A:$W,MATCH(SUBSTITUTE(I$1,"|Float","표준수치"),InnerGradeTable!$1:$1,0),0)*EnhanceTable!$R22)))</f>
        <v>1</v>
      </c>
      <c r="J22">
        <f>MIN(1,IF($B22=0,0,
IF(NOT(ISBLANK(Q22)),Q22,
VLOOKUP($A22,InnerGradeTable!$A:$W,MATCH(SUBSTITUTE(J$1,"|Float","표준수치"),InnerGradeTable!$1:$1,0),0)*EnhanceTable!$R22)))</f>
        <v>1</v>
      </c>
      <c r="R22">
        <f t="shared" si="1"/>
        <v>0.8573388203017831</v>
      </c>
      <c r="S22">
        <f t="shared" si="2"/>
        <v>0.97342613999255534</v>
      </c>
      <c r="T22">
        <f t="shared" si="3"/>
        <v>0.99993338635406659</v>
      </c>
      <c r="U22">
        <f t="shared" si="4"/>
        <v>0.99999999999967693</v>
      </c>
      <c r="V22">
        <f t="shared" si="5"/>
        <v>1</v>
      </c>
      <c r="W22">
        <f t="shared" si="6"/>
        <v>1</v>
      </c>
      <c r="X22">
        <f t="shared" si="7"/>
        <v>1</v>
      </c>
      <c r="Y22">
        <f t="shared" si="8"/>
        <v>1</v>
      </c>
      <c r="Z22">
        <f t="shared" si="9"/>
        <v>13.779331426451723</v>
      </c>
      <c r="AA22">
        <f t="shared" si="10"/>
        <v>5.191337007900759</v>
      </c>
      <c r="AB22">
        <f t="shared" si="11"/>
        <v>1.7147333287529001</v>
      </c>
      <c r="AC22">
        <f t="shared" si="12"/>
        <v>0</v>
      </c>
      <c r="AD22">
        <f t="shared" si="13"/>
        <v>0</v>
      </c>
      <c r="AE22">
        <f t="shared" si="14"/>
        <v>0</v>
      </c>
      <c r="AF22">
        <f t="shared" si="15"/>
        <v>0</v>
      </c>
    </row>
    <row r="23" spans="1:32" x14ac:dyDescent="0.3">
      <c r="A23">
        <v>2</v>
      </c>
      <c r="B23">
        <v>4</v>
      </c>
      <c r="C23" s="3">
        <f t="shared" si="0"/>
        <v>1.4115816100000003</v>
      </c>
      <c r="D23">
        <f>MIN(1,IF($B23=0,0,
IF(NOT(ISBLANK(K23)),K23,
VLOOKUP($A23,InnerGradeTable!$A:$W,MATCH(SUBSTITUTE(D$1,"|Float","표준수치"),InnerGradeTable!$1:$1,0),0)*EnhanceTable!$R23)))</f>
        <v>6.4802631920013842E-2</v>
      </c>
      <c r="E23">
        <f>MIN(1,IF($B23=0,0,
IF(NOT(ISBLANK(L23)),L23,
VLOOKUP($A23,InnerGradeTable!$A:$W,MATCH(SUBSTITUTE(E$1,"|Float","표준수치"),InnerGradeTable!$1:$1,0),0)*EnhanceTable!$R23)))</f>
        <v>0.16200657980003458</v>
      </c>
      <c r="F23">
        <f>MIN(1,IF($B23=0,0,
IF(NOT(ISBLANK(M23)),M23,
VLOOKUP($A23,InnerGradeTable!$A:$W,MATCH(SUBSTITUTE(F$1,"|Float","표준수치"),InnerGradeTable!$1:$1,0),0)*EnhanceTable!$R23)))</f>
        <v>0.40501644950008647</v>
      </c>
      <c r="G23">
        <f>MIN(1,IF($B23=0,0,
IF(NOT(ISBLANK(N23)),N23,
VLOOKUP($A23,InnerGradeTable!$A:$W,MATCH(SUBSTITUTE(G$1,"|Float","표준수치"),InnerGradeTable!$1:$1,0),0)*EnhanceTable!$R23)))</f>
        <v>1</v>
      </c>
      <c r="H23">
        <f>MIN(1,IF($B23=0,0,
IF(NOT(ISBLANK(O23)),O23,
VLOOKUP($A23,InnerGradeTable!$A:$W,MATCH(SUBSTITUTE(H$1,"|Float","표준수치"),InnerGradeTable!$1:$1,0),0)*EnhanceTable!$R23)))</f>
        <v>1</v>
      </c>
      <c r="I23">
        <f>MIN(1,IF($B23=0,0,
IF(NOT(ISBLANK(P23)),P23,
VLOOKUP($A23,InnerGradeTable!$A:$W,MATCH(SUBSTITUTE(I$1,"|Float","표준수치"),InnerGradeTable!$1:$1,0),0)*EnhanceTable!$R23)))</f>
        <v>1</v>
      </c>
      <c r="J23">
        <f>MIN(1,IF($B23=0,0,
IF(NOT(ISBLANK(Q23)),Q23,
VLOOKUP($A23,InnerGradeTable!$A:$W,MATCH(SUBSTITUTE(J$1,"|Float","표준수치"),InnerGradeTable!$1:$1,0),0)*EnhanceTable!$R23)))</f>
        <v>1</v>
      </c>
      <c r="R23">
        <f t="shared" si="1"/>
        <v>0.79383224102016947</v>
      </c>
      <c r="S23">
        <f t="shared" si="2"/>
        <v>0.96491158134123312</v>
      </c>
      <c r="T23">
        <f t="shared" si="3"/>
        <v>0.9998547786628128</v>
      </c>
      <c r="U23">
        <f t="shared" si="4"/>
        <v>0.99999999999468814</v>
      </c>
      <c r="V23">
        <f t="shared" si="5"/>
        <v>1</v>
      </c>
      <c r="W23">
        <f t="shared" si="6"/>
        <v>1</v>
      </c>
      <c r="X23">
        <f t="shared" si="7"/>
        <v>1</v>
      </c>
      <c r="Y23">
        <f t="shared" si="8"/>
        <v>1</v>
      </c>
      <c r="Z23">
        <f t="shared" si="9"/>
        <v>14.923098072678609</v>
      </c>
      <c r="AA23">
        <f t="shared" si="10"/>
        <v>5.6505100383846294</v>
      </c>
      <c r="AB23">
        <f t="shared" si="11"/>
        <v>1.9044949144121315</v>
      </c>
      <c r="AC23">
        <f t="shared" si="12"/>
        <v>0</v>
      </c>
      <c r="AD23">
        <f t="shared" si="13"/>
        <v>0</v>
      </c>
      <c r="AE23">
        <f t="shared" si="14"/>
        <v>0</v>
      </c>
      <c r="AF23">
        <f t="shared" si="15"/>
        <v>0</v>
      </c>
    </row>
    <row r="24" spans="1:32" x14ac:dyDescent="0.3">
      <c r="A24">
        <v>2</v>
      </c>
      <c r="B24">
        <v>5</v>
      </c>
      <c r="C24" s="3">
        <f t="shared" si="0"/>
        <v>1.5386239549000005</v>
      </c>
      <c r="D24">
        <f>MIN(1,IF($B24=0,0,
IF(NOT(ISBLANK(K24)),K24,
VLOOKUP($A24,InnerGradeTable!$A:$W,MATCH(SUBSTITUTE(D$1,"|Float","표준수치"),InnerGradeTable!$1:$1,0),0)*EnhanceTable!$R24)))</f>
        <v>5.4002193266678197E-2</v>
      </c>
      <c r="E24">
        <f>MIN(1,IF($B24=0,0,
IF(NOT(ISBLANK(L24)),L24,
VLOOKUP($A24,InnerGradeTable!$A:$W,MATCH(SUBSTITUTE(E$1,"|Float","표준수치"),InnerGradeTable!$1:$1,0),0)*EnhanceTable!$R24)))</f>
        <v>0.1350054831666955</v>
      </c>
      <c r="F24">
        <f>MIN(1,IF($B24=0,0,
IF(NOT(ISBLANK(M24)),M24,
VLOOKUP($A24,InnerGradeTable!$A:$W,MATCH(SUBSTITUTE(F$1,"|Float","표준수치"),InnerGradeTable!$1:$1,0),0)*EnhanceTable!$R24)))</f>
        <v>0.33751370791673874</v>
      </c>
      <c r="G24">
        <f>MIN(1,IF($B24=0,0,
IF(NOT(ISBLANK(N24)),N24,
VLOOKUP($A24,InnerGradeTable!$A:$W,MATCH(SUBSTITUTE(G$1,"|Float","표준수치"),InnerGradeTable!$1:$1,0),0)*EnhanceTable!$R24)))</f>
        <v>0.84378426979184673</v>
      </c>
      <c r="H24">
        <f>MIN(1,IF($B24=0,0,
IF(NOT(ISBLANK(O24)),O24,
VLOOKUP($A24,InnerGradeTable!$A:$W,MATCH(SUBSTITUTE(H$1,"|Float","표준수치"),InnerGradeTable!$1:$1,0),0)*EnhanceTable!$R24)))</f>
        <v>1</v>
      </c>
      <c r="I24">
        <f>MIN(1,IF($B24=0,0,
IF(NOT(ISBLANK(P24)),P24,
VLOOKUP($A24,InnerGradeTable!$A:$W,MATCH(SUBSTITUTE(I$1,"|Float","표준수치"),InnerGradeTable!$1:$1,0),0)*EnhanceTable!$R24)))</f>
        <v>1</v>
      </c>
      <c r="J24">
        <f>MIN(1,IF($B24=0,0,
IF(NOT(ISBLANK(Q24)),Q24,
VLOOKUP($A24,InnerGradeTable!$A:$W,MATCH(SUBSTITUTE(J$1,"|Float","표준수치"),InnerGradeTable!$1:$1,0),0)*EnhanceTable!$R24)))</f>
        <v>1</v>
      </c>
      <c r="R24">
        <f t="shared" si="1"/>
        <v>0.66152686751680789</v>
      </c>
      <c r="S24">
        <f t="shared" si="2"/>
        <v>0.93769735634586593</v>
      </c>
      <c r="T24">
        <f t="shared" si="3"/>
        <v>0.99929096491649116</v>
      </c>
      <c r="U24">
        <f t="shared" si="4"/>
        <v>0.99999999885489632</v>
      </c>
      <c r="V24">
        <f t="shared" si="5"/>
        <v>1</v>
      </c>
      <c r="W24">
        <f t="shared" si="6"/>
        <v>1</v>
      </c>
      <c r="X24">
        <f t="shared" si="7"/>
        <v>1</v>
      </c>
      <c r="Y24">
        <f t="shared" si="8"/>
        <v>1</v>
      </c>
      <c r="Z24">
        <f t="shared" si="9"/>
        <v>18.010827466970227</v>
      </c>
      <c r="AA24">
        <f t="shared" si="10"/>
        <v>6.8889854863539268</v>
      </c>
      <c r="AB24">
        <f t="shared" si="11"/>
        <v>2.4115542271720138</v>
      </c>
      <c r="AC24">
        <f t="shared" si="12"/>
        <v>0.46841517560236395</v>
      </c>
      <c r="AD24">
        <f t="shared" si="13"/>
        <v>0</v>
      </c>
      <c r="AE24">
        <f t="shared" si="14"/>
        <v>0</v>
      </c>
      <c r="AF24">
        <f t="shared" si="15"/>
        <v>0</v>
      </c>
    </row>
    <row r="25" spans="1:32" x14ac:dyDescent="0.3">
      <c r="A25">
        <v>2</v>
      </c>
      <c r="B25">
        <v>6</v>
      </c>
      <c r="C25" s="3">
        <f t="shared" si="0"/>
        <v>1.6771001108410006</v>
      </c>
      <c r="D25">
        <f>MIN(1,IF($B25=0,0,
IF(NOT(ISBLANK(K25)),K25,
VLOOKUP($A25,InnerGradeTable!$A:$W,MATCH(SUBSTITUTE(D$1,"|Float","표준수치"),InnerGradeTable!$1:$1,0),0)*EnhanceTable!$R25)))</f>
        <v>5.0002030802479815E-2</v>
      </c>
      <c r="E25">
        <f>MIN(1,IF($B25=0,0,
IF(NOT(ISBLANK(L25)),L25,
VLOOKUP($A25,InnerGradeTable!$A:$W,MATCH(SUBSTITUTE(E$1,"|Float","표준수치"),InnerGradeTable!$1:$1,0),0)*EnhanceTable!$R25)))</f>
        <v>0.12500507700619953</v>
      </c>
      <c r="F25">
        <f>MIN(1,IF($B25=0,0,
IF(NOT(ISBLANK(M25)),M25,
VLOOKUP($A25,InnerGradeTable!$A:$W,MATCH(SUBSTITUTE(F$1,"|Float","표준수치"),InnerGradeTable!$1:$1,0),0)*EnhanceTable!$R25)))</f>
        <v>0.31251269251549879</v>
      </c>
      <c r="G25">
        <f>MIN(1,IF($B25=0,0,
IF(NOT(ISBLANK(N25)),N25,
VLOOKUP($A25,InnerGradeTable!$A:$W,MATCH(SUBSTITUTE(G$1,"|Float","표준수치"),InnerGradeTable!$1:$1,0),0)*EnhanceTable!$R25)))</f>
        <v>0.78128173128874701</v>
      </c>
      <c r="H25">
        <f>MIN(1,IF($B25=0,0,
IF(NOT(ISBLANK(O25)),O25,
VLOOKUP($A25,InnerGradeTable!$A:$W,MATCH(SUBSTITUTE(H$1,"|Float","표준수치"),InnerGradeTable!$1:$1,0),0)*EnhanceTable!$R25)))</f>
        <v>1</v>
      </c>
      <c r="I25">
        <f>MIN(1,IF($B25=0,0,
IF(NOT(ISBLANK(P25)),P25,
VLOOKUP($A25,InnerGradeTable!$A:$W,MATCH(SUBSTITUTE(I$1,"|Float","표준수치"),InnerGradeTable!$1:$1,0),0)*EnhanceTable!$R25)))</f>
        <v>1</v>
      </c>
      <c r="J25">
        <f>MIN(1,IF($B25=0,0,
IF(NOT(ISBLANK(Q25)),Q25,
VLOOKUP($A25,InnerGradeTable!$A:$W,MATCH(SUBSTITUTE(J$1,"|Float","표준수치"),InnerGradeTable!$1:$1,0),0)*EnhanceTable!$R25)))</f>
        <v>1</v>
      </c>
      <c r="R25">
        <f t="shared" si="1"/>
        <v>0.61252487733037764</v>
      </c>
      <c r="S25">
        <f t="shared" si="2"/>
        <v>0.92306324850555088</v>
      </c>
      <c r="T25">
        <f t="shared" si="3"/>
        <v>0.99874027236830565</v>
      </c>
      <c r="U25">
        <f t="shared" si="4"/>
        <v>0.99999999270148965</v>
      </c>
      <c r="V25">
        <f t="shared" si="5"/>
        <v>1</v>
      </c>
      <c r="W25">
        <f t="shared" si="6"/>
        <v>1</v>
      </c>
      <c r="X25">
        <f t="shared" si="7"/>
        <v>1</v>
      </c>
      <c r="Y25">
        <f t="shared" si="8"/>
        <v>1</v>
      </c>
      <c r="Z25">
        <f t="shared" si="9"/>
        <v>19.492776134450729</v>
      </c>
      <c r="AA25">
        <f t="shared" si="10"/>
        <v>7.4829891338668872</v>
      </c>
      <c r="AB25">
        <f t="shared" si="11"/>
        <v>2.6531675785858662</v>
      </c>
      <c r="AC25">
        <f t="shared" si="12"/>
        <v>0.59859744726207254</v>
      </c>
      <c r="AD25">
        <f t="shared" si="13"/>
        <v>0</v>
      </c>
      <c r="AE25">
        <f t="shared" si="14"/>
        <v>0</v>
      </c>
      <c r="AF25">
        <f t="shared" si="15"/>
        <v>0</v>
      </c>
    </row>
    <row r="26" spans="1:32" x14ac:dyDescent="0.3">
      <c r="A26">
        <v>2</v>
      </c>
      <c r="B26">
        <v>7</v>
      </c>
      <c r="C26" s="3">
        <f t="shared" si="0"/>
        <v>1.8280391208166908</v>
      </c>
      <c r="D26">
        <f>MIN(1,IF($B26=0,0,
IF(NOT(ISBLANK(K26)),K26,
VLOOKUP($A26,InnerGradeTable!$A:$W,MATCH(SUBSTITUTE(D$1,"|Float","표준수치"),InnerGradeTable!$1:$1,0),0)*EnhanceTable!$R26)))</f>
        <v>4.6298176668962784E-2</v>
      </c>
      <c r="E26">
        <f>MIN(1,IF($B26=0,0,
IF(NOT(ISBLANK(L26)),L26,
VLOOKUP($A26,InnerGradeTable!$A:$W,MATCH(SUBSTITUTE(E$1,"|Float","표준수치"),InnerGradeTable!$1:$1,0),0)*EnhanceTable!$R26)))</f>
        <v>0.11574544167240695</v>
      </c>
      <c r="F26">
        <f>MIN(1,IF($B26=0,0,
IF(NOT(ISBLANK(M26)),M26,
VLOOKUP($A26,InnerGradeTable!$A:$W,MATCH(SUBSTITUTE(F$1,"|Float","표준수치"),InnerGradeTable!$1:$1,0),0)*EnhanceTable!$R26)))</f>
        <v>0.28936360418101736</v>
      </c>
      <c r="G26">
        <f>MIN(1,IF($B26=0,0,
IF(NOT(ISBLANK(N26)),N26,
VLOOKUP($A26,InnerGradeTable!$A:$W,MATCH(SUBSTITUTE(G$1,"|Float","표준수치"),InnerGradeTable!$1:$1,0),0)*EnhanceTable!$R26)))</f>
        <v>0.72340901045254336</v>
      </c>
      <c r="H26">
        <f>MIN(1,IF($B26=0,0,
IF(NOT(ISBLANK(O26)),O26,
VLOOKUP($A26,InnerGradeTable!$A:$W,MATCH(SUBSTITUTE(H$1,"|Float","표준수치"),InnerGradeTable!$1:$1,0),0)*EnhanceTable!$R26)))</f>
        <v>1</v>
      </c>
      <c r="I26">
        <f>MIN(1,IF($B26=0,0,
IF(NOT(ISBLANK(P26)),P26,
VLOOKUP($A26,InnerGradeTable!$A:$W,MATCH(SUBSTITUTE(I$1,"|Float","표준수치"),InnerGradeTable!$1:$1,0),0)*EnhanceTable!$R26)))</f>
        <v>1</v>
      </c>
      <c r="J26">
        <f>MIN(1,IF($B26=0,0,
IF(NOT(ISBLANK(Q26)),Q26,
VLOOKUP($A26,InnerGradeTable!$A:$W,MATCH(SUBSTITUTE(J$1,"|Float","표준수치"),InnerGradeTable!$1:$1,0),0)*EnhanceTable!$R26)))</f>
        <v>1</v>
      </c>
      <c r="R26">
        <f t="shared" si="1"/>
        <v>0.56715266419479404</v>
      </c>
      <c r="S26">
        <f t="shared" si="2"/>
        <v>0.90653895191136247</v>
      </c>
      <c r="T26">
        <f t="shared" si="3"/>
        <v>0.99786761625183396</v>
      </c>
      <c r="U26">
        <f t="shared" si="4"/>
        <v>0.99999996177281458</v>
      </c>
      <c r="V26">
        <f t="shared" si="5"/>
        <v>1</v>
      </c>
      <c r="W26">
        <f t="shared" si="6"/>
        <v>1</v>
      </c>
      <c r="X26">
        <f t="shared" si="7"/>
        <v>1</v>
      </c>
      <c r="Y26">
        <f t="shared" si="8"/>
        <v>1</v>
      </c>
      <c r="Z26">
        <f t="shared" si="9"/>
        <v>21.0931974800341</v>
      </c>
      <c r="AA26">
        <f t="shared" si="10"/>
        <v>8.1242776499898302</v>
      </c>
      <c r="AB26">
        <f t="shared" si="11"/>
        <v>2.9132638382885485</v>
      </c>
      <c r="AC26">
        <f t="shared" si="12"/>
        <v>0.72700115395004161</v>
      </c>
      <c r="AD26">
        <f t="shared" si="13"/>
        <v>0</v>
      </c>
      <c r="AE26">
        <f t="shared" si="14"/>
        <v>0</v>
      </c>
      <c r="AF26">
        <f t="shared" si="15"/>
        <v>0</v>
      </c>
    </row>
    <row r="27" spans="1:32" x14ac:dyDescent="0.3">
      <c r="A27">
        <v>2</v>
      </c>
      <c r="B27">
        <v>8</v>
      </c>
      <c r="C27" s="3">
        <f t="shared" si="0"/>
        <v>1.9925626416901931</v>
      </c>
      <c r="D27">
        <f>MIN(1,IF($B27=0,0,
IF(NOT(ISBLANK(K27)),K27,
VLOOKUP($A27,InnerGradeTable!$A:$W,MATCH(SUBSTITUTE(D$1,"|Float","표준수치"),InnerGradeTable!$1:$1,0),0)*EnhanceTable!$R27)))</f>
        <v>4.286868210089146E-2</v>
      </c>
      <c r="E27">
        <f>MIN(1,IF($B27=0,0,
IF(NOT(ISBLANK(L27)),L27,
VLOOKUP($A27,InnerGradeTable!$A:$W,MATCH(SUBSTITUTE(E$1,"|Float","표준수치"),InnerGradeTable!$1:$1,0),0)*EnhanceTable!$R27)))</f>
        <v>0.10717170525222865</v>
      </c>
      <c r="F27">
        <f>MIN(1,IF($B27=0,0,
IF(NOT(ISBLANK(M27)),M27,
VLOOKUP($A27,InnerGradeTable!$A:$W,MATCH(SUBSTITUTE(F$1,"|Float","표준수치"),InnerGradeTable!$1:$1,0),0)*EnhanceTable!$R27)))</f>
        <v>0.26792926313057164</v>
      </c>
      <c r="G27">
        <f>MIN(1,IF($B27=0,0,
IF(NOT(ISBLANK(N27)),N27,
VLOOKUP($A27,InnerGradeTable!$A:$W,MATCH(SUBSTITUTE(G$1,"|Float","표준수치"),InnerGradeTable!$1:$1,0),0)*EnhanceTable!$R27)))</f>
        <v>0.66982315782642898</v>
      </c>
      <c r="H27">
        <f>MIN(1,IF($B27=0,0,
IF(NOT(ISBLANK(O27)),O27,
VLOOKUP($A27,InnerGradeTable!$A:$W,MATCH(SUBSTITUTE(H$1,"|Float","표준수치"),InnerGradeTable!$1:$1,0),0)*EnhanceTable!$R27)))</f>
        <v>1</v>
      </c>
      <c r="I27">
        <f>MIN(1,IF($B27=0,0,
IF(NOT(ISBLANK(P27)),P27,
VLOOKUP($A27,InnerGradeTable!$A:$W,MATCH(SUBSTITUTE(I$1,"|Float","표준수치"),InnerGradeTable!$1:$1,0),0)*EnhanceTable!$R27)))</f>
        <v>1</v>
      </c>
      <c r="J27">
        <f>MIN(1,IF($B27=0,0,
IF(NOT(ISBLANK(Q27)),Q27,
VLOOKUP($A27,InnerGradeTable!$A:$W,MATCH(SUBSTITUTE(J$1,"|Float","표준수치"),InnerGradeTable!$1:$1,0),0)*EnhanceTable!$R27)))</f>
        <v>1</v>
      </c>
      <c r="R27">
        <f t="shared" si="1"/>
        <v>0.52514135573592036</v>
      </c>
      <c r="S27">
        <f t="shared" si="2"/>
        <v>0.88816536062799811</v>
      </c>
      <c r="T27">
        <f t="shared" si="3"/>
        <v>0.99654540408633563</v>
      </c>
      <c r="U27">
        <f t="shared" si="4"/>
        <v>0.9999998310911693</v>
      </c>
      <c r="V27">
        <f t="shared" si="5"/>
        <v>1</v>
      </c>
      <c r="W27">
        <f t="shared" si="6"/>
        <v>1</v>
      </c>
      <c r="X27">
        <f t="shared" si="7"/>
        <v>1</v>
      </c>
      <c r="Y27">
        <f t="shared" si="8"/>
        <v>1</v>
      </c>
      <c r="Z27">
        <f t="shared" si="9"/>
        <v>22.821575931476268</v>
      </c>
      <c r="AA27">
        <f t="shared" si="10"/>
        <v>8.8166546868999838</v>
      </c>
      <c r="AB27">
        <f t="shared" si="11"/>
        <v>3.193422448462949</v>
      </c>
      <c r="AC27">
        <f t="shared" si="12"/>
        <v>0.85785353742938342</v>
      </c>
      <c r="AD27">
        <f t="shared" si="13"/>
        <v>0</v>
      </c>
      <c r="AE27">
        <f t="shared" si="14"/>
        <v>0</v>
      </c>
      <c r="AF27">
        <f t="shared" si="15"/>
        <v>0</v>
      </c>
    </row>
    <row r="28" spans="1:32" x14ac:dyDescent="0.3">
      <c r="A28">
        <v>2</v>
      </c>
      <c r="B28">
        <v>9</v>
      </c>
      <c r="C28" s="3">
        <f t="shared" si="0"/>
        <v>2.1718932794423105</v>
      </c>
      <c r="D28">
        <f>MIN(1,IF($B28=0,0,
IF(NOT(ISBLANK(K28)),K28,
VLOOKUP($A28,InnerGradeTable!$A:$W,MATCH(SUBSTITUTE(D$1,"|Float","표준수치"),InnerGradeTable!$1:$1,0),0)*EnhanceTable!$R28)))</f>
        <v>3.9693224167492096E-2</v>
      </c>
      <c r="E28">
        <f>MIN(1,IF($B28=0,0,
IF(NOT(ISBLANK(L28)),L28,
VLOOKUP($A28,InnerGradeTable!$A:$W,MATCH(SUBSTITUTE(E$1,"|Float","표준수치"),InnerGradeTable!$1:$1,0),0)*EnhanceTable!$R28)))</f>
        <v>9.9233060418730229E-2</v>
      </c>
      <c r="F28">
        <f>MIN(1,IF($B28=0,0,
IF(NOT(ISBLANK(M28)),M28,
VLOOKUP($A28,InnerGradeTable!$A:$W,MATCH(SUBSTITUTE(F$1,"|Float","표준수치"),InnerGradeTable!$1:$1,0),0)*EnhanceTable!$R28)))</f>
        <v>0.24808265104682556</v>
      </c>
      <c r="G28">
        <f>MIN(1,IF($B28=0,0,
IF(NOT(ISBLANK(N28)),N28,
VLOOKUP($A28,InnerGradeTable!$A:$W,MATCH(SUBSTITUTE(G$1,"|Float","표준수치"),InnerGradeTable!$1:$1,0),0)*EnhanceTable!$R28)))</f>
        <v>0.62020662761706391</v>
      </c>
      <c r="H28">
        <f>MIN(1,IF($B28=0,0,
IF(NOT(ISBLANK(O28)),O28,
VLOOKUP($A28,InnerGradeTable!$A:$W,MATCH(SUBSTITUTE(H$1,"|Float","표준수치"),InnerGradeTable!$1:$1,0),0)*EnhanceTable!$R28)))</f>
        <v>1</v>
      </c>
      <c r="I28">
        <f>MIN(1,IF($B28=0,0,
IF(NOT(ISBLANK(P28)),P28,
VLOOKUP($A28,InnerGradeTable!$A:$W,MATCH(SUBSTITUTE(I$1,"|Float","표준수치"),InnerGradeTable!$1:$1,0),0)*EnhanceTable!$R28)))</f>
        <v>1</v>
      </c>
      <c r="J28">
        <f>MIN(1,IF($B28=0,0,
IF(NOT(ISBLANK(Q28)),Q28,
VLOOKUP($A28,InnerGradeTable!$A:$W,MATCH(SUBSTITUTE(J$1,"|Float","표준수치"),InnerGradeTable!$1:$1,0),0)*EnhanceTable!$R28)))</f>
        <v>1</v>
      </c>
      <c r="R28">
        <f t="shared" si="1"/>
        <v>0.48624199605177809</v>
      </c>
      <c r="S28">
        <f t="shared" si="2"/>
        <v>0.86802257192653909</v>
      </c>
      <c r="T28">
        <f t="shared" si="3"/>
        <v>0.99462198629222121</v>
      </c>
      <c r="U28">
        <f t="shared" si="4"/>
        <v>0.99999935656412742</v>
      </c>
      <c r="V28">
        <f t="shared" si="5"/>
        <v>1</v>
      </c>
      <c r="W28">
        <f t="shared" si="6"/>
        <v>1</v>
      </c>
      <c r="X28">
        <f t="shared" si="7"/>
        <v>1</v>
      </c>
      <c r="Y28">
        <f t="shared" si="8"/>
        <v>1</v>
      </c>
      <c r="Z28">
        <f t="shared" si="9"/>
        <v>24.688154113152699</v>
      </c>
      <c r="AA28">
        <f t="shared" si="10"/>
        <v>9.5642260817125422</v>
      </c>
      <c r="AB28">
        <f t="shared" si="11"/>
        <v>3.4953338150505755</v>
      </c>
      <c r="AC28">
        <f t="shared" si="12"/>
        <v>0.99365881133369804</v>
      </c>
      <c r="AD28">
        <f t="shared" si="13"/>
        <v>0</v>
      </c>
      <c r="AE28">
        <f t="shared" si="14"/>
        <v>0</v>
      </c>
      <c r="AF28">
        <f t="shared" si="15"/>
        <v>0</v>
      </c>
    </row>
    <row r="29" spans="1:32" x14ac:dyDescent="0.3">
      <c r="A29">
        <v>2</v>
      </c>
      <c r="B29">
        <v>10</v>
      </c>
      <c r="C29" s="3">
        <f t="shared" si="0"/>
        <v>2.3673636745921187</v>
      </c>
      <c r="D29">
        <f>MIN(1,IF($B29=0,0,
IF(NOT(ISBLANK(K29)),K29,
VLOOKUP($A29,InnerGradeTable!$A:$W,MATCH(SUBSTITUTE(D$1,"|Float","표준수치"),InnerGradeTable!$1:$1,0),0)*EnhanceTable!$R29)))</f>
        <v>3.0533249359609303E-2</v>
      </c>
      <c r="E29">
        <f>MIN(1,IF($B29=0,0,
IF(NOT(ISBLANK(L29)),L29,
VLOOKUP($A29,InnerGradeTable!$A:$W,MATCH(SUBSTITUTE(E$1,"|Float","표준수치"),InnerGradeTable!$1:$1,0),0)*EnhanceTable!$R29)))</f>
        <v>7.6333123399023248E-2</v>
      </c>
      <c r="F29">
        <f>MIN(1,IF($B29=0,0,
IF(NOT(ISBLANK(M29)),M29,
VLOOKUP($A29,InnerGradeTable!$A:$W,MATCH(SUBSTITUTE(F$1,"|Float","표준수치"),InnerGradeTable!$1:$1,0),0)*EnhanceTable!$R29)))</f>
        <v>0.19083280849755813</v>
      </c>
      <c r="G29">
        <f>MIN(1,IF($B29=0,0,
IF(NOT(ISBLANK(N29)),N29,
VLOOKUP($A29,InnerGradeTable!$A:$W,MATCH(SUBSTITUTE(G$1,"|Float","표준수치"),InnerGradeTable!$1:$1,0),0)*EnhanceTable!$R29)))</f>
        <v>0.47708202124389532</v>
      </c>
      <c r="H29">
        <f>MIN(1,IF($B29=0,0,
IF(NOT(ISBLANK(O29)),O29,
VLOOKUP($A29,InnerGradeTable!$A:$W,MATCH(SUBSTITUTE(H$1,"|Float","표준수치"),InnerGradeTable!$1:$1,0),0)*EnhanceTable!$R29)))</f>
        <v>1</v>
      </c>
      <c r="I29">
        <f>MIN(1,IF($B29=0,0,
IF(NOT(ISBLANK(P29)),P29,
VLOOKUP($A29,InnerGradeTable!$A:$W,MATCH(SUBSTITUTE(I$1,"|Float","표준수치"),InnerGradeTable!$1:$1,0),0)*EnhanceTable!$R29)))</f>
        <v>1</v>
      </c>
      <c r="J29">
        <f>MIN(1,IF($B29=0,0,
IF(NOT(ISBLANK(Q29)),Q29,
VLOOKUP($A29,InnerGradeTable!$A:$W,MATCH(SUBSTITUTE(J$1,"|Float","표준수치"),InnerGradeTable!$1:$1,0),0)*EnhanceTable!$R29)))</f>
        <v>1</v>
      </c>
      <c r="R29">
        <f t="shared" si="1"/>
        <v>0.37403230465521392</v>
      </c>
      <c r="S29">
        <f t="shared" si="2"/>
        <v>0.78784857974856237</v>
      </c>
      <c r="T29">
        <f t="shared" si="3"/>
        <v>0.98113014823424405</v>
      </c>
      <c r="U29">
        <f t="shared" si="4"/>
        <v>0.99997477023081061</v>
      </c>
      <c r="V29">
        <f t="shared" si="5"/>
        <v>0.99999999999999167</v>
      </c>
      <c r="W29">
        <f t="shared" si="6"/>
        <v>1</v>
      </c>
      <c r="X29">
        <f t="shared" si="7"/>
        <v>1</v>
      </c>
      <c r="Y29">
        <f t="shared" si="8"/>
        <v>1</v>
      </c>
      <c r="Z29">
        <f t="shared" si="9"/>
        <v>32.247305716491866</v>
      </c>
      <c r="AA29">
        <f t="shared" si="10"/>
        <v>12.590548539651952</v>
      </c>
      <c r="AB29">
        <f t="shared" si="11"/>
        <v>4.7137450667341927</v>
      </c>
      <c r="AC29">
        <f t="shared" si="12"/>
        <v>1.5157365959997426</v>
      </c>
      <c r="AD29">
        <f t="shared" si="13"/>
        <v>0</v>
      </c>
      <c r="AE29">
        <f t="shared" si="14"/>
        <v>0</v>
      </c>
      <c r="AF29">
        <f t="shared" si="15"/>
        <v>0</v>
      </c>
    </row>
    <row r="30" spans="1:32" x14ac:dyDescent="0.3">
      <c r="A30">
        <v>2</v>
      </c>
      <c r="B30">
        <v>11</v>
      </c>
      <c r="C30" s="3">
        <f t="shared" si="0"/>
        <v>2.5804264053054098</v>
      </c>
      <c r="D30">
        <f>MIN(1,IF($B30=0,0,
IF(NOT(ISBLANK(K30)),K30,
VLOOKUP($A30,InnerGradeTable!$A:$W,MATCH(SUBSTITUTE(D$1,"|Float","표준수치"),InnerGradeTable!$1:$1,0),0)*EnhanceTable!$R30)))</f>
        <v>2.8271527184823425E-2</v>
      </c>
      <c r="E30">
        <f>MIN(1,IF($B30=0,0,
IF(NOT(ISBLANK(L30)),L30,
VLOOKUP($A30,InnerGradeTable!$A:$W,MATCH(SUBSTITUTE(E$1,"|Float","표준수치"),InnerGradeTable!$1:$1,0),0)*EnhanceTable!$R30)))</f>
        <v>7.0678817962058563E-2</v>
      </c>
      <c r="F30">
        <f>MIN(1,IF($B30=0,0,
IF(NOT(ISBLANK(M30)),M30,
VLOOKUP($A30,InnerGradeTable!$A:$W,MATCH(SUBSTITUTE(F$1,"|Float","표준수치"),InnerGradeTable!$1:$1,0),0)*EnhanceTable!$R30)))</f>
        <v>0.1766970449051464</v>
      </c>
      <c r="G30">
        <f>MIN(1,IF($B30=0,0,
IF(NOT(ISBLANK(N30)),N30,
VLOOKUP($A30,InnerGradeTable!$A:$W,MATCH(SUBSTITUTE(G$1,"|Float","표준수치"),InnerGradeTable!$1:$1,0),0)*EnhanceTable!$R30)))</f>
        <v>0.44174261226286599</v>
      </c>
      <c r="H30">
        <f>MIN(1,IF($B30=0,0,
IF(NOT(ISBLANK(O30)),O30,
VLOOKUP($A30,InnerGradeTable!$A:$W,MATCH(SUBSTITUTE(H$1,"|Float","표준수치"),InnerGradeTable!$1:$1,0),0)*EnhanceTable!$R30)))</f>
        <v>1</v>
      </c>
      <c r="I30">
        <f>MIN(1,IF($B30=0,0,
IF(NOT(ISBLANK(P30)),P30,
VLOOKUP($A30,InnerGradeTable!$A:$W,MATCH(SUBSTITUTE(I$1,"|Float","표준수치"),InnerGradeTable!$1:$1,0),0)*EnhanceTable!$R30)))</f>
        <v>1</v>
      </c>
      <c r="J30">
        <f>MIN(1,IF($B30=0,0,
IF(NOT(ISBLANK(Q30)),Q30,
VLOOKUP($A30,InnerGradeTable!$A:$W,MATCH(SUBSTITUTE(J$1,"|Float","표준수치"),InnerGradeTable!$1:$1,0),0)*EnhanceTable!$R30)))</f>
        <v>1</v>
      </c>
      <c r="R30">
        <f t="shared" si="1"/>
        <v>0.34632620801408692</v>
      </c>
      <c r="S30">
        <f t="shared" si="2"/>
        <v>0.7616328448068701</v>
      </c>
      <c r="T30">
        <f t="shared" si="3"/>
        <v>0.97439694392943166</v>
      </c>
      <c r="U30">
        <f t="shared" si="4"/>
        <v>0.99994002314185604</v>
      </c>
      <c r="V30">
        <f t="shared" si="5"/>
        <v>0.9999999999997804</v>
      </c>
      <c r="W30">
        <f t="shared" si="6"/>
        <v>1</v>
      </c>
      <c r="X30">
        <f t="shared" si="7"/>
        <v>1</v>
      </c>
      <c r="Y30">
        <f t="shared" si="8"/>
        <v>1</v>
      </c>
      <c r="Z30">
        <f t="shared" si="9"/>
        <v>34.867691522099037</v>
      </c>
      <c r="AA30">
        <f t="shared" si="10"/>
        <v>13.639348944007711</v>
      </c>
      <c r="AB30">
        <f t="shared" si="11"/>
        <v>5.135119454506385</v>
      </c>
      <c r="AC30">
        <f t="shared" si="12"/>
        <v>1.6914063022520935</v>
      </c>
      <c r="AD30">
        <f t="shared" si="13"/>
        <v>0</v>
      </c>
      <c r="AE30">
        <f t="shared" si="14"/>
        <v>0</v>
      </c>
      <c r="AF30">
        <f t="shared" si="15"/>
        <v>0</v>
      </c>
    </row>
    <row r="31" spans="1:32" x14ac:dyDescent="0.3">
      <c r="A31">
        <v>2</v>
      </c>
      <c r="B31">
        <v>12</v>
      </c>
      <c r="C31" s="3">
        <f t="shared" si="0"/>
        <v>2.8126647817828969</v>
      </c>
      <c r="D31">
        <f>MIN(1,IF($B31=0,0,
IF(NOT(ISBLANK(K31)),K31,
VLOOKUP($A31,InnerGradeTable!$A:$W,MATCH(SUBSTITUTE(D$1,"|Float","표준수치"),InnerGradeTable!$1:$1,0),0)*EnhanceTable!$R31)))</f>
        <v>2.6177339985947613E-2</v>
      </c>
      <c r="E31">
        <f>MIN(1,IF($B31=0,0,
IF(NOT(ISBLANK(L31)),L31,
VLOOKUP($A31,InnerGradeTable!$A:$W,MATCH(SUBSTITUTE(E$1,"|Float","표준수치"),InnerGradeTable!$1:$1,0),0)*EnhanceTable!$R31)))</f>
        <v>6.544334996486903E-2</v>
      </c>
      <c r="F31">
        <f>MIN(1,IF($B31=0,0,
IF(NOT(ISBLANK(M31)),M31,
VLOOKUP($A31,InnerGradeTable!$A:$W,MATCH(SUBSTITUTE(F$1,"|Float","표준수치"),InnerGradeTable!$1:$1,0),0)*EnhanceTable!$R31)))</f>
        <v>0.16360837491217259</v>
      </c>
      <c r="G31">
        <f>MIN(1,IF($B31=0,0,
IF(NOT(ISBLANK(N31)),N31,
VLOOKUP($A31,InnerGradeTable!$A:$W,MATCH(SUBSTITUTE(G$1,"|Float","표준수치"),InnerGradeTable!$1:$1,0),0)*EnhanceTable!$R31)))</f>
        <v>0.40902093728043143</v>
      </c>
      <c r="H31">
        <f>MIN(1,IF($B31=0,0,
IF(NOT(ISBLANK(O31)),O31,
VLOOKUP($A31,InnerGradeTable!$A:$W,MATCH(SUBSTITUTE(H$1,"|Float","표준수치"),InnerGradeTable!$1:$1,0),0)*EnhanceTable!$R31)))</f>
        <v>1</v>
      </c>
      <c r="I31">
        <f>MIN(1,IF($B31=0,0,
IF(NOT(ISBLANK(P31)),P31,
VLOOKUP($A31,InnerGradeTable!$A:$W,MATCH(SUBSTITUTE(I$1,"|Float","표준수치"),InnerGradeTable!$1:$1,0),0)*EnhanceTable!$R31)))</f>
        <v>1</v>
      </c>
      <c r="J31">
        <f>MIN(1,IF($B31=0,0,
IF(NOT(ISBLANK(Q31)),Q31,
VLOOKUP($A31,InnerGradeTable!$A:$W,MATCH(SUBSTITUTE(J$1,"|Float","표준수치"),InnerGradeTable!$1:$1,0),0)*EnhanceTable!$R31)))</f>
        <v>1</v>
      </c>
      <c r="R31">
        <f t="shared" si="1"/>
        <v>0.32067241482785824</v>
      </c>
      <c r="S31">
        <f t="shared" si="2"/>
        <v>0.73454323393255239</v>
      </c>
      <c r="T31">
        <f t="shared" si="3"/>
        <v>0.96609360575807135</v>
      </c>
      <c r="U31">
        <f t="shared" si="4"/>
        <v>0.99986802739914704</v>
      </c>
      <c r="V31">
        <f t="shared" si="5"/>
        <v>0.99999999999621025</v>
      </c>
      <c r="W31">
        <f t="shared" si="6"/>
        <v>1</v>
      </c>
      <c r="X31">
        <f t="shared" si="7"/>
        <v>1</v>
      </c>
      <c r="Y31">
        <f t="shared" si="8"/>
        <v>1</v>
      </c>
      <c r="Z31">
        <f t="shared" si="9"/>
        <v>37.697662714342506</v>
      </c>
      <c r="AA31">
        <f t="shared" si="10"/>
        <v>14.771931797775837</v>
      </c>
      <c r="AB31">
        <f t="shared" si="11"/>
        <v>5.5898390958418318</v>
      </c>
      <c r="AC31">
        <f t="shared" si="12"/>
        <v>1.8794921141904293</v>
      </c>
      <c r="AD31">
        <f t="shared" si="13"/>
        <v>0</v>
      </c>
      <c r="AE31">
        <f t="shared" si="14"/>
        <v>0</v>
      </c>
      <c r="AF31">
        <f t="shared" si="15"/>
        <v>0</v>
      </c>
    </row>
    <row r="32" spans="1:32" x14ac:dyDescent="0.3">
      <c r="A32">
        <v>2</v>
      </c>
      <c r="B32">
        <v>13</v>
      </c>
      <c r="C32" s="3">
        <f t="shared" si="0"/>
        <v>3.0658046121433578</v>
      </c>
      <c r="D32">
        <f>MIN(1,IF($B32=0,0,
IF(NOT(ISBLANK(K32)),K32,
VLOOKUP($A32,InnerGradeTable!$A:$W,MATCH(SUBSTITUTE(D$1,"|Float","표준수치"),InnerGradeTable!$1:$1,0),0)*EnhanceTable!$R32)))</f>
        <v>2.4238277764766305E-2</v>
      </c>
      <c r="E32">
        <f>MIN(1,IF($B32=0,0,
IF(NOT(ISBLANK(L32)),L32,
VLOOKUP($A32,InnerGradeTable!$A:$W,MATCH(SUBSTITUTE(E$1,"|Float","표준수치"),InnerGradeTable!$1:$1,0),0)*EnhanceTable!$R32)))</f>
        <v>6.0595694411915757E-2</v>
      </c>
      <c r="F32">
        <f>MIN(1,IF($B32=0,0,
IF(NOT(ISBLANK(M32)),M32,
VLOOKUP($A32,InnerGradeTable!$A:$W,MATCH(SUBSTITUTE(F$1,"|Float","표준수치"),InnerGradeTable!$1:$1,0),0)*EnhanceTable!$R32)))</f>
        <v>0.15148923602978939</v>
      </c>
      <c r="G32">
        <f>MIN(1,IF($B32=0,0,
IF(NOT(ISBLANK(N32)),N32,
VLOOKUP($A32,InnerGradeTable!$A:$W,MATCH(SUBSTITUTE(G$1,"|Float","표준수치"),InnerGradeTable!$1:$1,0),0)*EnhanceTable!$R32)))</f>
        <v>0.37872309007447347</v>
      </c>
      <c r="H32">
        <f>MIN(1,IF($B32=0,0,
IF(NOT(ISBLANK(O32)),O32,
VLOOKUP($A32,InnerGradeTable!$A:$W,MATCH(SUBSTITUTE(H$1,"|Float","표준수치"),InnerGradeTable!$1:$1,0),0)*EnhanceTable!$R32)))</f>
        <v>0.94680772518618361</v>
      </c>
      <c r="I32">
        <f>MIN(1,IF($B32=0,0,
IF(NOT(ISBLANK(P32)),P32,
VLOOKUP($A32,InnerGradeTable!$A:$W,MATCH(SUBSTITUTE(I$1,"|Float","표준수치"),InnerGradeTable!$1:$1,0),0)*EnhanceTable!$R32)))</f>
        <v>0.94680772518618361</v>
      </c>
      <c r="J32">
        <f>MIN(1,IF($B32=0,0,
IF(NOT(ISBLANK(Q32)),Q32,
VLOOKUP($A32,InnerGradeTable!$A:$W,MATCH(SUBSTITUTE(J$1,"|Float","표준수치"),InnerGradeTable!$1:$1,0),0)*EnhanceTable!$R32)))</f>
        <v>0.94680772518618361</v>
      </c>
      <c r="R32">
        <f t="shared" si="1"/>
        <v>0.29691890261838721</v>
      </c>
      <c r="S32">
        <f t="shared" si="2"/>
        <v>0.70678318816328656</v>
      </c>
      <c r="T32">
        <f t="shared" si="3"/>
        <v>0.95608354074418855</v>
      </c>
      <c r="U32">
        <f t="shared" si="4"/>
        <v>0.9997290633221223</v>
      </c>
      <c r="V32">
        <f t="shared" si="5"/>
        <v>0.99999999995384059</v>
      </c>
      <c r="W32">
        <f t="shared" si="6"/>
        <v>1</v>
      </c>
      <c r="X32">
        <f t="shared" si="7"/>
        <v>1</v>
      </c>
      <c r="Y32">
        <f t="shared" si="8"/>
        <v>1</v>
      </c>
      <c r="Z32">
        <f t="shared" si="9"/>
        <v>40.753989628924046</v>
      </c>
      <c r="AA32">
        <f t="shared" si="10"/>
        <v>15.995009649900807</v>
      </c>
      <c r="AB32">
        <f t="shared" si="11"/>
        <v>6.0806065445044553</v>
      </c>
      <c r="AC32">
        <f t="shared" si="12"/>
        <v>2.0812335704222531</v>
      </c>
      <c r="AD32">
        <f t="shared" si="13"/>
        <v>0.24359170155185281</v>
      </c>
      <c r="AE32">
        <f t="shared" si="14"/>
        <v>0.24359170155185281</v>
      </c>
      <c r="AF32">
        <f t="shared" si="15"/>
        <v>0.24359170155185281</v>
      </c>
    </row>
    <row r="33" spans="1:32" x14ac:dyDescent="0.3">
      <c r="A33">
        <v>2</v>
      </c>
      <c r="B33">
        <v>14</v>
      </c>
      <c r="C33" s="3">
        <f t="shared" si="0"/>
        <v>3.34172702723626</v>
      </c>
      <c r="D33">
        <f>MIN(1,IF($B33=0,0,
IF(NOT(ISBLANK(K33)),K33,
VLOOKUP($A33,InnerGradeTable!$A:$W,MATCH(SUBSTITUTE(D$1,"|Float","표준수치"),InnerGradeTable!$1:$1,0),0)*EnhanceTable!$R33)))</f>
        <v>2.2442849782191021E-2</v>
      </c>
      <c r="E33">
        <f>MIN(1,IF($B33=0,0,
IF(NOT(ISBLANK(L33)),L33,
VLOOKUP($A33,InnerGradeTable!$A:$W,MATCH(SUBSTITUTE(E$1,"|Float","표준수치"),InnerGradeTable!$1:$1,0),0)*EnhanceTable!$R33)))</f>
        <v>5.6107124455477546E-2</v>
      </c>
      <c r="F33">
        <f>MIN(1,IF($B33=0,0,
IF(NOT(ISBLANK(M33)),M33,
VLOOKUP($A33,InnerGradeTable!$A:$W,MATCH(SUBSTITUTE(F$1,"|Float","표준수치"),InnerGradeTable!$1:$1,0),0)*EnhanceTable!$R33)))</f>
        <v>0.14026781113869388</v>
      </c>
      <c r="G33">
        <f>MIN(1,IF($B33=0,0,
IF(NOT(ISBLANK(N33)),N33,
VLOOKUP($A33,InnerGradeTable!$A:$W,MATCH(SUBSTITUTE(G$1,"|Float","표준수치"),InnerGradeTable!$1:$1,0),0)*EnhanceTable!$R33)))</f>
        <v>0.35066952784673466</v>
      </c>
      <c r="H33">
        <f>MIN(1,IF($B33=0,0,
IF(NOT(ISBLANK(O33)),O33,
VLOOKUP($A33,InnerGradeTable!$A:$W,MATCH(SUBSTITUTE(H$1,"|Float","표준수치"),InnerGradeTable!$1:$1,0),0)*EnhanceTable!$R33)))</f>
        <v>0.87667381961683655</v>
      </c>
      <c r="I33">
        <f>MIN(1,IF($B33=0,0,
IF(NOT(ISBLANK(P33)),P33,
VLOOKUP($A33,InnerGradeTable!$A:$W,MATCH(SUBSTITUTE(I$1,"|Float","표준수치"),InnerGradeTable!$1:$1,0),0)*EnhanceTable!$R33)))</f>
        <v>0.87667381961683655</v>
      </c>
      <c r="J33">
        <f>MIN(1,IF($B33=0,0,
IF(NOT(ISBLANK(Q33)),Q33,
VLOOKUP($A33,InnerGradeTable!$A:$W,MATCH(SUBSTITUTE(J$1,"|Float","표준수치"),InnerGradeTable!$1:$1,0),0)*EnhanceTable!$R33)))</f>
        <v>0.87667381961683655</v>
      </c>
      <c r="R33">
        <f t="shared" si="1"/>
        <v>0.27492490983183998</v>
      </c>
      <c r="S33">
        <f t="shared" si="2"/>
        <v>0.67855414294644989</v>
      </c>
      <c r="T33">
        <f t="shared" si="3"/>
        <v>0.94426405057167195</v>
      </c>
      <c r="U33">
        <f t="shared" si="4"/>
        <v>0.9994774120832991</v>
      </c>
      <c r="V33">
        <f t="shared" si="5"/>
        <v>0.99999999957996144</v>
      </c>
      <c r="W33">
        <f t="shared" si="6"/>
        <v>1</v>
      </c>
      <c r="X33">
        <f t="shared" si="7"/>
        <v>1</v>
      </c>
      <c r="Y33">
        <f t="shared" si="8"/>
        <v>1</v>
      </c>
      <c r="Z33">
        <f t="shared" si="9"/>
        <v>44.054783948776482</v>
      </c>
      <c r="AA33">
        <f t="shared" si="10"/>
        <v>17.315831169991487</v>
      </c>
      <c r="AB33">
        <f t="shared" si="11"/>
        <v>6.6103365889179404</v>
      </c>
      <c r="AC33">
        <f t="shared" si="12"/>
        <v>2.2979197800687823</v>
      </c>
      <c r="AD33">
        <f t="shared" si="13"/>
        <v>0.40058031448284692</v>
      </c>
      <c r="AE33">
        <f t="shared" si="14"/>
        <v>0.40058031448284692</v>
      </c>
      <c r="AF33">
        <f t="shared" si="15"/>
        <v>0.40058031448284692</v>
      </c>
    </row>
    <row r="34" spans="1:32" x14ac:dyDescent="0.3">
      <c r="A34">
        <v>2</v>
      </c>
      <c r="B34">
        <v>15</v>
      </c>
      <c r="C34" s="3">
        <f t="shared" ref="C34:C65" si="16">IF(B34=0,1,C33*1.09)</f>
        <v>3.6424824596875238</v>
      </c>
      <c r="D34">
        <f>MIN(1,IF($B34=0,0,
IF(NOT(ISBLANK(K34)),K34,
VLOOKUP($A34,InnerGradeTable!$A:$W,MATCH(SUBSTITUTE(D$1,"|Float","표준수치"),InnerGradeTable!$1:$1,0),0)*EnhanceTable!$R34)))</f>
        <v>1.4026781113869386E-2</v>
      </c>
      <c r="E34">
        <f>MIN(1,IF($B34=0,0,
IF(NOT(ISBLANK(L34)),L34,
VLOOKUP($A34,InnerGradeTable!$A:$W,MATCH(SUBSTITUTE(E$1,"|Float","표준수치"),InnerGradeTable!$1:$1,0),0)*EnhanceTable!$R34)))</f>
        <v>3.5066952784673464E-2</v>
      </c>
      <c r="F34">
        <f>MIN(1,IF($B34=0,0,
IF(NOT(ISBLANK(M34)),M34,
VLOOKUP($A34,InnerGradeTable!$A:$W,MATCH(SUBSTITUTE(F$1,"|Float","표준수치"),InnerGradeTable!$1:$1,0),0)*EnhanceTable!$R34)))</f>
        <v>8.7667381961683652E-2</v>
      </c>
      <c r="G34">
        <f>MIN(1,IF($B34=0,0,
IF(NOT(ISBLANK(N34)),N34,
VLOOKUP($A34,InnerGradeTable!$A:$W,MATCH(SUBSTITUTE(G$1,"|Float","표준수치"),InnerGradeTable!$1:$1,0),0)*EnhanceTable!$R34)))</f>
        <v>0.21916845490420914</v>
      </c>
      <c r="H34">
        <f>MIN(1,IF($B34=0,0,
IF(NOT(ISBLANK(O34)),O34,
VLOOKUP($A34,InnerGradeTable!$A:$W,MATCH(SUBSTITUTE(H$1,"|Float","표준수치"),InnerGradeTable!$1:$1,0),0)*EnhanceTable!$R34)))</f>
        <v>0.54792113726052283</v>
      </c>
      <c r="I34">
        <f>MIN(1,IF($B34=0,0,
IF(NOT(ISBLANK(P34)),P34,
VLOOKUP($A34,InnerGradeTable!$A:$W,MATCH(SUBSTITUTE(I$1,"|Float","표준수치"),InnerGradeTable!$1:$1,0),0)*EnhanceTable!$R34)))</f>
        <v>0.54792113726052283</v>
      </c>
      <c r="J34">
        <f>MIN(1,IF($B34=0,0,
IF(NOT(ISBLANK(Q34)),Q34,
VLOOKUP($A34,InnerGradeTable!$A:$W,MATCH(SUBSTITUTE(J$1,"|Float","표준수치"),InnerGradeTable!$1:$1,0),0)*EnhanceTable!$R34)))</f>
        <v>0.54792113726052283</v>
      </c>
      <c r="R34">
        <f t="shared" ref="R34:R65" si="17">IF(B34=0,0,
IF(B34=1,1,
R33/IF(B34=5,1.2,
IF(B34=10,1.3,
IF(B34=15,1.6,
IF(B34=20,1.7,
IF(B34=25,2,
IF(B34=30,3,
1.08))))))))</f>
        <v>0.17182806864489997</v>
      </c>
      <c r="S34">
        <f t="shared" ref="S34:S65" si="18">1-(1-D34)^S$1</f>
        <v>0.50653547444863078</v>
      </c>
      <c r="T34">
        <f t="shared" ref="T34:T65" si="19">1-(1-E34)^T$1</f>
        <v>0.83217408527573689</v>
      </c>
      <c r="U34">
        <f t="shared" ref="U34:U65" si="20">1-(1-F34)^U$1</f>
        <v>0.98982205476854423</v>
      </c>
      <c r="V34">
        <f t="shared" ref="V34:V65" si="21">1-(1-G34)^V$1</f>
        <v>0.99999575509953176</v>
      </c>
      <c r="W34">
        <f t="shared" ref="W34:W65" si="22">1-(1-H34)^W$1</f>
        <v>1</v>
      </c>
      <c r="X34">
        <f t="shared" ref="X34:X65" si="23">1-(1-I34)^X$1</f>
        <v>1</v>
      </c>
      <c r="Y34">
        <f t="shared" ref="Y34:Y65" si="24">1-(1-J34)^Y$1</f>
        <v>1</v>
      </c>
      <c r="Z34">
        <f t="shared" ref="Z34:Z65" si="25">SQRT((1-D34)/D34^2)</f>
        <v>70.790428220517242</v>
      </c>
      <c r="AA34">
        <f t="shared" ref="AA34:AA65" si="26">SQRT((1-E34)/E34^2)</f>
        <v>28.012415637879695</v>
      </c>
      <c r="AB34">
        <f t="shared" ref="AB34:AB65" si="27">SQRT((1-F34)/F34^2)</f>
        <v>10.895284216466951</v>
      </c>
      <c r="AC34">
        <f t="shared" ref="AC34:AC65" si="28">SQRT((1-G34)/G34^2)</f>
        <v>4.0318153053699834</v>
      </c>
      <c r="AD34">
        <f t="shared" ref="AD34:AD65" si="29">SQRT((1-H34)/H34^2)</f>
        <v>1.2271256845241072</v>
      </c>
      <c r="AE34">
        <f t="shared" ref="AE34:AE65" si="30">SQRT((1-I34)/I34^2)</f>
        <v>1.2271256845241072</v>
      </c>
      <c r="AF34">
        <f t="shared" ref="AF34:AF65" si="31">SQRT((1-J34)/J34^2)</f>
        <v>1.2271256845241072</v>
      </c>
    </row>
    <row r="35" spans="1:32" x14ac:dyDescent="0.3">
      <c r="A35">
        <v>3</v>
      </c>
      <c r="B35">
        <v>0</v>
      </c>
      <c r="C35" s="3">
        <f t="shared" si="16"/>
        <v>1</v>
      </c>
      <c r="D35">
        <f>MIN(1,IF($B35=0,0,
IF(NOT(ISBLANK(K35)),K35,
VLOOKUP($A35,InnerGradeTable!$A:$W,MATCH(SUBSTITUTE(D$1,"|Float","표준수치"),InnerGradeTable!$1:$1,0),0)*EnhanceTable!$R35)))</f>
        <v>0</v>
      </c>
      <c r="E35">
        <f>MIN(1,IF($B35=0,0,
IF(NOT(ISBLANK(L35)),L35,
VLOOKUP($A35,InnerGradeTable!$A:$W,MATCH(SUBSTITUTE(E$1,"|Float","표준수치"),InnerGradeTable!$1:$1,0),0)*EnhanceTable!$R35)))</f>
        <v>0</v>
      </c>
      <c r="F35">
        <f>MIN(1,IF($B35=0,0,
IF(NOT(ISBLANK(M35)),M35,
VLOOKUP($A35,InnerGradeTable!$A:$W,MATCH(SUBSTITUTE(F$1,"|Float","표준수치"),InnerGradeTable!$1:$1,0),0)*EnhanceTable!$R35)))</f>
        <v>0</v>
      </c>
      <c r="G35">
        <f>MIN(1,IF($B35=0,0,
IF(NOT(ISBLANK(N35)),N35,
VLOOKUP($A35,InnerGradeTable!$A:$W,MATCH(SUBSTITUTE(G$1,"|Float","표준수치"),InnerGradeTable!$1:$1,0),0)*EnhanceTable!$R35)))</f>
        <v>0</v>
      </c>
      <c r="H35">
        <f>MIN(1,IF($B35=0,0,
IF(NOT(ISBLANK(O35)),O35,
VLOOKUP($A35,InnerGradeTable!$A:$W,MATCH(SUBSTITUTE(H$1,"|Float","표준수치"),InnerGradeTable!$1:$1,0),0)*EnhanceTable!$R35)))</f>
        <v>0</v>
      </c>
      <c r="I35">
        <f>MIN(1,IF($B35=0,0,
IF(NOT(ISBLANK(P35)),P35,
VLOOKUP($A35,InnerGradeTable!$A:$W,MATCH(SUBSTITUTE(I$1,"|Float","표준수치"),InnerGradeTable!$1:$1,0),0)*EnhanceTable!$R35)))</f>
        <v>0</v>
      </c>
      <c r="J35">
        <f>MIN(1,IF($B35=0,0,
IF(NOT(ISBLANK(Q35)),Q35,
VLOOKUP($A35,InnerGradeTable!$A:$W,MATCH(SUBSTITUTE(J$1,"|Float","표준수치"),InnerGradeTable!$1:$1,0),0)*EnhanceTable!$R35)))</f>
        <v>0</v>
      </c>
      <c r="R35">
        <f t="shared" si="17"/>
        <v>0</v>
      </c>
      <c r="S35">
        <f t="shared" si="18"/>
        <v>0</v>
      </c>
      <c r="T35">
        <f t="shared" si="19"/>
        <v>0</v>
      </c>
      <c r="U35">
        <f t="shared" si="20"/>
        <v>0</v>
      </c>
      <c r="V35">
        <f t="shared" si="21"/>
        <v>0</v>
      </c>
      <c r="W35">
        <f t="shared" si="22"/>
        <v>0</v>
      </c>
      <c r="X35">
        <f t="shared" si="23"/>
        <v>0</v>
      </c>
      <c r="Y35">
        <f t="shared" si="24"/>
        <v>0</v>
      </c>
      <c r="Z35" t="e">
        <f t="shared" si="25"/>
        <v>#DIV/0!</v>
      </c>
      <c r="AA35" t="e">
        <f t="shared" si="26"/>
        <v>#DIV/0!</v>
      </c>
      <c r="AB35" t="e">
        <f t="shared" si="27"/>
        <v>#DIV/0!</v>
      </c>
      <c r="AC35" t="e">
        <f t="shared" si="28"/>
        <v>#DIV/0!</v>
      </c>
      <c r="AD35" t="e">
        <f t="shared" si="29"/>
        <v>#DIV/0!</v>
      </c>
      <c r="AE35" t="e">
        <f t="shared" si="30"/>
        <v>#DIV/0!</v>
      </c>
      <c r="AF35" t="e">
        <f t="shared" si="31"/>
        <v>#DIV/0!</v>
      </c>
    </row>
    <row r="36" spans="1:32" x14ac:dyDescent="0.3">
      <c r="A36">
        <v>3</v>
      </c>
      <c r="B36">
        <v>1</v>
      </c>
      <c r="C36" s="3">
        <f t="shared" si="16"/>
        <v>1.0900000000000001</v>
      </c>
      <c r="D36">
        <f>MIN(1,IF($B36=0,0,
IF(NOT(ISBLANK(K36)),K36,
VLOOKUP($A36,InnerGradeTable!$A:$W,MATCH(SUBSTITUTE(D$1,"|Float","표준수치"),InnerGradeTable!$1:$1,0),0)*EnhanceTable!$R36)))</f>
        <v>2.3323615160349857E-2</v>
      </c>
      <c r="E36">
        <f>MIN(1,IF($B36=0,0,
IF(NOT(ISBLANK(L36)),L36,
VLOOKUP($A36,InnerGradeTable!$A:$W,MATCH(SUBSTITUTE(E$1,"|Float","표준수치"),InnerGradeTable!$1:$1,0),0)*EnhanceTable!$R36)))</f>
        <v>5.830903790087464E-2</v>
      </c>
      <c r="F36">
        <f>MIN(1,IF($B36=0,0,
IF(NOT(ISBLANK(M36)),M36,
VLOOKUP($A36,InnerGradeTable!$A:$W,MATCH(SUBSTITUTE(F$1,"|Float","표준수치"),InnerGradeTable!$1:$1,0),0)*EnhanceTable!$R36)))</f>
        <v>0.1457725947521866</v>
      </c>
      <c r="G36">
        <f>MIN(1,IF($B36=0,0,
IF(NOT(ISBLANK(N36)),N36,
VLOOKUP($A36,InnerGradeTable!$A:$W,MATCH(SUBSTITUTE(G$1,"|Float","표준수치"),InnerGradeTable!$1:$1,0),0)*EnhanceTable!$R36)))</f>
        <v>0.3644314868804665</v>
      </c>
      <c r="H36">
        <f>MIN(1,IF($B36=0,0,
IF(NOT(ISBLANK(O36)),O36,
VLOOKUP($A36,InnerGradeTable!$A:$W,MATCH(SUBSTITUTE(H$1,"|Float","표준수치"),InnerGradeTable!$1:$1,0),0)*EnhanceTable!$R36)))</f>
        <v>0.91107871720116629</v>
      </c>
      <c r="I36">
        <f>MIN(1,IF($B36=0,0,
IF(NOT(ISBLANK(P36)),P36,
VLOOKUP($A36,InnerGradeTable!$A:$W,MATCH(SUBSTITUTE(I$1,"|Float","표준수치"),InnerGradeTable!$1:$1,0),0)*EnhanceTable!$R36)))</f>
        <v>0.91107871720116629</v>
      </c>
      <c r="J36">
        <f>MIN(1,IF($B36=0,0,
IF(NOT(ISBLANK(Q36)),Q36,
VLOOKUP($A36,InnerGradeTable!$A:$W,MATCH(SUBSTITUTE(J$1,"|Float","표준수치"),InnerGradeTable!$1:$1,0),0)*EnhanceTable!$R36)))</f>
        <v>0.91107871720116629</v>
      </c>
      <c r="R36">
        <f t="shared" si="17"/>
        <v>1</v>
      </c>
      <c r="S36">
        <f t="shared" si="18"/>
        <v>0.69271996069863517</v>
      </c>
      <c r="T36">
        <f t="shared" si="19"/>
        <v>0.95040703039658259</v>
      </c>
      <c r="U36">
        <f t="shared" si="20"/>
        <v>0.99962096875189077</v>
      </c>
      <c r="V36">
        <f t="shared" si="21"/>
        <v>0.99999999985608079</v>
      </c>
      <c r="W36">
        <f t="shared" si="22"/>
        <v>1</v>
      </c>
      <c r="X36">
        <f t="shared" si="23"/>
        <v>1</v>
      </c>
      <c r="Y36">
        <f t="shared" si="24"/>
        <v>1</v>
      </c>
      <c r="Z36">
        <f t="shared" si="25"/>
        <v>42.372050044811374</v>
      </c>
      <c r="AA36">
        <f t="shared" si="26"/>
        <v>16.642490799156235</v>
      </c>
      <c r="AB36">
        <f t="shared" si="27"/>
        <v>6.3403154495655807</v>
      </c>
      <c r="AC36">
        <f t="shared" si="28"/>
        <v>2.1875867982779558</v>
      </c>
      <c r="AD36">
        <f t="shared" si="29"/>
        <v>0.32730071799493482</v>
      </c>
      <c r="AE36">
        <f t="shared" si="30"/>
        <v>0.32730071799493482</v>
      </c>
      <c r="AF36">
        <f t="shared" si="31"/>
        <v>0.32730071799493482</v>
      </c>
    </row>
    <row r="37" spans="1:32" x14ac:dyDescent="0.3">
      <c r="A37">
        <v>3</v>
      </c>
      <c r="B37">
        <v>2</v>
      </c>
      <c r="C37" s="3">
        <f t="shared" si="16"/>
        <v>1.1881000000000002</v>
      </c>
      <c r="D37">
        <f>MIN(1,IF($B37=0,0,
IF(NOT(ISBLANK(K37)),K37,
VLOOKUP($A37,InnerGradeTable!$A:$W,MATCH(SUBSTITUTE(D$1,"|Float","표준수치"),InnerGradeTable!$1:$1,0),0)*EnhanceTable!$R37)))</f>
        <v>2.1595939963286903E-2</v>
      </c>
      <c r="E37">
        <f>MIN(1,IF($B37=0,0,
IF(NOT(ISBLANK(L37)),L37,
VLOOKUP($A37,InnerGradeTable!$A:$W,MATCH(SUBSTITUTE(E$1,"|Float","표준수치"),InnerGradeTable!$1:$1,0),0)*EnhanceTable!$R37)))</f>
        <v>5.3989849908217251E-2</v>
      </c>
      <c r="F37">
        <f>MIN(1,IF($B37=0,0,
IF(NOT(ISBLANK(M37)),M37,
VLOOKUP($A37,InnerGradeTable!$A:$W,MATCH(SUBSTITUTE(F$1,"|Float","표준수치"),InnerGradeTable!$1:$1,0),0)*EnhanceTable!$R37)))</f>
        <v>0.13497462477054312</v>
      </c>
      <c r="G37">
        <f>MIN(1,IF($B37=0,0,
IF(NOT(ISBLANK(N37)),N37,
VLOOKUP($A37,InnerGradeTable!$A:$W,MATCH(SUBSTITUTE(G$1,"|Float","표준수치"),InnerGradeTable!$1:$1,0),0)*EnhanceTable!$R37)))</f>
        <v>0.33743656192635785</v>
      </c>
      <c r="H37">
        <f>MIN(1,IF($B37=0,0,
IF(NOT(ISBLANK(O37)),O37,
VLOOKUP($A37,InnerGradeTable!$A:$W,MATCH(SUBSTITUTE(H$1,"|Float","표준수치"),InnerGradeTable!$1:$1,0),0)*EnhanceTable!$R37)))</f>
        <v>0.84359140481589456</v>
      </c>
      <c r="I37">
        <f>MIN(1,IF($B37=0,0,
IF(NOT(ISBLANK(P37)),P37,
VLOOKUP($A37,InnerGradeTable!$A:$W,MATCH(SUBSTITUTE(I$1,"|Float","표준수치"),InnerGradeTable!$1:$1,0),0)*EnhanceTable!$R37)))</f>
        <v>0.84359140481589456</v>
      </c>
      <c r="J37">
        <f>MIN(1,IF($B37=0,0,
IF(NOT(ISBLANK(Q37)),Q37,
VLOOKUP($A37,InnerGradeTable!$A:$W,MATCH(SUBSTITUTE(J$1,"|Float","표준수치"),InnerGradeTable!$1:$1,0),0)*EnhanceTable!$R37)))</f>
        <v>0.84359140481589456</v>
      </c>
      <c r="R37">
        <f t="shared" si="17"/>
        <v>0.92592592592592582</v>
      </c>
      <c r="S37">
        <f t="shared" si="18"/>
        <v>0.66433016881377782</v>
      </c>
      <c r="T37">
        <f t="shared" si="19"/>
        <v>0.93765669717374089</v>
      </c>
      <c r="U37">
        <f t="shared" si="20"/>
        <v>0.99928969908072707</v>
      </c>
      <c r="V37">
        <f t="shared" si="21"/>
        <v>0.99999999884820989</v>
      </c>
      <c r="W37">
        <f t="shared" si="22"/>
        <v>1</v>
      </c>
      <c r="X37">
        <f t="shared" si="23"/>
        <v>1</v>
      </c>
      <c r="Y37">
        <f t="shared" si="24"/>
        <v>1</v>
      </c>
      <c r="Z37">
        <f t="shared" si="25"/>
        <v>45.802270958981936</v>
      </c>
      <c r="AA37">
        <f t="shared" si="26"/>
        <v>18.015062697642772</v>
      </c>
      <c r="AB37">
        <f t="shared" si="27"/>
        <v>6.8906833797526943</v>
      </c>
      <c r="AC37">
        <f t="shared" si="28"/>
        <v>2.4122460053651245</v>
      </c>
      <c r="AD37">
        <f t="shared" si="29"/>
        <v>0.46881139754063156</v>
      </c>
      <c r="AE37">
        <f t="shared" si="30"/>
        <v>0.46881139754063156</v>
      </c>
      <c r="AF37">
        <f t="shared" si="31"/>
        <v>0.46881139754063156</v>
      </c>
    </row>
    <row r="38" spans="1:32" x14ac:dyDescent="0.3">
      <c r="A38">
        <v>3</v>
      </c>
      <c r="B38">
        <v>3</v>
      </c>
      <c r="C38" s="3">
        <f t="shared" si="16"/>
        <v>1.2950290000000002</v>
      </c>
      <c r="D38">
        <f>MIN(1,IF($B38=0,0,
IF(NOT(ISBLANK(K38)),K38,
VLOOKUP($A38,InnerGradeTable!$A:$W,MATCH(SUBSTITUTE(D$1,"|Float","표준수치"),InnerGradeTable!$1:$1,0),0)*EnhanceTable!$R38)))</f>
        <v>1.9996240706747131E-2</v>
      </c>
      <c r="E38">
        <f>MIN(1,IF($B38=0,0,
IF(NOT(ISBLANK(L38)),L38,
VLOOKUP($A38,InnerGradeTable!$A:$W,MATCH(SUBSTITUTE(E$1,"|Float","표준수치"),InnerGradeTable!$1:$1,0),0)*EnhanceTable!$R38)))</f>
        <v>4.9990601766867822E-2</v>
      </c>
      <c r="F38">
        <f>MIN(1,IF($B38=0,0,
IF(NOT(ISBLANK(M38)),M38,
VLOOKUP($A38,InnerGradeTable!$A:$W,MATCH(SUBSTITUTE(F$1,"|Float","표준수치"),InnerGradeTable!$1:$1,0),0)*EnhanceTable!$R38)))</f>
        <v>0.12497650441716955</v>
      </c>
      <c r="G38">
        <f>MIN(1,IF($B38=0,0,
IF(NOT(ISBLANK(N38)),N38,
VLOOKUP($A38,InnerGradeTable!$A:$W,MATCH(SUBSTITUTE(G$1,"|Float","표준수치"),InnerGradeTable!$1:$1,0),0)*EnhanceTable!$R38)))</f>
        <v>0.31244126104292391</v>
      </c>
      <c r="H38">
        <f>MIN(1,IF($B38=0,0,
IF(NOT(ISBLANK(O38)),O38,
VLOOKUP($A38,InnerGradeTable!$A:$W,MATCH(SUBSTITUTE(H$1,"|Float","표준수치"),InnerGradeTable!$1:$1,0),0)*EnhanceTable!$R38)))</f>
        <v>0.78110315260730978</v>
      </c>
      <c r="I38">
        <f>MIN(1,IF($B38=0,0,
IF(NOT(ISBLANK(P38)),P38,
VLOOKUP($A38,InnerGradeTable!$A:$W,MATCH(SUBSTITUTE(I$1,"|Float","표준수치"),InnerGradeTable!$1:$1,0),0)*EnhanceTable!$R38)))</f>
        <v>0.78110315260730978</v>
      </c>
      <c r="J38">
        <f>MIN(1,IF($B38=0,0,
IF(NOT(ISBLANK(Q38)),Q38,
VLOOKUP($A38,InnerGradeTable!$A:$W,MATCH(SUBSTITUTE(J$1,"|Float","표준수치"),InnerGradeTable!$1:$1,0),0)*EnhanceTable!$R38)))</f>
        <v>0.78110315260730978</v>
      </c>
      <c r="R38">
        <f t="shared" si="17"/>
        <v>0.8573388203017831</v>
      </c>
      <c r="S38">
        <f t="shared" si="18"/>
        <v>0.63576046535712272</v>
      </c>
      <c r="T38">
        <f t="shared" si="19"/>
        <v>0.92301695513819171</v>
      </c>
      <c r="U38">
        <f t="shared" si="20"/>
        <v>0.99873821392829099</v>
      </c>
      <c r="V38">
        <f t="shared" si="21"/>
        <v>0.99999999266347639</v>
      </c>
      <c r="W38">
        <f t="shared" si="22"/>
        <v>1</v>
      </c>
      <c r="X38">
        <f t="shared" si="23"/>
        <v>1</v>
      </c>
      <c r="Y38">
        <f t="shared" si="24"/>
        <v>1</v>
      </c>
      <c r="Z38">
        <f t="shared" si="25"/>
        <v>49.506875162546869</v>
      </c>
      <c r="AA38">
        <f t="shared" si="26"/>
        <v>19.497349926018153</v>
      </c>
      <c r="AB38">
        <f t="shared" si="27"/>
        <v>7.4848221262776864</v>
      </c>
      <c r="AC38">
        <f t="shared" si="28"/>
        <v>2.6539120184969511</v>
      </c>
      <c r="AD38">
        <f t="shared" si="29"/>
        <v>0.59897867767359603</v>
      </c>
      <c r="AE38">
        <f t="shared" si="30"/>
        <v>0.59897867767359603</v>
      </c>
      <c r="AF38">
        <f t="shared" si="31"/>
        <v>0.59897867767359603</v>
      </c>
    </row>
    <row r="39" spans="1:32" x14ac:dyDescent="0.3">
      <c r="A39">
        <v>3</v>
      </c>
      <c r="B39">
        <v>4</v>
      </c>
      <c r="C39" s="3">
        <f t="shared" si="16"/>
        <v>1.4115816100000003</v>
      </c>
      <c r="D39">
        <f>MIN(1,IF($B39=0,0,
IF(NOT(ISBLANK(K39)),K39,
VLOOKUP($A39,InnerGradeTable!$A:$W,MATCH(SUBSTITUTE(D$1,"|Float","표준수치"),InnerGradeTable!$1:$1,0),0)*EnhanceTable!$R39)))</f>
        <v>1.8515037691432527E-2</v>
      </c>
      <c r="E39">
        <f>MIN(1,IF($B39=0,0,
IF(NOT(ISBLANK(L39)),L39,
VLOOKUP($A39,InnerGradeTable!$A:$W,MATCH(SUBSTITUTE(E$1,"|Float","표준수치"),InnerGradeTable!$1:$1,0),0)*EnhanceTable!$R39)))</f>
        <v>4.6287594228581315E-2</v>
      </c>
      <c r="F39">
        <f>MIN(1,IF($B39=0,0,
IF(NOT(ISBLANK(M39)),M39,
VLOOKUP($A39,InnerGradeTable!$A:$W,MATCH(SUBSTITUTE(F$1,"|Float","표준수치"),InnerGradeTable!$1:$1,0),0)*EnhanceTable!$R39)))</f>
        <v>0.11571898557145328</v>
      </c>
      <c r="G39">
        <f>MIN(1,IF($B39=0,0,
IF(NOT(ISBLANK(N39)),N39,
VLOOKUP($A39,InnerGradeTable!$A:$W,MATCH(SUBSTITUTE(G$1,"|Float","표준수치"),InnerGradeTable!$1:$1,0),0)*EnhanceTable!$R39)))</f>
        <v>0.2892974639286332</v>
      </c>
      <c r="H39">
        <f>MIN(1,IF($B39=0,0,
IF(NOT(ISBLANK(O39)),O39,
VLOOKUP($A39,InnerGradeTable!$A:$W,MATCH(SUBSTITUTE(H$1,"|Float","표준수치"),InnerGradeTable!$1:$1,0),0)*EnhanceTable!$R39)))</f>
        <v>0.72324365982158301</v>
      </c>
      <c r="I39">
        <f>MIN(1,IF($B39=0,0,
IF(NOT(ISBLANK(P39)),P39,
VLOOKUP($A39,InnerGradeTable!$A:$W,MATCH(SUBSTITUTE(I$1,"|Float","표준수치"),InnerGradeTable!$1:$1,0),0)*EnhanceTable!$R39)))</f>
        <v>0.72324365982158301</v>
      </c>
      <c r="J39">
        <f>MIN(1,IF($B39=0,0,
IF(NOT(ISBLANK(Q39)),Q39,
VLOOKUP($A39,InnerGradeTable!$A:$W,MATCH(SUBSTITUTE(J$1,"|Float","표준수치"),InnerGradeTable!$1:$1,0),0)*EnhanceTable!$R39)))</f>
        <v>0.72324365982158301</v>
      </c>
      <c r="R39">
        <f t="shared" si="17"/>
        <v>0.79383224102016947</v>
      </c>
      <c r="S39">
        <f t="shared" si="18"/>
        <v>0.60719003189272158</v>
      </c>
      <c r="T39">
        <f t="shared" si="19"/>
        <v>0.90648708481458029</v>
      </c>
      <c r="U39">
        <f t="shared" si="20"/>
        <v>0.99786442396224551</v>
      </c>
      <c r="V39">
        <f t="shared" si="21"/>
        <v>0.99999996159451454</v>
      </c>
      <c r="W39">
        <f t="shared" si="22"/>
        <v>1</v>
      </c>
      <c r="X39">
        <f t="shared" si="23"/>
        <v>1</v>
      </c>
      <c r="Y39">
        <f t="shared" si="24"/>
        <v>1</v>
      </c>
      <c r="Z39">
        <f t="shared" si="25"/>
        <v>53.507815943683447</v>
      </c>
      <c r="AA39">
        <f t="shared" si="26"/>
        <v>21.09813693789328</v>
      </c>
      <c r="AB39">
        <f t="shared" si="27"/>
        <v>8.1262566147036903</v>
      </c>
      <c r="AC39">
        <f t="shared" si="28"/>
        <v>2.9140654786882325</v>
      </c>
      <c r="AD39">
        <f t="shared" si="29"/>
        <v>0.72738468744756823</v>
      </c>
      <c r="AE39">
        <f t="shared" si="30"/>
        <v>0.72738468744756823</v>
      </c>
      <c r="AF39">
        <f t="shared" si="31"/>
        <v>0.72738468744756823</v>
      </c>
    </row>
    <row r="40" spans="1:32" x14ac:dyDescent="0.3">
      <c r="A40">
        <v>3</v>
      </c>
      <c r="B40">
        <v>5</v>
      </c>
      <c r="C40" s="3">
        <f t="shared" si="16"/>
        <v>1.5386239549000005</v>
      </c>
      <c r="D40">
        <f>MIN(1,IF($B40=0,0,
IF(NOT(ISBLANK(K40)),K40,
VLOOKUP($A40,InnerGradeTable!$A:$W,MATCH(SUBSTITUTE(D$1,"|Float","표준수치"),InnerGradeTable!$1:$1,0),0)*EnhanceTable!$R40)))</f>
        <v>1.5429198076193772E-2</v>
      </c>
      <c r="E40">
        <f>MIN(1,IF($B40=0,0,
IF(NOT(ISBLANK(L40)),L40,
VLOOKUP($A40,InnerGradeTable!$A:$W,MATCH(SUBSTITUTE(E$1,"|Float","표준수치"),InnerGradeTable!$1:$1,0),0)*EnhanceTable!$R40)))</f>
        <v>3.8572995190484426E-2</v>
      </c>
      <c r="F40">
        <f>MIN(1,IF($B40=0,0,
IF(NOT(ISBLANK(M40)),M40,
VLOOKUP($A40,InnerGradeTable!$A:$W,MATCH(SUBSTITUTE(F$1,"|Float","표준수치"),InnerGradeTable!$1:$1,0),0)*EnhanceTable!$R40)))</f>
        <v>9.6432487976211068E-2</v>
      </c>
      <c r="G40">
        <f>MIN(1,IF($B40=0,0,
IF(NOT(ISBLANK(N40)),N40,
VLOOKUP($A40,InnerGradeTable!$A:$W,MATCH(SUBSTITUTE(G$1,"|Float","표준수치"),InnerGradeTable!$1:$1,0),0)*EnhanceTable!$R40)))</f>
        <v>0.24108121994052767</v>
      </c>
      <c r="H40">
        <f>MIN(1,IF($B40=0,0,
IF(NOT(ISBLANK(O40)),O40,
VLOOKUP($A40,InnerGradeTable!$A:$W,MATCH(SUBSTITUTE(H$1,"|Float","표준수치"),InnerGradeTable!$1:$1,0),0)*EnhanceTable!$R40)))</f>
        <v>0.60270304985131917</v>
      </c>
      <c r="I40">
        <f>MIN(1,IF($B40=0,0,
IF(NOT(ISBLANK(P40)),P40,
VLOOKUP($A40,InnerGradeTable!$A:$W,MATCH(SUBSTITUTE(I$1,"|Float","표준수치"),InnerGradeTable!$1:$1,0),0)*EnhanceTable!$R40)))</f>
        <v>0.60270304985131917</v>
      </c>
      <c r="J40">
        <f>MIN(1,IF($B40=0,0,
IF(NOT(ISBLANK(Q40)),Q40,
VLOOKUP($A40,InnerGradeTable!$A:$W,MATCH(SUBSTITUTE(J$1,"|Float","표준수치"),InnerGradeTable!$1:$1,0),0)*EnhanceTable!$R40)))</f>
        <v>0.60270304985131917</v>
      </c>
      <c r="R40">
        <f t="shared" si="17"/>
        <v>0.66152686751680789</v>
      </c>
      <c r="S40">
        <f t="shared" si="18"/>
        <v>0.54043428940988236</v>
      </c>
      <c r="T40">
        <f t="shared" si="19"/>
        <v>0.86010060803089483</v>
      </c>
      <c r="U40">
        <f t="shared" si="20"/>
        <v>0.9937189772187881</v>
      </c>
      <c r="V40">
        <f t="shared" si="21"/>
        <v>0.99999897726057796</v>
      </c>
      <c r="W40">
        <f t="shared" si="22"/>
        <v>1</v>
      </c>
      <c r="X40">
        <f t="shared" si="23"/>
        <v>1</v>
      </c>
      <c r="Y40">
        <f t="shared" si="24"/>
        <v>1</v>
      </c>
      <c r="Z40">
        <f t="shared" si="25"/>
        <v>64.310238726433525</v>
      </c>
      <c r="AA40">
        <f t="shared" si="26"/>
        <v>25.419956039146477</v>
      </c>
      <c r="AB40">
        <f t="shared" si="27"/>
        <v>9.8572763426182952</v>
      </c>
      <c r="AC40">
        <f t="shared" si="28"/>
        <v>3.6135516737690039</v>
      </c>
      <c r="AD40">
        <f t="shared" si="29"/>
        <v>1.0458134585937413</v>
      </c>
      <c r="AE40">
        <f t="shared" si="30"/>
        <v>1.0458134585937413</v>
      </c>
      <c r="AF40">
        <f t="shared" si="31"/>
        <v>1.0458134585937413</v>
      </c>
    </row>
    <row r="41" spans="1:32" x14ac:dyDescent="0.3">
      <c r="A41">
        <v>3</v>
      </c>
      <c r="B41">
        <v>6</v>
      </c>
      <c r="C41" s="3">
        <f t="shared" si="16"/>
        <v>1.6771001108410006</v>
      </c>
      <c r="D41">
        <f>MIN(1,IF($B41=0,0,
IF(NOT(ISBLANK(K41)),K41,
VLOOKUP($A41,InnerGradeTable!$A:$W,MATCH(SUBSTITUTE(D$1,"|Float","표준수치"),InnerGradeTable!$1:$1,0),0)*EnhanceTable!$R41)))</f>
        <v>1.4286294514994233E-2</v>
      </c>
      <c r="E41">
        <f>MIN(1,IF($B41=0,0,
IF(NOT(ISBLANK(L41)),L41,
VLOOKUP($A41,InnerGradeTable!$A:$W,MATCH(SUBSTITUTE(E$1,"|Float","표준수치"),InnerGradeTable!$1:$1,0),0)*EnhanceTable!$R41)))</f>
        <v>3.5715736287485582E-2</v>
      </c>
      <c r="F41">
        <f>MIN(1,IF($B41=0,0,
IF(NOT(ISBLANK(M41)),M41,
VLOOKUP($A41,InnerGradeTable!$A:$W,MATCH(SUBSTITUTE(F$1,"|Float","표준수치"),InnerGradeTable!$1:$1,0),0)*EnhanceTable!$R41)))</f>
        <v>8.9289340718713944E-2</v>
      </c>
      <c r="G41">
        <f>MIN(1,IF($B41=0,0,
IF(NOT(ISBLANK(N41)),N41,
VLOOKUP($A41,InnerGradeTable!$A:$W,MATCH(SUBSTITUTE(G$1,"|Float","표준수치"),InnerGradeTable!$1:$1,0),0)*EnhanceTable!$R41)))</f>
        <v>0.22322335179678487</v>
      </c>
      <c r="H41">
        <f>MIN(1,IF($B41=0,0,
IF(NOT(ISBLANK(O41)),O41,
VLOOKUP($A41,InnerGradeTable!$A:$W,MATCH(SUBSTITUTE(H$1,"|Float","표준수치"),InnerGradeTable!$1:$1,0),0)*EnhanceTable!$R41)))</f>
        <v>0.55805837949196224</v>
      </c>
      <c r="I41">
        <f>MIN(1,IF($B41=0,0,
IF(NOT(ISBLANK(P41)),P41,
VLOOKUP($A41,InnerGradeTable!$A:$W,MATCH(SUBSTITUTE(I$1,"|Float","표준수치"),InnerGradeTable!$1:$1,0),0)*EnhanceTable!$R41)))</f>
        <v>0.55805837949196224</v>
      </c>
      <c r="J41">
        <f>MIN(1,IF($B41=0,0,
IF(NOT(ISBLANK(Q41)),Q41,
VLOOKUP($A41,InnerGradeTable!$A:$W,MATCH(SUBSTITUTE(J$1,"|Float","표준수치"),InnerGradeTable!$1:$1,0),0)*EnhanceTable!$R41)))</f>
        <v>0.55805837949196224</v>
      </c>
      <c r="R41">
        <f t="shared" si="17"/>
        <v>0.61252487733037764</v>
      </c>
      <c r="S41">
        <f t="shared" si="18"/>
        <v>0.51298789723441796</v>
      </c>
      <c r="T41">
        <f t="shared" si="19"/>
        <v>0.837724119078744</v>
      </c>
      <c r="U41">
        <f t="shared" si="20"/>
        <v>0.99068847127981829</v>
      </c>
      <c r="V41">
        <f t="shared" si="21"/>
        <v>0.99999672803946049</v>
      </c>
      <c r="W41">
        <f t="shared" si="22"/>
        <v>1</v>
      </c>
      <c r="X41">
        <f t="shared" si="23"/>
        <v>1</v>
      </c>
      <c r="Y41">
        <f t="shared" si="24"/>
        <v>1</v>
      </c>
      <c r="Z41">
        <f t="shared" si="25"/>
        <v>69.495358333997359</v>
      </c>
      <c r="AA41">
        <f t="shared" si="26"/>
        <v>27.494316778513181</v>
      </c>
      <c r="AB41">
        <f t="shared" si="27"/>
        <v>10.687855993955244</v>
      </c>
      <c r="AC41">
        <f t="shared" si="28"/>
        <v>3.9482846517331049</v>
      </c>
      <c r="AD41">
        <f t="shared" si="29"/>
        <v>1.1912497383759093</v>
      </c>
      <c r="AE41">
        <f t="shared" si="30"/>
        <v>1.1912497383759093</v>
      </c>
      <c r="AF41">
        <f t="shared" si="31"/>
        <v>1.1912497383759093</v>
      </c>
    </row>
    <row r="42" spans="1:32" x14ac:dyDescent="0.3">
      <c r="A42">
        <v>3</v>
      </c>
      <c r="B42">
        <v>7</v>
      </c>
      <c r="C42" s="3">
        <f t="shared" si="16"/>
        <v>1.8280391208166908</v>
      </c>
      <c r="D42">
        <f>MIN(1,IF($B42=0,0,
IF(NOT(ISBLANK(K42)),K42,
VLOOKUP($A42,InnerGradeTable!$A:$W,MATCH(SUBSTITUTE(D$1,"|Float","표준수치"),InnerGradeTable!$1:$1,0),0)*EnhanceTable!$R42)))</f>
        <v>1.322805047684651E-2</v>
      </c>
      <c r="E42">
        <f>MIN(1,IF($B42=0,0,
IF(NOT(ISBLANK(L42)),L42,
VLOOKUP($A42,InnerGradeTable!$A:$W,MATCH(SUBSTITUTE(E$1,"|Float","표준수치"),InnerGradeTable!$1:$1,0),0)*EnhanceTable!$R42)))</f>
        <v>3.3070126192116273E-2</v>
      </c>
      <c r="F42">
        <f>MIN(1,IF($B42=0,0,
IF(NOT(ISBLANK(M42)),M42,
VLOOKUP($A42,InnerGradeTable!$A:$W,MATCH(SUBSTITUTE(F$1,"|Float","표준수치"),InnerGradeTable!$1:$1,0),0)*EnhanceTable!$R42)))</f>
        <v>8.2675315480290681E-2</v>
      </c>
      <c r="G42">
        <f>MIN(1,IF($B42=0,0,
IF(NOT(ISBLANK(N42)),N42,
VLOOKUP($A42,InnerGradeTable!$A:$W,MATCH(SUBSTITUTE(G$1,"|Float","표준수치"),InnerGradeTable!$1:$1,0),0)*EnhanceTable!$R42)))</f>
        <v>0.2066882887007267</v>
      </c>
      <c r="H42">
        <f>MIN(1,IF($B42=0,0,
IF(NOT(ISBLANK(O42)),O42,
VLOOKUP($A42,InnerGradeTable!$A:$W,MATCH(SUBSTITUTE(H$1,"|Float","표준수치"),InnerGradeTable!$1:$1,0),0)*EnhanceTable!$R42)))</f>
        <v>0.51672072175181682</v>
      </c>
      <c r="I42">
        <f>MIN(1,IF($B42=0,0,
IF(NOT(ISBLANK(P42)),P42,
VLOOKUP($A42,InnerGradeTable!$A:$W,MATCH(SUBSTITUTE(I$1,"|Float","표준수치"),InnerGradeTable!$1:$1,0),0)*EnhanceTable!$R42)))</f>
        <v>0.51672072175181682</v>
      </c>
      <c r="J42">
        <f>MIN(1,IF($B42=0,0,
IF(NOT(ISBLANK(Q42)),Q42,
VLOOKUP($A42,InnerGradeTable!$A:$W,MATCH(SUBSTITUTE(J$1,"|Float","표준수치"),InnerGradeTable!$1:$1,0),0)*EnhanceTable!$R42)))</f>
        <v>0.51672072175181682</v>
      </c>
      <c r="R42">
        <f t="shared" si="17"/>
        <v>0.56715266419479404</v>
      </c>
      <c r="S42">
        <f t="shared" si="18"/>
        <v>0.48614595929293947</v>
      </c>
      <c r="T42">
        <f t="shared" si="19"/>
        <v>0.81389891300370043</v>
      </c>
      <c r="U42">
        <f t="shared" si="20"/>
        <v>0.98662930413798178</v>
      </c>
      <c r="V42">
        <f t="shared" si="21"/>
        <v>0.99999062020641494</v>
      </c>
      <c r="W42">
        <f t="shared" si="22"/>
        <v>0.99999999999999989</v>
      </c>
      <c r="X42">
        <f t="shared" si="23"/>
        <v>0.99999999999999989</v>
      </c>
      <c r="Y42">
        <f t="shared" si="24"/>
        <v>0.99999999999999989</v>
      </c>
      <c r="Z42">
        <f t="shared" si="25"/>
        <v>75.095265017455858</v>
      </c>
      <c r="AA42">
        <f t="shared" si="26"/>
        <v>29.73456825639785</v>
      </c>
      <c r="AB42">
        <f t="shared" si="27"/>
        <v>11.584723676729224</v>
      </c>
      <c r="AC42">
        <f t="shared" si="28"/>
        <v>4.3092933912435205</v>
      </c>
      <c r="AD42">
        <f t="shared" si="29"/>
        <v>1.3453745527478667</v>
      </c>
      <c r="AE42">
        <f t="shared" si="30"/>
        <v>1.3453745527478667</v>
      </c>
      <c r="AF42">
        <f t="shared" si="31"/>
        <v>1.3453745527478667</v>
      </c>
    </row>
    <row r="43" spans="1:32" x14ac:dyDescent="0.3">
      <c r="A43">
        <v>3</v>
      </c>
      <c r="B43">
        <v>8</v>
      </c>
      <c r="C43" s="3">
        <f t="shared" si="16"/>
        <v>1.9925626416901931</v>
      </c>
      <c r="D43">
        <f>MIN(1,IF($B43=0,0,
IF(NOT(ISBLANK(K43)),K43,
VLOOKUP($A43,InnerGradeTable!$A:$W,MATCH(SUBSTITUTE(D$1,"|Float","표준수치"),InnerGradeTable!$1:$1,0),0)*EnhanceTable!$R43)))</f>
        <v>1.224819488596899E-2</v>
      </c>
      <c r="E43">
        <f>MIN(1,IF($B43=0,0,
IF(NOT(ISBLANK(L43)),L43,
VLOOKUP($A43,InnerGradeTable!$A:$W,MATCH(SUBSTITUTE(E$1,"|Float","표준수치"),InnerGradeTable!$1:$1,0),0)*EnhanceTable!$R43)))</f>
        <v>3.062048721492247E-2</v>
      </c>
      <c r="F43">
        <f>MIN(1,IF($B43=0,0,
IF(NOT(ISBLANK(M43)),M43,
VLOOKUP($A43,InnerGradeTable!$A:$W,MATCH(SUBSTITUTE(F$1,"|Float","표준수치"),InnerGradeTable!$1:$1,0),0)*EnhanceTable!$R43)))</f>
        <v>7.6551218037306176E-2</v>
      </c>
      <c r="G43">
        <f>MIN(1,IF($B43=0,0,
IF(NOT(ISBLANK(N43)),N43,
VLOOKUP($A43,InnerGradeTable!$A:$W,MATCH(SUBSTITUTE(G$1,"|Float","표준수치"),InnerGradeTable!$1:$1,0),0)*EnhanceTable!$R43)))</f>
        <v>0.19137804509326545</v>
      </c>
      <c r="H43">
        <f>MIN(1,IF($B43=0,0,
IF(NOT(ISBLANK(O43)),O43,
VLOOKUP($A43,InnerGradeTable!$A:$W,MATCH(SUBSTITUTE(H$1,"|Float","표준수치"),InnerGradeTable!$1:$1,0),0)*EnhanceTable!$R43)))</f>
        <v>0.47844511273316365</v>
      </c>
      <c r="I43">
        <f>MIN(1,IF($B43=0,0,
IF(NOT(ISBLANK(P43)),P43,
VLOOKUP($A43,InnerGradeTable!$A:$W,MATCH(SUBSTITUTE(I$1,"|Float","표준수치"),InnerGradeTable!$1:$1,0),0)*EnhanceTable!$R43)))</f>
        <v>0.47844511273316365</v>
      </c>
      <c r="J43">
        <f>MIN(1,IF($B43=0,0,
IF(NOT(ISBLANK(Q43)),Q43,
VLOOKUP($A43,InnerGradeTable!$A:$W,MATCH(SUBSTITUTE(J$1,"|Float","표준수치"),InnerGradeTable!$1:$1,0),0)*EnhanceTable!$R43)))</f>
        <v>0.47844511273316365</v>
      </c>
      <c r="R43">
        <f t="shared" si="17"/>
        <v>0.52514135573592036</v>
      </c>
      <c r="S43">
        <f t="shared" si="18"/>
        <v>0.46000268387198673</v>
      </c>
      <c r="T43">
        <f t="shared" si="19"/>
        <v>0.78880100492770344</v>
      </c>
      <c r="U43">
        <f t="shared" si="20"/>
        <v>0.98135164020521448</v>
      </c>
      <c r="V43">
        <f t="shared" si="21"/>
        <v>0.99997560636986038</v>
      </c>
      <c r="W43">
        <f t="shared" si="22"/>
        <v>0.99999999999999267</v>
      </c>
      <c r="X43">
        <f t="shared" si="23"/>
        <v>0.99999999999999267</v>
      </c>
      <c r="Y43">
        <f t="shared" si="24"/>
        <v>0.99999999999999267</v>
      </c>
      <c r="Z43">
        <f t="shared" si="25"/>
        <v>81.143143442569112</v>
      </c>
      <c r="AA43">
        <f t="shared" si="26"/>
        <v>32.153986258299341</v>
      </c>
      <c r="AB43">
        <f t="shared" si="27"/>
        <v>12.553195748969245</v>
      </c>
      <c r="AC43">
        <f t="shared" si="28"/>
        <v>4.6987317330909963</v>
      </c>
      <c r="AD43">
        <f t="shared" si="29"/>
        <v>1.5094470639897937</v>
      </c>
      <c r="AE43">
        <f t="shared" si="30"/>
        <v>1.5094470639897937</v>
      </c>
      <c r="AF43">
        <f t="shared" si="31"/>
        <v>1.5094470639897937</v>
      </c>
    </row>
    <row r="44" spans="1:32" x14ac:dyDescent="0.3">
      <c r="A44">
        <v>3</v>
      </c>
      <c r="B44">
        <v>9</v>
      </c>
      <c r="C44" s="3">
        <f t="shared" si="16"/>
        <v>2.1718932794423105</v>
      </c>
      <c r="D44">
        <f>MIN(1,IF($B44=0,0,
IF(NOT(ISBLANK(K44)),K44,
VLOOKUP($A44,InnerGradeTable!$A:$W,MATCH(SUBSTITUTE(D$1,"|Float","표준수치"),InnerGradeTable!$1:$1,0),0)*EnhanceTable!$R44)))</f>
        <v>1.1340921190712026E-2</v>
      </c>
      <c r="E44">
        <f>MIN(1,IF($B44=0,0,
IF(NOT(ISBLANK(L44)),L44,
VLOOKUP($A44,InnerGradeTable!$A:$W,MATCH(SUBSTITUTE(E$1,"|Float","표준수치"),InnerGradeTable!$1:$1,0),0)*EnhanceTable!$R44)))</f>
        <v>2.8352302976780066E-2</v>
      </c>
      <c r="F44">
        <f>MIN(1,IF($B44=0,0,
IF(NOT(ISBLANK(M44)),M44,
VLOOKUP($A44,InnerGradeTable!$A:$W,MATCH(SUBSTITUTE(F$1,"|Float","표준수치"),InnerGradeTable!$1:$1,0),0)*EnhanceTable!$R44)))</f>
        <v>7.088075744195016E-2</v>
      </c>
      <c r="G44">
        <f>MIN(1,IF($B44=0,0,
IF(NOT(ISBLANK(N44)),N44,
VLOOKUP($A44,InnerGradeTable!$A:$W,MATCH(SUBSTITUTE(G$1,"|Float","표준수치"),InnerGradeTable!$1:$1,0),0)*EnhanceTable!$R44)))</f>
        <v>0.17720189360487543</v>
      </c>
      <c r="H44">
        <f>MIN(1,IF($B44=0,0,
IF(NOT(ISBLANK(O44)),O44,
VLOOKUP($A44,InnerGradeTable!$A:$W,MATCH(SUBSTITUTE(H$1,"|Float","표준수치"),InnerGradeTable!$1:$1,0),0)*EnhanceTable!$R44)))</f>
        <v>0.44300473401218854</v>
      </c>
      <c r="I44">
        <f>MIN(1,IF($B44=0,0,
IF(NOT(ISBLANK(P44)),P44,
VLOOKUP($A44,InnerGradeTable!$A:$W,MATCH(SUBSTITUTE(I$1,"|Float","표준수치"),InnerGradeTable!$1:$1,0),0)*EnhanceTable!$R44)))</f>
        <v>0.44300473401218854</v>
      </c>
      <c r="J44">
        <f>MIN(1,IF($B44=0,0,
IF(NOT(ISBLANK(Q44)),Q44,
VLOOKUP($A44,InnerGradeTable!$A:$W,MATCH(SUBSTITUTE(J$1,"|Float","표준수치"),InnerGradeTable!$1:$1,0),0)*EnhanceTable!$R44)))</f>
        <v>0.44300473401218854</v>
      </c>
      <c r="R44">
        <f t="shared" si="17"/>
        <v>0.48624199605177809</v>
      </c>
      <c r="S44">
        <f t="shared" si="18"/>
        <v>0.43463627338099275</v>
      </c>
      <c r="T44">
        <f t="shared" si="19"/>
        <v>0.7626215538640928</v>
      </c>
      <c r="U44">
        <f t="shared" si="20"/>
        <v>0.97467364255234212</v>
      </c>
      <c r="V44">
        <f t="shared" si="21"/>
        <v>0.99994183467266917</v>
      </c>
      <c r="W44">
        <f t="shared" si="22"/>
        <v>0.99999999999980382</v>
      </c>
      <c r="X44">
        <f t="shared" si="23"/>
        <v>0.99999999999980382</v>
      </c>
      <c r="Y44">
        <f t="shared" si="24"/>
        <v>0.99999999999980382</v>
      </c>
      <c r="Z44">
        <f t="shared" si="25"/>
        <v>87.674832917592752</v>
      </c>
      <c r="AA44">
        <f t="shared" si="26"/>
        <v>34.766908264462622</v>
      </c>
      <c r="AB44">
        <f t="shared" si="27"/>
        <v>13.599012641172656</v>
      </c>
      <c r="AC44">
        <f t="shared" si="28"/>
        <v>5.1189193038200411</v>
      </c>
      <c r="AD44">
        <f t="shared" si="29"/>
        <v>1.6846798632697264</v>
      </c>
      <c r="AE44">
        <f t="shared" si="30"/>
        <v>1.6846798632697264</v>
      </c>
      <c r="AF44">
        <f t="shared" si="31"/>
        <v>1.6846798632697264</v>
      </c>
    </row>
    <row r="45" spans="1:32" x14ac:dyDescent="0.3">
      <c r="A45">
        <v>3</v>
      </c>
      <c r="B45">
        <v>10</v>
      </c>
      <c r="C45" s="3">
        <f t="shared" si="16"/>
        <v>2.3673636745921187</v>
      </c>
      <c r="D45">
        <f>MIN(1,IF($B45=0,0,
IF(NOT(ISBLANK(K45)),K45,
VLOOKUP($A45,InnerGradeTable!$A:$W,MATCH(SUBSTITUTE(D$1,"|Float","표준수치"),InnerGradeTable!$1:$1,0),0)*EnhanceTable!$R45)))</f>
        <v>8.7237855313169431E-3</v>
      </c>
      <c r="E45">
        <f>MIN(1,IF($B45=0,0,
IF(NOT(ISBLANK(L45)),L45,
VLOOKUP($A45,InnerGradeTable!$A:$W,MATCH(SUBSTITUTE(E$1,"|Float","표준수치"),InnerGradeTable!$1:$1,0),0)*EnhanceTable!$R45)))</f>
        <v>2.1809463828292359E-2</v>
      </c>
      <c r="F45">
        <f>MIN(1,IF($B45=0,0,
IF(NOT(ISBLANK(M45)),M45,
VLOOKUP($A45,InnerGradeTable!$A:$W,MATCH(SUBSTITUTE(F$1,"|Float","표준수치"),InnerGradeTable!$1:$1,0),0)*EnhanceTable!$R45)))</f>
        <v>5.4523659570730895E-2</v>
      </c>
      <c r="G45">
        <f>MIN(1,IF($B45=0,0,
IF(NOT(ISBLANK(N45)),N45,
VLOOKUP($A45,InnerGradeTable!$A:$W,MATCH(SUBSTITUTE(G$1,"|Float","표준수치"),InnerGradeTable!$1:$1,0),0)*EnhanceTable!$R45)))</f>
        <v>0.13630914892682724</v>
      </c>
      <c r="H45">
        <f>MIN(1,IF($B45=0,0,
IF(NOT(ISBLANK(O45)),O45,
VLOOKUP($A45,InnerGradeTable!$A:$W,MATCH(SUBSTITUTE(H$1,"|Float","표준수치"),InnerGradeTable!$1:$1,0),0)*EnhanceTable!$R45)))</f>
        <v>0.3407728723170681</v>
      </c>
      <c r="I45">
        <f>MIN(1,IF($B45=0,0,
IF(NOT(ISBLANK(P45)),P45,
VLOOKUP($A45,InnerGradeTable!$A:$W,MATCH(SUBSTITUTE(I$1,"|Float","표준수치"),InnerGradeTable!$1:$1,0),0)*EnhanceTable!$R45)))</f>
        <v>0.3407728723170681</v>
      </c>
      <c r="J45">
        <f>MIN(1,IF($B45=0,0,
IF(NOT(ISBLANK(Q45)),Q45,
VLOOKUP($A45,InnerGradeTable!$A:$W,MATCH(SUBSTITUTE(J$1,"|Float","표준수치"),InnerGradeTable!$1:$1,0),0)*EnhanceTable!$R45)))</f>
        <v>0.3407728723170681</v>
      </c>
      <c r="R45">
        <f t="shared" si="17"/>
        <v>0.37403230465521392</v>
      </c>
      <c r="S45">
        <f t="shared" si="18"/>
        <v>0.35474069881716797</v>
      </c>
      <c r="T45">
        <f t="shared" si="19"/>
        <v>0.66797342997184672</v>
      </c>
      <c r="U45">
        <f t="shared" si="20"/>
        <v>0.93939153607811743</v>
      </c>
      <c r="V45">
        <f t="shared" si="21"/>
        <v>0.99934246941197624</v>
      </c>
      <c r="W45">
        <f t="shared" si="22"/>
        <v>0.99999999910514326</v>
      </c>
      <c r="X45">
        <f t="shared" si="23"/>
        <v>0.99999999910514326</v>
      </c>
      <c r="Y45">
        <f t="shared" si="24"/>
        <v>0.99999999910514326</v>
      </c>
      <c r="Z45">
        <f t="shared" si="25"/>
        <v>114.12804096150597</v>
      </c>
      <c r="AA45">
        <f t="shared" si="26"/>
        <v>45.348898164141019</v>
      </c>
      <c r="AB45">
        <f t="shared" si="27"/>
        <v>17.833653951879821</v>
      </c>
      <c r="AC45">
        <f t="shared" si="28"/>
        <v>6.8179553601735163</v>
      </c>
      <c r="AD45">
        <f t="shared" si="29"/>
        <v>2.382607587210491</v>
      </c>
      <c r="AE45">
        <f t="shared" si="30"/>
        <v>2.382607587210491</v>
      </c>
      <c r="AF45">
        <f t="shared" si="31"/>
        <v>2.382607587210491</v>
      </c>
    </row>
    <row r="46" spans="1:32" x14ac:dyDescent="0.3">
      <c r="A46">
        <v>3</v>
      </c>
      <c r="B46">
        <v>11</v>
      </c>
      <c r="C46" s="3">
        <f t="shared" si="16"/>
        <v>2.5804264053054098</v>
      </c>
      <c r="D46">
        <f>MIN(1,IF($B46=0,0,
IF(NOT(ISBLANK(K46)),K46,
VLOOKUP($A46,InnerGradeTable!$A:$W,MATCH(SUBSTITUTE(D$1,"|Float","표준수치"),InnerGradeTable!$1:$1,0),0)*EnhanceTable!$R46)))</f>
        <v>8.0775791956638355E-3</v>
      </c>
      <c r="E46">
        <f>MIN(1,IF($B46=0,0,
IF(NOT(ISBLANK(L46)),L46,
VLOOKUP($A46,InnerGradeTable!$A:$W,MATCH(SUBSTITUTE(E$1,"|Float","표준수치"),InnerGradeTable!$1:$1,0),0)*EnhanceTable!$R46)))</f>
        <v>2.0193947989159588E-2</v>
      </c>
      <c r="F46">
        <f>MIN(1,IF($B46=0,0,
IF(NOT(ISBLANK(M46)),M46,
VLOOKUP($A46,InnerGradeTable!$A:$W,MATCH(SUBSTITUTE(F$1,"|Float","표준수치"),InnerGradeTable!$1:$1,0),0)*EnhanceTable!$R46)))</f>
        <v>5.0484869972898971E-2</v>
      </c>
      <c r="G46">
        <f>MIN(1,IF($B46=0,0,
IF(NOT(ISBLANK(N46)),N46,
VLOOKUP($A46,InnerGradeTable!$A:$W,MATCH(SUBSTITUTE(G$1,"|Float","표준수치"),InnerGradeTable!$1:$1,0),0)*EnhanceTable!$R46)))</f>
        <v>0.12621217493224743</v>
      </c>
      <c r="H46">
        <f>MIN(1,IF($B46=0,0,
IF(NOT(ISBLANK(O46)),O46,
VLOOKUP($A46,InnerGradeTable!$A:$W,MATCH(SUBSTITUTE(H$1,"|Float","표준수치"),InnerGradeTable!$1:$1,0),0)*EnhanceTable!$R46)))</f>
        <v>0.31553043733061859</v>
      </c>
      <c r="I46">
        <f>MIN(1,IF($B46=0,0,
IF(NOT(ISBLANK(P46)),P46,
VLOOKUP($A46,InnerGradeTable!$A:$W,MATCH(SUBSTITUTE(I$1,"|Float","표준수치"),InnerGradeTable!$1:$1,0),0)*EnhanceTable!$R46)))</f>
        <v>0.31553043733061859</v>
      </c>
      <c r="J46">
        <f>MIN(1,IF($B46=0,0,
IF(NOT(ISBLANK(Q46)),Q46,
VLOOKUP($A46,InnerGradeTable!$A:$W,MATCH(SUBSTITUTE(J$1,"|Float","표준수치"),InnerGradeTable!$1:$1,0),0)*EnhanceTable!$R46)))</f>
        <v>0.31553043733061859</v>
      </c>
      <c r="R46">
        <f t="shared" si="17"/>
        <v>0.34632620801408692</v>
      </c>
      <c r="S46">
        <f t="shared" si="18"/>
        <v>0.33336924661921019</v>
      </c>
      <c r="T46">
        <f t="shared" si="19"/>
        <v>0.63941647274490587</v>
      </c>
      <c r="U46">
        <f t="shared" si="20"/>
        <v>0.92499426534384088</v>
      </c>
      <c r="V46">
        <f t="shared" si="21"/>
        <v>0.99882429204030132</v>
      </c>
      <c r="W46">
        <f t="shared" si="22"/>
        <v>0.99999999414257112</v>
      </c>
      <c r="X46">
        <f t="shared" si="23"/>
        <v>0.99999999414257112</v>
      </c>
      <c r="Y46">
        <f t="shared" si="24"/>
        <v>0.99999999414257112</v>
      </c>
      <c r="Z46">
        <f t="shared" si="25"/>
        <v>123.29845331864429</v>
      </c>
      <c r="AA46">
        <f t="shared" si="26"/>
        <v>49.017236788864956</v>
      </c>
      <c r="AB46">
        <f t="shared" si="27"/>
        <v>19.301439623600448</v>
      </c>
      <c r="AC46">
        <f t="shared" si="28"/>
        <v>7.4063075759621491</v>
      </c>
      <c r="AD46">
        <f t="shared" si="29"/>
        <v>2.6220188578038188</v>
      </c>
      <c r="AE46">
        <f t="shared" si="30"/>
        <v>2.6220188578038188</v>
      </c>
      <c r="AF46">
        <f t="shared" si="31"/>
        <v>2.6220188578038188</v>
      </c>
    </row>
    <row r="47" spans="1:32" x14ac:dyDescent="0.3">
      <c r="A47">
        <v>3</v>
      </c>
      <c r="B47">
        <v>12</v>
      </c>
      <c r="C47" s="3">
        <f t="shared" si="16"/>
        <v>2.8126647817828969</v>
      </c>
      <c r="D47">
        <f>MIN(1,IF($B47=0,0,
IF(NOT(ISBLANK(K47)),K47,
VLOOKUP($A47,InnerGradeTable!$A:$W,MATCH(SUBSTITUTE(D$1,"|Float","표준수치"),InnerGradeTable!$1:$1,0),0)*EnhanceTable!$R47)))</f>
        <v>7.4792399959850327E-3</v>
      </c>
      <c r="E47">
        <f>MIN(1,IF($B47=0,0,
IF(NOT(ISBLANK(L47)),L47,
VLOOKUP($A47,InnerGradeTable!$A:$W,MATCH(SUBSTITUTE(E$1,"|Float","표준수치"),InnerGradeTable!$1:$1,0),0)*EnhanceTable!$R47)))</f>
        <v>1.869809998996258E-2</v>
      </c>
      <c r="F47">
        <f>MIN(1,IF($B47=0,0,
IF(NOT(ISBLANK(M47)),M47,
VLOOKUP($A47,InnerGradeTable!$A:$W,MATCH(SUBSTITUTE(F$1,"|Float","표준수치"),InnerGradeTable!$1:$1,0),0)*EnhanceTable!$R47)))</f>
        <v>4.674524997490645E-2</v>
      </c>
      <c r="G47">
        <f>MIN(1,IF($B47=0,0,
IF(NOT(ISBLANK(N47)),N47,
VLOOKUP($A47,InnerGradeTable!$A:$W,MATCH(SUBSTITUTE(G$1,"|Float","표준수치"),InnerGradeTable!$1:$1,0),0)*EnhanceTable!$R47)))</f>
        <v>0.11686312493726614</v>
      </c>
      <c r="H47">
        <f>MIN(1,IF($B47=0,0,
IF(NOT(ISBLANK(O47)),O47,
VLOOKUP($A47,InnerGradeTable!$A:$W,MATCH(SUBSTITUTE(H$1,"|Float","표준수치"),InnerGradeTable!$1:$1,0),0)*EnhanceTable!$R47)))</f>
        <v>0.29215781234316535</v>
      </c>
      <c r="I47">
        <f>MIN(1,IF($B47=0,0,
IF(NOT(ISBLANK(P47)),P47,
VLOOKUP($A47,InnerGradeTable!$A:$W,MATCH(SUBSTITUTE(I$1,"|Float","표준수치"),InnerGradeTable!$1:$1,0),0)*EnhanceTable!$R47)))</f>
        <v>0.29215781234316535</v>
      </c>
      <c r="J47">
        <f>MIN(1,IF($B47=0,0,
IF(NOT(ISBLANK(Q47)),Q47,
VLOOKUP($A47,InnerGradeTable!$A:$W,MATCH(SUBSTITUTE(J$1,"|Float","표준수치"),InnerGradeTable!$1:$1,0),0)*EnhanceTable!$R47)))</f>
        <v>0.29215781234316535</v>
      </c>
      <c r="R47">
        <f t="shared" si="17"/>
        <v>0.32067241482785824</v>
      </c>
      <c r="S47">
        <f t="shared" si="18"/>
        <v>0.31296324533200603</v>
      </c>
      <c r="T47">
        <f t="shared" si="19"/>
        <v>0.61083660216625035</v>
      </c>
      <c r="U47">
        <f t="shared" si="20"/>
        <v>0.90870459889284994</v>
      </c>
      <c r="V47">
        <f t="shared" si="21"/>
        <v>0.99799829097289061</v>
      </c>
      <c r="W47">
        <f t="shared" si="22"/>
        <v>0.99999996860777063</v>
      </c>
      <c r="X47">
        <f t="shared" si="23"/>
        <v>0.99999996860777063</v>
      </c>
      <c r="Y47">
        <f t="shared" si="24"/>
        <v>0.99999996860777063</v>
      </c>
      <c r="Z47">
        <f t="shared" si="25"/>
        <v>133.20248606626203</v>
      </c>
      <c r="AA47">
        <f t="shared" si="26"/>
        <v>52.979010421119668</v>
      </c>
      <c r="AB47">
        <f t="shared" si="27"/>
        <v>20.886564065966535</v>
      </c>
      <c r="AC47">
        <f t="shared" si="28"/>
        <v>8.0414897784486996</v>
      </c>
      <c r="AD47">
        <f t="shared" si="29"/>
        <v>2.8797230174151798</v>
      </c>
      <c r="AE47">
        <f t="shared" si="30"/>
        <v>2.8797230174151798</v>
      </c>
      <c r="AF47">
        <f t="shared" si="31"/>
        <v>2.8797230174151798</v>
      </c>
    </row>
    <row r="48" spans="1:32" x14ac:dyDescent="0.3">
      <c r="A48">
        <v>3</v>
      </c>
      <c r="B48">
        <v>13</v>
      </c>
      <c r="C48" s="3">
        <f t="shared" si="16"/>
        <v>3.0658046121433578</v>
      </c>
      <c r="D48">
        <f>MIN(1,IF($B48=0,0,
IF(NOT(ISBLANK(K48)),K48,
VLOOKUP($A48,InnerGradeTable!$A:$W,MATCH(SUBSTITUTE(D$1,"|Float","표준수치"),InnerGradeTable!$1:$1,0),0)*EnhanceTable!$R48)))</f>
        <v>6.9252222185046588E-3</v>
      </c>
      <c r="E48">
        <f>MIN(1,IF($B48=0,0,
IF(NOT(ISBLANK(L48)),L48,
VLOOKUP($A48,InnerGradeTable!$A:$W,MATCH(SUBSTITUTE(E$1,"|Float","표준수치"),InnerGradeTable!$1:$1,0),0)*EnhanceTable!$R48)))</f>
        <v>1.7313055546261648E-2</v>
      </c>
      <c r="F48">
        <f>MIN(1,IF($B48=0,0,
IF(NOT(ISBLANK(M48)),M48,
VLOOKUP($A48,InnerGradeTable!$A:$W,MATCH(SUBSTITUTE(F$1,"|Float","표준수치"),InnerGradeTable!$1:$1,0),0)*EnhanceTable!$R48)))</f>
        <v>4.3282638865654116E-2</v>
      </c>
      <c r="G48">
        <f>MIN(1,IF($B48=0,0,
IF(NOT(ISBLANK(N48)),N48,
VLOOKUP($A48,InnerGradeTable!$A:$W,MATCH(SUBSTITUTE(G$1,"|Float","표준수치"),InnerGradeTable!$1:$1,0),0)*EnhanceTable!$R48)))</f>
        <v>0.10820659716413529</v>
      </c>
      <c r="H48">
        <f>MIN(1,IF($B48=0,0,
IF(NOT(ISBLANK(O48)),O48,
VLOOKUP($A48,InnerGradeTable!$A:$W,MATCH(SUBSTITUTE(H$1,"|Float","표준수치"),InnerGradeTable!$1:$1,0),0)*EnhanceTable!$R48)))</f>
        <v>0.27051649291033825</v>
      </c>
      <c r="I48">
        <f>MIN(1,IF($B48=0,0,
IF(NOT(ISBLANK(P48)),P48,
VLOOKUP($A48,InnerGradeTable!$A:$W,MATCH(SUBSTITUTE(I$1,"|Float","표준수치"),InnerGradeTable!$1:$1,0),0)*EnhanceTable!$R48)))</f>
        <v>0.27051649291033825</v>
      </c>
      <c r="J48">
        <f>MIN(1,IF($B48=0,0,
IF(NOT(ISBLANK(Q48)),Q48,
VLOOKUP($A48,InnerGradeTable!$A:$W,MATCH(SUBSTITUTE(J$1,"|Float","표준수치"),InnerGradeTable!$1:$1,0),0)*EnhanceTable!$R48)))</f>
        <v>0.27051649291033825</v>
      </c>
      <c r="R48">
        <f t="shared" si="17"/>
        <v>0.29691890261838721</v>
      </c>
      <c r="S48">
        <f t="shared" si="18"/>
        <v>0.29352371395202415</v>
      </c>
      <c r="T48">
        <f t="shared" si="19"/>
        <v>0.58240113246968739</v>
      </c>
      <c r="U48">
        <f t="shared" si="20"/>
        <v>0.89055832044216032</v>
      </c>
      <c r="V48">
        <f t="shared" si="21"/>
        <v>0.99674003630423724</v>
      </c>
      <c r="W48">
        <f t="shared" si="22"/>
        <v>0.99999985849432138</v>
      </c>
      <c r="X48">
        <f t="shared" si="23"/>
        <v>0.99999985849432138</v>
      </c>
      <c r="Y48">
        <f t="shared" si="24"/>
        <v>0.99999985849432138</v>
      </c>
      <c r="Z48">
        <f t="shared" si="25"/>
        <v>143.89882977935738</v>
      </c>
      <c r="AA48">
        <f t="shared" si="26"/>
        <v>57.257696306022765</v>
      </c>
      <c r="AB48">
        <f t="shared" si="27"/>
        <v>22.598421067701803</v>
      </c>
      <c r="AC48">
        <f t="shared" si="28"/>
        <v>8.7272695122992694</v>
      </c>
      <c r="AD48">
        <f t="shared" si="29"/>
        <v>3.1572864827840914</v>
      </c>
      <c r="AE48">
        <f t="shared" si="30"/>
        <v>3.1572864827840914</v>
      </c>
      <c r="AF48">
        <f t="shared" si="31"/>
        <v>3.1572864827840914</v>
      </c>
    </row>
    <row r="49" spans="1:32" x14ac:dyDescent="0.3">
      <c r="A49">
        <v>3</v>
      </c>
      <c r="B49">
        <v>14</v>
      </c>
      <c r="C49" s="3">
        <f t="shared" si="16"/>
        <v>3.34172702723626</v>
      </c>
      <c r="D49">
        <f>MIN(1,IF($B49=0,0,
IF(NOT(ISBLANK(K49)),K49,
VLOOKUP($A49,InnerGradeTable!$A:$W,MATCH(SUBSTITUTE(D$1,"|Float","표준수치"),InnerGradeTable!$1:$1,0),0)*EnhanceTable!$R49)))</f>
        <v>6.4122427949117209E-3</v>
      </c>
      <c r="E49">
        <f>MIN(1,IF($B49=0,0,
IF(NOT(ISBLANK(L49)),L49,
VLOOKUP($A49,InnerGradeTable!$A:$W,MATCH(SUBSTITUTE(E$1,"|Float","표준수치"),InnerGradeTable!$1:$1,0),0)*EnhanceTable!$R49)))</f>
        <v>1.6030606987279299E-2</v>
      </c>
      <c r="F49">
        <f>MIN(1,IF($B49=0,0,
IF(NOT(ISBLANK(M49)),M49,
VLOOKUP($A49,InnerGradeTable!$A:$W,MATCH(SUBSTITUTE(F$1,"|Float","표준수치"),InnerGradeTable!$1:$1,0),0)*EnhanceTable!$R49)))</f>
        <v>4.007651746819825E-2</v>
      </c>
      <c r="G49">
        <f>MIN(1,IF($B49=0,0,
IF(NOT(ISBLANK(N49)),N49,
VLOOKUP($A49,InnerGradeTable!$A:$W,MATCH(SUBSTITUTE(G$1,"|Float","표준수치"),InnerGradeTable!$1:$1,0),0)*EnhanceTable!$R49)))</f>
        <v>0.10019129367049563</v>
      </c>
      <c r="H49">
        <f>MIN(1,IF($B49=0,0,
IF(NOT(ISBLANK(O49)),O49,
VLOOKUP($A49,InnerGradeTable!$A:$W,MATCH(SUBSTITUTE(H$1,"|Float","표준수치"),InnerGradeTable!$1:$1,0),0)*EnhanceTable!$R49)))</f>
        <v>0.2504782341762391</v>
      </c>
      <c r="I49">
        <f>MIN(1,IF($B49=0,0,
IF(NOT(ISBLANK(P49)),P49,
VLOOKUP($A49,InnerGradeTable!$A:$W,MATCH(SUBSTITUTE(I$1,"|Float","표준수치"),InnerGradeTable!$1:$1,0),0)*EnhanceTable!$R49)))</f>
        <v>0.2504782341762391</v>
      </c>
      <c r="J49">
        <f>MIN(1,IF($B49=0,0,
IF(NOT(ISBLANK(Q49)),Q49,
VLOOKUP($A49,InnerGradeTable!$A:$W,MATCH(SUBSTITUTE(J$1,"|Float","표준수치"),InnerGradeTable!$1:$1,0),0)*EnhanceTable!$R49)))</f>
        <v>0.2504782341762391</v>
      </c>
      <c r="R49">
        <f t="shared" si="17"/>
        <v>0.27492490983183998</v>
      </c>
      <c r="S49">
        <f t="shared" si="18"/>
        <v>0.27504411671219542</v>
      </c>
      <c r="T49">
        <f t="shared" si="19"/>
        <v>0.55426218286602102</v>
      </c>
      <c r="U49">
        <f t="shared" si="20"/>
        <v>0.87063082881864551</v>
      </c>
      <c r="V49">
        <f t="shared" si="21"/>
        <v>0.9949007119070441</v>
      </c>
      <c r="W49">
        <f t="shared" si="22"/>
        <v>0.999999451454754</v>
      </c>
      <c r="X49">
        <f t="shared" si="23"/>
        <v>0.999999451454754</v>
      </c>
      <c r="Y49">
        <f t="shared" si="24"/>
        <v>0.999999451454754</v>
      </c>
      <c r="Z49">
        <f t="shared" si="25"/>
        <v>155.45087020749941</v>
      </c>
      <c r="AA49">
        <f t="shared" si="26"/>
        <v>61.878649677305447</v>
      </c>
      <c r="AB49">
        <f t="shared" si="27"/>
        <v>24.447155356142012</v>
      </c>
      <c r="AC49">
        <f t="shared" si="28"/>
        <v>9.4677135839316442</v>
      </c>
      <c r="AD49">
        <f t="shared" si="29"/>
        <v>3.4563851584645136</v>
      </c>
      <c r="AE49">
        <f t="shared" si="30"/>
        <v>3.4563851584645136</v>
      </c>
      <c r="AF49">
        <f t="shared" si="31"/>
        <v>3.4563851584645136</v>
      </c>
    </row>
    <row r="50" spans="1:32" x14ac:dyDescent="0.3">
      <c r="A50">
        <v>3</v>
      </c>
      <c r="B50">
        <v>15</v>
      </c>
      <c r="C50" s="3">
        <f t="shared" si="16"/>
        <v>3.6424824596875238</v>
      </c>
      <c r="D50">
        <f>MIN(1,IF($B50=0,0,
IF(NOT(ISBLANK(K50)),K50,
VLOOKUP($A50,InnerGradeTable!$A:$W,MATCH(SUBSTITUTE(D$1,"|Float","표준수치"),InnerGradeTable!$1:$1,0),0)*EnhanceTable!$R50)))</f>
        <v>4.0076517468198248E-3</v>
      </c>
      <c r="E50">
        <f>MIN(1,IF($B50=0,0,
IF(NOT(ISBLANK(L50)),L50,
VLOOKUP($A50,InnerGradeTable!$A:$W,MATCH(SUBSTITUTE(E$1,"|Float","표준수치"),InnerGradeTable!$1:$1,0),0)*EnhanceTable!$R50)))</f>
        <v>1.0019129367049561E-2</v>
      </c>
      <c r="F50">
        <f>MIN(1,IF($B50=0,0,
IF(NOT(ISBLANK(M50)),M50,
VLOOKUP($A50,InnerGradeTable!$A:$W,MATCH(SUBSTITUTE(F$1,"|Float","표준수치"),InnerGradeTable!$1:$1,0),0)*EnhanceTable!$R50)))</f>
        <v>2.5047823417623905E-2</v>
      </c>
      <c r="G50">
        <f>MIN(1,IF($B50=0,0,
IF(NOT(ISBLANK(N50)),N50,
VLOOKUP($A50,InnerGradeTable!$A:$W,MATCH(SUBSTITUTE(G$1,"|Float","표준수치"),InnerGradeTable!$1:$1,0),0)*EnhanceTable!$R50)))</f>
        <v>6.2619558544059761E-2</v>
      </c>
      <c r="H50">
        <f>MIN(1,IF($B50=0,0,
IF(NOT(ISBLANK(O50)),O50,
VLOOKUP($A50,InnerGradeTable!$A:$W,MATCH(SUBSTITUTE(H$1,"|Float","표준수치"),InnerGradeTable!$1:$1,0),0)*EnhanceTable!$R50)))</f>
        <v>0.1565488963601494</v>
      </c>
      <c r="I50">
        <f>MIN(1,IF($B50=0,0,
IF(NOT(ISBLANK(P50)),P50,
VLOOKUP($A50,InnerGradeTable!$A:$W,MATCH(SUBSTITUTE(I$1,"|Float","표준수치"),InnerGradeTable!$1:$1,0),0)*EnhanceTable!$R50)))</f>
        <v>0.1565488963601494</v>
      </c>
      <c r="J50">
        <f>MIN(1,IF($B50=0,0,
IF(NOT(ISBLANK(Q50)),Q50,
VLOOKUP($A50,InnerGradeTable!$A:$W,MATCH(SUBSTITUTE(J$1,"|Float","표준수치"),InnerGradeTable!$1:$1,0),0)*EnhanceTable!$R50)))</f>
        <v>0.1565488963601494</v>
      </c>
      <c r="R50">
        <f t="shared" si="17"/>
        <v>0.17182806864489997</v>
      </c>
      <c r="S50">
        <f t="shared" si="18"/>
        <v>0.18191185804965715</v>
      </c>
      <c r="T50">
        <f t="shared" si="19"/>
        <v>0.39557817053612732</v>
      </c>
      <c r="U50">
        <f t="shared" si="20"/>
        <v>0.71870263825305081</v>
      </c>
      <c r="V50">
        <f t="shared" si="21"/>
        <v>0.96057294089892964</v>
      </c>
      <c r="W50">
        <f t="shared" si="22"/>
        <v>0.99979909278124168</v>
      </c>
      <c r="X50">
        <f t="shared" si="23"/>
        <v>0.99979909278124168</v>
      </c>
      <c r="Y50">
        <f t="shared" si="24"/>
        <v>0.99979909278124168</v>
      </c>
      <c r="Z50">
        <f t="shared" si="25"/>
        <v>249.02217694597701</v>
      </c>
      <c r="AA50">
        <f t="shared" si="26"/>
        <v>99.307812858848365</v>
      </c>
      <c r="AB50">
        <f t="shared" si="27"/>
        <v>39.420457810558766</v>
      </c>
      <c r="AC50">
        <f t="shared" si="28"/>
        <v>15.461368896994507</v>
      </c>
      <c r="AD50">
        <f t="shared" si="29"/>
        <v>5.8665117539294807</v>
      </c>
      <c r="AE50">
        <f t="shared" si="30"/>
        <v>5.8665117539294807</v>
      </c>
      <c r="AF50">
        <f t="shared" si="31"/>
        <v>5.8665117539294807</v>
      </c>
    </row>
    <row r="51" spans="1:32" x14ac:dyDescent="0.3">
      <c r="A51">
        <v>3</v>
      </c>
      <c r="B51">
        <v>16</v>
      </c>
      <c r="C51" s="3">
        <f t="shared" si="16"/>
        <v>3.9703058810594012</v>
      </c>
      <c r="D51">
        <f>MIN(1,IF($B51=0,0,
IF(NOT(ISBLANK(K51)),K51,
VLOOKUP($A51,InnerGradeTable!$A:$W,MATCH(SUBSTITUTE(D$1,"|Float","표준수치"),InnerGradeTable!$1:$1,0),0)*EnhanceTable!$R51)))</f>
        <v>3.7107886544628004E-3</v>
      </c>
      <c r="E51">
        <f>MIN(1,IF($B51=0,0,
IF(NOT(ISBLANK(L51)),L51,
VLOOKUP($A51,InnerGradeTable!$A:$W,MATCH(SUBSTITUTE(E$1,"|Float","표준수치"),InnerGradeTable!$1:$1,0),0)*EnhanceTable!$R51)))</f>
        <v>9.2769716361570005E-3</v>
      </c>
      <c r="F51">
        <f>MIN(1,IF($B51=0,0,
IF(NOT(ISBLANK(M51)),M51,
VLOOKUP($A51,InnerGradeTable!$A:$W,MATCH(SUBSTITUTE(F$1,"|Float","표준수치"),InnerGradeTable!$1:$1,0),0)*EnhanceTable!$R51)))</f>
        <v>2.31924290903925E-2</v>
      </c>
      <c r="G51">
        <f>MIN(1,IF($B51=0,0,
IF(NOT(ISBLANK(N51)),N51,
VLOOKUP($A51,InnerGradeTable!$A:$W,MATCH(SUBSTITUTE(G$1,"|Float","표준수치"),InnerGradeTable!$1:$1,0),0)*EnhanceTable!$R51)))</f>
        <v>5.7981072725981249E-2</v>
      </c>
      <c r="H51">
        <f>MIN(1,IF($B51=0,0,
IF(NOT(ISBLANK(O51)),O51,
VLOOKUP($A51,InnerGradeTable!$A:$W,MATCH(SUBSTITUTE(H$1,"|Float","표준수치"),InnerGradeTable!$1:$1,0),0)*EnhanceTable!$R51)))</f>
        <v>0.14495268181495313</v>
      </c>
      <c r="I51">
        <f>MIN(1,IF($B51=0,0,
IF(NOT(ISBLANK(P51)),P51,
VLOOKUP($A51,InnerGradeTable!$A:$W,MATCH(SUBSTITUTE(I$1,"|Float","표준수치"),InnerGradeTable!$1:$1,0),0)*EnhanceTable!$R51)))</f>
        <v>0.14495268181495313</v>
      </c>
      <c r="J51">
        <f>MIN(1,IF($B51=0,0,
IF(NOT(ISBLANK(Q51)),Q51,
VLOOKUP($A51,InnerGradeTable!$A:$W,MATCH(SUBSTITUTE(J$1,"|Float","표준수치"),InnerGradeTable!$1:$1,0),0)*EnhanceTable!$R51)))</f>
        <v>0.14495268181495313</v>
      </c>
      <c r="R51">
        <f t="shared" si="17"/>
        <v>0.15910006356009254</v>
      </c>
      <c r="S51">
        <f t="shared" si="18"/>
        <v>0.16963053238624615</v>
      </c>
      <c r="T51">
        <f t="shared" si="19"/>
        <v>0.37250121031241756</v>
      </c>
      <c r="U51">
        <f t="shared" si="20"/>
        <v>0.69064947950449374</v>
      </c>
      <c r="V51">
        <f t="shared" si="21"/>
        <v>0.94953602673587079</v>
      </c>
      <c r="W51">
        <f t="shared" si="22"/>
        <v>0.99960234407375859</v>
      </c>
      <c r="X51">
        <f t="shared" si="23"/>
        <v>0.99960234407375859</v>
      </c>
      <c r="Y51">
        <f t="shared" si="24"/>
        <v>0.99960234407375859</v>
      </c>
      <c r="Z51">
        <f t="shared" si="25"/>
        <v>268.98402851029505</v>
      </c>
      <c r="AA51">
        <f t="shared" si="26"/>
        <v>107.29263225686654</v>
      </c>
      <c r="AB51">
        <f t="shared" si="27"/>
        <v>42.61458574840178</v>
      </c>
      <c r="AC51">
        <f t="shared" si="28"/>
        <v>16.739541882069428</v>
      </c>
      <c r="AD51">
        <f t="shared" si="29"/>
        <v>6.3792382124801383</v>
      </c>
      <c r="AE51">
        <f t="shared" si="30"/>
        <v>6.3792382124801383</v>
      </c>
      <c r="AF51">
        <f t="shared" si="31"/>
        <v>6.3792382124801383</v>
      </c>
    </row>
    <row r="52" spans="1:32" x14ac:dyDescent="0.3">
      <c r="A52">
        <v>3</v>
      </c>
      <c r="B52">
        <v>17</v>
      </c>
      <c r="C52" s="3">
        <f t="shared" si="16"/>
        <v>4.327633410354748</v>
      </c>
      <c r="D52">
        <f>MIN(1,IF($B52=0,0,
IF(NOT(ISBLANK(K52)),K52,
VLOOKUP($A52,InnerGradeTable!$A:$W,MATCH(SUBSTITUTE(D$1,"|Float","표준수치"),InnerGradeTable!$1:$1,0),0)*EnhanceTable!$R52)))</f>
        <v>3.4359154207988887E-3</v>
      </c>
      <c r="E52">
        <f>MIN(1,IF($B52=0,0,
IF(NOT(ISBLANK(L52)),L52,
VLOOKUP($A52,InnerGradeTable!$A:$W,MATCH(SUBSTITUTE(E$1,"|Float","표준수치"),InnerGradeTable!$1:$1,0),0)*EnhanceTable!$R52)))</f>
        <v>8.5897885519972215E-3</v>
      </c>
      <c r="F52">
        <f>MIN(1,IF($B52=0,0,
IF(NOT(ISBLANK(M52)),M52,
VLOOKUP($A52,InnerGradeTable!$A:$W,MATCH(SUBSTITUTE(F$1,"|Float","표준수치"),InnerGradeTable!$1:$1,0),0)*EnhanceTable!$R52)))</f>
        <v>2.1474471379993053E-2</v>
      </c>
      <c r="G52">
        <f>MIN(1,IF($B52=0,0,
IF(NOT(ISBLANK(N52)),N52,
VLOOKUP($A52,InnerGradeTable!$A:$W,MATCH(SUBSTITUTE(G$1,"|Float","표준수치"),InnerGradeTable!$1:$1,0),0)*EnhanceTable!$R52)))</f>
        <v>5.3686178449982636E-2</v>
      </c>
      <c r="H52">
        <f>MIN(1,IF($B52=0,0,
IF(NOT(ISBLANK(O52)),O52,
VLOOKUP($A52,InnerGradeTable!$A:$W,MATCH(SUBSTITUTE(H$1,"|Float","표준수치"),InnerGradeTable!$1:$1,0),0)*EnhanceTable!$R52)))</f>
        <v>0.13421544612495659</v>
      </c>
      <c r="I52">
        <f>MIN(1,IF($B52=0,0,
IF(NOT(ISBLANK(P52)),P52,
VLOOKUP($A52,InnerGradeTable!$A:$W,MATCH(SUBSTITUTE(I$1,"|Float","표준수치"),InnerGradeTable!$1:$1,0),0)*EnhanceTable!$R52)))</f>
        <v>0.13421544612495659</v>
      </c>
      <c r="J52">
        <f>MIN(1,IF($B52=0,0,
IF(NOT(ISBLANK(Q52)),Q52,
VLOOKUP($A52,InnerGradeTable!$A:$W,MATCH(SUBSTITUTE(J$1,"|Float","표준수치"),InnerGradeTable!$1:$1,0),0)*EnhanceTable!$R52)))</f>
        <v>0.13421544612495659</v>
      </c>
      <c r="R52">
        <f t="shared" si="17"/>
        <v>0.14731487366675233</v>
      </c>
      <c r="S52">
        <f t="shared" si="18"/>
        <v>0.15809793739607525</v>
      </c>
      <c r="T52">
        <f t="shared" si="19"/>
        <v>0.35036503816434983</v>
      </c>
      <c r="U52">
        <f t="shared" si="20"/>
        <v>0.66224015272592651</v>
      </c>
      <c r="V52">
        <f t="shared" si="21"/>
        <v>0.93664816993211542</v>
      </c>
      <c r="W52">
        <f t="shared" si="22"/>
        <v>0.99925785003145573</v>
      </c>
      <c r="X52">
        <f t="shared" si="23"/>
        <v>0.99925785003145573</v>
      </c>
      <c r="Y52">
        <f t="shared" si="24"/>
        <v>0.99925785003145573</v>
      </c>
      <c r="Z52">
        <f t="shared" si="25"/>
        <v>290.54282245035961</v>
      </c>
      <c r="AA52">
        <f t="shared" si="26"/>
        <v>115.91622271168249</v>
      </c>
      <c r="AB52">
        <f t="shared" si="27"/>
        <v>46.064206904948392</v>
      </c>
      <c r="AC52">
        <f t="shared" si="28"/>
        <v>18.119870980286287</v>
      </c>
      <c r="AD52">
        <f t="shared" si="29"/>
        <v>6.9327001618130399</v>
      </c>
      <c r="AE52">
        <f t="shared" si="30"/>
        <v>6.9327001618130399</v>
      </c>
      <c r="AF52">
        <f t="shared" si="31"/>
        <v>6.9327001618130399</v>
      </c>
    </row>
    <row r="53" spans="1:32" x14ac:dyDescent="0.3">
      <c r="A53">
        <v>3</v>
      </c>
      <c r="B53">
        <v>18</v>
      </c>
      <c r="C53" s="3">
        <f t="shared" si="16"/>
        <v>4.7171204172866759</v>
      </c>
      <c r="D53">
        <f>MIN(1,IF($B53=0,0,
IF(NOT(ISBLANK(K53)),K53,
VLOOKUP($A53,InnerGradeTable!$A:$W,MATCH(SUBSTITUTE(D$1,"|Float","표준수치"),InnerGradeTable!$1:$1,0),0)*EnhanceTable!$R53)))</f>
        <v>3.1814031674063784E-3</v>
      </c>
      <c r="E53">
        <f>MIN(1,IF($B53=0,0,
IF(NOT(ISBLANK(L53)),L53,
VLOOKUP($A53,InnerGradeTable!$A:$W,MATCH(SUBSTITUTE(E$1,"|Float","표준수치"),InnerGradeTable!$1:$1,0),0)*EnhanceTable!$R53)))</f>
        <v>7.9535079185159459E-3</v>
      </c>
      <c r="F53">
        <f>MIN(1,IF($B53=0,0,
IF(NOT(ISBLANK(M53)),M53,
VLOOKUP($A53,InnerGradeTable!$A:$W,MATCH(SUBSTITUTE(F$1,"|Float","표준수치"),InnerGradeTable!$1:$1,0),0)*EnhanceTable!$R53)))</f>
        <v>1.9883769796289863E-2</v>
      </c>
      <c r="G53">
        <f>MIN(1,IF($B53=0,0,
IF(NOT(ISBLANK(N53)),N53,
VLOOKUP($A53,InnerGradeTable!$A:$W,MATCH(SUBSTITUTE(G$1,"|Float","표준수치"),InnerGradeTable!$1:$1,0),0)*EnhanceTable!$R53)))</f>
        <v>4.9709424490724657E-2</v>
      </c>
      <c r="H53">
        <f>MIN(1,IF($B53=0,0,
IF(NOT(ISBLANK(O53)),O53,
VLOOKUP($A53,InnerGradeTable!$A:$W,MATCH(SUBSTITUTE(H$1,"|Float","표준수치"),InnerGradeTable!$1:$1,0),0)*EnhanceTable!$R53)))</f>
        <v>0.12427356122681166</v>
      </c>
      <c r="I53">
        <f>MIN(1,IF($B53=0,0,
IF(NOT(ISBLANK(P53)),P53,
VLOOKUP($A53,InnerGradeTable!$A:$W,MATCH(SUBSTITUTE(I$1,"|Float","표준수치"),InnerGradeTable!$1:$1,0),0)*EnhanceTable!$R53)))</f>
        <v>0.12427356122681166</v>
      </c>
      <c r="J53">
        <f>MIN(1,IF($B53=0,0,
IF(NOT(ISBLANK(Q53)),Q53,
VLOOKUP($A53,InnerGradeTable!$A:$W,MATCH(SUBSTITUTE(J$1,"|Float","표준수치"),InnerGradeTable!$1:$1,0),0)*EnhanceTable!$R53)))</f>
        <v>0.12427356122681166</v>
      </c>
      <c r="R53">
        <f t="shared" si="17"/>
        <v>0.13640266080254845</v>
      </c>
      <c r="S53">
        <f t="shared" si="18"/>
        <v>0.14727973640089953</v>
      </c>
      <c r="T53">
        <f t="shared" si="19"/>
        <v>0.32918728141757803</v>
      </c>
      <c r="U53">
        <f t="shared" si="20"/>
        <v>0.63366446566699852</v>
      </c>
      <c r="V53">
        <f t="shared" si="21"/>
        <v>0.9218694090979267</v>
      </c>
      <c r="W53">
        <f t="shared" si="22"/>
        <v>0.99868652116986523</v>
      </c>
      <c r="X53">
        <f t="shared" si="23"/>
        <v>0.99868652116986523</v>
      </c>
      <c r="Y53">
        <f t="shared" si="24"/>
        <v>0.99868652116986523</v>
      </c>
      <c r="Z53">
        <f t="shared" si="25"/>
        <v>313.82631458431831</v>
      </c>
      <c r="AA53">
        <f t="shared" si="26"/>
        <v>125.22968699552688</v>
      </c>
      <c r="AB53">
        <f t="shared" si="27"/>
        <v>49.789763570053637</v>
      </c>
      <c r="AC53">
        <f t="shared" si="28"/>
        <v>19.610536536331221</v>
      </c>
      <c r="AD53">
        <f t="shared" si="29"/>
        <v>7.5301822427349014</v>
      </c>
      <c r="AE53">
        <f t="shared" si="30"/>
        <v>7.5301822427349014</v>
      </c>
      <c r="AF53">
        <f t="shared" si="31"/>
        <v>7.5301822427349014</v>
      </c>
    </row>
    <row r="54" spans="1:32" x14ac:dyDescent="0.3">
      <c r="A54">
        <v>3</v>
      </c>
      <c r="B54">
        <v>19</v>
      </c>
      <c r="C54" s="3">
        <f t="shared" si="16"/>
        <v>5.1416612548424769</v>
      </c>
      <c r="D54">
        <f>MIN(1,IF($B54=0,0,
IF(NOT(ISBLANK(K54)),K54,
VLOOKUP($A54,InnerGradeTable!$A:$W,MATCH(SUBSTITUTE(D$1,"|Float","표준수치"),InnerGradeTable!$1:$1,0),0)*EnhanceTable!$R54)))</f>
        <v>2.9457436735244244E-3</v>
      </c>
      <c r="E54">
        <f>MIN(1,IF($B54=0,0,
IF(NOT(ISBLANK(L54)),L54,
VLOOKUP($A54,InnerGradeTable!$A:$W,MATCH(SUBSTITUTE(E$1,"|Float","표준수치"),InnerGradeTable!$1:$1,0),0)*EnhanceTable!$R54)))</f>
        <v>7.3643591838110601E-3</v>
      </c>
      <c r="F54">
        <f>MIN(1,IF($B54=0,0,
IF(NOT(ISBLANK(M54)),M54,
VLOOKUP($A54,InnerGradeTable!$A:$W,MATCH(SUBSTITUTE(F$1,"|Float","표준수치"),InnerGradeTable!$1:$1,0),0)*EnhanceTable!$R54)))</f>
        <v>1.8410897959527651E-2</v>
      </c>
      <c r="G54">
        <f>MIN(1,IF($B54=0,0,
IF(NOT(ISBLANK(N54)),N54,
VLOOKUP($A54,InnerGradeTable!$A:$W,MATCH(SUBSTITUTE(G$1,"|Float","표준수치"),InnerGradeTable!$1:$1,0),0)*EnhanceTable!$R54)))</f>
        <v>4.6027244898819125E-2</v>
      </c>
      <c r="H54">
        <f>MIN(1,IF($B54=0,0,
IF(NOT(ISBLANK(O54)),O54,
VLOOKUP($A54,InnerGradeTable!$A:$W,MATCH(SUBSTITUTE(H$1,"|Float","표준수치"),InnerGradeTable!$1:$1,0),0)*EnhanceTable!$R54)))</f>
        <v>0.11506811224704783</v>
      </c>
      <c r="I54">
        <f>MIN(1,IF($B54=0,0,
IF(NOT(ISBLANK(P54)),P54,
VLOOKUP($A54,InnerGradeTable!$A:$W,MATCH(SUBSTITUTE(I$1,"|Float","표준수치"),InnerGradeTable!$1:$1,0),0)*EnhanceTable!$R54)))</f>
        <v>0.11506811224704783</v>
      </c>
      <c r="J54">
        <f>MIN(1,IF($B54=0,0,
IF(NOT(ISBLANK(Q54)),Q54,
VLOOKUP($A54,InnerGradeTable!$A:$W,MATCH(SUBSTITUTE(J$1,"|Float","표준수치"),InnerGradeTable!$1:$1,0),0)*EnhanceTable!$R54)))</f>
        <v>0.11506811224704783</v>
      </c>
      <c r="R54">
        <f t="shared" si="17"/>
        <v>0.12629876000235968</v>
      </c>
      <c r="S54">
        <f t="shared" si="18"/>
        <v>0.13714148405939897</v>
      </c>
      <c r="T54">
        <f t="shared" si="19"/>
        <v>0.30897584376081866</v>
      </c>
      <c r="U54">
        <f t="shared" si="20"/>
        <v>0.60510066489321446</v>
      </c>
      <c r="V54">
        <f t="shared" si="21"/>
        <v>0.90520212890624507</v>
      </c>
      <c r="W54">
        <f t="shared" si="22"/>
        <v>0.99778439549024334</v>
      </c>
      <c r="X54">
        <f t="shared" si="23"/>
        <v>0.99778439549024334</v>
      </c>
      <c r="Y54">
        <f t="shared" si="24"/>
        <v>0.99778439549024334</v>
      </c>
      <c r="Z54">
        <f t="shared" si="25"/>
        <v>338.97248116374482</v>
      </c>
      <c r="AA54">
        <f t="shared" si="26"/>
        <v>135.28821601982503</v>
      </c>
      <c r="AB54">
        <f t="shared" si="27"/>
        <v>53.813333193730813</v>
      </c>
      <c r="AC54">
        <f t="shared" si="28"/>
        <v>21.220372646822131</v>
      </c>
      <c r="AD54">
        <f t="shared" si="29"/>
        <v>8.1752291385838749</v>
      </c>
      <c r="AE54">
        <f t="shared" si="30"/>
        <v>8.1752291385838749</v>
      </c>
      <c r="AF54">
        <f t="shared" si="31"/>
        <v>8.1752291385838749</v>
      </c>
    </row>
    <row r="55" spans="1:32" x14ac:dyDescent="0.3">
      <c r="A55">
        <v>3</v>
      </c>
      <c r="B55">
        <v>20</v>
      </c>
      <c r="C55" s="3">
        <f t="shared" si="16"/>
        <v>5.6044107677783002</v>
      </c>
      <c r="D55">
        <f>MIN(1,IF($B55=0,0,
IF(NOT(ISBLANK(K55)),K55,
VLOOKUP($A55,InnerGradeTable!$A:$W,MATCH(SUBSTITUTE(D$1,"|Float","표준수치"),InnerGradeTable!$1:$1,0),0)*EnhanceTable!$R55)))</f>
        <v>1.7327903961908378E-3</v>
      </c>
      <c r="E55">
        <f>MIN(1,IF($B55=0,0,
IF(NOT(ISBLANK(L55)),L55,
VLOOKUP($A55,InnerGradeTable!$A:$W,MATCH(SUBSTITUTE(E$1,"|Float","표준수치"),InnerGradeTable!$1:$1,0),0)*EnhanceTable!$R55)))</f>
        <v>4.3319759904770945E-3</v>
      </c>
      <c r="F55">
        <f>MIN(1,IF($B55=0,0,
IF(NOT(ISBLANK(M55)),M55,
VLOOKUP($A55,InnerGradeTable!$A:$W,MATCH(SUBSTITUTE(F$1,"|Float","표준수치"),InnerGradeTable!$1:$1,0),0)*EnhanceTable!$R55)))</f>
        <v>1.0829939976192736E-2</v>
      </c>
      <c r="G55">
        <f>MIN(1,IF($B55=0,0,
IF(NOT(ISBLANK(N55)),N55,
VLOOKUP($A55,InnerGradeTable!$A:$W,MATCH(SUBSTITUTE(G$1,"|Float","표준수치"),InnerGradeTable!$1:$1,0),0)*EnhanceTable!$R55)))</f>
        <v>2.707484994048184E-2</v>
      </c>
      <c r="H55">
        <f>MIN(1,IF($B55=0,0,
IF(NOT(ISBLANK(O55)),O55,
VLOOKUP($A55,InnerGradeTable!$A:$W,MATCH(SUBSTITUTE(H$1,"|Float","표준수치"),InnerGradeTable!$1:$1,0),0)*EnhanceTable!$R55)))</f>
        <v>6.7687124851204608E-2</v>
      </c>
      <c r="I55">
        <f>MIN(1,IF($B55=0,0,
IF(NOT(ISBLANK(P55)),P55,
VLOOKUP($A55,InnerGradeTable!$A:$W,MATCH(SUBSTITUTE(I$1,"|Float","표준수치"),InnerGradeTable!$1:$1,0),0)*EnhanceTable!$R55)))</f>
        <v>6.7687124851204608E-2</v>
      </c>
      <c r="J55">
        <f>MIN(1,IF($B55=0,0,
IF(NOT(ISBLANK(Q55)),Q55,
VLOOKUP($A55,InnerGradeTable!$A:$W,MATCH(SUBSTITUTE(J$1,"|Float","표준수치"),InnerGradeTable!$1:$1,0),0)*EnhanceTable!$R55)))</f>
        <v>6.7687124851204608E-2</v>
      </c>
      <c r="R55">
        <f t="shared" si="17"/>
        <v>7.4293388236682162E-2</v>
      </c>
      <c r="S55">
        <f t="shared" si="18"/>
        <v>8.306131221450197E-2</v>
      </c>
      <c r="T55">
        <f t="shared" si="19"/>
        <v>0.1951258178458003</v>
      </c>
      <c r="U55">
        <f t="shared" si="20"/>
        <v>0.4198395249321768</v>
      </c>
      <c r="V55">
        <f t="shared" si="21"/>
        <v>0.74650377211252139</v>
      </c>
      <c r="W55">
        <f t="shared" si="22"/>
        <v>0.96993341582290715</v>
      </c>
      <c r="X55">
        <f t="shared" si="23"/>
        <v>0.96993341582290715</v>
      </c>
      <c r="Y55">
        <f t="shared" si="24"/>
        <v>0.96993341582290715</v>
      </c>
      <c r="Z55">
        <f t="shared" si="25"/>
        <v>576.60362808590901</v>
      </c>
      <c r="AA55">
        <f t="shared" si="26"/>
        <v>230.34099527596882</v>
      </c>
      <c r="AB55">
        <f t="shared" si="27"/>
        <v>91.835254056642412</v>
      </c>
      <c r="AC55">
        <f t="shared" si="28"/>
        <v>36.431215109855756</v>
      </c>
      <c r="AD55">
        <f t="shared" si="29"/>
        <v>14.265098472974183</v>
      </c>
      <c r="AE55">
        <f t="shared" si="30"/>
        <v>14.265098472974183</v>
      </c>
      <c r="AF55">
        <f t="shared" si="31"/>
        <v>14.265098472974183</v>
      </c>
    </row>
    <row r="56" spans="1:32" x14ac:dyDescent="0.3">
      <c r="A56">
        <v>4</v>
      </c>
      <c r="B56">
        <v>0</v>
      </c>
      <c r="C56" s="3">
        <f t="shared" si="16"/>
        <v>1</v>
      </c>
      <c r="D56">
        <f>MIN(1,IF($B56=0,0,
IF(NOT(ISBLANK(K56)),K56,
VLOOKUP($A56,InnerGradeTable!$A:$W,MATCH(SUBSTITUTE(D$1,"|Float","표준수치"),InnerGradeTable!$1:$1,0),0)*EnhanceTable!$R56)))</f>
        <v>0</v>
      </c>
      <c r="E56">
        <f>MIN(1,IF($B56=0,0,
IF(NOT(ISBLANK(L56)),L56,
VLOOKUP($A56,InnerGradeTable!$A:$W,MATCH(SUBSTITUTE(E$1,"|Float","표준수치"),InnerGradeTable!$1:$1,0),0)*EnhanceTable!$R56)))</f>
        <v>0</v>
      </c>
      <c r="F56">
        <f>MIN(1,IF($B56=0,0,
IF(NOT(ISBLANK(M56)),M56,
VLOOKUP($A56,InnerGradeTable!$A:$W,MATCH(SUBSTITUTE(F$1,"|Float","표준수치"),InnerGradeTable!$1:$1,0),0)*EnhanceTable!$R56)))</f>
        <v>0</v>
      </c>
      <c r="G56">
        <f>MIN(1,IF($B56=0,0,
IF(NOT(ISBLANK(N56)),N56,
VLOOKUP($A56,InnerGradeTable!$A:$W,MATCH(SUBSTITUTE(G$1,"|Float","표준수치"),InnerGradeTable!$1:$1,0),0)*EnhanceTable!$R56)))</f>
        <v>0</v>
      </c>
      <c r="H56">
        <f>MIN(1,IF($B56=0,0,
IF(NOT(ISBLANK(O56)),O56,
VLOOKUP($A56,InnerGradeTable!$A:$W,MATCH(SUBSTITUTE(H$1,"|Float","표준수치"),InnerGradeTable!$1:$1,0),0)*EnhanceTable!$R56)))</f>
        <v>0</v>
      </c>
      <c r="I56">
        <f>MIN(1,IF($B56=0,0,
IF(NOT(ISBLANK(P56)),P56,
VLOOKUP($A56,InnerGradeTable!$A:$W,MATCH(SUBSTITUTE(I$1,"|Float","표준수치"),InnerGradeTable!$1:$1,0),0)*EnhanceTable!$R56)))</f>
        <v>0</v>
      </c>
      <c r="J56">
        <f>MIN(1,IF($B56=0,0,
IF(NOT(ISBLANK(Q56)),Q56,
VLOOKUP($A56,InnerGradeTable!$A:$W,MATCH(SUBSTITUTE(J$1,"|Float","표준수치"),InnerGradeTable!$1:$1,0),0)*EnhanceTable!$R56)))</f>
        <v>0</v>
      </c>
      <c r="R56">
        <f t="shared" si="17"/>
        <v>0</v>
      </c>
      <c r="S56">
        <f t="shared" si="18"/>
        <v>0</v>
      </c>
      <c r="T56">
        <f t="shared" si="19"/>
        <v>0</v>
      </c>
      <c r="U56">
        <f t="shared" si="20"/>
        <v>0</v>
      </c>
      <c r="V56">
        <f t="shared" si="21"/>
        <v>0</v>
      </c>
      <c r="W56">
        <f t="shared" si="22"/>
        <v>0</v>
      </c>
      <c r="X56">
        <f t="shared" si="23"/>
        <v>0</v>
      </c>
      <c r="Y56">
        <f t="shared" si="24"/>
        <v>0</v>
      </c>
      <c r="Z56" t="e">
        <f t="shared" si="25"/>
        <v>#DIV/0!</v>
      </c>
      <c r="AA56" t="e">
        <f t="shared" si="26"/>
        <v>#DIV/0!</v>
      </c>
      <c r="AB56" t="e">
        <f t="shared" si="27"/>
        <v>#DIV/0!</v>
      </c>
      <c r="AC56" t="e">
        <f t="shared" si="28"/>
        <v>#DIV/0!</v>
      </c>
      <c r="AD56" t="e">
        <f t="shared" si="29"/>
        <v>#DIV/0!</v>
      </c>
      <c r="AE56" t="e">
        <f t="shared" si="30"/>
        <v>#DIV/0!</v>
      </c>
      <c r="AF56" t="e">
        <f t="shared" si="31"/>
        <v>#DIV/0!</v>
      </c>
    </row>
    <row r="57" spans="1:32" x14ac:dyDescent="0.3">
      <c r="A57">
        <v>4</v>
      </c>
      <c r="B57">
        <v>1</v>
      </c>
      <c r="C57" s="3">
        <f t="shared" si="16"/>
        <v>1.0900000000000001</v>
      </c>
      <c r="D57">
        <f>MIN(1,IF($B57=0,0,
IF(NOT(ISBLANK(K57)),K57,
VLOOKUP($A57,InnerGradeTable!$A:$W,MATCH(SUBSTITUTE(D$1,"|Float","표준수치"),InnerGradeTable!$1:$1,0),0)*EnhanceTable!$R57)))</f>
        <v>6.6638900458142443E-3</v>
      </c>
      <c r="E57">
        <f>MIN(1,IF($B57=0,0,
IF(NOT(ISBLANK(L57)),L57,
VLOOKUP($A57,InnerGradeTable!$A:$W,MATCH(SUBSTITUTE(E$1,"|Float","표준수치"),InnerGradeTable!$1:$1,0),0)*EnhanceTable!$R57)))</f>
        <v>1.665972511453561E-2</v>
      </c>
      <c r="F57">
        <f>MIN(1,IF($B57=0,0,
IF(NOT(ISBLANK(M57)),M57,
VLOOKUP($A57,InnerGradeTable!$A:$W,MATCH(SUBSTITUTE(F$1,"|Float","표준수치"),InnerGradeTable!$1:$1,0),0)*EnhanceTable!$R57)))</f>
        <v>4.1649312786339029E-2</v>
      </c>
      <c r="G57">
        <f>MIN(1,IF($B57=0,0,
IF(NOT(ISBLANK(N57)),N57,
VLOOKUP($A57,InnerGradeTable!$A:$W,MATCH(SUBSTITUTE(G$1,"|Float","표준수치"),InnerGradeTable!$1:$1,0),0)*EnhanceTable!$R57)))</f>
        <v>0.10412328196584757</v>
      </c>
      <c r="H57">
        <f>MIN(1,IF($B57=0,0,
IF(NOT(ISBLANK(O57)),O57,
VLOOKUP($A57,InnerGradeTable!$A:$W,MATCH(SUBSTITUTE(H$1,"|Float","표준수치"),InnerGradeTable!$1:$1,0),0)*EnhanceTable!$R57)))</f>
        <v>0.26030820491461892</v>
      </c>
      <c r="I57">
        <f>MIN(1,IF($B57=0,0,
IF(NOT(ISBLANK(P57)),P57,
VLOOKUP($A57,InnerGradeTable!$A:$W,MATCH(SUBSTITUTE(I$1,"|Float","표준수치"),InnerGradeTable!$1:$1,0),0)*EnhanceTable!$R57)))</f>
        <v>0.26030820491461892</v>
      </c>
      <c r="J57">
        <f>MIN(1,IF($B57=0,0,
IF(NOT(ISBLANK(Q57)),Q57,
VLOOKUP($A57,InnerGradeTable!$A:$W,MATCH(SUBSTITUTE(J$1,"|Float","표준수치"),InnerGradeTable!$1:$1,0),0)*EnhanceTable!$R57)))</f>
        <v>0.26030820491461892</v>
      </c>
      <c r="R57">
        <f t="shared" si="17"/>
        <v>1</v>
      </c>
      <c r="S57">
        <f t="shared" si="18"/>
        <v>0.28416790587957108</v>
      </c>
      <c r="T57">
        <f t="shared" si="19"/>
        <v>0.5682907530451039</v>
      </c>
      <c r="U57">
        <f t="shared" si="20"/>
        <v>0.88081463506676128</v>
      </c>
      <c r="V57">
        <f t="shared" si="21"/>
        <v>0.99590350417553475</v>
      </c>
      <c r="W57">
        <f t="shared" si="22"/>
        <v>0.99999971650848207</v>
      </c>
      <c r="X57">
        <f t="shared" si="23"/>
        <v>0.99999971650848207</v>
      </c>
      <c r="Y57">
        <f t="shared" si="24"/>
        <v>0.99999971650848207</v>
      </c>
      <c r="Z57">
        <f t="shared" si="25"/>
        <v>149.56166422666604</v>
      </c>
      <c r="AA57">
        <f t="shared" si="26"/>
        <v>59.522900004956071</v>
      </c>
      <c r="AB57">
        <f t="shared" si="27"/>
        <v>23.504682512214451</v>
      </c>
      <c r="AC57">
        <f t="shared" si="28"/>
        <v>9.0902594022392993</v>
      </c>
      <c r="AD57">
        <f t="shared" si="29"/>
        <v>3.3039810168946184</v>
      </c>
      <c r="AE57">
        <f t="shared" si="30"/>
        <v>3.3039810168946184</v>
      </c>
      <c r="AF57">
        <f t="shared" si="31"/>
        <v>3.3039810168946184</v>
      </c>
    </row>
    <row r="58" spans="1:32" x14ac:dyDescent="0.3">
      <c r="A58">
        <v>4</v>
      </c>
      <c r="B58">
        <v>2</v>
      </c>
      <c r="C58" s="3">
        <f t="shared" si="16"/>
        <v>1.1881000000000002</v>
      </c>
      <c r="D58">
        <f>MIN(1,IF($B58=0,0,
IF(NOT(ISBLANK(K58)),K58,
VLOOKUP($A58,InnerGradeTable!$A:$W,MATCH(SUBSTITUTE(D$1,"|Float","표준수치"),InnerGradeTable!$1:$1,0),0)*EnhanceTable!$R58)))</f>
        <v>6.1702685609391142E-3</v>
      </c>
      <c r="E58">
        <f>MIN(1,IF($B58=0,0,
IF(NOT(ISBLANK(L58)),L58,
VLOOKUP($A58,InnerGradeTable!$A:$W,MATCH(SUBSTITUTE(E$1,"|Float","표준수치"),InnerGradeTable!$1:$1,0),0)*EnhanceTable!$R58)))</f>
        <v>1.5425671402347785E-2</v>
      </c>
      <c r="F58">
        <f>MIN(1,IF($B58=0,0,
IF(NOT(ISBLANK(M58)),M58,
VLOOKUP($A58,InnerGradeTable!$A:$W,MATCH(SUBSTITUTE(F$1,"|Float","표준수치"),InnerGradeTable!$1:$1,0),0)*EnhanceTable!$R58)))</f>
        <v>3.8564178505869469E-2</v>
      </c>
      <c r="G58">
        <f>MIN(1,IF($B58=0,0,
IF(NOT(ISBLANK(N58)),N58,
VLOOKUP($A58,InnerGradeTable!$A:$W,MATCH(SUBSTITUTE(G$1,"|Float","표준수치"),InnerGradeTable!$1:$1,0),0)*EnhanceTable!$R58)))</f>
        <v>9.6410446264673655E-2</v>
      </c>
      <c r="H58">
        <f>MIN(1,IF($B58=0,0,
IF(NOT(ISBLANK(O58)),O58,
VLOOKUP($A58,InnerGradeTable!$A:$W,MATCH(SUBSTITUTE(H$1,"|Float","표준수치"),InnerGradeTable!$1:$1,0),0)*EnhanceTable!$R58)))</f>
        <v>0.24102611566168416</v>
      </c>
      <c r="I58">
        <f>MIN(1,IF($B58=0,0,
IF(NOT(ISBLANK(P58)),P58,
VLOOKUP($A58,InnerGradeTable!$A:$W,MATCH(SUBSTITUTE(I$1,"|Float","표준수치"),InnerGradeTable!$1:$1,0),0)*EnhanceTable!$R58)))</f>
        <v>0.24102611566168416</v>
      </c>
      <c r="J58">
        <f>MIN(1,IF($B58=0,0,
IF(NOT(ISBLANK(Q58)),Q58,
VLOOKUP($A58,InnerGradeTable!$A:$W,MATCH(SUBSTITUTE(J$1,"|Float","표준수치"),InnerGradeTable!$1:$1,0),0)*EnhanceTable!$R58)))</f>
        <v>0.24102611566168416</v>
      </c>
      <c r="R58">
        <f t="shared" si="17"/>
        <v>0.92592592592592582</v>
      </c>
      <c r="S58">
        <f t="shared" si="18"/>
        <v>0.26616360247830539</v>
      </c>
      <c r="T58">
        <f t="shared" si="19"/>
        <v>0.54035197533916801</v>
      </c>
      <c r="U58">
        <f t="shared" si="20"/>
        <v>0.86003644684254532</v>
      </c>
      <c r="V58">
        <f t="shared" si="21"/>
        <v>0.99371131164511206</v>
      </c>
      <c r="W58">
        <f t="shared" si="22"/>
        <v>0.99999897354096445</v>
      </c>
      <c r="X58">
        <f t="shared" si="23"/>
        <v>0.99999897354096445</v>
      </c>
      <c r="Y58">
        <f t="shared" si="24"/>
        <v>0.99999897354096445</v>
      </c>
      <c r="Z58">
        <f t="shared" si="25"/>
        <v>161.56672632770028</v>
      </c>
      <c r="AA58">
        <f t="shared" si="26"/>
        <v>64.325056774168502</v>
      </c>
      <c r="AB58">
        <f t="shared" si="27"/>
        <v>25.425884225332261</v>
      </c>
      <c r="AC58">
        <f t="shared" si="28"/>
        <v>9.8596502058845896</v>
      </c>
      <c r="AD58">
        <f t="shared" si="29"/>
        <v>3.6145090329371152</v>
      </c>
      <c r="AE58">
        <f t="shared" si="30"/>
        <v>3.6145090329371152</v>
      </c>
      <c r="AF58">
        <f t="shared" si="31"/>
        <v>3.6145090329371152</v>
      </c>
    </row>
    <row r="59" spans="1:32" x14ac:dyDescent="0.3">
      <c r="A59">
        <v>4</v>
      </c>
      <c r="B59">
        <v>3</v>
      </c>
      <c r="C59" s="3">
        <f t="shared" si="16"/>
        <v>1.2950290000000002</v>
      </c>
      <c r="D59">
        <f>MIN(1,IF($B59=0,0,
IF(NOT(ISBLANK(K59)),K59,
VLOOKUP($A59,InnerGradeTable!$A:$W,MATCH(SUBSTITUTE(D$1,"|Float","표준수치"),InnerGradeTable!$1:$1,0),0)*EnhanceTable!$R59)))</f>
        <v>5.7132116304991799E-3</v>
      </c>
      <c r="E59">
        <f>MIN(1,IF($B59=0,0,
IF(NOT(ISBLANK(L59)),L59,
VLOOKUP($A59,InnerGradeTable!$A:$W,MATCH(SUBSTITUTE(E$1,"|Float","표준수치"),InnerGradeTable!$1:$1,0),0)*EnhanceTable!$R59)))</f>
        <v>1.4283029076247948E-2</v>
      </c>
      <c r="F59">
        <f>MIN(1,IF($B59=0,0,
IF(NOT(ISBLANK(M59)),M59,
VLOOKUP($A59,InnerGradeTable!$A:$W,MATCH(SUBSTITUTE(F$1,"|Float","표준수치"),InnerGradeTable!$1:$1,0),0)*EnhanceTable!$R59)))</f>
        <v>3.5707572690619874E-2</v>
      </c>
      <c r="G59">
        <f>MIN(1,IF($B59=0,0,
IF(NOT(ISBLANK(N59)),N59,
VLOOKUP($A59,InnerGradeTable!$A:$W,MATCH(SUBSTITUTE(G$1,"|Float","표준수치"),InnerGradeTable!$1:$1,0),0)*EnhanceTable!$R59)))</f>
        <v>8.9268931726549677E-2</v>
      </c>
      <c r="H59">
        <f>MIN(1,IF($B59=0,0,
IF(NOT(ISBLANK(O59)),O59,
VLOOKUP($A59,InnerGradeTable!$A:$W,MATCH(SUBSTITUTE(H$1,"|Float","표준수치"),InnerGradeTable!$1:$1,0),0)*EnhanceTable!$R59)))</f>
        <v>0.22317232931637421</v>
      </c>
      <c r="I59">
        <f>MIN(1,IF($B59=0,0,
IF(NOT(ISBLANK(P59)),P59,
VLOOKUP($A59,InnerGradeTable!$A:$W,MATCH(SUBSTITUTE(I$1,"|Float","표준수치"),InnerGradeTable!$1:$1,0),0)*EnhanceTable!$R59)))</f>
        <v>0.22317232931637421</v>
      </c>
      <c r="J59">
        <f>MIN(1,IF($B59=0,0,
IF(NOT(ISBLANK(Q59)),Q59,
VLOOKUP($A59,InnerGradeTable!$A:$W,MATCH(SUBSTITUTE(J$1,"|Float","표준수치"),InnerGradeTable!$1:$1,0),0)*EnhanceTable!$R59)))</f>
        <v>0.22317232931637421</v>
      </c>
      <c r="R59">
        <f t="shared" si="17"/>
        <v>0.8573388203017831</v>
      </c>
      <c r="S59">
        <f t="shared" si="18"/>
        <v>0.24909769531018167</v>
      </c>
      <c r="T59">
        <f t="shared" si="19"/>
        <v>0.51290722283260681</v>
      </c>
      <c r="U59">
        <f t="shared" si="20"/>
        <v>0.83765541373243146</v>
      </c>
      <c r="V59">
        <f t="shared" si="21"/>
        <v>0.99067803199858695</v>
      </c>
      <c r="W59">
        <f t="shared" si="22"/>
        <v>0.99999671727623252</v>
      </c>
      <c r="X59">
        <f t="shared" si="23"/>
        <v>0.99999671727623252</v>
      </c>
      <c r="Y59">
        <f t="shared" si="24"/>
        <v>0.99999671727623252</v>
      </c>
      <c r="Z59">
        <f t="shared" si="25"/>
        <v>174.53218380118324</v>
      </c>
      <c r="AA59">
        <f t="shared" si="26"/>
        <v>69.511361756087055</v>
      </c>
      <c r="AB59">
        <f t="shared" si="27"/>
        <v>27.500719039866869</v>
      </c>
      <c r="AC59">
        <f t="shared" si="28"/>
        <v>10.690419274918613</v>
      </c>
      <c r="AD59">
        <f t="shared" si="29"/>
        <v>3.9493170219378722</v>
      </c>
      <c r="AE59">
        <f t="shared" si="30"/>
        <v>3.9493170219378722</v>
      </c>
      <c r="AF59">
        <f t="shared" si="31"/>
        <v>3.9493170219378722</v>
      </c>
    </row>
    <row r="60" spans="1:32" x14ac:dyDescent="0.3">
      <c r="A60">
        <v>4</v>
      </c>
      <c r="B60">
        <v>4</v>
      </c>
      <c r="C60" s="3">
        <f t="shared" si="16"/>
        <v>1.4115816100000003</v>
      </c>
      <c r="D60">
        <f>MIN(1,IF($B60=0,0,
IF(NOT(ISBLANK(K60)),K60,
VLOOKUP($A60,InnerGradeTable!$A:$W,MATCH(SUBSTITUTE(D$1,"|Float","표준수치"),InnerGradeTable!$1:$1,0),0)*EnhanceTable!$R60)))</f>
        <v>5.2900107689807215E-3</v>
      </c>
      <c r="E60">
        <f>MIN(1,IF($B60=0,0,
IF(NOT(ISBLANK(L60)),L60,
VLOOKUP($A60,InnerGradeTable!$A:$W,MATCH(SUBSTITUTE(E$1,"|Float","표준수치"),InnerGradeTable!$1:$1,0),0)*EnhanceTable!$R60)))</f>
        <v>1.3225026922451803E-2</v>
      </c>
      <c r="F60">
        <f>MIN(1,IF($B60=0,0,
IF(NOT(ISBLANK(M60)),M60,
VLOOKUP($A60,InnerGradeTable!$A:$W,MATCH(SUBSTITUTE(F$1,"|Float","표준수치"),InnerGradeTable!$1:$1,0),0)*EnhanceTable!$R60)))</f>
        <v>3.3062567306129512E-2</v>
      </c>
      <c r="G60">
        <f>MIN(1,IF($B60=0,0,
IF(NOT(ISBLANK(N60)),N60,
VLOOKUP($A60,InnerGradeTable!$A:$W,MATCH(SUBSTITUTE(G$1,"|Float","표준수치"),InnerGradeTable!$1:$1,0),0)*EnhanceTable!$R60)))</f>
        <v>8.2656418265323772E-2</v>
      </c>
      <c r="H60">
        <f>MIN(1,IF($B60=0,0,
IF(NOT(ISBLANK(O60)),O60,
VLOOKUP($A60,InnerGradeTable!$A:$W,MATCH(SUBSTITUTE(H$1,"|Float","표준수치"),InnerGradeTable!$1:$1,0),0)*EnhanceTable!$R60)))</f>
        <v>0.20664104566330943</v>
      </c>
      <c r="I60">
        <f>MIN(1,IF($B60=0,0,
IF(NOT(ISBLANK(P60)),P60,
VLOOKUP($A60,InnerGradeTable!$A:$W,MATCH(SUBSTITUTE(I$1,"|Float","표준수치"),InnerGradeTable!$1:$1,0),0)*EnhanceTable!$R60)))</f>
        <v>0.20664104566330943</v>
      </c>
      <c r="J60">
        <f>MIN(1,IF($B60=0,0,
IF(NOT(ISBLANK(Q60)),Q60,
VLOOKUP($A60,InnerGradeTable!$A:$W,MATCH(SUBSTITUTE(J$1,"|Float","표준수치"),InnerGradeTable!$1:$1,0),0)*EnhanceTable!$R60)))</f>
        <v>0.20664104566330943</v>
      </c>
      <c r="R60">
        <f t="shared" si="17"/>
        <v>0.79383224102016947</v>
      </c>
      <c r="S60">
        <f t="shared" si="18"/>
        <v>0.23294948624241563</v>
      </c>
      <c r="T60">
        <f t="shared" si="19"/>
        <v>0.48606722872690744</v>
      </c>
      <c r="U60">
        <f t="shared" si="20"/>
        <v>0.81382615765742339</v>
      </c>
      <c r="V60">
        <f t="shared" si="21"/>
        <v>0.98661552513015194</v>
      </c>
      <c r="W60">
        <f t="shared" si="22"/>
        <v>0.99999059223650832</v>
      </c>
      <c r="X60">
        <f t="shared" si="23"/>
        <v>0.99999059223650832</v>
      </c>
      <c r="Y60">
        <f t="shared" si="24"/>
        <v>0.99999059223650832</v>
      </c>
      <c r="Z60">
        <f t="shared" si="25"/>
        <v>188.53486899383637</v>
      </c>
      <c r="AA60">
        <f t="shared" si="26"/>
        <v>75.112548649101811</v>
      </c>
      <c r="AB60">
        <f t="shared" si="27"/>
        <v>29.741482532957058</v>
      </c>
      <c r="AC60">
        <f t="shared" si="28"/>
        <v>11.587491570331792</v>
      </c>
      <c r="AD60">
        <f t="shared" si="29"/>
        <v>4.3104069380142827</v>
      </c>
      <c r="AE60">
        <f t="shared" si="30"/>
        <v>4.3104069380142827</v>
      </c>
      <c r="AF60">
        <f t="shared" si="31"/>
        <v>4.3104069380142827</v>
      </c>
    </row>
    <row r="61" spans="1:32" x14ac:dyDescent="0.3">
      <c r="A61">
        <v>4</v>
      </c>
      <c r="B61">
        <v>5</v>
      </c>
      <c r="C61" s="3">
        <f t="shared" si="16"/>
        <v>1.5386239549000005</v>
      </c>
      <c r="D61">
        <f>MIN(1,IF($B61=0,0,
IF(NOT(ISBLANK(K61)),K61,
VLOOKUP($A61,InnerGradeTable!$A:$W,MATCH(SUBSTITUTE(D$1,"|Float","표준수치"),InnerGradeTable!$1:$1,0),0)*EnhanceTable!$R61)))</f>
        <v>4.4083423074839341E-3</v>
      </c>
      <c r="E61">
        <f>MIN(1,IF($B61=0,0,
IF(NOT(ISBLANK(L61)),L61,
VLOOKUP($A61,InnerGradeTable!$A:$W,MATCH(SUBSTITUTE(E$1,"|Float","표준수치"),InnerGradeTable!$1:$1,0),0)*EnhanceTable!$R61)))</f>
        <v>1.1020855768709837E-2</v>
      </c>
      <c r="F61">
        <f>MIN(1,IF($B61=0,0,
IF(NOT(ISBLANK(M61)),M61,
VLOOKUP($A61,InnerGradeTable!$A:$W,MATCH(SUBSTITUTE(F$1,"|Float","표준수치"),InnerGradeTable!$1:$1,0),0)*EnhanceTable!$R61)))</f>
        <v>2.7552139421774591E-2</v>
      </c>
      <c r="G61">
        <f>MIN(1,IF($B61=0,0,
IF(NOT(ISBLANK(N61)),N61,
VLOOKUP($A61,InnerGradeTable!$A:$W,MATCH(SUBSTITUTE(G$1,"|Float","표준수치"),InnerGradeTable!$1:$1,0),0)*EnhanceTable!$R61)))</f>
        <v>6.8880348554436477E-2</v>
      </c>
      <c r="H61">
        <f>MIN(1,IF($B61=0,0,
IF(NOT(ISBLANK(O61)),O61,
VLOOKUP($A61,InnerGradeTable!$A:$W,MATCH(SUBSTITUTE(H$1,"|Float","표준수치"),InnerGradeTable!$1:$1,0),0)*EnhanceTable!$R61)))</f>
        <v>0.17220087138609119</v>
      </c>
      <c r="I61">
        <f>MIN(1,IF($B61=0,0,
IF(NOT(ISBLANK(P61)),P61,
VLOOKUP($A61,InnerGradeTable!$A:$W,MATCH(SUBSTITUTE(I$1,"|Float","표준수치"),InnerGradeTable!$1:$1,0),0)*EnhanceTable!$R61)))</f>
        <v>0.17220087138609119</v>
      </c>
      <c r="J61">
        <f>MIN(1,IF($B61=0,0,
IF(NOT(ISBLANK(Q61)),Q61,
VLOOKUP($A61,InnerGradeTable!$A:$W,MATCH(SUBSTITUTE(J$1,"|Float","표준수치"),InnerGradeTable!$1:$1,0),0)*EnhanceTable!$R61)))</f>
        <v>0.17220087138609119</v>
      </c>
      <c r="R61">
        <f t="shared" si="17"/>
        <v>0.66152686751680789</v>
      </c>
      <c r="S61">
        <f t="shared" si="18"/>
        <v>0.1982066598910639</v>
      </c>
      <c r="T61">
        <f t="shared" si="19"/>
        <v>0.42541185579533358</v>
      </c>
      <c r="U61">
        <f t="shared" si="20"/>
        <v>0.7526475252749768</v>
      </c>
      <c r="V61">
        <f t="shared" si="21"/>
        <v>0.97179834273124521</v>
      </c>
      <c r="W61">
        <f t="shared" si="22"/>
        <v>0.99992125042019242</v>
      </c>
      <c r="X61">
        <f t="shared" si="23"/>
        <v>0.99992125042019242</v>
      </c>
      <c r="Y61">
        <f t="shared" si="24"/>
        <v>0.99992125042019242</v>
      </c>
      <c r="Z61">
        <f t="shared" si="25"/>
        <v>226.34208613926219</v>
      </c>
      <c r="AA61">
        <f t="shared" si="26"/>
        <v>90.235670109129842</v>
      </c>
      <c r="AB61">
        <f t="shared" si="27"/>
        <v>35.79132984845063</v>
      </c>
      <c r="AC61">
        <f t="shared" si="28"/>
        <v>14.009008867751312</v>
      </c>
      <c r="AD61">
        <f t="shared" si="29"/>
        <v>5.2835660104945772</v>
      </c>
      <c r="AE61">
        <f t="shared" si="30"/>
        <v>5.2835660104945772</v>
      </c>
      <c r="AF61">
        <f t="shared" si="31"/>
        <v>5.2835660104945772</v>
      </c>
    </row>
    <row r="62" spans="1:32" x14ac:dyDescent="0.3">
      <c r="A62">
        <v>4</v>
      </c>
      <c r="B62">
        <v>6</v>
      </c>
      <c r="C62" s="3">
        <f t="shared" si="16"/>
        <v>1.6771001108410006</v>
      </c>
      <c r="D62">
        <f>MIN(1,IF($B62=0,0,
IF(NOT(ISBLANK(K62)),K62,
VLOOKUP($A62,InnerGradeTable!$A:$W,MATCH(SUBSTITUTE(D$1,"|Float","표준수치"),InnerGradeTable!$1:$1,0),0)*EnhanceTable!$R62)))</f>
        <v>4.0817984328554947E-3</v>
      </c>
      <c r="E62">
        <f>MIN(1,IF($B62=0,0,
IF(NOT(ISBLANK(L62)),L62,
VLOOKUP($A62,InnerGradeTable!$A:$W,MATCH(SUBSTITUTE(E$1,"|Float","표준수치"),InnerGradeTable!$1:$1,0),0)*EnhanceTable!$R62)))</f>
        <v>1.0204496082138735E-2</v>
      </c>
      <c r="F62">
        <f>MIN(1,IF($B62=0,0,
IF(NOT(ISBLANK(M62)),M62,
VLOOKUP($A62,InnerGradeTable!$A:$W,MATCH(SUBSTITUTE(F$1,"|Float","표준수치"),InnerGradeTable!$1:$1,0),0)*EnhanceTable!$R62)))</f>
        <v>2.5511240205346841E-2</v>
      </c>
      <c r="G62">
        <f>MIN(1,IF($B62=0,0,
IF(NOT(ISBLANK(N62)),N62,
VLOOKUP($A62,InnerGradeTable!$A:$W,MATCH(SUBSTITUTE(G$1,"|Float","표준수치"),InnerGradeTable!$1:$1,0),0)*EnhanceTable!$R62)))</f>
        <v>6.3778100513367103E-2</v>
      </c>
      <c r="H62">
        <f>MIN(1,IF($B62=0,0,
IF(NOT(ISBLANK(O62)),O62,
VLOOKUP($A62,InnerGradeTable!$A:$W,MATCH(SUBSTITUTE(H$1,"|Float","표준수치"),InnerGradeTable!$1:$1,0),0)*EnhanceTable!$R62)))</f>
        <v>0.15944525128341777</v>
      </c>
      <c r="I62">
        <f>MIN(1,IF($B62=0,0,
IF(NOT(ISBLANK(P62)),P62,
VLOOKUP($A62,InnerGradeTable!$A:$W,MATCH(SUBSTITUTE(I$1,"|Float","표준수치"),InnerGradeTable!$1:$1,0),0)*EnhanceTable!$R62)))</f>
        <v>0.15944525128341777</v>
      </c>
      <c r="J62">
        <f>MIN(1,IF($B62=0,0,
IF(NOT(ISBLANK(Q62)),Q62,
VLOOKUP($A62,InnerGradeTable!$A:$W,MATCH(SUBSTITUTE(J$1,"|Float","표준수치"),InnerGradeTable!$1:$1,0),0)*EnhanceTable!$R62)))</f>
        <v>0.15944525128341777</v>
      </c>
      <c r="R62">
        <f t="shared" si="17"/>
        <v>0.61252487733037764</v>
      </c>
      <c r="S62">
        <f t="shared" si="18"/>
        <v>0.18495144068770342</v>
      </c>
      <c r="T62">
        <f t="shared" si="19"/>
        <v>0.40121096873902184</v>
      </c>
      <c r="U62">
        <f t="shared" si="20"/>
        <v>0.72531072290032994</v>
      </c>
      <c r="V62">
        <f t="shared" si="21"/>
        <v>0.96293706721144745</v>
      </c>
      <c r="W62">
        <f t="shared" si="22"/>
        <v>0.99983083897722935</v>
      </c>
      <c r="X62">
        <f t="shared" si="23"/>
        <v>0.99983083897722935</v>
      </c>
      <c r="Y62">
        <f t="shared" si="24"/>
        <v>0.99983083897722935</v>
      </c>
      <c r="Z62">
        <f t="shared" si="25"/>
        <v>244.48953820321441</v>
      </c>
      <c r="AA62">
        <f t="shared" si="26"/>
        <v>97.49473767674894</v>
      </c>
      <c r="AB62">
        <f t="shared" si="27"/>
        <v>38.695177673658279</v>
      </c>
      <c r="AC62">
        <f t="shared" si="28"/>
        <v>15.17112606669763</v>
      </c>
      <c r="AD62">
        <f t="shared" si="29"/>
        <v>5.750047253820723</v>
      </c>
      <c r="AE62">
        <f t="shared" si="30"/>
        <v>5.750047253820723</v>
      </c>
      <c r="AF62">
        <f t="shared" si="31"/>
        <v>5.750047253820723</v>
      </c>
    </row>
    <row r="63" spans="1:32" x14ac:dyDescent="0.3">
      <c r="A63">
        <v>4</v>
      </c>
      <c r="B63">
        <v>7</v>
      </c>
      <c r="C63" s="3">
        <f t="shared" si="16"/>
        <v>1.8280391208166908</v>
      </c>
      <c r="D63">
        <f>MIN(1,IF($B63=0,0,
IF(NOT(ISBLANK(K63)),K63,
VLOOKUP($A63,InnerGradeTable!$A:$W,MATCH(SUBSTITUTE(D$1,"|Float","표준수치"),InnerGradeTable!$1:$1,0),0)*EnhanceTable!$R63)))</f>
        <v>3.779442993384717E-3</v>
      </c>
      <c r="E63">
        <f>MIN(1,IF($B63=0,0,
IF(NOT(ISBLANK(L63)),L63,
VLOOKUP($A63,InnerGradeTable!$A:$W,MATCH(SUBSTITUTE(E$1,"|Float","표준수치"),InnerGradeTable!$1:$1,0),0)*EnhanceTable!$R63)))</f>
        <v>9.4486074834617909E-3</v>
      </c>
      <c r="F63">
        <f>MIN(1,IF($B63=0,0,
IF(NOT(ISBLANK(M63)),M63,
VLOOKUP($A63,InnerGradeTable!$A:$W,MATCH(SUBSTITUTE(F$1,"|Float","표준수치"),InnerGradeTable!$1:$1,0),0)*EnhanceTable!$R63)))</f>
        <v>2.362151870865448E-2</v>
      </c>
      <c r="G63">
        <f>MIN(1,IF($B63=0,0,
IF(NOT(ISBLANK(N63)),N63,
VLOOKUP($A63,InnerGradeTable!$A:$W,MATCH(SUBSTITUTE(G$1,"|Float","표준수치"),InnerGradeTable!$1:$1,0),0)*EnhanceTable!$R63)))</f>
        <v>5.9053796771636198E-2</v>
      </c>
      <c r="H63">
        <f>MIN(1,IF($B63=0,0,
IF(NOT(ISBLANK(O63)),O63,
VLOOKUP($A63,InnerGradeTable!$A:$W,MATCH(SUBSTITUTE(H$1,"|Float","표준수치"),InnerGradeTable!$1:$1,0),0)*EnhanceTable!$R63)))</f>
        <v>0.14763449192909051</v>
      </c>
      <c r="I63">
        <f>MIN(1,IF($B63=0,0,
IF(NOT(ISBLANK(P63)),P63,
VLOOKUP($A63,InnerGradeTable!$A:$W,MATCH(SUBSTITUTE(I$1,"|Float","표준수치"),InnerGradeTable!$1:$1,0),0)*EnhanceTable!$R63)))</f>
        <v>0.14763449192909051</v>
      </c>
      <c r="J63">
        <f>MIN(1,IF($B63=0,0,
IF(NOT(ISBLANK(Q63)),Q63,
VLOOKUP($A63,InnerGradeTable!$A:$W,MATCH(SUBSTITUTE(J$1,"|Float","표준수치"),InnerGradeTable!$1:$1,0),0)*EnhanceTable!$R63)))</f>
        <v>0.14763449192909051</v>
      </c>
      <c r="R63">
        <f t="shared" si="17"/>
        <v>0.56715266419479404</v>
      </c>
      <c r="S63">
        <f t="shared" si="18"/>
        <v>0.17248674748250425</v>
      </c>
      <c r="T63">
        <f t="shared" si="19"/>
        <v>0.37791369264995112</v>
      </c>
      <c r="U63">
        <f t="shared" si="20"/>
        <v>0.6973714026243254</v>
      </c>
      <c r="V63">
        <f t="shared" si="21"/>
        <v>0.95233059736071357</v>
      </c>
      <c r="W63">
        <f t="shared" si="22"/>
        <v>0.99966014523833491</v>
      </c>
      <c r="X63">
        <f t="shared" si="23"/>
        <v>0.99966014523833491</v>
      </c>
      <c r="Y63">
        <f t="shared" si="24"/>
        <v>0.99966014523833491</v>
      </c>
      <c r="Z63">
        <f t="shared" si="25"/>
        <v>264.08878010450962</v>
      </c>
      <c r="AA63">
        <f t="shared" si="26"/>
        <v>105.33451468303706</v>
      </c>
      <c r="AB63">
        <f t="shared" si="27"/>
        <v>41.831292461893817</v>
      </c>
      <c r="AC63">
        <f t="shared" si="28"/>
        <v>16.426104142903039</v>
      </c>
      <c r="AD63">
        <f t="shared" si="29"/>
        <v>6.2535280152469372</v>
      </c>
      <c r="AE63">
        <f t="shared" si="30"/>
        <v>6.2535280152469372</v>
      </c>
      <c r="AF63">
        <f t="shared" si="31"/>
        <v>6.2535280152469372</v>
      </c>
    </row>
    <row r="64" spans="1:32" x14ac:dyDescent="0.3">
      <c r="A64">
        <v>4</v>
      </c>
      <c r="B64">
        <v>8</v>
      </c>
      <c r="C64" s="3">
        <f t="shared" si="16"/>
        <v>1.9925626416901931</v>
      </c>
      <c r="D64">
        <f>MIN(1,IF($B64=0,0,
IF(NOT(ISBLANK(K64)),K64,
VLOOKUP($A64,InnerGradeTable!$A:$W,MATCH(SUBSTITUTE(D$1,"|Float","표준수치"),InnerGradeTable!$1:$1,0),0)*EnhanceTable!$R64)))</f>
        <v>3.4994842531339966E-3</v>
      </c>
      <c r="E64">
        <f>MIN(1,IF($B64=0,0,
IF(NOT(ISBLANK(L64)),L64,
VLOOKUP($A64,InnerGradeTable!$A:$W,MATCH(SUBSTITUTE(E$1,"|Float","표준수치"),InnerGradeTable!$1:$1,0),0)*EnhanceTable!$R64)))</f>
        <v>8.7487106328349908E-3</v>
      </c>
      <c r="F64">
        <f>MIN(1,IF($B64=0,0,
IF(NOT(ISBLANK(M64)),M64,
VLOOKUP($A64,InnerGradeTable!$A:$W,MATCH(SUBSTITUTE(F$1,"|Float","표준수치"),InnerGradeTable!$1:$1,0),0)*EnhanceTable!$R64)))</f>
        <v>2.1871776582087481E-2</v>
      </c>
      <c r="G64">
        <f>MIN(1,IF($B64=0,0,
IF(NOT(ISBLANK(N64)),N64,
VLOOKUP($A64,InnerGradeTable!$A:$W,MATCH(SUBSTITUTE(G$1,"|Float","표준수치"),InnerGradeTable!$1:$1,0),0)*EnhanceTable!$R64)))</f>
        <v>5.4679441455218698E-2</v>
      </c>
      <c r="H64">
        <f>MIN(1,IF($B64=0,0,
IF(NOT(ISBLANK(O64)),O64,
VLOOKUP($A64,InnerGradeTable!$A:$W,MATCH(SUBSTITUTE(H$1,"|Float","표준수치"),InnerGradeTable!$1:$1,0),0)*EnhanceTable!$R64)))</f>
        <v>0.13669860363804676</v>
      </c>
      <c r="I64">
        <f>MIN(1,IF($B64=0,0,
IF(NOT(ISBLANK(P64)),P64,
VLOOKUP($A64,InnerGradeTable!$A:$W,MATCH(SUBSTITUTE(I$1,"|Float","표준수치"),InnerGradeTable!$1:$1,0),0)*EnhanceTable!$R64)))</f>
        <v>0.13669860363804676</v>
      </c>
      <c r="J64">
        <f>MIN(1,IF($B64=0,0,
IF(NOT(ISBLANK(Q64)),Q64,
VLOOKUP($A64,InnerGradeTable!$A:$W,MATCH(SUBSTITUTE(J$1,"|Float","표준수치"),InnerGradeTable!$1:$1,0),0)*EnhanceTable!$R64)))</f>
        <v>0.13669860363804676</v>
      </c>
      <c r="R64">
        <f t="shared" si="17"/>
        <v>0.52514135573592036</v>
      </c>
      <c r="S64">
        <f t="shared" si="18"/>
        <v>0.16077890783183635</v>
      </c>
      <c r="T64">
        <f t="shared" si="19"/>
        <v>0.35555143398285494</v>
      </c>
      <c r="U64">
        <f t="shared" si="20"/>
        <v>0.66902932000230586</v>
      </c>
      <c r="V64">
        <f t="shared" si="21"/>
        <v>0.93988883499380504</v>
      </c>
      <c r="W64">
        <f t="shared" si="22"/>
        <v>0.99935713146711214</v>
      </c>
      <c r="X64">
        <f t="shared" si="23"/>
        <v>0.99935713146711214</v>
      </c>
      <c r="Y64">
        <f t="shared" si="24"/>
        <v>0.99935713146711214</v>
      </c>
      <c r="Z64">
        <f t="shared" si="25"/>
        <v>285.25595550153179</v>
      </c>
      <c r="AA64">
        <f t="shared" si="26"/>
        <v>113.80145908276268</v>
      </c>
      <c r="AB64">
        <f t="shared" si="27"/>
        <v>45.21825870710763</v>
      </c>
      <c r="AC64">
        <f t="shared" si="28"/>
        <v>17.781380760847213</v>
      </c>
      <c r="AD64">
        <f t="shared" si="29"/>
        <v>6.7969980193215278</v>
      </c>
      <c r="AE64">
        <f t="shared" si="30"/>
        <v>6.7969980193215278</v>
      </c>
      <c r="AF64">
        <f t="shared" si="31"/>
        <v>6.7969980193215278</v>
      </c>
    </row>
    <row r="65" spans="1:32" x14ac:dyDescent="0.3">
      <c r="A65">
        <v>4</v>
      </c>
      <c r="B65">
        <v>9</v>
      </c>
      <c r="C65" s="3">
        <f t="shared" si="16"/>
        <v>2.1718932794423105</v>
      </c>
      <c r="D65">
        <f>MIN(1,IF($B65=0,0,
IF(NOT(ISBLANK(K65)),K65,
VLOOKUP($A65,InnerGradeTable!$A:$W,MATCH(SUBSTITUTE(D$1,"|Float","표준수치"),InnerGradeTable!$1:$1,0),0)*EnhanceTable!$R65)))</f>
        <v>3.2402631973462931E-3</v>
      </c>
      <c r="E65">
        <f>MIN(1,IF($B65=0,0,
IF(NOT(ISBLANK(L65)),L65,
VLOOKUP($A65,InnerGradeTable!$A:$W,MATCH(SUBSTITUTE(E$1,"|Float","표준수치"),InnerGradeTable!$1:$1,0),0)*EnhanceTable!$R65)))</f>
        <v>8.1006579933657324E-3</v>
      </c>
      <c r="F65">
        <f>MIN(1,IF($B65=0,0,
IF(NOT(ISBLANK(M65)),M65,
VLOOKUP($A65,InnerGradeTable!$A:$W,MATCH(SUBSTITUTE(F$1,"|Float","표준수치"),InnerGradeTable!$1:$1,0),0)*EnhanceTable!$R65)))</f>
        <v>2.0251644983414332E-2</v>
      </c>
      <c r="G65">
        <f>MIN(1,IF($B65=0,0,
IF(NOT(ISBLANK(N65)),N65,
VLOOKUP($A65,InnerGradeTable!$A:$W,MATCH(SUBSTITUTE(G$1,"|Float","표준수치"),InnerGradeTable!$1:$1,0),0)*EnhanceTable!$R65)))</f>
        <v>5.0629112458535831E-2</v>
      </c>
      <c r="H65">
        <f>MIN(1,IF($B65=0,0,
IF(NOT(ISBLANK(O65)),O65,
VLOOKUP($A65,InnerGradeTable!$A:$W,MATCH(SUBSTITUTE(H$1,"|Float","표준수치"),InnerGradeTable!$1:$1,0),0)*EnhanceTable!$R65)))</f>
        <v>0.12657278114633957</v>
      </c>
      <c r="I65">
        <f>MIN(1,IF($B65=0,0,
IF(NOT(ISBLANK(P65)),P65,
VLOOKUP($A65,InnerGradeTable!$A:$W,MATCH(SUBSTITUTE(I$1,"|Float","표준수치"),InnerGradeTable!$1:$1,0),0)*EnhanceTable!$R65)))</f>
        <v>0.12657278114633957</v>
      </c>
      <c r="J65">
        <f>MIN(1,IF($B65=0,0,
IF(NOT(ISBLANK(Q65)),Q65,
VLOOKUP($A65,InnerGradeTable!$A:$W,MATCH(SUBSTITUTE(J$1,"|Float","표준수치"),InnerGradeTable!$1:$1,0),0)*EnhanceTable!$R65)))</f>
        <v>0.12657278114633957</v>
      </c>
      <c r="R65">
        <f t="shared" si="17"/>
        <v>0.48624199605177809</v>
      </c>
      <c r="S65">
        <f t="shared" si="18"/>
        <v>0.14979366414966377</v>
      </c>
      <c r="T65">
        <f t="shared" si="19"/>
        <v>0.33414432082010592</v>
      </c>
      <c r="U65">
        <f t="shared" si="20"/>
        <v>0.64047661107156628</v>
      </c>
      <c r="V65">
        <f t="shared" si="21"/>
        <v>0.92556186265487073</v>
      </c>
      <c r="W65">
        <f t="shared" si="22"/>
        <v>0.99884830868511576</v>
      </c>
      <c r="X65">
        <f t="shared" si="23"/>
        <v>0.99884830868511576</v>
      </c>
      <c r="Y65">
        <f t="shared" si="24"/>
        <v>0.99884830868511576</v>
      </c>
      <c r="Z65">
        <f t="shared" si="25"/>
        <v>308.11649951003403</v>
      </c>
      <c r="AA65">
        <f t="shared" si="26"/>
        <v>122.94574537576555</v>
      </c>
      <c r="AB65">
        <f t="shared" si="27"/>
        <v>48.876147414267074</v>
      </c>
      <c r="AC65">
        <f t="shared" si="28"/>
        <v>19.244987830863611</v>
      </c>
      <c r="AD65">
        <f t="shared" si="29"/>
        <v>7.3836829153028312</v>
      </c>
      <c r="AE65">
        <f t="shared" si="30"/>
        <v>7.3836829153028312</v>
      </c>
      <c r="AF65">
        <f t="shared" si="31"/>
        <v>7.3836829153028312</v>
      </c>
    </row>
    <row r="66" spans="1:32" x14ac:dyDescent="0.3">
      <c r="A66">
        <v>4</v>
      </c>
      <c r="B66">
        <v>10</v>
      </c>
      <c r="C66" s="3">
        <f t="shared" ref="C66:C96" si="32">IF(B66=0,1,C65*1.09)</f>
        <v>2.3673636745921187</v>
      </c>
      <c r="D66">
        <f>MIN(1,IF($B66=0,0,
IF(NOT(ISBLANK(K66)),K66,
VLOOKUP($A66,InnerGradeTable!$A:$W,MATCH(SUBSTITUTE(D$1,"|Float","표준수치"),InnerGradeTable!$1:$1,0),0)*EnhanceTable!$R66)))</f>
        <v>2.4925101518048407E-3</v>
      </c>
      <c r="E66">
        <f>MIN(1,IF($B66=0,0,
IF(NOT(ISBLANK(L66)),L66,
VLOOKUP($A66,InnerGradeTable!$A:$W,MATCH(SUBSTITUTE(E$1,"|Float","표준수치"),InnerGradeTable!$1:$1,0),0)*EnhanceTable!$R66)))</f>
        <v>6.231275379512102E-3</v>
      </c>
      <c r="F66">
        <f>MIN(1,IF($B66=0,0,
IF(NOT(ISBLANK(M66)),M66,
VLOOKUP($A66,InnerGradeTable!$A:$W,MATCH(SUBSTITUTE(F$1,"|Float","표준수치"),InnerGradeTable!$1:$1,0),0)*EnhanceTable!$R66)))</f>
        <v>1.5578188448780256E-2</v>
      </c>
      <c r="G66">
        <f>MIN(1,IF($B66=0,0,
IF(NOT(ISBLANK(N66)),N66,
VLOOKUP($A66,InnerGradeTable!$A:$W,MATCH(SUBSTITUTE(G$1,"|Float","표준수치"),InnerGradeTable!$1:$1,0),0)*EnhanceTable!$R66)))</f>
        <v>3.8945471121950639E-2</v>
      </c>
      <c r="H66">
        <f>MIN(1,IF($B66=0,0,
IF(NOT(ISBLANK(O66)),O66,
VLOOKUP($A66,InnerGradeTable!$A:$W,MATCH(SUBSTITUTE(H$1,"|Float","표준수치"),InnerGradeTable!$1:$1,0),0)*EnhanceTable!$R66)))</f>
        <v>9.7363677804876606E-2</v>
      </c>
      <c r="I66">
        <f>MIN(1,IF($B66=0,0,
IF(NOT(ISBLANK(P66)),P66,
VLOOKUP($A66,InnerGradeTable!$A:$W,MATCH(SUBSTITUTE(I$1,"|Float","표준수치"),InnerGradeTable!$1:$1,0),0)*EnhanceTable!$R66)))</f>
        <v>9.7363677804876606E-2</v>
      </c>
      <c r="J66">
        <f>MIN(1,IF($B66=0,0,
IF(NOT(ISBLANK(Q66)),Q66,
VLOOKUP($A66,InnerGradeTable!$A:$W,MATCH(SUBSTITUTE(J$1,"|Float","표준수치"),InnerGradeTable!$1:$1,0),0)*EnhanceTable!$R66)))</f>
        <v>9.7363677804876606E-2</v>
      </c>
      <c r="R66">
        <f t="shared" ref="R66:R97" si="33">IF(B66=0,0,
IF(B66=1,1,
R65/IF(B66=5,1.2,
IF(B66=10,1.3,
IF(B66=15,1.6,
IF(B66=20,1.7,
IF(B66=25,2,
IF(B66=30,3,
1.08))))))))</f>
        <v>0.37403230465521392</v>
      </c>
      <c r="S66">
        <f t="shared" ref="S66:S97" si="34">1-(1-D66)^S$1</f>
        <v>0.11730988121705888</v>
      </c>
      <c r="T66">
        <f t="shared" ref="T66:T97" si="35">1-(1-E66)^T$1</f>
        <v>0.26841256718538231</v>
      </c>
      <c r="U66">
        <f t="shared" ref="U66:U97" si="36">1-(1-F66)^U$1</f>
        <v>0.54389862261737931</v>
      </c>
      <c r="V66">
        <f t="shared" ref="V66:V97" si="37">1-(1-G66)^V$1</f>
        <v>0.86278503436281473</v>
      </c>
      <c r="W66">
        <f t="shared" ref="W66:W97" si="38">1-(1-H66)^W$1</f>
        <v>0.99403459024697649</v>
      </c>
      <c r="X66">
        <f t="shared" ref="X66:X97" si="39">1-(1-I66)^X$1</f>
        <v>0.99403459024697649</v>
      </c>
      <c r="Y66">
        <f t="shared" ref="Y66:Y97" si="40">1-(1-J66)^Y$1</f>
        <v>0.99403459024697649</v>
      </c>
      <c r="Z66">
        <f t="shared" ref="Z66:Z96" si="41">SQRT((1-D66)/D66^2)</f>
        <v>400.70166480795109</v>
      </c>
      <c r="AA66">
        <f t="shared" ref="AA66:AA96" si="42">SQRT((1-E66)/E66^2)</f>
        <v>159.98000935853088</v>
      </c>
      <c r="AB66">
        <f t="shared" ref="AB66:AB96" si="43">SQRT((1-F66)/F66^2)</f>
        <v>63.690353691339169</v>
      </c>
      <c r="AC66">
        <f t="shared" ref="AC66:AC129" si="44">SQRT((1-G66)/G66^2)</f>
        <v>25.171961159688241</v>
      </c>
      <c r="AD66">
        <f t="shared" ref="AD66:AD129" si="45">SQRT((1-H66)/H66^2)</f>
        <v>9.7579689596213353</v>
      </c>
      <c r="AE66">
        <f t="shared" ref="AE66:AE129" si="46">SQRT((1-I66)/I66^2)</f>
        <v>9.7579689596213353</v>
      </c>
      <c r="AF66">
        <f t="shared" ref="AF66:AF129" si="47">SQRT((1-J66)/J66^2)</f>
        <v>9.7579689596213353</v>
      </c>
    </row>
    <row r="67" spans="1:32" x14ac:dyDescent="0.3">
      <c r="A67">
        <v>4</v>
      </c>
      <c r="B67">
        <v>11</v>
      </c>
      <c r="C67" s="3">
        <f t="shared" si="32"/>
        <v>2.5804264053054098</v>
      </c>
      <c r="D67">
        <f>MIN(1,IF($B67=0,0,
IF(NOT(ISBLANK(K67)),K67,
VLOOKUP($A67,InnerGradeTable!$A:$W,MATCH(SUBSTITUTE(D$1,"|Float","표준수치"),InnerGradeTable!$1:$1,0),0)*EnhanceTable!$R67)))</f>
        <v>2.3078797701896673E-3</v>
      </c>
      <c r="E67">
        <f>MIN(1,IF($B67=0,0,
IF(NOT(ISBLANK(L67)),L67,
VLOOKUP($A67,InnerGradeTable!$A:$W,MATCH(SUBSTITUTE(E$1,"|Float","표준수치"),InnerGradeTable!$1:$1,0),0)*EnhanceTable!$R67)))</f>
        <v>5.7696994254741677E-3</v>
      </c>
      <c r="F67">
        <f>MIN(1,IF($B67=0,0,
IF(NOT(ISBLANK(M67)),M67,
VLOOKUP($A67,InnerGradeTable!$A:$W,MATCH(SUBSTITUTE(F$1,"|Float","표준수치"),InnerGradeTable!$1:$1,0),0)*EnhanceTable!$R67)))</f>
        <v>1.442424856368542E-2</v>
      </c>
      <c r="G67">
        <f>MIN(1,IF($B67=0,0,
IF(NOT(ISBLANK(N67)),N67,
VLOOKUP($A67,InnerGradeTable!$A:$W,MATCH(SUBSTITUTE(G$1,"|Float","표준수치"),InnerGradeTable!$1:$1,0),0)*EnhanceTable!$R67)))</f>
        <v>3.6060621409213553E-2</v>
      </c>
      <c r="H67">
        <f>MIN(1,IF($B67=0,0,
IF(NOT(ISBLANK(O67)),O67,
VLOOKUP($A67,InnerGradeTable!$A:$W,MATCH(SUBSTITUTE(H$1,"|Float","표준수치"),InnerGradeTable!$1:$1,0),0)*EnhanceTable!$R67)))</f>
        <v>9.0151553523033875E-2</v>
      </c>
      <c r="I67">
        <f>MIN(1,IF($B67=0,0,
IF(NOT(ISBLANK(P67)),P67,
VLOOKUP($A67,InnerGradeTable!$A:$W,MATCH(SUBSTITUTE(I$1,"|Float","표준수치"),InnerGradeTable!$1:$1,0),0)*EnhanceTable!$R67)))</f>
        <v>9.0151553523033875E-2</v>
      </c>
      <c r="J67">
        <f>MIN(1,IF($B67=0,0,
IF(NOT(ISBLANK(Q67)),Q67,
VLOOKUP($A67,InnerGradeTable!$A:$W,MATCH(SUBSTITUTE(J$1,"|Float","표준수치"),InnerGradeTable!$1:$1,0),0)*EnhanceTable!$R67)))</f>
        <v>9.0151553523033875E-2</v>
      </c>
      <c r="R67">
        <f t="shared" si="33"/>
        <v>0.34632620801408692</v>
      </c>
      <c r="S67">
        <f t="shared" si="34"/>
        <v>0.10910379541277471</v>
      </c>
      <c r="T67">
        <f t="shared" si="35"/>
        <v>0.25122775624726457</v>
      </c>
      <c r="U67">
        <f t="shared" si="36"/>
        <v>0.51638418953624177</v>
      </c>
      <c r="V67">
        <f t="shared" si="37"/>
        <v>0.84060080796228265</v>
      </c>
      <c r="W67">
        <f t="shared" si="38"/>
        <v>0.99111918355054207</v>
      </c>
      <c r="X67">
        <f t="shared" si="39"/>
        <v>0.99111918355054207</v>
      </c>
      <c r="Y67">
        <f t="shared" si="40"/>
        <v>0.99111918355054207</v>
      </c>
      <c r="Z67">
        <f t="shared" si="41"/>
        <v>432.7978460831165</v>
      </c>
      <c r="AA67">
        <f t="shared" si="42"/>
        <v>172.81853066003441</v>
      </c>
      <c r="AB67">
        <f t="shared" si="43"/>
        <v>68.825885431052612</v>
      </c>
      <c r="AC67">
        <f t="shared" si="44"/>
        <v>27.22648990374493</v>
      </c>
      <c r="AD67">
        <f t="shared" si="45"/>
        <v>10.580624794619146</v>
      </c>
      <c r="AE67">
        <f t="shared" si="46"/>
        <v>10.580624794619146</v>
      </c>
      <c r="AF67">
        <f t="shared" si="47"/>
        <v>10.580624794619146</v>
      </c>
    </row>
    <row r="68" spans="1:32" x14ac:dyDescent="0.3">
      <c r="A68">
        <v>4</v>
      </c>
      <c r="B68">
        <v>12</v>
      </c>
      <c r="C68" s="3">
        <f t="shared" si="32"/>
        <v>2.8126647817828969</v>
      </c>
      <c r="D68">
        <f>MIN(1,IF($B68=0,0,
IF(NOT(ISBLANK(K68)),K68,
VLOOKUP($A68,InnerGradeTable!$A:$W,MATCH(SUBSTITUTE(D$1,"|Float","표준수치"),InnerGradeTable!$1:$1,0),0)*EnhanceTable!$R68)))</f>
        <v>2.1369257131385808E-3</v>
      </c>
      <c r="E68">
        <f>MIN(1,IF($B68=0,0,
IF(NOT(ISBLANK(L68)),L68,
VLOOKUP($A68,InnerGradeTable!$A:$W,MATCH(SUBSTITUTE(E$1,"|Float","표준수치"),InnerGradeTable!$1:$1,0),0)*EnhanceTable!$R68)))</f>
        <v>5.342314282846451E-3</v>
      </c>
      <c r="F68">
        <f>MIN(1,IF($B68=0,0,
IF(NOT(ISBLANK(M68)),M68,
VLOOKUP($A68,InnerGradeTable!$A:$W,MATCH(SUBSTITUTE(F$1,"|Float","표준수치"),InnerGradeTable!$1:$1,0),0)*EnhanceTable!$R68)))</f>
        <v>1.335578570711613E-2</v>
      </c>
      <c r="G68">
        <f>MIN(1,IF($B68=0,0,
IF(NOT(ISBLANK(N68)),N68,
VLOOKUP($A68,InnerGradeTable!$A:$W,MATCH(SUBSTITUTE(G$1,"|Float","표준수치"),InnerGradeTable!$1:$1,0),0)*EnhanceTable!$R68)))</f>
        <v>3.3389464267790325E-2</v>
      </c>
      <c r="H68">
        <f>MIN(1,IF($B68=0,0,
IF(NOT(ISBLANK(O68)),O68,
VLOOKUP($A68,InnerGradeTable!$A:$W,MATCH(SUBSTITUTE(H$1,"|Float","표준수치"),InnerGradeTable!$1:$1,0),0)*EnhanceTable!$R68)))</f>
        <v>8.3473660669475813E-2</v>
      </c>
      <c r="I68">
        <f>MIN(1,IF($B68=0,0,
IF(NOT(ISBLANK(P68)),P68,
VLOOKUP($A68,InnerGradeTable!$A:$W,MATCH(SUBSTITUTE(I$1,"|Float","표준수치"),InnerGradeTable!$1:$1,0),0)*EnhanceTable!$R68)))</f>
        <v>8.3473660669475813E-2</v>
      </c>
      <c r="J68">
        <f>MIN(1,IF($B68=0,0,
IF(NOT(ISBLANK(Q68)),Q68,
VLOOKUP($A68,InnerGradeTable!$A:$W,MATCH(SUBSTITUTE(J$1,"|Float","표준수치"),InnerGradeTable!$1:$1,0),0)*EnhanceTable!$R68)))</f>
        <v>8.3473660669475813E-2</v>
      </c>
      <c r="R68">
        <f t="shared" si="33"/>
        <v>0.32067241482785824</v>
      </c>
      <c r="S68">
        <f t="shared" si="34"/>
        <v>0.10143893324416275</v>
      </c>
      <c r="T68">
        <f t="shared" si="35"/>
        <v>0.23496353039437479</v>
      </c>
      <c r="U68">
        <f t="shared" si="36"/>
        <v>0.48946129108879255</v>
      </c>
      <c r="V68">
        <f t="shared" si="37"/>
        <v>0.81694726390564854</v>
      </c>
      <c r="W68">
        <f t="shared" si="38"/>
        <v>0.98719889333699928</v>
      </c>
      <c r="X68">
        <f t="shared" si="39"/>
        <v>0.98719889333699928</v>
      </c>
      <c r="Y68">
        <f t="shared" si="40"/>
        <v>0.98719889333699928</v>
      </c>
      <c r="Z68">
        <f t="shared" si="41"/>
        <v>467.461718292081</v>
      </c>
      <c r="AA68">
        <f t="shared" si="42"/>
        <v>186.68412469839834</v>
      </c>
      <c r="AB68">
        <f t="shared" si="43"/>
        <v>74.372236995256202</v>
      </c>
      <c r="AC68">
        <f t="shared" si="44"/>
        <v>29.445322233895411</v>
      </c>
      <c r="AD68">
        <f t="shared" si="45"/>
        <v>11.468932998889491</v>
      </c>
      <c r="AE68">
        <f t="shared" si="46"/>
        <v>11.468932998889491</v>
      </c>
      <c r="AF68">
        <f t="shared" si="47"/>
        <v>11.468932998889491</v>
      </c>
    </row>
    <row r="69" spans="1:32" x14ac:dyDescent="0.3">
      <c r="A69">
        <v>4</v>
      </c>
      <c r="B69">
        <v>13</v>
      </c>
      <c r="C69" s="3">
        <f t="shared" si="32"/>
        <v>3.0658046121433578</v>
      </c>
      <c r="D69">
        <f>MIN(1,IF($B69=0,0,
IF(NOT(ISBLANK(K69)),K69,
VLOOKUP($A69,InnerGradeTable!$A:$W,MATCH(SUBSTITUTE(D$1,"|Float","표준수치"),InnerGradeTable!$1:$1,0),0)*EnhanceTable!$R69)))</f>
        <v>1.9786349195727595E-3</v>
      </c>
      <c r="E69">
        <f>MIN(1,IF($B69=0,0,
IF(NOT(ISBLANK(L69)),L69,
VLOOKUP($A69,InnerGradeTable!$A:$W,MATCH(SUBSTITUTE(E$1,"|Float","표준수치"),InnerGradeTable!$1:$1,0),0)*EnhanceTable!$R69)))</f>
        <v>4.9465872989318989E-3</v>
      </c>
      <c r="F69">
        <f>MIN(1,IF($B69=0,0,
IF(NOT(ISBLANK(M69)),M69,
VLOOKUP($A69,InnerGradeTable!$A:$W,MATCH(SUBSTITUTE(F$1,"|Float","표준수치"),InnerGradeTable!$1:$1,0),0)*EnhanceTable!$R69)))</f>
        <v>1.2366468247329747E-2</v>
      </c>
      <c r="G69">
        <f>MIN(1,IF($B69=0,0,
IF(NOT(ISBLANK(N69)),N69,
VLOOKUP($A69,InnerGradeTable!$A:$W,MATCH(SUBSTITUTE(G$1,"|Float","표준수치"),InnerGradeTable!$1:$1,0),0)*EnhanceTable!$R69)))</f>
        <v>3.0916170618324367E-2</v>
      </c>
      <c r="H69">
        <f>MIN(1,IF($B69=0,0,
IF(NOT(ISBLANK(O69)),O69,
VLOOKUP($A69,InnerGradeTable!$A:$W,MATCH(SUBSTITUTE(H$1,"|Float","표준수치"),InnerGradeTable!$1:$1,0),0)*EnhanceTable!$R69)))</f>
        <v>7.729042654581092E-2</v>
      </c>
      <c r="I69">
        <f>MIN(1,IF($B69=0,0,
IF(NOT(ISBLANK(P69)),P69,
VLOOKUP($A69,InnerGradeTable!$A:$W,MATCH(SUBSTITUTE(I$1,"|Float","표준수치"),InnerGradeTable!$1:$1,0),0)*EnhanceTable!$R69)))</f>
        <v>7.729042654581092E-2</v>
      </c>
      <c r="J69">
        <f>MIN(1,IF($B69=0,0,
IF(NOT(ISBLANK(Q69)),Q69,
VLOOKUP($A69,InnerGradeTable!$A:$W,MATCH(SUBSTITUTE(J$1,"|Float","표준수치"),InnerGradeTable!$1:$1,0),0)*EnhanceTable!$R69)))</f>
        <v>7.729042654581092E-2</v>
      </c>
      <c r="R69">
        <f t="shared" si="33"/>
        <v>0.29691890261838721</v>
      </c>
      <c r="S69">
        <f t="shared" si="34"/>
        <v>9.428423758418869E-2</v>
      </c>
      <c r="T69">
        <f t="shared" si="35"/>
        <v>0.21959565913227486</v>
      </c>
      <c r="U69">
        <f t="shared" si="36"/>
        <v>0.46322618054746145</v>
      </c>
      <c r="V69">
        <f t="shared" si="37"/>
        <v>0.79199808241665248</v>
      </c>
      <c r="W69">
        <f t="shared" si="38"/>
        <v>0.98208357606660879</v>
      </c>
      <c r="X69">
        <f t="shared" si="39"/>
        <v>0.98208357606660879</v>
      </c>
      <c r="Y69">
        <f t="shared" si="40"/>
        <v>0.98208357606660879</v>
      </c>
      <c r="Z69">
        <f t="shared" si="41"/>
        <v>504.89869697471141</v>
      </c>
      <c r="AA69">
        <f t="shared" si="42"/>
        <v>201.6589579621745</v>
      </c>
      <c r="AB69">
        <f t="shared" si="43"/>
        <v>80.362275686703256</v>
      </c>
      <c r="AC69">
        <f t="shared" si="44"/>
        <v>31.841607011842658</v>
      </c>
      <c r="AD69">
        <f t="shared" si="45"/>
        <v>12.428159242107688</v>
      </c>
      <c r="AE69">
        <f t="shared" si="46"/>
        <v>12.428159242107688</v>
      </c>
      <c r="AF69">
        <f t="shared" si="47"/>
        <v>12.428159242107688</v>
      </c>
    </row>
    <row r="70" spans="1:32" x14ac:dyDescent="0.3">
      <c r="A70">
        <v>4</v>
      </c>
      <c r="B70">
        <v>14</v>
      </c>
      <c r="C70" s="3">
        <f t="shared" si="32"/>
        <v>3.34172702723626</v>
      </c>
      <c r="D70">
        <f>MIN(1,IF($B70=0,0,
IF(NOT(ISBLANK(K70)),K70,
VLOOKUP($A70,InnerGradeTable!$A:$W,MATCH(SUBSTITUTE(D$1,"|Float","표준수치"),InnerGradeTable!$1:$1,0),0)*EnhanceTable!$R70)))</f>
        <v>1.8320693699747771E-3</v>
      </c>
      <c r="E70">
        <f>MIN(1,IF($B70=0,0,
IF(NOT(ISBLANK(L70)),L70,
VLOOKUP($A70,InnerGradeTable!$A:$W,MATCH(SUBSTITUTE(E$1,"|Float","표준수치"),InnerGradeTable!$1:$1,0),0)*EnhanceTable!$R70)))</f>
        <v>4.5801734249369423E-3</v>
      </c>
      <c r="F70">
        <f>MIN(1,IF($B70=0,0,
IF(NOT(ISBLANK(M70)),M70,
VLOOKUP($A70,InnerGradeTable!$A:$W,MATCH(SUBSTITUTE(F$1,"|Float","표준수치"),InnerGradeTable!$1:$1,0),0)*EnhanceTable!$R70)))</f>
        <v>1.1450433562342358E-2</v>
      </c>
      <c r="G70">
        <f>MIN(1,IF($B70=0,0,
IF(NOT(ISBLANK(N70)),N70,
VLOOKUP($A70,InnerGradeTable!$A:$W,MATCH(SUBSTITUTE(G$1,"|Float","표준수치"),InnerGradeTable!$1:$1,0),0)*EnhanceTable!$R70)))</f>
        <v>2.8626083905855894E-2</v>
      </c>
      <c r="H70">
        <f>MIN(1,IF($B70=0,0,
IF(NOT(ISBLANK(O70)),O70,
VLOOKUP($A70,InnerGradeTable!$A:$W,MATCH(SUBSTITUTE(H$1,"|Float","표준수치"),InnerGradeTable!$1:$1,0),0)*EnhanceTable!$R70)))</f>
        <v>7.1565209764639731E-2</v>
      </c>
      <c r="I70">
        <f>MIN(1,IF($B70=0,0,
IF(NOT(ISBLANK(P70)),P70,
VLOOKUP($A70,InnerGradeTable!$A:$W,MATCH(SUBSTITUTE(I$1,"|Float","표준수치"),InnerGradeTable!$1:$1,0),0)*EnhanceTable!$R70)))</f>
        <v>7.1565209764639731E-2</v>
      </c>
      <c r="J70">
        <f>MIN(1,IF($B70=0,0,
IF(NOT(ISBLANK(Q70)),Q70,
VLOOKUP($A70,InnerGradeTable!$A:$W,MATCH(SUBSTITUTE(J$1,"|Float","표준수치"),InnerGradeTable!$1:$1,0),0)*EnhanceTable!$R70)))</f>
        <v>7.1565209764639731E-2</v>
      </c>
      <c r="R70">
        <f t="shared" si="33"/>
        <v>0.27492490983183998</v>
      </c>
      <c r="S70">
        <f t="shared" si="34"/>
        <v>8.760975761931844E-2</v>
      </c>
      <c r="T70">
        <f t="shared" si="35"/>
        <v>0.20509663713700554</v>
      </c>
      <c r="U70">
        <f t="shared" si="36"/>
        <v>0.43775901792908745</v>
      </c>
      <c r="V70">
        <f t="shared" si="37"/>
        <v>0.76594287395381921</v>
      </c>
      <c r="W70">
        <f t="shared" si="38"/>
        <v>0.97558985850330704</v>
      </c>
      <c r="X70">
        <f t="shared" si="39"/>
        <v>0.97558985850330704</v>
      </c>
      <c r="Y70">
        <f t="shared" si="40"/>
        <v>0.97558985850330704</v>
      </c>
      <c r="Z70">
        <f t="shared" si="41"/>
        <v>545.33063089430038</v>
      </c>
      <c r="AA70">
        <f t="shared" si="42"/>
        <v>217.83177020862911</v>
      </c>
      <c r="AB70">
        <f t="shared" si="43"/>
        <v>86.831498060238204</v>
      </c>
      <c r="AC70">
        <f t="shared" si="44"/>
        <v>34.429544635868851</v>
      </c>
      <c r="AD70">
        <f t="shared" si="45"/>
        <v>13.463989193474202</v>
      </c>
      <c r="AE70">
        <f t="shared" si="46"/>
        <v>13.463989193474202</v>
      </c>
      <c r="AF70">
        <f t="shared" si="47"/>
        <v>13.463989193474202</v>
      </c>
    </row>
    <row r="71" spans="1:32" x14ac:dyDescent="0.3">
      <c r="A71">
        <v>4</v>
      </c>
      <c r="B71">
        <v>15</v>
      </c>
      <c r="C71" s="3">
        <f t="shared" si="32"/>
        <v>3.6424824596875238</v>
      </c>
      <c r="D71">
        <f>MIN(1,IF($B71=0,0,
IF(NOT(ISBLANK(K71)),K71,
VLOOKUP($A71,InnerGradeTable!$A:$W,MATCH(SUBSTITUTE(D$1,"|Float","표준수치"),InnerGradeTable!$1:$1,0),0)*EnhanceTable!$R71)))</f>
        <v>1.1450433562342356E-3</v>
      </c>
      <c r="E71">
        <f>MIN(1,IF($B71=0,0,
IF(NOT(ISBLANK(L71)),L71,
VLOOKUP($A71,InnerGradeTable!$A:$W,MATCH(SUBSTITUTE(E$1,"|Float","표준수치"),InnerGradeTable!$1:$1,0),0)*EnhanceTable!$R71)))</f>
        <v>2.862608390585589E-3</v>
      </c>
      <c r="F71">
        <f>MIN(1,IF($B71=0,0,
IF(NOT(ISBLANK(M71)),M71,
VLOOKUP($A71,InnerGradeTable!$A:$W,MATCH(SUBSTITUTE(F$1,"|Float","표준수치"),InnerGradeTable!$1:$1,0),0)*EnhanceTable!$R71)))</f>
        <v>7.1565209764639726E-3</v>
      </c>
      <c r="G71">
        <f>MIN(1,IF($B71=0,0,
IF(NOT(ISBLANK(N71)),N71,
VLOOKUP($A71,InnerGradeTable!$A:$W,MATCH(SUBSTITUTE(G$1,"|Float","표준수치"),InnerGradeTable!$1:$1,0),0)*EnhanceTable!$R71)))</f>
        <v>1.7891302441159929E-2</v>
      </c>
      <c r="H71">
        <f>MIN(1,IF($B71=0,0,
IF(NOT(ISBLANK(O71)),O71,
VLOOKUP($A71,InnerGradeTable!$A:$W,MATCH(SUBSTITUTE(H$1,"|Float","표준수치"),InnerGradeTable!$1:$1,0),0)*EnhanceTable!$R71)))</f>
        <v>4.4728256102899829E-2</v>
      </c>
      <c r="I71">
        <f>MIN(1,IF($B71=0,0,
IF(NOT(ISBLANK(P71)),P71,
VLOOKUP($A71,InnerGradeTable!$A:$W,MATCH(SUBSTITUTE(I$1,"|Float","표준수치"),InnerGradeTable!$1:$1,0),0)*EnhanceTable!$R71)))</f>
        <v>4.4728256102899829E-2</v>
      </c>
      <c r="J71">
        <f>MIN(1,IF($B71=0,0,
IF(NOT(ISBLANK(Q71)),Q71,
VLOOKUP($A71,InnerGradeTable!$A:$W,MATCH(SUBSTITUTE(J$1,"|Float","표준수치"),InnerGradeTable!$1:$1,0),0)*EnhanceTable!$R71)))</f>
        <v>4.4728256102899829E-2</v>
      </c>
      <c r="R71">
        <f t="shared" si="33"/>
        <v>0.17182806864489997</v>
      </c>
      <c r="S71">
        <f t="shared" si="34"/>
        <v>5.5675074163236471E-2</v>
      </c>
      <c r="T71">
        <f t="shared" si="35"/>
        <v>0.13353682951909851</v>
      </c>
      <c r="U71">
        <f t="shared" si="36"/>
        <v>0.30170427097397468</v>
      </c>
      <c r="V71">
        <f t="shared" si="37"/>
        <v>0.59451213777897172</v>
      </c>
      <c r="W71">
        <f t="shared" si="38"/>
        <v>0.89852791264171261</v>
      </c>
      <c r="X71">
        <f t="shared" si="39"/>
        <v>0.89852791264171261</v>
      </c>
      <c r="Y71">
        <f t="shared" si="40"/>
        <v>0.89852791264171261</v>
      </c>
      <c r="Z71">
        <f t="shared" si="41"/>
        <v>872.82923296836384</v>
      </c>
      <c r="AA71">
        <f t="shared" si="42"/>
        <v>348.83139213319004</v>
      </c>
      <c r="AB71">
        <f t="shared" si="43"/>
        <v>139.23180240842731</v>
      </c>
      <c r="AC71">
        <f t="shared" si="44"/>
        <v>55.39082343004619</v>
      </c>
      <c r="AD71">
        <f t="shared" si="45"/>
        <v>21.851512350938815</v>
      </c>
      <c r="AE71">
        <f t="shared" si="46"/>
        <v>21.851512350938815</v>
      </c>
      <c r="AF71">
        <f t="shared" si="47"/>
        <v>21.851512350938815</v>
      </c>
    </row>
    <row r="72" spans="1:32" x14ac:dyDescent="0.3">
      <c r="A72">
        <v>4</v>
      </c>
      <c r="B72">
        <v>16</v>
      </c>
      <c r="C72" s="3">
        <f t="shared" si="32"/>
        <v>3.9703058810594012</v>
      </c>
      <c r="D72">
        <f>MIN(1,IF($B72=0,0,
IF(NOT(ISBLANK(K72)),K72,
VLOOKUP($A72,InnerGradeTable!$A:$W,MATCH(SUBSTITUTE(D$1,"|Float","표준수치"),InnerGradeTable!$1:$1,0),0)*EnhanceTable!$R72)))</f>
        <v>1.0602253298465142E-3</v>
      </c>
      <c r="E72">
        <f>MIN(1,IF($B72=0,0,
IF(NOT(ISBLANK(L72)),L72,
VLOOKUP($A72,InnerGradeTable!$A:$W,MATCH(SUBSTITUTE(E$1,"|Float","표준수치"),InnerGradeTable!$1:$1,0),0)*EnhanceTable!$R72)))</f>
        <v>2.6505633246162856E-3</v>
      </c>
      <c r="F72">
        <f>MIN(1,IF($B72=0,0,
IF(NOT(ISBLANK(M72)),M72,
VLOOKUP($A72,InnerGradeTable!$A:$W,MATCH(SUBSTITUTE(F$1,"|Float","표준수치"),InnerGradeTable!$1:$1,0),0)*EnhanceTable!$R72)))</f>
        <v>6.6264083115407145E-3</v>
      </c>
      <c r="G72">
        <f>MIN(1,IF($B72=0,0,
IF(NOT(ISBLANK(N72)),N72,
VLOOKUP($A72,InnerGradeTable!$A:$W,MATCH(SUBSTITUTE(G$1,"|Float","표준수치"),InnerGradeTable!$1:$1,0),0)*EnhanceTable!$R72)))</f>
        <v>1.6566020778851786E-2</v>
      </c>
      <c r="H72">
        <f>MIN(1,IF($B72=0,0,
IF(NOT(ISBLANK(O72)),O72,
VLOOKUP($A72,InnerGradeTable!$A:$W,MATCH(SUBSTITUTE(H$1,"|Float","표준수치"),InnerGradeTable!$1:$1,0),0)*EnhanceTable!$R72)))</f>
        <v>4.1415051947129466E-2</v>
      </c>
      <c r="I72">
        <f>MIN(1,IF($B72=0,0,
IF(NOT(ISBLANK(P72)),P72,
VLOOKUP($A72,InnerGradeTable!$A:$W,MATCH(SUBSTITUTE(I$1,"|Float","표준수치"),InnerGradeTable!$1:$1,0),0)*EnhanceTable!$R72)))</f>
        <v>4.1415051947129466E-2</v>
      </c>
      <c r="J72">
        <f>MIN(1,IF($B72=0,0,
IF(NOT(ISBLANK(Q72)),Q72,
VLOOKUP($A72,InnerGradeTable!$A:$W,MATCH(SUBSTITUTE(J$1,"|Float","표준수치"),InnerGradeTable!$1:$1,0),0)*EnhanceTable!$R72)))</f>
        <v>4.1415051947129466E-2</v>
      </c>
      <c r="R72">
        <f t="shared" si="33"/>
        <v>0.15910006356009254</v>
      </c>
      <c r="S72">
        <f t="shared" si="34"/>
        <v>5.1657341872527351E-2</v>
      </c>
      <c r="T72">
        <f t="shared" si="35"/>
        <v>0.12427583201194725</v>
      </c>
      <c r="U72">
        <f t="shared" si="36"/>
        <v>0.2828161254010324</v>
      </c>
      <c r="V72">
        <f t="shared" si="37"/>
        <v>0.56622902441035805</v>
      </c>
      <c r="W72">
        <f t="shared" si="38"/>
        <v>0.87934918351055014</v>
      </c>
      <c r="X72">
        <f t="shared" si="39"/>
        <v>0.87934918351055014</v>
      </c>
      <c r="Y72">
        <f t="shared" si="40"/>
        <v>0.87934918351055014</v>
      </c>
      <c r="Z72">
        <f t="shared" si="41"/>
        <v>942.69559367678289</v>
      </c>
      <c r="AA72">
        <f t="shared" si="42"/>
        <v>376.77795874986299</v>
      </c>
      <c r="AB72">
        <f t="shared" si="43"/>
        <v>150.41048514725205</v>
      </c>
      <c r="AC72">
        <f t="shared" si="44"/>
        <v>59.862438397279696</v>
      </c>
      <c r="AD72">
        <f t="shared" si="45"/>
        <v>23.640523652899681</v>
      </c>
      <c r="AE72">
        <f t="shared" si="46"/>
        <v>23.640523652899681</v>
      </c>
      <c r="AF72">
        <f t="shared" si="47"/>
        <v>23.640523652899681</v>
      </c>
    </row>
    <row r="73" spans="1:32" x14ac:dyDescent="0.3">
      <c r="A73">
        <v>4</v>
      </c>
      <c r="B73">
        <v>17</v>
      </c>
      <c r="C73" s="3">
        <f t="shared" si="32"/>
        <v>4.327633410354748</v>
      </c>
      <c r="D73">
        <f>MIN(1,IF($B73=0,0,
IF(NOT(ISBLANK(K73)),K73,
VLOOKUP($A73,InnerGradeTable!$A:$W,MATCH(SUBSTITUTE(D$1,"|Float","표준수치"),InnerGradeTable!$1:$1,0),0)*EnhanceTable!$R73)))</f>
        <v>9.8169012022825391E-4</v>
      </c>
      <c r="E73">
        <f>MIN(1,IF($B73=0,0,
IF(NOT(ISBLANK(L73)),L73,
VLOOKUP($A73,InnerGradeTable!$A:$W,MATCH(SUBSTITUTE(E$1,"|Float","표준수치"),InnerGradeTable!$1:$1,0),0)*EnhanceTable!$R73)))</f>
        <v>2.4542253005706343E-3</v>
      </c>
      <c r="F73">
        <f>MIN(1,IF($B73=0,0,
IF(NOT(ISBLANK(M73)),M73,
VLOOKUP($A73,InnerGradeTable!$A:$W,MATCH(SUBSTITUTE(F$1,"|Float","표준수치"),InnerGradeTable!$1:$1,0),0)*EnhanceTable!$R73)))</f>
        <v>6.1355632514265871E-3</v>
      </c>
      <c r="G73">
        <f>MIN(1,IF($B73=0,0,
IF(NOT(ISBLANK(N73)),N73,
VLOOKUP($A73,InnerGradeTable!$A:$W,MATCH(SUBSTITUTE(G$1,"|Float","표준수치"),InnerGradeTable!$1:$1,0),0)*EnhanceTable!$R73)))</f>
        <v>1.5338908128566467E-2</v>
      </c>
      <c r="H73">
        <f>MIN(1,IF($B73=0,0,
IF(NOT(ISBLANK(O73)),O73,
VLOOKUP($A73,InnerGradeTable!$A:$W,MATCH(SUBSTITUTE(H$1,"|Float","표준수치"),InnerGradeTable!$1:$1,0),0)*EnhanceTable!$R73)))</f>
        <v>3.8347270321416167E-2</v>
      </c>
      <c r="I73">
        <f>MIN(1,IF($B73=0,0,
IF(NOT(ISBLANK(P73)),P73,
VLOOKUP($A73,InnerGradeTable!$A:$W,MATCH(SUBSTITUTE(I$1,"|Float","표준수치"),InnerGradeTable!$1:$1,0),0)*EnhanceTable!$R73)))</f>
        <v>3.8347270321416167E-2</v>
      </c>
      <c r="J73">
        <f>MIN(1,IF($B73=0,0,
IF(NOT(ISBLANK(Q73)),Q73,
VLOOKUP($A73,InnerGradeTable!$A:$W,MATCH(SUBSTITUTE(J$1,"|Float","표준수치"),InnerGradeTable!$1:$1,0),0)*EnhanceTable!$R73)))</f>
        <v>3.8347270321416167E-2</v>
      </c>
      <c r="R73">
        <f t="shared" si="33"/>
        <v>0.14731487366675233</v>
      </c>
      <c r="S73">
        <f t="shared" si="34"/>
        <v>4.7922285532148945E-2</v>
      </c>
      <c r="T73">
        <f t="shared" si="35"/>
        <v>0.1156143823514757</v>
      </c>
      <c r="U73">
        <f t="shared" si="36"/>
        <v>0.26488119865818227</v>
      </c>
      <c r="V73">
        <f t="shared" si="37"/>
        <v>0.53832232708971284</v>
      </c>
      <c r="W73">
        <f t="shared" si="38"/>
        <v>0.85844883928416615</v>
      </c>
      <c r="X73">
        <f t="shared" si="39"/>
        <v>0.85844883928416615</v>
      </c>
      <c r="Y73">
        <f t="shared" si="40"/>
        <v>0.85844883928416615</v>
      </c>
      <c r="Z73">
        <f t="shared" si="41"/>
        <v>1018.1512616057363</v>
      </c>
      <c r="AA73">
        <f t="shared" si="42"/>
        <v>406.96024659571594</v>
      </c>
      <c r="AB73">
        <f t="shared" si="43"/>
        <v>162.48345219307447</v>
      </c>
      <c r="AC73">
        <f t="shared" si="44"/>
        <v>64.691756388991109</v>
      </c>
      <c r="AD73">
        <f t="shared" si="45"/>
        <v>25.572587860573996</v>
      </c>
      <c r="AE73">
        <f t="shared" si="46"/>
        <v>25.572587860573996</v>
      </c>
      <c r="AF73">
        <f t="shared" si="47"/>
        <v>25.572587860573996</v>
      </c>
    </row>
    <row r="74" spans="1:32" x14ac:dyDescent="0.3">
      <c r="A74">
        <v>4</v>
      </c>
      <c r="B74">
        <v>18</v>
      </c>
      <c r="C74" s="3">
        <f t="shared" si="32"/>
        <v>4.7171204172866759</v>
      </c>
      <c r="D74">
        <f>MIN(1,IF($B74=0,0,
IF(NOT(ISBLANK(K74)),K74,
VLOOKUP($A74,InnerGradeTable!$A:$W,MATCH(SUBSTITUTE(D$1,"|Float","표준수치"),InnerGradeTable!$1:$1,0),0)*EnhanceTable!$R74)))</f>
        <v>9.0897233354467948E-4</v>
      </c>
      <c r="E74">
        <f>MIN(1,IF($B74=0,0,
IF(NOT(ISBLANK(L74)),L74,
VLOOKUP($A74,InnerGradeTable!$A:$W,MATCH(SUBSTITUTE(E$1,"|Float","표준수치"),InnerGradeTable!$1:$1,0),0)*EnhanceTable!$R74)))</f>
        <v>2.2724308338616986E-3</v>
      </c>
      <c r="F74">
        <f>MIN(1,IF($B74=0,0,
IF(NOT(ISBLANK(M74)),M74,
VLOOKUP($A74,InnerGradeTable!$A:$W,MATCH(SUBSTITUTE(F$1,"|Float","표준수치"),InnerGradeTable!$1:$1,0),0)*EnhanceTable!$R74)))</f>
        <v>5.6810770846542468E-3</v>
      </c>
      <c r="G74">
        <f>MIN(1,IF($B74=0,0,
IF(NOT(ISBLANK(N74)),N74,
VLOOKUP($A74,InnerGradeTable!$A:$W,MATCH(SUBSTITUTE(G$1,"|Float","표준수치"),InnerGradeTable!$1:$1,0),0)*EnhanceTable!$R74)))</f>
        <v>1.4202692711635616E-2</v>
      </c>
      <c r="H74">
        <f>MIN(1,IF($B74=0,0,
IF(NOT(ISBLANK(O74)),O74,
VLOOKUP($A74,InnerGradeTable!$A:$W,MATCH(SUBSTITUTE(H$1,"|Float","표준수치"),InnerGradeTable!$1:$1,0),0)*EnhanceTable!$R74)))</f>
        <v>3.5506731779089043E-2</v>
      </c>
      <c r="I74">
        <f>MIN(1,IF($B74=0,0,
IF(NOT(ISBLANK(P74)),P74,
VLOOKUP($A74,InnerGradeTable!$A:$W,MATCH(SUBSTITUTE(I$1,"|Float","표준수치"),InnerGradeTable!$1:$1,0),0)*EnhanceTable!$R74)))</f>
        <v>3.5506731779089043E-2</v>
      </c>
      <c r="J74">
        <f>MIN(1,IF($B74=0,0,
IF(NOT(ISBLANK(Q74)),Q74,
VLOOKUP($A74,InnerGradeTable!$A:$W,MATCH(SUBSTITUTE(J$1,"|Float","표준수치"),InnerGradeTable!$1:$1,0),0)*EnhanceTable!$R74)))</f>
        <v>3.5506731779089043E-2</v>
      </c>
      <c r="R74">
        <f t="shared" si="33"/>
        <v>0.13640266080254845</v>
      </c>
      <c r="S74">
        <f t="shared" si="34"/>
        <v>4.4451048164407037E-2</v>
      </c>
      <c r="T74">
        <f t="shared" si="35"/>
        <v>0.10751969799339656</v>
      </c>
      <c r="U74">
        <f t="shared" si="36"/>
        <v>0.24788330619993915</v>
      </c>
      <c r="V74">
        <f t="shared" si="37"/>
        <v>0.51091834053376839</v>
      </c>
      <c r="W74">
        <f t="shared" si="38"/>
        <v>0.83595611749448784</v>
      </c>
      <c r="X74">
        <f t="shared" si="39"/>
        <v>0.83595611749448784</v>
      </c>
      <c r="Y74">
        <f t="shared" si="40"/>
        <v>0.83595611749448784</v>
      </c>
      <c r="Z74">
        <f t="shared" si="41"/>
        <v>1099.6433814542418</v>
      </c>
      <c r="AA74">
        <f t="shared" si="42"/>
        <v>439.55711367392115</v>
      </c>
      <c r="AB74">
        <f t="shared" si="43"/>
        <v>175.52224706140109</v>
      </c>
      <c r="AC74">
        <f t="shared" si="44"/>
        <v>69.907395631252555</v>
      </c>
      <c r="AD74">
        <f t="shared" si="45"/>
        <v>27.659154545031871</v>
      </c>
      <c r="AE74">
        <f t="shared" si="46"/>
        <v>27.659154545031871</v>
      </c>
      <c r="AF74">
        <f t="shared" si="47"/>
        <v>27.659154545031871</v>
      </c>
    </row>
    <row r="75" spans="1:32" x14ac:dyDescent="0.3">
      <c r="A75">
        <v>4</v>
      </c>
      <c r="B75">
        <v>19</v>
      </c>
      <c r="C75" s="3">
        <f t="shared" si="32"/>
        <v>5.1416612548424769</v>
      </c>
      <c r="D75">
        <f>MIN(1,IF($B75=0,0,
IF(NOT(ISBLANK(K75)),K75,
VLOOKUP($A75,InnerGradeTable!$A:$W,MATCH(SUBSTITUTE(D$1,"|Float","표준수치"),InnerGradeTable!$1:$1,0),0)*EnhanceTable!$R75)))</f>
        <v>8.4164104957840688E-4</v>
      </c>
      <c r="E75">
        <f>MIN(1,IF($B75=0,0,
IF(NOT(ISBLANK(L75)),L75,
VLOOKUP($A75,InnerGradeTable!$A:$W,MATCH(SUBSTITUTE(E$1,"|Float","표준수치"),InnerGradeTable!$1:$1,0),0)*EnhanceTable!$R75)))</f>
        <v>2.1041026239460173E-3</v>
      </c>
      <c r="F75">
        <f>MIN(1,IF($B75=0,0,
IF(NOT(ISBLANK(M75)),M75,
VLOOKUP($A75,InnerGradeTable!$A:$W,MATCH(SUBSTITUTE(F$1,"|Float","표준수치"),InnerGradeTable!$1:$1,0),0)*EnhanceTable!$R75)))</f>
        <v>5.2602565598650437E-3</v>
      </c>
      <c r="G75">
        <f>MIN(1,IF($B75=0,0,
IF(NOT(ISBLANK(N75)),N75,
VLOOKUP($A75,InnerGradeTable!$A:$W,MATCH(SUBSTITUTE(G$1,"|Float","표준수치"),InnerGradeTable!$1:$1,0),0)*EnhanceTable!$R75)))</f>
        <v>1.3150641399662608E-2</v>
      </c>
      <c r="H75">
        <f>MIN(1,IF($B75=0,0,
IF(NOT(ISBLANK(O75)),O75,
VLOOKUP($A75,InnerGradeTable!$A:$W,MATCH(SUBSTITUTE(H$1,"|Float","표준수치"),InnerGradeTable!$1:$1,0),0)*EnhanceTable!$R75)))</f>
        <v>3.2876603499156519E-2</v>
      </c>
      <c r="I75">
        <f>MIN(1,IF($B75=0,0,
IF(NOT(ISBLANK(P75)),P75,
VLOOKUP($A75,InnerGradeTable!$A:$W,MATCH(SUBSTITUTE(I$1,"|Float","표준수치"),InnerGradeTable!$1:$1,0),0)*EnhanceTable!$R75)))</f>
        <v>3.2876603499156519E-2</v>
      </c>
      <c r="J75">
        <f>MIN(1,IF($B75=0,0,
IF(NOT(ISBLANK(Q75)),Q75,
VLOOKUP($A75,InnerGradeTable!$A:$W,MATCH(SUBSTITUTE(J$1,"|Float","표준수치"),InnerGradeTable!$1:$1,0),0)*EnhanceTable!$R75)))</f>
        <v>3.2876603499156519E-2</v>
      </c>
      <c r="R75">
        <f t="shared" si="33"/>
        <v>0.12629876000235968</v>
      </c>
      <c r="S75">
        <f t="shared" si="34"/>
        <v>4.1225882448122753E-2</v>
      </c>
      <c r="T75">
        <f t="shared" si="35"/>
        <v>9.9959906120793418E-2</v>
      </c>
      <c r="U75">
        <f t="shared" si="36"/>
        <v>0.23180142723133601</v>
      </c>
      <c r="V75">
        <f t="shared" si="37"/>
        <v>0.48412657110787949</v>
      </c>
      <c r="W75">
        <f t="shared" si="38"/>
        <v>0.81202742529080751</v>
      </c>
      <c r="X75">
        <f t="shared" si="39"/>
        <v>0.81202742529080751</v>
      </c>
      <c r="Y75">
        <f t="shared" si="40"/>
        <v>0.81202742529080751</v>
      </c>
      <c r="Z75">
        <f t="shared" si="41"/>
        <v>1187.6548694882215</v>
      </c>
      <c r="AA75">
        <f t="shared" si="42"/>
        <v>474.76172660516397</v>
      </c>
      <c r="AB75">
        <f t="shared" si="43"/>
        <v>189.60413669085338</v>
      </c>
      <c r="AC75">
        <f t="shared" si="44"/>
        <v>75.540263654659597</v>
      </c>
      <c r="AD75">
        <f t="shared" si="45"/>
        <v>29.912588802551134</v>
      </c>
      <c r="AE75">
        <f t="shared" si="46"/>
        <v>29.912588802551134</v>
      </c>
      <c r="AF75">
        <f t="shared" si="47"/>
        <v>29.912588802551134</v>
      </c>
    </row>
    <row r="76" spans="1:32" x14ac:dyDescent="0.3">
      <c r="A76">
        <v>4</v>
      </c>
      <c r="B76">
        <v>20</v>
      </c>
      <c r="C76" s="3">
        <f t="shared" si="32"/>
        <v>5.6044107677783002</v>
      </c>
      <c r="D76">
        <f>MIN(1,IF($B76=0,0,
IF(NOT(ISBLANK(K76)),K76,
VLOOKUP($A76,InnerGradeTable!$A:$W,MATCH(SUBSTITUTE(D$1,"|Float","표준수치"),InnerGradeTable!$1:$1,0),0)*EnhanceTable!$R76)))</f>
        <v>4.9508297034023935E-4</v>
      </c>
      <c r="E76">
        <f>MIN(1,IF($B76=0,0,
IF(NOT(ISBLANK(L76)),L76,
VLOOKUP($A76,InnerGradeTable!$A:$W,MATCH(SUBSTITUTE(E$1,"|Float","표준수치"),InnerGradeTable!$1:$1,0),0)*EnhanceTable!$R76)))</f>
        <v>1.2377074258505983E-3</v>
      </c>
      <c r="F76">
        <f>MIN(1,IF($B76=0,0,
IF(NOT(ISBLANK(M76)),M76,
VLOOKUP($A76,InnerGradeTable!$A:$W,MATCH(SUBSTITUTE(F$1,"|Float","표준수치"),InnerGradeTable!$1:$1,0),0)*EnhanceTable!$R76)))</f>
        <v>3.094268564626496E-3</v>
      </c>
      <c r="G76">
        <f>MIN(1,IF($B76=0,0,
IF(NOT(ISBLANK(N76)),N76,
VLOOKUP($A76,InnerGradeTable!$A:$W,MATCH(SUBSTITUTE(G$1,"|Float","표준수치"),InnerGradeTable!$1:$1,0),0)*EnhanceTable!$R76)))</f>
        <v>7.7356714115662398E-3</v>
      </c>
      <c r="H76">
        <f>MIN(1,IF($B76=0,0,
IF(NOT(ISBLANK(O76)),O76,
VLOOKUP($A76,InnerGradeTable!$A:$W,MATCH(SUBSTITUTE(H$1,"|Float","표준수치"),InnerGradeTable!$1:$1,0),0)*EnhanceTable!$R76)))</f>
        <v>1.9339178528915601E-2</v>
      </c>
      <c r="I76">
        <f>MIN(1,IF($B76=0,0,
IF(NOT(ISBLANK(P76)),P76,
VLOOKUP($A76,InnerGradeTable!$A:$W,MATCH(SUBSTITUTE(I$1,"|Float","표준수치"),InnerGradeTable!$1:$1,0),0)*EnhanceTable!$R76)))</f>
        <v>1.9339178528915601E-2</v>
      </c>
      <c r="J76">
        <f>MIN(1,IF($B76=0,0,
IF(NOT(ISBLANK(Q76)),Q76,
VLOOKUP($A76,InnerGradeTable!$A:$W,MATCH(SUBSTITUTE(J$1,"|Float","표준수치"),InnerGradeTable!$1:$1,0),0)*EnhanceTable!$R76)))</f>
        <v>1.9339178528915601E-2</v>
      </c>
      <c r="R76">
        <f t="shared" si="33"/>
        <v>7.4293388236682162E-2</v>
      </c>
      <c r="S76">
        <f t="shared" si="34"/>
        <v>2.4456256916380092E-2</v>
      </c>
      <c r="T76">
        <f t="shared" si="35"/>
        <v>6.004539826862787E-2</v>
      </c>
      <c r="U76">
        <f t="shared" si="36"/>
        <v>0.14354481465784852</v>
      </c>
      <c r="V76">
        <f t="shared" si="37"/>
        <v>0.32178256783475512</v>
      </c>
      <c r="W76">
        <f t="shared" si="38"/>
        <v>0.6233471533248911</v>
      </c>
      <c r="X76">
        <f t="shared" si="39"/>
        <v>0.6233471533248911</v>
      </c>
      <c r="Y76">
        <f t="shared" si="40"/>
        <v>0.6233471533248911</v>
      </c>
      <c r="Z76">
        <f t="shared" si="41"/>
        <v>2019.363395153307</v>
      </c>
      <c r="AA76">
        <f t="shared" si="42"/>
        <v>807.44522801235371</v>
      </c>
      <c r="AB76">
        <f t="shared" si="43"/>
        <v>322.6777657455039</v>
      </c>
      <c r="AC76">
        <f t="shared" si="44"/>
        <v>128.77029053431065</v>
      </c>
      <c r="AD76">
        <f t="shared" si="45"/>
        <v>51.206063441609857</v>
      </c>
      <c r="AE76">
        <f t="shared" si="46"/>
        <v>51.206063441609857</v>
      </c>
      <c r="AF76">
        <f t="shared" si="47"/>
        <v>51.206063441609857</v>
      </c>
    </row>
    <row r="77" spans="1:32" x14ac:dyDescent="0.3">
      <c r="A77">
        <v>4</v>
      </c>
      <c r="B77">
        <v>21</v>
      </c>
      <c r="C77" s="3">
        <f t="shared" si="32"/>
        <v>6.1088077368783473</v>
      </c>
      <c r="D77">
        <f>MIN(1,IF($B77=0,0,
IF(NOT(ISBLANK(K77)),K77,
VLOOKUP($A77,InnerGradeTable!$A:$W,MATCH(SUBSTITUTE(D$1,"|Float","표준수치"),InnerGradeTable!$1:$1,0),0)*EnhanceTable!$R77)))</f>
        <v>4.584101577224438E-4</v>
      </c>
      <c r="E77">
        <f>MIN(1,IF($B77=0,0,
IF(NOT(ISBLANK(L77)),L77,
VLOOKUP($A77,InnerGradeTable!$A:$W,MATCH(SUBSTITUTE(E$1,"|Float","표준수치"),InnerGradeTable!$1:$1,0),0)*EnhanceTable!$R77)))</f>
        <v>1.1460253943061094E-3</v>
      </c>
      <c r="F77">
        <f>MIN(1,IF($B77=0,0,
IF(NOT(ISBLANK(M77)),M77,
VLOOKUP($A77,InnerGradeTable!$A:$W,MATCH(SUBSTITUTE(F$1,"|Float","표준수치"),InnerGradeTable!$1:$1,0),0)*EnhanceTable!$R77)))</f>
        <v>2.8650634857652737E-3</v>
      </c>
      <c r="G77">
        <f>MIN(1,IF($B77=0,0,
IF(NOT(ISBLANK(N77)),N77,
VLOOKUP($A77,InnerGradeTable!$A:$W,MATCH(SUBSTITUTE(G$1,"|Float","표준수치"),InnerGradeTable!$1:$1,0),0)*EnhanceTable!$R77)))</f>
        <v>7.1626587144131846E-3</v>
      </c>
      <c r="H77">
        <f>MIN(1,IF($B77=0,0,
IF(NOT(ISBLANK(O77)),O77,
VLOOKUP($A77,InnerGradeTable!$A:$W,MATCH(SUBSTITUTE(H$1,"|Float","표준수치"),InnerGradeTable!$1:$1,0),0)*EnhanceTable!$R77)))</f>
        <v>1.7906646786032959E-2</v>
      </c>
      <c r="I77">
        <f>MIN(1,IF($B77=0,0,
IF(NOT(ISBLANK(P77)),P77,
VLOOKUP($A77,InnerGradeTable!$A:$W,MATCH(SUBSTITUTE(I$1,"|Float","표준수치"),InnerGradeTable!$1:$1,0),0)*EnhanceTable!$R77)))</f>
        <v>1.7906646786032959E-2</v>
      </c>
      <c r="J77">
        <f>MIN(1,IF($B77=0,0,
IF(NOT(ISBLANK(Q77)),Q77,
VLOOKUP($A77,InnerGradeTable!$A:$W,MATCH(SUBSTITUTE(J$1,"|Float","표준수치"),InnerGradeTable!$1:$1,0),0)*EnhanceTable!$R77)))</f>
        <v>1.7906646786032959E-2</v>
      </c>
      <c r="R77">
        <f t="shared" si="33"/>
        <v>6.8790174293224218E-2</v>
      </c>
      <c r="S77">
        <f t="shared" si="34"/>
        <v>2.2664964487980499E-2</v>
      </c>
      <c r="T77">
        <f t="shared" si="35"/>
        <v>5.5721494350957967E-2</v>
      </c>
      <c r="U77">
        <f t="shared" si="36"/>
        <v>0.13364349091075722</v>
      </c>
      <c r="V77">
        <f t="shared" si="37"/>
        <v>0.30192008077713572</v>
      </c>
      <c r="W77">
        <f t="shared" si="38"/>
        <v>0.59482878116799753</v>
      </c>
      <c r="X77">
        <f t="shared" si="39"/>
        <v>0.59482878116799753</v>
      </c>
      <c r="Y77">
        <f t="shared" si="40"/>
        <v>0.59482878116799753</v>
      </c>
      <c r="Z77">
        <f t="shared" si="41"/>
        <v>2180.9524763039158</v>
      </c>
      <c r="AA77">
        <f t="shared" si="42"/>
        <v>872.08087011201019</v>
      </c>
      <c r="AB77">
        <f t="shared" si="43"/>
        <v>348.53204673203862</v>
      </c>
      <c r="AC77">
        <f t="shared" si="44"/>
        <v>139.11206359832667</v>
      </c>
      <c r="AD77">
        <f t="shared" si="45"/>
        <v>55.342926262144871</v>
      </c>
      <c r="AE77">
        <f t="shared" si="46"/>
        <v>55.342926262144871</v>
      </c>
      <c r="AF77">
        <f t="shared" si="47"/>
        <v>55.342926262144871</v>
      </c>
    </row>
    <row r="78" spans="1:32" x14ac:dyDescent="0.3">
      <c r="A78">
        <v>4</v>
      </c>
      <c r="B78">
        <v>22</v>
      </c>
      <c r="C78" s="3">
        <f t="shared" si="32"/>
        <v>6.6586004331973987</v>
      </c>
      <c r="D78">
        <f>MIN(1,IF($B78=0,0,
IF(NOT(ISBLANK(K78)),K78,
VLOOKUP($A78,InnerGradeTable!$A:$W,MATCH(SUBSTITUTE(D$1,"|Float","표준수치"),InnerGradeTable!$1:$1,0),0)*EnhanceTable!$R78)))</f>
        <v>4.2445384974300354E-4</v>
      </c>
      <c r="E78">
        <f>MIN(1,IF($B78=0,0,
IF(NOT(ISBLANK(L78)),L78,
VLOOKUP($A78,InnerGradeTable!$A:$W,MATCH(SUBSTITUTE(E$1,"|Float","표준수치"),InnerGradeTable!$1:$1,0),0)*EnhanceTable!$R78)))</f>
        <v>1.0611346243575089E-3</v>
      </c>
      <c r="F78">
        <f>MIN(1,IF($B78=0,0,
IF(NOT(ISBLANK(M78)),M78,
VLOOKUP($A78,InnerGradeTable!$A:$W,MATCH(SUBSTITUTE(F$1,"|Float","표준수치"),InnerGradeTable!$1:$1,0),0)*EnhanceTable!$R78)))</f>
        <v>2.6528365608937724E-3</v>
      </c>
      <c r="G78">
        <f>MIN(1,IF($B78=0,0,
IF(NOT(ISBLANK(N78)),N78,
VLOOKUP($A78,InnerGradeTable!$A:$W,MATCH(SUBSTITUTE(G$1,"|Float","표준수치"),InnerGradeTable!$1:$1,0),0)*EnhanceTable!$R78)))</f>
        <v>6.6320914022344303E-3</v>
      </c>
      <c r="H78">
        <f>MIN(1,IF($B78=0,0,
IF(NOT(ISBLANK(O78)),O78,
VLOOKUP($A78,InnerGradeTable!$A:$W,MATCH(SUBSTITUTE(H$1,"|Float","표준수치"),InnerGradeTable!$1:$1,0),0)*EnhanceTable!$R78)))</f>
        <v>1.6580228505586075E-2</v>
      </c>
      <c r="I78">
        <f>MIN(1,IF($B78=0,0,
IF(NOT(ISBLANK(P78)),P78,
VLOOKUP($A78,InnerGradeTable!$A:$W,MATCH(SUBSTITUTE(I$1,"|Float","표준수치"),InnerGradeTable!$1:$1,0),0)*EnhanceTable!$R78)))</f>
        <v>1.6580228505586075E-2</v>
      </c>
      <c r="J78">
        <f>MIN(1,IF($B78=0,0,
IF(NOT(ISBLANK(Q78)),Q78,
VLOOKUP($A78,InnerGradeTable!$A:$W,MATCH(SUBSTITUTE(J$1,"|Float","표준수치"),InnerGradeTable!$1:$1,0),0)*EnhanceTable!$R78)))</f>
        <v>1.6580228505586075E-2</v>
      </c>
      <c r="R78">
        <f t="shared" si="33"/>
        <v>6.3694605827059464E-2</v>
      </c>
      <c r="S78">
        <f t="shared" si="34"/>
        <v>2.1003486542905625E-2</v>
      </c>
      <c r="T78">
        <f t="shared" si="35"/>
        <v>5.1700502809993276E-2</v>
      </c>
      <c r="U78">
        <f t="shared" si="36"/>
        <v>0.12437562736509478</v>
      </c>
      <c r="V78">
        <f t="shared" si="37"/>
        <v>0.28302124710974219</v>
      </c>
      <c r="W78">
        <f t="shared" si="38"/>
        <v>0.56654224922994922</v>
      </c>
      <c r="X78">
        <f t="shared" si="39"/>
        <v>0.56654224922994922</v>
      </c>
      <c r="Y78">
        <f t="shared" si="40"/>
        <v>0.56654224922994922</v>
      </c>
      <c r="Z78">
        <f t="shared" si="41"/>
        <v>2355.4686832397942</v>
      </c>
      <c r="AA78">
        <f t="shared" si="42"/>
        <v>941.88736181086517</v>
      </c>
      <c r="AB78">
        <f t="shared" si="43"/>
        <v>376.45466576409899</v>
      </c>
      <c r="AC78">
        <f t="shared" si="44"/>
        <v>150.28116735178531</v>
      </c>
      <c r="AD78">
        <f t="shared" si="45"/>
        <v>59.810709759279412</v>
      </c>
      <c r="AE78">
        <f t="shared" si="46"/>
        <v>59.810709759279412</v>
      </c>
      <c r="AF78">
        <f t="shared" si="47"/>
        <v>59.810709759279412</v>
      </c>
    </row>
    <row r="79" spans="1:32" x14ac:dyDescent="0.3">
      <c r="A79">
        <v>4</v>
      </c>
      <c r="B79">
        <v>23</v>
      </c>
      <c r="C79" s="3">
        <f t="shared" si="32"/>
        <v>7.2578744721851649</v>
      </c>
      <c r="D79">
        <f>MIN(1,IF($B79=0,0,
IF(NOT(ISBLANK(K79)),K79,
VLOOKUP($A79,InnerGradeTable!$A:$W,MATCH(SUBSTITUTE(D$1,"|Float","표준수치"),InnerGradeTable!$1:$1,0),0)*EnhanceTable!$R79)))</f>
        <v>3.9301282383611438E-4</v>
      </c>
      <c r="E79">
        <f>MIN(1,IF($B79=0,0,
IF(NOT(ISBLANK(L79)),L79,
VLOOKUP($A79,InnerGradeTable!$A:$W,MATCH(SUBSTITUTE(E$1,"|Float","표준수치"),InnerGradeTable!$1:$1,0),0)*EnhanceTable!$R79)))</f>
        <v>9.8253205959028598E-4</v>
      </c>
      <c r="F79">
        <f>MIN(1,IF($B79=0,0,
IF(NOT(ISBLANK(M79)),M79,
VLOOKUP($A79,InnerGradeTable!$A:$W,MATCH(SUBSTITUTE(F$1,"|Float","표준수치"),InnerGradeTable!$1:$1,0),0)*EnhanceTable!$R79)))</f>
        <v>2.4563301489757151E-3</v>
      </c>
      <c r="G79">
        <f>MIN(1,IF($B79=0,0,
IF(NOT(ISBLANK(N79)),N79,
VLOOKUP($A79,InnerGradeTable!$A:$W,MATCH(SUBSTITUTE(G$1,"|Float","표준수치"),InnerGradeTable!$1:$1,0),0)*EnhanceTable!$R79)))</f>
        <v>6.1408253724392868E-3</v>
      </c>
      <c r="H79">
        <f>MIN(1,IF($B79=0,0,
IF(NOT(ISBLANK(O79)),O79,
VLOOKUP($A79,InnerGradeTable!$A:$W,MATCH(SUBSTITUTE(H$1,"|Float","표준수치"),InnerGradeTable!$1:$1,0),0)*EnhanceTable!$R79)))</f>
        <v>1.5352063431098217E-2</v>
      </c>
      <c r="I79">
        <f>MIN(1,IF($B79=0,0,
IF(NOT(ISBLANK(P79)),P79,
VLOOKUP($A79,InnerGradeTable!$A:$W,MATCH(SUBSTITUTE(I$1,"|Float","표준수치"),InnerGradeTable!$1:$1,0),0)*EnhanceTable!$R79)))</f>
        <v>1.5352063431098217E-2</v>
      </c>
      <c r="J79">
        <f>MIN(1,IF($B79=0,0,
IF(NOT(ISBLANK(Q79)),Q79,
VLOOKUP($A79,InnerGradeTable!$A:$W,MATCH(SUBSTITUTE(J$1,"|Float","표준수치"),InnerGradeTable!$1:$1,0),0)*EnhanceTable!$R79)))</f>
        <v>1.5352063431098217E-2</v>
      </c>
      <c r="R79">
        <f t="shared" si="33"/>
        <v>5.897648687690691E-2</v>
      </c>
      <c r="S79">
        <f t="shared" si="34"/>
        <v>1.946261315079334E-2</v>
      </c>
      <c r="T79">
        <f t="shared" si="35"/>
        <v>4.796240367336535E-2</v>
      </c>
      <c r="U79">
        <f t="shared" si="36"/>
        <v>0.11570768139979637</v>
      </c>
      <c r="V79">
        <f t="shared" si="37"/>
        <v>0.26507578165186452</v>
      </c>
      <c r="W79">
        <f t="shared" si="38"/>
        <v>0.53863063224761865</v>
      </c>
      <c r="X79">
        <f t="shared" si="39"/>
        <v>0.53863063224761865</v>
      </c>
      <c r="Y79">
        <f t="shared" si="40"/>
        <v>0.53863063224761865</v>
      </c>
      <c r="Z79">
        <f t="shared" si="41"/>
        <v>2543.9461860761526</v>
      </c>
      <c r="AA79">
        <f t="shared" si="42"/>
        <v>1017.2783712080845</v>
      </c>
      <c r="AB79">
        <f t="shared" si="43"/>
        <v>406.61109021503989</v>
      </c>
      <c r="AC79">
        <f t="shared" si="44"/>
        <v>162.34378908447957</v>
      </c>
      <c r="AD79">
        <f t="shared" si="45"/>
        <v>64.635889740268098</v>
      </c>
      <c r="AE79">
        <f t="shared" si="46"/>
        <v>64.635889740268098</v>
      </c>
      <c r="AF79">
        <f t="shared" si="47"/>
        <v>64.635889740268098</v>
      </c>
    </row>
    <row r="80" spans="1:32" x14ac:dyDescent="0.3">
      <c r="A80">
        <v>4</v>
      </c>
      <c r="B80">
        <v>24</v>
      </c>
      <c r="C80" s="3">
        <f t="shared" si="32"/>
        <v>7.9110831746818304</v>
      </c>
      <c r="D80">
        <f>MIN(1,IF($B80=0,0,
IF(NOT(ISBLANK(K80)),K80,
VLOOKUP($A80,InnerGradeTable!$A:$W,MATCH(SUBSTITUTE(D$1,"|Float","표준수치"),InnerGradeTable!$1:$1,0),0)*EnhanceTable!$R80)))</f>
        <v>3.6390076281121698E-4</v>
      </c>
      <c r="E80">
        <f>MIN(1,IF($B80=0,0,
IF(NOT(ISBLANK(L80)),L80,
VLOOKUP($A80,InnerGradeTable!$A:$W,MATCH(SUBSTITUTE(E$1,"|Float","표준수치"),InnerGradeTable!$1:$1,0),0)*EnhanceTable!$R80)))</f>
        <v>9.097519070280425E-4</v>
      </c>
      <c r="F80">
        <f>MIN(1,IF($B80=0,0,
IF(NOT(ISBLANK(M80)),M80,
VLOOKUP($A80,InnerGradeTable!$A:$W,MATCH(SUBSTITUTE(F$1,"|Float","표준수치"),InnerGradeTable!$1:$1,0),0)*EnhanceTable!$R80)))</f>
        <v>2.2743797675701064E-3</v>
      </c>
      <c r="G80">
        <f>MIN(1,IF($B80=0,0,
IF(NOT(ISBLANK(N80)),N80,
VLOOKUP($A80,InnerGradeTable!$A:$W,MATCH(SUBSTITUTE(G$1,"|Float","표준수치"),InnerGradeTable!$1:$1,0),0)*EnhanceTable!$R80)))</f>
        <v>5.6859494189252652E-3</v>
      </c>
      <c r="H80">
        <f>MIN(1,IF($B80=0,0,
IF(NOT(ISBLANK(O80)),O80,
VLOOKUP($A80,InnerGradeTable!$A:$W,MATCH(SUBSTITUTE(H$1,"|Float","표준수치"),InnerGradeTable!$1:$1,0),0)*EnhanceTable!$R80)))</f>
        <v>1.4214873547313165E-2</v>
      </c>
      <c r="I80">
        <f>MIN(1,IF($B80=0,0,
IF(NOT(ISBLANK(P80)),P80,
VLOOKUP($A80,InnerGradeTable!$A:$W,MATCH(SUBSTITUTE(I$1,"|Float","표준수치"),InnerGradeTable!$1:$1,0),0)*EnhanceTable!$R80)))</f>
        <v>1.4214873547313165E-2</v>
      </c>
      <c r="J80">
        <f>MIN(1,IF($B80=0,0,
IF(NOT(ISBLANK(Q80)),Q80,
VLOOKUP($A80,InnerGradeTable!$A:$W,MATCH(SUBSTITUTE(J$1,"|Float","표준수치"),InnerGradeTable!$1:$1,0),0)*EnhanceTable!$R80)))</f>
        <v>1.4214873547313165E-2</v>
      </c>
      <c r="R80">
        <f t="shared" si="33"/>
        <v>5.4607858219358249E-2</v>
      </c>
      <c r="S80">
        <f t="shared" si="34"/>
        <v>1.8033759509693104E-2</v>
      </c>
      <c r="T80">
        <f t="shared" si="35"/>
        <v>4.4488327369396452E-2</v>
      </c>
      <c r="U80">
        <f t="shared" si="36"/>
        <v>0.10760686115085916</v>
      </c>
      <c r="V80">
        <f t="shared" si="37"/>
        <v>0.24806755915674372</v>
      </c>
      <c r="W80">
        <f t="shared" si="38"/>
        <v>0.51122041176830224</v>
      </c>
      <c r="X80">
        <f t="shared" si="39"/>
        <v>0.51122041176830224</v>
      </c>
      <c r="Y80">
        <f t="shared" si="40"/>
        <v>0.51122041176830224</v>
      </c>
      <c r="Z80">
        <f t="shared" si="41"/>
        <v>2747.5018885335312</v>
      </c>
      <c r="AA80">
        <f t="shared" si="42"/>
        <v>1098.7006598410162</v>
      </c>
      <c r="AB80">
        <f t="shared" si="43"/>
        <v>439.18002482347327</v>
      </c>
      <c r="AC80">
        <f t="shared" si="44"/>
        <v>175.37141100636882</v>
      </c>
      <c r="AD80">
        <f t="shared" si="45"/>
        <v>69.847059909717487</v>
      </c>
      <c r="AE80">
        <f t="shared" si="46"/>
        <v>69.847059909717487</v>
      </c>
      <c r="AF80">
        <f t="shared" si="47"/>
        <v>69.847059909717487</v>
      </c>
    </row>
    <row r="81" spans="1:32" x14ac:dyDescent="0.3">
      <c r="A81">
        <v>4</v>
      </c>
      <c r="B81">
        <v>25</v>
      </c>
      <c r="C81" s="3">
        <f t="shared" si="32"/>
        <v>8.6230806604031951</v>
      </c>
      <c r="D81">
        <f>MIN(1,IF($B81=0,0,
IF(NOT(ISBLANK(K81)),K81,
VLOOKUP($A81,InnerGradeTable!$A:$W,MATCH(SUBSTITUTE(D$1,"|Float","표준수치"),InnerGradeTable!$1:$1,0),0)*EnhanceTable!$R81)))</f>
        <v>1.8195038140560849E-4</v>
      </c>
      <c r="E81">
        <f>MIN(1,IF($B81=0,0,
IF(NOT(ISBLANK(L81)),L81,
VLOOKUP($A81,InnerGradeTable!$A:$W,MATCH(SUBSTITUTE(E$1,"|Float","표준수치"),InnerGradeTable!$1:$1,0),0)*EnhanceTable!$R81)))</f>
        <v>4.5487595351402125E-4</v>
      </c>
      <c r="F81">
        <f>MIN(1,IF($B81=0,0,
IF(NOT(ISBLANK(M81)),M81,
VLOOKUP($A81,InnerGradeTable!$A:$W,MATCH(SUBSTITUTE(F$1,"|Float","표준수치"),InnerGradeTable!$1:$1,0),0)*EnhanceTable!$R81)))</f>
        <v>1.1371898837850532E-3</v>
      </c>
      <c r="G81">
        <f>MIN(1,IF($B81=0,0,
IF(NOT(ISBLANK(N81)),N81,
VLOOKUP($A81,InnerGradeTable!$A:$W,MATCH(SUBSTITUTE(G$1,"|Float","표준수치"),InnerGradeTable!$1:$1,0),0)*EnhanceTable!$R81)))</f>
        <v>2.8429747094626326E-3</v>
      </c>
      <c r="H81">
        <f>MIN(1,IF($B81=0,0,
IF(NOT(ISBLANK(O81)),O81,
VLOOKUP($A81,InnerGradeTable!$A:$W,MATCH(SUBSTITUTE(H$1,"|Float","표준수치"),InnerGradeTable!$1:$1,0),0)*EnhanceTable!$R81)))</f>
        <v>7.1074367736565823E-3</v>
      </c>
      <c r="I81">
        <f>MIN(1,IF($B81=0,0,
IF(NOT(ISBLANK(P81)),P81,
VLOOKUP($A81,InnerGradeTable!$A:$W,MATCH(SUBSTITUTE(I$1,"|Float","표준수치"),InnerGradeTable!$1:$1,0),0)*EnhanceTable!$R81)))</f>
        <v>7.1074367736565823E-3</v>
      </c>
      <c r="J81">
        <f>MIN(1,IF($B81=0,0,
IF(NOT(ISBLANK(Q81)),Q81,
VLOOKUP($A81,InnerGradeTable!$A:$W,MATCH(SUBSTITUTE(J$1,"|Float","표준수치"),InnerGradeTable!$1:$1,0),0)*EnhanceTable!$R81)))</f>
        <v>7.1074367736565823E-3</v>
      </c>
      <c r="R81">
        <f t="shared" si="33"/>
        <v>2.7303929109679125E-2</v>
      </c>
      <c r="S81">
        <f t="shared" si="34"/>
        <v>9.057082103522851E-3</v>
      </c>
      <c r="T81">
        <f t="shared" si="35"/>
        <v>2.2492165233378825E-2</v>
      </c>
      <c r="U81">
        <f t="shared" si="36"/>
        <v>5.5303766071326366E-2</v>
      </c>
      <c r="V81">
        <f t="shared" si="37"/>
        <v>0.13268338289531678</v>
      </c>
      <c r="W81">
        <f t="shared" si="38"/>
        <v>0.29997606113703879</v>
      </c>
      <c r="X81">
        <f t="shared" si="39"/>
        <v>0.29997606113703879</v>
      </c>
      <c r="Y81">
        <f t="shared" si="40"/>
        <v>0.29997606113703879</v>
      </c>
      <c r="Z81">
        <f t="shared" si="41"/>
        <v>5495.5038453129428</v>
      </c>
      <c r="AA81">
        <f t="shared" si="42"/>
        <v>2197.9014903510938</v>
      </c>
      <c r="AB81">
        <f t="shared" si="43"/>
        <v>878.8604766597914</v>
      </c>
      <c r="AC81">
        <f t="shared" si="44"/>
        <v>351.24389167786921</v>
      </c>
      <c r="AD81">
        <f t="shared" si="45"/>
        <v>140.19680742138519</v>
      </c>
      <c r="AE81">
        <f t="shared" si="46"/>
        <v>140.19680742138519</v>
      </c>
      <c r="AF81">
        <f t="shared" si="47"/>
        <v>140.19680742138519</v>
      </c>
    </row>
    <row r="82" spans="1:32" x14ac:dyDescent="0.3">
      <c r="A82">
        <v>4</v>
      </c>
      <c r="B82">
        <v>26</v>
      </c>
      <c r="C82" s="3">
        <f t="shared" si="32"/>
        <v>9.3991579198394835</v>
      </c>
      <c r="D82">
        <f>MIN(1,IF($B82=0,0,
IF(NOT(ISBLANK(K82)),K82,
VLOOKUP($A82,InnerGradeTable!$A:$W,MATCH(SUBSTITUTE(D$1,"|Float","표준수치"),InnerGradeTable!$1:$1,0),0)*EnhanceTable!$R82)))</f>
        <v>1.6847257537556343E-4</v>
      </c>
      <c r="E82">
        <f>MIN(1,IF($B82=0,0,
IF(NOT(ISBLANK(L82)),L82,
VLOOKUP($A82,InnerGradeTable!$A:$W,MATCH(SUBSTITUTE(E$1,"|Float","표준수치"),InnerGradeTable!$1:$1,0),0)*EnhanceTable!$R82)))</f>
        <v>4.2118143843890852E-4</v>
      </c>
      <c r="F82">
        <f>MIN(1,IF($B82=0,0,
IF(NOT(ISBLANK(M82)),M82,
VLOOKUP($A82,InnerGradeTable!$A:$W,MATCH(SUBSTITUTE(F$1,"|Float","표준수치"),InnerGradeTable!$1:$1,0),0)*EnhanceTable!$R82)))</f>
        <v>1.0529535960972715E-3</v>
      </c>
      <c r="G82">
        <f>MIN(1,IF($B82=0,0,
IF(NOT(ISBLANK(N82)),N82,
VLOOKUP($A82,InnerGradeTable!$A:$W,MATCH(SUBSTITUTE(G$1,"|Float","표준수치"),InnerGradeTable!$1:$1,0),0)*EnhanceTable!$R82)))</f>
        <v>2.6323839902431785E-3</v>
      </c>
      <c r="H82">
        <f>MIN(1,IF($B82=0,0,
IF(NOT(ISBLANK(O82)),O82,
VLOOKUP($A82,InnerGradeTable!$A:$W,MATCH(SUBSTITUTE(H$1,"|Float","표준수치"),InnerGradeTable!$1:$1,0),0)*EnhanceTable!$R82)))</f>
        <v>6.5809599756079459E-3</v>
      </c>
      <c r="I82">
        <f>MIN(1,IF($B82=0,0,
IF(NOT(ISBLANK(P82)),P82,
VLOOKUP($A82,InnerGradeTable!$A:$W,MATCH(SUBSTITUTE(I$1,"|Float","표준수치"),InnerGradeTable!$1:$1,0),0)*EnhanceTable!$R82)))</f>
        <v>6.5809599756079459E-3</v>
      </c>
      <c r="J82">
        <f>MIN(1,IF($B82=0,0,
IF(NOT(ISBLANK(Q82)),Q82,
VLOOKUP($A82,InnerGradeTable!$A:$W,MATCH(SUBSTITUTE(J$1,"|Float","표준수치"),InnerGradeTable!$1:$1,0),0)*EnhanceTable!$R82)))</f>
        <v>6.5809599756079459E-3</v>
      </c>
      <c r="R82">
        <f t="shared" si="33"/>
        <v>2.5281415842295485E-2</v>
      </c>
      <c r="S82">
        <f t="shared" si="34"/>
        <v>8.3889531204041079E-3</v>
      </c>
      <c r="T82">
        <f t="shared" si="35"/>
        <v>2.084322170628583E-2</v>
      </c>
      <c r="U82">
        <f t="shared" si="36"/>
        <v>5.1312109580950227E-2</v>
      </c>
      <c r="V82">
        <f t="shared" si="37"/>
        <v>0.12347735589588404</v>
      </c>
      <c r="W82">
        <f t="shared" si="38"/>
        <v>0.28117367302441421</v>
      </c>
      <c r="X82">
        <f t="shared" si="39"/>
        <v>0.28117367302441421</v>
      </c>
      <c r="Y82">
        <f t="shared" si="40"/>
        <v>0.28117367302441421</v>
      </c>
      <c r="Z82">
        <f t="shared" si="41"/>
        <v>5935.1841564426677</v>
      </c>
      <c r="AA82">
        <f t="shared" si="42"/>
        <v>2373.7736183426359</v>
      </c>
      <c r="AB82">
        <f t="shared" si="43"/>
        <v>949.2093367120226</v>
      </c>
      <c r="AC82">
        <f t="shared" si="44"/>
        <v>379.38345787842195</v>
      </c>
      <c r="AD82">
        <f t="shared" si="45"/>
        <v>151.45268960609346</v>
      </c>
      <c r="AE82">
        <f t="shared" si="46"/>
        <v>151.45268960609346</v>
      </c>
      <c r="AF82">
        <f t="shared" si="47"/>
        <v>151.45268960609346</v>
      </c>
    </row>
    <row r="83" spans="1:32" x14ac:dyDescent="0.3">
      <c r="A83">
        <v>4</v>
      </c>
      <c r="B83">
        <v>27</v>
      </c>
      <c r="C83" s="3">
        <f t="shared" si="32"/>
        <v>10.245082132625038</v>
      </c>
      <c r="D83">
        <f>MIN(1,IF($B83=0,0,
IF(NOT(ISBLANK(K83)),K83,
VLOOKUP($A83,InnerGradeTable!$A:$W,MATCH(SUBSTITUTE(D$1,"|Float","표준수치"),InnerGradeTable!$1:$1,0),0)*EnhanceTable!$R83)))</f>
        <v>1.559931253477439E-4</v>
      </c>
      <c r="E83">
        <f>MIN(1,IF($B83=0,0,
IF(NOT(ISBLANK(L83)),L83,
VLOOKUP($A83,InnerGradeTable!$A:$W,MATCH(SUBSTITUTE(E$1,"|Float","표준수치"),InnerGradeTable!$1:$1,0),0)*EnhanceTable!$R83)))</f>
        <v>3.8998281336935975E-4</v>
      </c>
      <c r="F83">
        <f>MIN(1,IF($B83=0,0,
IF(NOT(ISBLANK(M83)),M83,
VLOOKUP($A83,InnerGradeTable!$A:$W,MATCH(SUBSTITUTE(F$1,"|Float","표준수치"),InnerGradeTable!$1:$1,0),0)*EnhanceTable!$R83)))</f>
        <v>9.7495703342339939E-4</v>
      </c>
      <c r="G83">
        <f>MIN(1,IF($B83=0,0,
IF(NOT(ISBLANK(N83)),N83,
VLOOKUP($A83,InnerGradeTable!$A:$W,MATCH(SUBSTITUTE(G$1,"|Float","표준수치"),InnerGradeTable!$1:$1,0),0)*EnhanceTable!$R83)))</f>
        <v>2.4373925835584984E-3</v>
      </c>
      <c r="H83">
        <f>MIN(1,IF($B83=0,0,
IF(NOT(ISBLANK(O83)),O83,
VLOOKUP($A83,InnerGradeTable!$A:$W,MATCH(SUBSTITUTE(H$1,"|Float","표준수치"),InnerGradeTable!$1:$1,0),0)*EnhanceTable!$R83)))</f>
        <v>6.0934814588962461E-3</v>
      </c>
      <c r="I83">
        <f>MIN(1,IF($B83=0,0,
IF(NOT(ISBLANK(P83)),P83,
VLOOKUP($A83,InnerGradeTable!$A:$W,MATCH(SUBSTITUTE(I$1,"|Float","표준수치"),InnerGradeTable!$1:$1,0),0)*EnhanceTable!$R83)))</f>
        <v>6.0934814588962461E-3</v>
      </c>
      <c r="J83">
        <f>MIN(1,IF($B83=0,0,
IF(NOT(ISBLANK(Q83)),Q83,
VLOOKUP($A83,InnerGradeTable!$A:$W,MATCH(SUBSTITUTE(J$1,"|Float","표준수치"),InnerGradeTable!$1:$1,0),0)*EnhanceTable!$R83)))</f>
        <v>6.0934814588962461E-3</v>
      </c>
      <c r="R83">
        <f t="shared" si="33"/>
        <v>2.3408718372495817E-2</v>
      </c>
      <c r="S83">
        <f t="shared" si="34"/>
        <v>7.7699215585654846E-3</v>
      </c>
      <c r="T83">
        <f t="shared" si="35"/>
        <v>1.9313991780768536E-2</v>
      </c>
      <c r="U83">
        <f t="shared" si="36"/>
        <v>4.7601396492699344E-2</v>
      </c>
      <c r="V83">
        <f t="shared" si="37"/>
        <v>0.11486791190180834</v>
      </c>
      <c r="W83">
        <f t="shared" si="38"/>
        <v>0.26332327845229153</v>
      </c>
      <c r="X83">
        <f t="shared" si="39"/>
        <v>0.26332327845229153</v>
      </c>
      <c r="Y83">
        <f t="shared" si="40"/>
        <v>0.26332327845229153</v>
      </c>
      <c r="Z83">
        <f t="shared" si="41"/>
        <v>6410.0388922031343</v>
      </c>
      <c r="AA83">
        <f t="shared" si="42"/>
        <v>2563.7155159241593</v>
      </c>
      <c r="AB83">
        <f t="shared" si="43"/>
        <v>1025.186103943533</v>
      </c>
      <c r="AC83">
        <f t="shared" si="44"/>
        <v>409.77418530309825</v>
      </c>
      <c r="AD83">
        <f t="shared" si="45"/>
        <v>163.60903212490163</v>
      </c>
      <c r="AE83">
        <f t="shared" si="46"/>
        <v>163.60903212490163</v>
      </c>
      <c r="AF83">
        <f t="shared" si="47"/>
        <v>163.60903212490163</v>
      </c>
    </row>
    <row r="84" spans="1:32" x14ac:dyDescent="0.3">
      <c r="A84">
        <v>4</v>
      </c>
      <c r="B84">
        <v>28</v>
      </c>
      <c r="C84" s="3">
        <f t="shared" si="32"/>
        <v>11.167139524561293</v>
      </c>
      <c r="D84">
        <f>MIN(1,IF($B84=0,0,
IF(NOT(ISBLANK(K84)),K84,
VLOOKUP($A84,InnerGradeTable!$A:$W,MATCH(SUBSTITUTE(D$1,"|Float","표준수치"),InnerGradeTable!$1:$1,0),0)*EnhanceTable!$R84)))</f>
        <v>1.4443807902568879E-4</v>
      </c>
      <c r="E84">
        <f>MIN(1,IF($B84=0,0,
IF(NOT(ISBLANK(L84)),L84,
VLOOKUP($A84,InnerGradeTable!$A:$W,MATCH(SUBSTITUTE(E$1,"|Float","표준수치"),InnerGradeTable!$1:$1,0),0)*EnhanceTable!$R84)))</f>
        <v>3.6109519756422195E-4</v>
      </c>
      <c r="F84">
        <f>MIN(1,IF($B84=0,0,
IF(NOT(ISBLANK(M84)),M84,
VLOOKUP($A84,InnerGradeTable!$A:$W,MATCH(SUBSTITUTE(F$1,"|Float","표준수치"),InnerGradeTable!$1:$1,0),0)*EnhanceTable!$R84)))</f>
        <v>9.0273799391055491E-4</v>
      </c>
      <c r="G84">
        <f>MIN(1,IF($B84=0,0,
IF(NOT(ISBLANK(N84)),N84,
VLOOKUP($A84,InnerGradeTable!$A:$W,MATCH(SUBSTITUTE(G$1,"|Float","표준수치"),InnerGradeTable!$1:$1,0),0)*EnhanceTable!$R84)))</f>
        <v>2.2568449847763872E-3</v>
      </c>
      <c r="H84">
        <f>MIN(1,IF($B84=0,0,
IF(NOT(ISBLANK(O84)),O84,
VLOOKUP($A84,InnerGradeTable!$A:$W,MATCH(SUBSTITUTE(H$1,"|Float","표준수치"),InnerGradeTable!$1:$1,0),0)*EnhanceTable!$R84)))</f>
        <v>5.6421124619409676E-3</v>
      </c>
      <c r="I84">
        <f>MIN(1,IF($B84=0,0,
IF(NOT(ISBLANK(P84)),P84,
VLOOKUP($A84,InnerGradeTable!$A:$W,MATCH(SUBSTITUTE(I$1,"|Float","표준수치"),InnerGradeTable!$1:$1,0),0)*EnhanceTable!$R84)))</f>
        <v>5.6421124619409676E-3</v>
      </c>
      <c r="J84">
        <f>MIN(1,IF($B84=0,0,
IF(NOT(ISBLANK(Q84)),Q84,
VLOOKUP($A84,InnerGradeTable!$A:$W,MATCH(SUBSTITUTE(J$1,"|Float","표준수치"),InnerGradeTable!$1:$1,0),0)*EnhanceTable!$R84)))</f>
        <v>5.6421124619409676E-3</v>
      </c>
      <c r="R84">
        <f t="shared" si="33"/>
        <v>2.1674739233792421E-2</v>
      </c>
      <c r="S84">
        <f t="shared" si="34"/>
        <v>7.1964065228594665E-3</v>
      </c>
      <c r="T84">
        <f t="shared" si="35"/>
        <v>1.7895951371101448E-2</v>
      </c>
      <c r="U84">
        <f t="shared" si="36"/>
        <v>4.415287075265717E-2</v>
      </c>
      <c r="V84">
        <f t="shared" si="37"/>
        <v>0.1068223438878777</v>
      </c>
      <c r="W84">
        <f t="shared" si="38"/>
        <v>0.24640822127215523</v>
      </c>
      <c r="X84">
        <f t="shared" si="39"/>
        <v>0.24640822127215523</v>
      </c>
      <c r="Y84">
        <f t="shared" si="40"/>
        <v>0.24640822127215523</v>
      </c>
      <c r="Z84">
        <f t="shared" si="41"/>
        <v>6922.8820065840364</v>
      </c>
      <c r="AA84">
        <f t="shared" si="42"/>
        <v>2768.8527647109895</v>
      </c>
      <c r="AB84">
        <f t="shared" si="43"/>
        <v>1107.2410110492046</v>
      </c>
      <c r="AC84">
        <f t="shared" si="44"/>
        <v>442.59616715255925</v>
      </c>
      <c r="AD84">
        <f t="shared" si="45"/>
        <v>176.7378725700955</v>
      </c>
      <c r="AE84">
        <f t="shared" si="46"/>
        <v>176.7378725700955</v>
      </c>
      <c r="AF84">
        <f t="shared" si="47"/>
        <v>176.7378725700955</v>
      </c>
    </row>
    <row r="85" spans="1:32" x14ac:dyDescent="0.3">
      <c r="A85">
        <v>4</v>
      </c>
      <c r="B85">
        <v>29</v>
      </c>
      <c r="C85" s="3">
        <f t="shared" si="32"/>
        <v>12.17218208177181</v>
      </c>
      <c r="D85">
        <f>MIN(1,IF($B85=0,0,
IF(NOT(ISBLANK(K85)),K85,
VLOOKUP($A85,InnerGradeTable!$A:$W,MATCH(SUBSTITUTE(D$1,"|Float","표준수치"),InnerGradeTable!$1:$1,0),0)*EnhanceTable!$R85)))</f>
        <v>1.3373896206082293E-4</v>
      </c>
      <c r="E85">
        <f>MIN(1,IF($B85=0,0,
IF(NOT(ISBLANK(L85)),L85,
VLOOKUP($A85,InnerGradeTable!$A:$W,MATCH(SUBSTITUTE(E$1,"|Float","표준수치"),InnerGradeTable!$1:$1,0),0)*EnhanceTable!$R85)))</f>
        <v>3.3434740515205733E-4</v>
      </c>
      <c r="F85">
        <f>MIN(1,IF($B85=0,0,
IF(NOT(ISBLANK(M85)),M85,
VLOOKUP($A85,InnerGradeTable!$A:$W,MATCH(SUBSTITUTE(F$1,"|Float","표준수치"),InnerGradeTable!$1:$1,0),0)*EnhanceTable!$R85)))</f>
        <v>8.3586851288014344E-4</v>
      </c>
      <c r="G85">
        <f>MIN(1,IF($B85=0,0,
IF(NOT(ISBLANK(N85)),N85,
VLOOKUP($A85,InnerGradeTable!$A:$W,MATCH(SUBSTITUTE(G$1,"|Float","표준수치"),InnerGradeTable!$1:$1,0),0)*EnhanceTable!$R85)))</f>
        <v>2.0896712822003585E-3</v>
      </c>
      <c r="H85">
        <f>MIN(1,IF($B85=0,0,
IF(NOT(ISBLANK(O85)),O85,
VLOOKUP($A85,InnerGradeTable!$A:$W,MATCH(SUBSTITUTE(H$1,"|Float","표준수치"),InnerGradeTable!$1:$1,0),0)*EnhanceTable!$R85)))</f>
        <v>5.2241782055008961E-3</v>
      </c>
      <c r="I85">
        <f>MIN(1,IF($B85=0,0,
IF(NOT(ISBLANK(P85)),P85,
VLOOKUP($A85,InnerGradeTable!$A:$W,MATCH(SUBSTITUTE(I$1,"|Float","표준수치"),InnerGradeTable!$1:$1,0),0)*EnhanceTable!$R85)))</f>
        <v>5.2241782055008961E-3</v>
      </c>
      <c r="J85">
        <f>MIN(1,IF($B85=0,0,
IF(NOT(ISBLANK(Q85)),Q85,
VLOOKUP($A85,InnerGradeTable!$A:$W,MATCH(SUBSTITUTE(J$1,"|Float","표준수치"),InnerGradeTable!$1:$1,0),0)*EnhanceTable!$R85)))</f>
        <v>5.2241782055008961E-3</v>
      </c>
      <c r="R85">
        <f t="shared" si="33"/>
        <v>2.0069202994252241E-2</v>
      </c>
      <c r="S85">
        <f t="shared" si="34"/>
        <v>6.6650844293072442E-3</v>
      </c>
      <c r="T85">
        <f t="shared" si="35"/>
        <v>1.6581159430354764E-2</v>
      </c>
      <c r="U85">
        <f t="shared" si="36"/>
        <v>4.0948882200965153E-2</v>
      </c>
      <c r="V85">
        <f t="shared" si="37"/>
        <v>9.9308866799982853E-2</v>
      </c>
      <c r="W85">
        <f t="shared" si="38"/>
        <v>0.23040709356296851</v>
      </c>
      <c r="X85">
        <f t="shared" si="39"/>
        <v>0.23040709356296851</v>
      </c>
      <c r="Y85">
        <f t="shared" si="40"/>
        <v>0.23040709356296851</v>
      </c>
      <c r="Z85">
        <f t="shared" si="41"/>
        <v>7476.7525698928212</v>
      </c>
      <c r="AA85">
        <f t="shared" si="42"/>
        <v>2990.4009928441096</v>
      </c>
      <c r="AB85">
        <f t="shared" si="43"/>
        <v>1195.8603093305551</v>
      </c>
      <c r="AC85">
        <f t="shared" si="44"/>
        <v>478.04390406093614</v>
      </c>
      <c r="AD85">
        <f t="shared" si="45"/>
        <v>190.91701148363151</v>
      </c>
      <c r="AE85">
        <f t="shared" si="46"/>
        <v>190.91701148363151</v>
      </c>
      <c r="AF85">
        <f t="shared" si="47"/>
        <v>190.91701148363151</v>
      </c>
    </row>
    <row r="86" spans="1:32" x14ac:dyDescent="0.3">
      <c r="A86">
        <v>4</v>
      </c>
      <c r="B86">
        <v>30</v>
      </c>
      <c r="C86" s="3">
        <f t="shared" si="32"/>
        <v>13.267678469131274</v>
      </c>
      <c r="D86">
        <f>MIN(1,IF($B86=0,0,
IF(NOT(ISBLANK(K86)),K86,
VLOOKUP($A86,InnerGradeTable!$A:$W,MATCH(SUBSTITUTE(D$1,"|Float","표준수치"),InnerGradeTable!$1:$1,0),0)*EnhanceTable!$R86)))</f>
        <v>4.4579654020274313E-5</v>
      </c>
      <c r="E86">
        <f>MIN(1,IF($B86=0,0,
IF(NOT(ISBLANK(L86)),L86,
VLOOKUP($A86,InnerGradeTable!$A:$W,MATCH(SUBSTITUTE(E$1,"|Float","표준수치"),InnerGradeTable!$1:$1,0),0)*EnhanceTable!$R86)))</f>
        <v>1.1144913505068577E-4</v>
      </c>
      <c r="F86">
        <f>MIN(1,IF($B86=0,0,
IF(NOT(ISBLANK(M86)),M86,
VLOOKUP($A86,InnerGradeTable!$A:$W,MATCH(SUBSTITUTE(F$1,"|Float","표준수치"),InnerGradeTable!$1:$1,0),0)*EnhanceTable!$R86)))</f>
        <v>2.7862283762671448E-4</v>
      </c>
      <c r="G86">
        <f>MIN(1,IF($B86=0,0,
IF(NOT(ISBLANK(N86)),N86,
VLOOKUP($A86,InnerGradeTable!$A:$W,MATCH(SUBSTITUTE(G$1,"|Float","표준수치"),InnerGradeTable!$1:$1,0),0)*EnhanceTable!$R86)))</f>
        <v>6.9655709406678615E-4</v>
      </c>
      <c r="H86">
        <f>MIN(1,IF($B86=0,0,
IF(NOT(ISBLANK(O86)),O86,
VLOOKUP($A86,InnerGradeTable!$A:$W,MATCH(SUBSTITUTE(H$1,"|Float","표준수치"),InnerGradeTable!$1:$1,0),0)*EnhanceTable!$R86)))</f>
        <v>1.7413927351669653E-3</v>
      </c>
      <c r="I86">
        <f>MIN(1,IF($B86=0,0,
IF(NOT(ISBLANK(P86)),P86,
VLOOKUP($A86,InnerGradeTable!$A:$W,MATCH(SUBSTITUTE(I$1,"|Float","표준수치"),InnerGradeTable!$1:$1,0),0)*EnhanceTable!$R86)))</f>
        <v>1.7413927351669653E-3</v>
      </c>
      <c r="J86">
        <f>MIN(1,IF($B86=0,0,
IF(NOT(ISBLANK(Q86)),Q86,
VLOOKUP($A86,InnerGradeTable!$A:$W,MATCH(SUBSTITUTE(J$1,"|Float","표준수치"),InnerGradeTable!$1:$1,0),0)*EnhanceTable!$R86)))</f>
        <v>1.7413927351669653E-3</v>
      </c>
      <c r="R86">
        <f t="shared" si="33"/>
        <v>6.6897343314174136E-3</v>
      </c>
      <c r="S86">
        <f t="shared" si="34"/>
        <v>2.2265499382680964E-3</v>
      </c>
      <c r="T86">
        <f t="shared" si="35"/>
        <v>5.5572682349250835E-3</v>
      </c>
      <c r="U86">
        <f t="shared" si="36"/>
        <v>1.383646684882478E-2</v>
      </c>
      <c r="V86">
        <f t="shared" si="37"/>
        <v>3.4240064986893581E-2</v>
      </c>
      <c r="W86">
        <f t="shared" si="38"/>
        <v>8.345630427001749E-2</v>
      </c>
      <c r="X86">
        <f t="shared" si="39"/>
        <v>8.345630427001749E-2</v>
      </c>
      <c r="Y86">
        <f t="shared" si="40"/>
        <v>8.345630427001749E-2</v>
      </c>
      <c r="Z86">
        <f t="shared" si="41"/>
        <v>22431.257754261344</v>
      </c>
      <c r="AA86">
        <f t="shared" si="42"/>
        <v>8972.2030900016525</v>
      </c>
      <c r="AB86">
        <f t="shared" si="43"/>
        <v>3588.5812067407205</v>
      </c>
      <c r="AC86">
        <f t="shared" si="44"/>
        <v>1435.1324095293969</v>
      </c>
      <c r="AD86">
        <f t="shared" si="45"/>
        <v>573.75278078792201</v>
      </c>
      <c r="AE86">
        <f t="shared" si="46"/>
        <v>573.75278078792201</v>
      </c>
      <c r="AF86">
        <f t="shared" si="47"/>
        <v>573.75278078792201</v>
      </c>
    </row>
    <row r="87" spans="1:32" x14ac:dyDescent="0.3">
      <c r="A87">
        <v>5</v>
      </c>
      <c r="B87">
        <v>0</v>
      </c>
      <c r="C87" s="3">
        <f t="shared" si="32"/>
        <v>1</v>
      </c>
      <c r="D87">
        <f>MIN(1,IF($B87=0,0,
IF(NOT(ISBLANK(K87)),K87,
VLOOKUP($A87,InnerGradeTable!$A:$W,MATCH(SUBSTITUTE(D$1,"|Float","표준수치"),InnerGradeTable!$1:$1,0),0)*EnhanceTable!$R87)))</f>
        <v>0</v>
      </c>
      <c r="E87">
        <f>MIN(1,IF($B87=0,0,
IF(NOT(ISBLANK(L87)),L87,
VLOOKUP($A87,InnerGradeTable!$A:$W,MATCH(SUBSTITUTE(E$1,"|Float","표준수치"),InnerGradeTable!$1:$1,0),0)*EnhanceTable!$R87)))</f>
        <v>0</v>
      </c>
      <c r="F87">
        <f>MIN(1,IF($B87=0,0,
IF(NOT(ISBLANK(M87)),M87,
VLOOKUP($A87,InnerGradeTable!$A:$W,MATCH(SUBSTITUTE(F$1,"|Float","표준수치"),InnerGradeTable!$1:$1,0),0)*EnhanceTable!$R87)))</f>
        <v>0</v>
      </c>
      <c r="G87">
        <f>MIN(1,IF($B87=0,0,
IF(NOT(ISBLANK(N87)),N87,
VLOOKUP($A87,InnerGradeTable!$A:$W,MATCH(SUBSTITUTE(G$1,"|Float","표준수치"),InnerGradeTable!$1:$1,0),0)*EnhanceTable!$R87)))</f>
        <v>0</v>
      </c>
      <c r="H87">
        <f>MIN(1,IF($B87=0,0,
IF(NOT(ISBLANK(O87)),O87,
VLOOKUP($A87,InnerGradeTable!$A:$W,MATCH(SUBSTITUTE(H$1,"|Float","표준수치"),InnerGradeTable!$1:$1,0),0)*EnhanceTable!$R87)))</f>
        <v>0</v>
      </c>
      <c r="I87">
        <f>MIN(1,IF($B87=0,0,
IF(NOT(ISBLANK(P87)),P87,
VLOOKUP($A87,InnerGradeTable!$A:$W,MATCH(SUBSTITUTE(I$1,"|Float","표준수치"),InnerGradeTable!$1:$1,0),0)*EnhanceTable!$R87)))</f>
        <v>0</v>
      </c>
      <c r="J87">
        <f>MIN(1,IF($B87=0,0,
IF(NOT(ISBLANK(Q87)),Q87,
VLOOKUP($A87,InnerGradeTable!$A:$W,MATCH(SUBSTITUTE(J$1,"|Float","표준수치"),InnerGradeTable!$1:$1,0),0)*EnhanceTable!$R87)))</f>
        <v>0</v>
      </c>
      <c r="R87">
        <f t="shared" si="33"/>
        <v>0</v>
      </c>
      <c r="S87">
        <f t="shared" si="34"/>
        <v>0</v>
      </c>
      <c r="T87">
        <f t="shared" si="35"/>
        <v>0</v>
      </c>
      <c r="U87">
        <f t="shared" si="36"/>
        <v>0</v>
      </c>
      <c r="V87">
        <f t="shared" si="37"/>
        <v>0</v>
      </c>
      <c r="W87">
        <f t="shared" si="38"/>
        <v>0</v>
      </c>
      <c r="X87">
        <f t="shared" si="39"/>
        <v>0</v>
      </c>
      <c r="Y87">
        <f t="shared" si="40"/>
        <v>0</v>
      </c>
      <c r="Z87" t="e">
        <f t="shared" si="41"/>
        <v>#DIV/0!</v>
      </c>
      <c r="AA87" t="e">
        <f t="shared" si="42"/>
        <v>#DIV/0!</v>
      </c>
      <c r="AB87" t="e">
        <f t="shared" si="43"/>
        <v>#DIV/0!</v>
      </c>
      <c r="AC87" t="e">
        <f t="shared" si="44"/>
        <v>#DIV/0!</v>
      </c>
      <c r="AD87" t="e">
        <f t="shared" si="45"/>
        <v>#DIV/0!</v>
      </c>
      <c r="AE87" t="e">
        <f t="shared" si="46"/>
        <v>#DIV/0!</v>
      </c>
      <c r="AF87" t="e">
        <f t="shared" si="47"/>
        <v>#DIV/0!</v>
      </c>
    </row>
    <row r="88" spans="1:32" x14ac:dyDescent="0.3">
      <c r="A88">
        <v>5</v>
      </c>
      <c r="B88">
        <v>1</v>
      </c>
      <c r="C88" s="3">
        <f t="shared" si="32"/>
        <v>1.0900000000000001</v>
      </c>
      <c r="D88">
        <f>MIN(1,IF($B88=0,0,
IF(NOT(ISBLANK(K88)),K88,
VLOOKUP($A88,InnerGradeTable!$A:$W,MATCH(SUBSTITUTE(D$1,"|Float","표준수치"),InnerGradeTable!$1:$1,0),0)*EnhanceTable!$R88)))</f>
        <v>6.6638900458142443E-3</v>
      </c>
      <c r="E88">
        <f>MIN(1,IF($B88=0,0,
IF(NOT(ISBLANK(L88)),L88,
VLOOKUP($A88,InnerGradeTable!$A:$W,MATCH(SUBSTITUTE(E$1,"|Float","표준수치"),InnerGradeTable!$1:$1,0),0)*EnhanceTable!$R88)))</f>
        <v>1.665972511453561E-2</v>
      </c>
      <c r="F88">
        <f>MIN(1,IF($B88=0,0,
IF(NOT(ISBLANK(M88)),M88,
VLOOKUP($A88,InnerGradeTable!$A:$W,MATCH(SUBSTITUTE(F$1,"|Float","표준수치"),InnerGradeTable!$1:$1,0),0)*EnhanceTable!$R88)))</f>
        <v>4.1649312786339029E-2</v>
      </c>
      <c r="G88">
        <f>MIN(1,IF($B88=0,0,
IF(NOT(ISBLANK(N88)),N88,
VLOOKUP($A88,InnerGradeTable!$A:$W,MATCH(SUBSTITUTE(G$1,"|Float","표준수치"),InnerGradeTable!$1:$1,0),0)*EnhanceTable!$R88)))</f>
        <v>0.10412328196584757</v>
      </c>
      <c r="H88">
        <f>MIN(1,IF($B88=0,0,
IF(NOT(ISBLANK(O88)),O88,
VLOOKUP($A88,InnerGradeTable!$A:$W,MATCH(SUBSTITUTE(H$1,"|Float","표준수치"),InnerGradeTable!$1:$1,0),0)*EnhanceTable!$R88)))</f>
        <v>0.26030820491461892</v>
      </c>
      <c r="I88">
        <f>MIN(1,IF($B88=0,0,
IF(NOT(ISBLANK(P88)),P88,
VLOOKUP($A88,InnerGradeTable!$A:$W,MATCH(SUBSTITUTE(I$1,"|Float","표준수치"),InnerGradeTable!$1:$1,0),0)*EnhanceTable!$R88)))</f>
        <v>0.26030820491461892</v>
      </c>
      <c r="J88">
        <f>MIN(1,IF($B88=0,0,
IF(NOT(ISBLANK(Q88)),Q88,
VLOOKUP($A88,InnerGradeTable!$A:$W,MATCH(SUBSTITUTE(J$1,"|Float","표준수치"),InnerGradeTable!$1:$1,0),0)*EnhanceTable!$R88)))</f>
        <v>0.26030820491461892</v>
      </c>
      <c r="R88">
        <f t="shared" si="33"/>
        <v>1</v>
      </c>
      <c r="S88">
        <f t="shared" si="34"/>
        <v>0.28416790587957108</v>
      </c>
      <c r="T88">
        <f t="shared" si="35"/>
        <v>0.5682907530451039</v>
      </c>
      <c r="U88">
        <f t="shared" si="36"/>
        <v>0.88081463506676128</v>
      </c>
      <c r="V88">
        <f t="shared" si="37"/>
        <v>0.99590350417553475</v>
      </c>
      <c r="W88">
        <f t="shared" si="38"/>
        <v>0.99999971650848207</v>
      </c>
      <c r="X88">
        <f t="shared" si="39"/>
        <v>0.99999971650848207</v>
      </c>
      <c r="Y88">
        <f t="shared" si="40"/>
        <v>0.99999971650848207</v>
      </c>
      <c r="Z88">
        <f t="shared" si="41"/>
        <v>149.56166422666604</v>
      </c>
      <c r="AA88">
        <f t="shared" si="42"/>
        <v>59.522900004956071</v>
      </c>
      <c r="AB88">
        <f t="shared" si="43"/>
        <v>23.504682512214451</v>
      </c>
      <c r="AC88">
        <f t="shared" si="44"/>
        <v>9.0902594022392993</v>
      </c>
      <c r="AD88">
        <f t="shared" si="45"/>
        <v>3.3039810168946184</v>
      </c>
      <c r="AE88">
        <f t="shared" si="46"/>
        <v>3.3039810168946184</v>
      </c>
      <c r="AF88">
        <f t="shared" si="47"/>
        <v>3.3039810168946184</v>
      </c>
    </row>
    <row r="89" spans="1:32" x14ac:dyDescent="0.3">
      <c r="A89">
        <v>5</v>
      </c>
      <c r="B89">
        <v>2</v>
      </c>
      <c r="C89" s="3">
        <f t="shared" si="32"/>
        <v>1.1881000000000002</v>
      </c>
      <c r="D89">
        <f>MIN(1,IF($B89=0,0,
IF(NOT(ISBLANK(K89)),K89,
VLOOKUP($A89,InnerGradeTable!$A:$W,MATCH(SUBSTITUTE(D$1,"|Float","표준수치"),InnerGradeTable!$1:$1,0),0)*EnhanceTable!$R89)))</f>
        <v>6.1702685609391142E-3</v>
      </c>
      <c r="E89">
        <f>MIN(1,IF($B89=0,0,
IF(NOT(ISBLANK(L89)),L89,
VLOOKUP($A89,InnerGradeTable!$A:$W,MATCH(SUBSTITUTE(E$1,"|Float","표준수치"),InnerGradeTable!$1:$1,0),0)*EnhanceTable!$R89)))</f>
        <v>1.5425671402347785E-2</v>
      </c>
      <c r="F89">
        <f>MIN(1,IF($B89=0,0,
IF(NOT(ISBLANK(M89)),M89,
VLOOKUP($A89,InnerGradeTable!$A:$W,MATCH(SUBSTITUTE(F$1,"|Float","표준수치"),InnerGradeTable!$1:$1,0),0)*EnhanceTable!$R89)))</f>
        <v>3.8564178505869469E-2</v>
      </c>
      <c r="G89">
        <f>MIN(1,IF($B89=0,0,
IF(NOT(ISBLANK(N89)),N89,
VLOOKUP($A89,InnerGradeTable!$A:$W,MATCH(SUBSTITUTE(G$1,"|Float","표준수치"),InnerGradeTable!$1:$1,0),0)*EnhanceTable!$R89)))</f>
        <v>9.6410446264673655E-2</v>
      </c>
      <c r="H89">
        <f>MIN(1,IF($B89=0,0,
IF(NOT(ISBLANK(O89)),O89,
VLOOKUP($A89,InnerGradeTable!$A:$W,MATCH(SUBSTITUTE(H$1,"|Float","표준수치"),InnerGradeTable!$1:$1,0),0)*EnhanceTable!$R89)))</f>
        <v>0.24102611566168416</v>
      </c>
      <c r="I89">
        <f>MIN(1,IF($B89=0,0,
IF(NOT(ISBLANK(P89)),P89,
VLOOKUP($A89,InnerGradeTable!$A:$W,MATCH(SUBSTITUTE(I$1,"|Float","표준수치"),InnerGradeTable!$1:$1,0),0)*EnhanceTable!$R89)))</f>
        <v>0.24102611566168416</v>
      </c>
      <c r="J89">
        <f>MIN(1,IF($B89=0,0,
IF(NOT(ISBLANK(Q89)),Q89,
VLOOKUP($A89,InnerGradeTable!$A:$W,MATCH(SUBSTITUTE(J$1,"|Float","표준수치"),InnerGradeTable!$1:$1,0),0)*EnhanceTable!$R89)))</f>
        <v>0.24102611566168416</v>
      </c>
      <c r="R89">
        <f t="shared" si="33"/>
        <v>0.92592592592592582</v>
      </c>
      <c r="S89">
        <f t="shared" si="34"/>
        <v>0.26616360247830539</v>
      </c>
      <c r="T89">
        <f t="shared" si="35"/>
        <v>0.54035197533916801</v>
      </c>
      <c r="U89">
        <f t="shared" si="36"/>
        <v>0.86003644684254532</v>
      </c>
      <c r="V89">
        <f t="shared" si="37"/>
        <v>0.99371131164511206</v>
      </c>
      <c r="W89">
        <f t="shared" si="38"/>
        <v>0.99999897354096445</v>
      </c>
      <c r="X89">
        <f t="shared" si="39"/>
        <v>0.99999897354096445</v>
      </c>
      <c r="Y89">
        <f t="shared" si="40"/>
        <v>0.99999897354096445</v>
      </c>
      <c r="Z89">
        <f t="shared" si="41"/>
        <v>161.56672632770028</v>
      </c>
      <c r="AA89">
        <f t="shared" si="42"/>
        <v>64.325056774168502</v>
      </c>
      <c r="AB89">
        <f t="shared" si="43"/>
        <v>25.425884225332261</v>
      </c>
      <c r="AC89">
        <f t="shared" si="44"/>
        <v>9.8596502058845896</v>
      </c>
      <c r="AD89">
        <f t="shared" si="45"/>
        <v>3.6145090329371152</v>
      </c>
      <c r="AE89">
        <f t="shared" si="46"/>
        <v>3.6145090329371152</v>
      </c>
      <c r="AF89">
        <f t="shared" si="47"/>
        <v>3.6145090329371152</v>
      </c>
    </row>
    <row r="90" spans="1:32" x14ac:dyDescent="0.3">
      <c r="A90">
        <v>5</v>
      </c>
      <c r="B90">
        <v>3</v>
      </c>
      <c r="C90" s="3">
        <f t="shared" si="32"/>
        <v>1.2950290000000002</v>
      </c>
      <c r="D90">
        <f>MIN(1,IF($B90=0,0,
IF(NOT(ISBLANK(K90)),K90,
VLOOKUP($A90,InnerGradeTable!$A:$W,MATCH(SUBSTITUTE(D$1,"|Float","표준수치"),InnerGradeTable!$1:$1,0),0)*EnhanceTable!$R90)))</f>
        <v>5.7132116304991799E-3</v>
      </c>
      <c r="E90">
        <f>MIN(1,IF($B90=0,0,
IF(NOT(ISBLANK(L90)),L90,
VLOOKUP($A90,InnerGradeTable!$A:$W,MATCH(SUBSTITUTE(E$1,"|Float","표준수치"),InnerGradeTable!$1:$1,0),0)*EnhanceTable!$R90)))</f>
        <v>1.4283029076247948E-2</v>
      </c>
      <c r="F90">
        <f>MIN(1,IF($B90=0,0,
IF(NOT(ISBLANK(M90)),M90,
VLOOKUP($A90,InnerGradeTable!$A:$W,MATCH(SUBSTITUTE(F$1,"|Float","표준수치"),InnerGradeTable!$1:$1,0),0)*EnhanceTable!$R90)))</f>
        <v>3.5707572690619874E-2</v>
      </c>
      <c r="G90">
        <f>MIN(1,IF($B90=0,0,
IF(NOT(ISBLANK(N90)),N90,
VLOOKUP($A90,InnerGradeTable!$A:$W,MATCH(SUBSTITUTE(G$1,"|Float","표준수치"),InnerGradeTable!$1:$1,0),0)*EnhanceTable!$R90)))</f>
        <v>8.9268931726549677E-2</v>
      </c>
      <c r="H90">
        <f>MIN(1,IF($B90=0,0,
IF(NOT(ISBLANK(O90)),O90,
VLOOKUP($A90,InnerGradeTable!$A:$W,MATCH(SUBSTITUTE(H$1,"|Float","표준수치"),InnerGradeTable!$1:$1,0),0)*EnhanceTable!$R90)))</f>
        <v>0.22317232931637421</v>
      </c>
      <c r="I90">
        <f>MIN(1,IF($B90=0,0,
IF(NOT(ISBLANK(P90)),P90,
VLOOKUP($A90,InnerGradeTable!$A:$W,MATCH(SUBSTITUTE(I$1,"|Float","표준수치"),InnerGradeTable!$1:$1,0),0)*EnhanceTable!$R90)))</f>
        <v>0.22317232931637421</v>
      </c>
      <c r="J90">
        <f>MIN(1,IF($B90=0,0,
IF(NOT(ISBLANK(Q90)),Q90,
VLOOKUP($A90,InnerGradeTable!$A:$W,MATCH(SUBSTITUTE(J$1,"|Float","표준수치"),InnerGradeTable!$1:$1,0),0)*EnhanceTable!$R90)))</f>
        <v>0.22317232931637421</v>
      </c>
      <c r="R90">
        <f t="shared" si="33"/>
        <v>0.8573388203017831</v>
      </c>
      <c r="S90">
        <f t="shared" si="34"/>
        <v>0.24909769531018167</v>
      </c>
      <c r="T90">
        <f t="shared" si="35"/>
        <v>0.51290722283260681</v>
      </c>
      <c r="U90">
        <f t="shared" si="36"/>
        <v>0.83765541373243146</v>
      </c>
      <c r="V90">
        <f t="shared" si="37"/>
        <v>0.99067803199858695</v>
      </c>
      <c r="W90">
        <f t="shared" si="38"/>
        <v>0.99999671727623252</v>
      </c>
      <c r="X90">
        <f t="shared" si="39"/>
        <v>0.99999671727623252</v>
      </c>
      <c r="Y90">
        <f t="shared" si="40"/>
        <v>0.99999671727623252</v>
      </c>
      <c r="Z90">
        <f t="shared" si="41"/>
        <v>174.53218380118324</v>
      </c>
      <c r="AA90">
        <f t="shared" si="42"/>
        <v>69.511361756087055</v>
      </c>
      <c r="AB90">
        <f t="shared" si="43"/>
        <v>27.500719039866869</v>
      </c>
      <c r="AC90">
        <f t="shared" si="44"/>
        <v>10.690419274918613</v>
      </c>
      <c r="AD90">
        <f t="shared" si="45"/>
        <v>3.9493170219378722</v>
      </c>
      <c r="AE90">
        <f t="shared" si="46"/>
        <v>3.9493170219378722</v>
      </c>
      <c r="AF90">
        <f t="shared" si="47"/>
        <v>3.9493170219378722</v>
      </c>
    </row>
    <row r="91" spans="1:32" x14ac:dyDescent="0.3">
      <c r="A91">
        <v>5</v>
      </c>
      <c r="B91">
        <v>4</v>
      </c>
      <c r="C91" s="3">
        <f t="shared" si="32"/>
        <v>1.4115816100000003</v>
      </c>
      <c r="D91">
        <f>MIN(1,IF($B91=0,0,
IF(NOT(ISBLANK(K91)),K91,
VLOOKUP($A91,InnerGradeTable!$A:$W,MATCH(SUBSTITUTE(D$1,"|Float","표준수치"),InnerGradeTable!$1:$1,0),0)*EnhanceTable!$R91)))</f>
        <v>5.2900107689807215E-3</v>
      </c>
      <c r="E91">
        <f>MIN(1,IF($B91=0,0,
IF(NOT(ISBLANK(L91)),L91,
VLOOKUP($A91,InnerGradeTable!$A:$W,MATCH(SUBSTITUTE(E$1,"|Float","표준수치"),InnerGradeTable!$1:$1,0),0)*EnhanceTable!$R91)))</f>
        <v>1.3225026922451803E-2</v>
      </c>
      <c r="F91">
        <f>MIN(1,IF($B91=0,0,
IF(NOT(ISBLANK(M91)),M91,
VLOOKUP($A91,InnerGradeTable!$A:$W,MATCH(SUBSTITUTE(F$1,"|Float","표준수치"),InnerGradeTable!$1:$1,0),0)*EnhanceTable!$R91)))</f>
        <v>3.3062567306129512E-2</v>
      </c>
      <c r="G91">
        <f>MIN(1,IF($B91=0,0,
IF(NOT(ISBLANK(N91)),N91,
VLOOKUP($A91,InnerGradeTable!$A:$W,MATCH(SUBSTITUTE(G$1,"|Float","표준수치"),InnerGradeTable!$1:$1,0),0)*EnhanceTable!$R91)))</f>
        <v>8.2656418265323772E-2</v>
      </c>
      <c r="H91">
        <f>MIN(1,IF($B91=0,0,
IF(NOT(ISBLANK(O91)),O91,
VLOOKUP($A91,InnerGradeTable!$A:$W,MATCH(SUBSTITUTE(H$1,"|Float","표준수치"),InnerGradeTable!$1:$1,0),0)*EnhanceTable!$R91)))</f>
        <v>0.20664104566330943</v>
      </c>
      <c r="I91">
        <f>MIN(1,IF($B91=0,0,
IF(NOT(ISBLANK(P91)),P91,
VLOOKUP($A91,InnerGradeTable!$A:$W,MATCH(SUBSTITUTE(I$1,"|Float","표준수치"),InnerGradeTable!$1:$1,0),0)*EnhanceTable!$R91)))</f>
        <v>0.20664104566330943</v>
      </c>
      <c r="J91">
        <f>MIN(1,IF($B91=0,0,
IF(NOT(ISBLANK(Q91)),Q91,
VLOOKUP($A91,InnerGradeTable!$A:$W,MATCH(SUBSTITUTE(J$1,"|Float","표준수치"),InnerGradeTable!$1:$1,0),0)*EnhanceTable!$R91)))</f>
        <v>0.20664104566330943</v>
      </c>
      <c r="R91">
        <f t="shared" si="33"/>
        <v>0.79383224102016947</v>
      </c>
      <c r="S91">
        <f t="shared" si="34"/>
        <v>0.23294948624241563</v>
      </c>
      <c r="T91">
        <f t="shared" si="35"/>
        <v>0.48606722872690744</v>
      </c>
      <c r="U91">
        <f t="shared" si="36"/>
        <v>0.81382615765742339</v>
      </c>
      <c r="V91">
        <f t="shared" si="37"/>
        <v>0.98661552513015194</v>
      </c>
      <c r="W91">
        <f t="shared" si="38"/>
        <v>0.99999059223650832</v>
      </c>
      <c r="X91">
        <f t="shared" si="39"/>
        <v>0.99999059223650832</v>
      </c>
      <c r="Y91">
        <f t="shared" si="40"/>
        <v>0.99999059223650832</v>
      </c>
      <c r="Z91">
        <f t="shared" si="41"/>
        <v>188.53486899383637</v>
      </c>
      <c r="AA91">
        <f t="shared" si="42"/>
        <v>75.112548649101811</v>
      </c>
      <c r="AB91">
        <f t="shared" si="43"/>
        <v>29.741482532957058</v>
      </c>
      <c r="AC91">
        <f t="shared" si="44"/>
        <v>11.587491570331792</v>
      </c>
      <c r="AD91">
        <f t="shared" si="45"/>
        <v>4.3104069380142827</v>
      </c>
      <c r="AE91">
        <f t="shared" si="46"/>
        <v>4.3104069380142827</v>
      </c>
      <c r="AF91">
        <f t="shared" si="47"/>
        <v>4.3104069380142827</v>
      </c>
    </row>
    <row r="92" spans="1:32" x14ac:dyDescent="0.3">
      <c r="A92">
        <v>5</v>
      </c>
      <c r="B92">
        <v>5</v>
      </c>
      <c r="C92" s="3">
        <f t="shared" si="32"/>
        <v>1.5386239549000005</v>
      </c>
      <c r="D92">
        <f>MIN(1,IF($B92=0,0,
IF(NOT(ISBLANK(K92)),K92,
VLOOKUP($A92,InnerGradeTable!$A:$W,MATCH(SUBSTITUTE(D$1,"|Float","표준수치"),InnerGradeTable!$1:$1,0),0)*EnhanceTable!$R92)))</f>
        <v>4.4083423074839341E-3</v>
      </c>
      <c r="E92">
        <f>MIN(1,IF($B92=0,0,
IF(NOT(ISBLANK(L92)),L92,
VLOOKUP($A92,InnerGradeTable!$A:$W,MATCH(SUBSTITUTE(E$1,"|Float","표준수치"),InnerGradeTable!$1:$1,0),0)*EnhanceTable!$R92)))</f>
        <v>1.1020855768709837E-2</v>
      </c>
      <c r="F92">
        <f>MIN(1,IF($B92=0,0,
IF(NOT(ISBLANK(M92)),M92,
VLOOKUP($A92,InnerGradeTable!$A:$W,MATCH(SUBSTITUTE(F$1,"|Float","표준수치"),InnerGradeTable!$1:$1,0),0)*EnhanceTable!$R92)))</f>
        <v>2.7552139421774591E-2</v>
      </c>
      <c r="G92">
        <f>MIN(1,IF($B92=0,0,
IF(NOT(ISBLANK(N92)),N92,
VLOOKUP($A92,InnerGradeTable!$A:$W,MATCH(SUBSTITUTE(G$1,"|Float","표준수치"),InnerGradeTable!$1:$1,0),0)*EnhanceTable!$R92)))</f>
        <v>6.8880348554436477E-2</v>
      </c>
      <c r="H92">
        <f>MIN(1,IF($B92=0,0,
IF(NOT(ISBLANK(O92)),O92,
VLOOKUP($A92,InnerGradeTable!$A:$W,MATCH(SUBSTITUTE(H$1,"|Float","표준수치"),InnerGradeTable!$1:$1,0),0)*EnhanceTable!$R92)))</f>
        <v>0.17220087138609119</v>
      </c>
      <c r="I92">
        <f>MIN(1,IF($B92=0,0,
IF(NOT(ISBLANK(P92)),P92,
VLOOKUP($A92,InnerGradeTable!$A:$W,MATCH(SUBSTITUTE(I$1,"|Float","표준수치"),InnerGradeTable!$1:$1,0),0)*EnhanceTable!$R92)))</f>
        <v>0.17220087138609119</v>
      </c>
      <c r="J92">
        <f>MIN(1,IF($B92=0,0,
IF(NOT(ISBLANK(Q92)),Q92,
VLOOKUP($A92,InnerGradeTable!$A:$W,MATCH(SUBSTITUTE(J$1,"|Float","표준수치"),InnerGradeTable!$1:$1,0),0)*EnhanceTable!$R92)))</f>
        <v>0.17220087138609119</v>
      </c>
      <c r="R92">
        <f t="shared" si="33"/>
        <v>0.66152686751680789</v>
      </c>
      <c r="S92">
        <f t="shared" si="34"/>
        <v>0.1982066598910639</v>
      </c>
      <c r="T92">
        <f t="shared" si="35"/>
        <v>0.42541185579533358</v>
      </c>
      <c r="U92">
        <f t="shared" si="36"/>
        <v>0.7526475252749768</v>
      </c>
      <c r="V92">
        <f t="shared" si="37"/>
        <v>0.97179834273124521</v>
      </c>
      <c r="W92">
        <f t="shared" si="38"/>
        <v>0.99992125042019242</v>
      </c>
      <c r="X92">
        <f t="shared" si="39"/>
        <v>0.99992125042019242</v>
      </c>
      <c r="Y92">
        <f t="shared" si="40"/>
        <v>0.99992125042019242</v>
      </c>
      <c r="Z92">
        <f t="shared" si="41"/>
        <v>226.34208613926219</v>
      </c>
      <c r="AA92">
        <f t="shared" si="42"/>
        <v>90.235670109129842</v>
      </c>
      <c r="AB92">
        <f t="shared" si="43"/>
        <v>35.79132984845063</v>
      </c>
      <c r="AC92">
        <f t="shared" si="44"/>
        <v>14.009008867751312</v>
      </c>
      <c r="AD92">
        <f t="shared" si="45"/>
        <v>5.2835660104945772</v>
      </c>
      <c r="AE92">
        <f t="shared" si="46"/>
        <v>5.2835660104945772</v>
      </c>
      <c r="AF92">
        <f t="shared" si="47"/>
        <v>5.2835660104945772</v>
      </c>
    </row>
    <row r="93" spans="1:32" x14ac:dyDescent="0.3">
      <c r="A93">
        <v>5</v>
      </c>
      <c r="B93">
        <v>6</v>
      </c>
      <c r="C93" s="3">
        <f t="shared" si="32"/>
        <v>1.6771001108410006</v>
      </c>
      <c r="D93">
        <f>MIN(1,IF($B93=0,0,
IF(NOT(ISBLANK(K93)),K93,
VLOOKUP($A93,InnerGradeTable!$A:$W,MATCH(SUBSTITUTE(D$1,"|Float","표준수치"),InnerGradeTable!$1:$1,0),0)*EnhanceTable!$R93)))</f>
        <v>4.0817984328554947E-3</v>
      </c>
      <c r="E93">
        <f>MIN(1,IF($B93=0,0,
IF(NOT(ISBLANK(L93)),L93,
VLOOKUP($A93,InnerGradeTable!$A:$W,MATCH(SUBSTITUTE(E$1,"|Float","표준수치"),InnerGradeTable!$1:$1,0),0)*EnhanceTable!$R93)))</f>
        <v>1.0204496082138735E-2</v>
      </c>
      <c r="F93">
        <f>MIN(1,IF($B93=0,0,
IF(NOT(ISBLANK(M93)),M93,
VLOOKUP($A93,InnerGradeTable!$A:$W,MATCH(SUBSTITUTE(F$1,"|Float","표준수치"),InnerGradeTable!$1:$1,0),0)*EnhanceTable!$R93)))</f>
        <v>2.5511240205346841E-2</v>
      </c>
      <c r="G93">
        <f>MIN(1,IF($B93=0,0,
IF(NOT(ISBLANK(N93)),N93,
VLOOKUP($A93,InnerGradeTable!$A:$W,MATCH(SUBSTITUTE(G$1,"|Float","표준수치"),InnerGradeTable!$1:$1,0),0)*EnhanceTable!$R93)))</f>
        <v>6.3778100513367103E-2</v>
      </c>
      <c r="H93">
        <f>MIN(1,IF($B93=0,0,
IF(NOT(ISBLANK(O93)),O93,
VLOOKUP($A93,InnerGradeTable!$A:$W,MATCH(SUBSTITUTE(H$1,"|Float","표준수치"),InnerGradeTable!$1:$1,0),0)*EnhanceTable!$R93)))</f>
        <v>0.15944525128341777</v>
      </c>
      <c r="I93">
        <f>MIN(1,IF($B93=0,0,
IF(NOT(ISBLANK(P93)),P93,
VLOOKUP($A93,InnerGradeTable!$A:$W,MATCH(SUBSTITUTE(I$1,"|Float","표준수치"),InnerGradeTable!$1:$1,0),0)*EnhanceTable!$R93)))</f>
        <v>0.15944525128341777</v>
      </c>
      <c r="J93">
        <f>MIN(1,IF($B93=0,0,
IF(NOT(ISBLANK(Q93)),Q93,
VLOOKUP($A93,InnerGradeTable!$A:$W,MATCH(SUBSTITUTE(J$1,"|Float","표준수치"),InnerGradeTable!$1:$1,0),0)*EnhanceTable!$R93)))</f>
        <v>0.15944525128341777</v>
      </c>
      <c r="R93">
        <f t="shared" si="33"/>
        <v>0.61252487733037764</v>
      </c>
      <c r="S93">
        <f t="shared" si="34"/>
        <v>0.18495144068770342</v>
      </c>
      <c r="T93">
        <f t="shared" si="35"/>
        <v>0.40121096873902184</v>
      </c>
      <c r="U93">
        <f t="shared" si="36"/>
        <v>0.72531072290032994</v>
      </c>
      <c r="V93">
        <f t="shared" si="37"/>
        <v>0.96293706721144745</v>
      </c>
      <c r="W93">
        <f t="shared" si="38"/>
        <v>0.99983083897722935</v>
      </c>
      <c r="X93">
        <f t="shared" si="39"/>
        <v>0.99983083897722935</v>
      </c>
      <c r="Y93">
        <f t="shared" si="40"/>
        <v>0.99983083897722935</v>
      </c>
      <c r="Z93">
        <f t="shared" si="41"/>
        <v>244.48953820321441</v>
      </c>
      <c r="AA93">
        <f t="shared" si="42"/>
        <v>97.49473767674894</v>
      </c>
      <c r="AB93">
        <f t="shared" si="43"/>
        <v>38.695177673658279</v>
      </c>
      <c r="AC93">
        <f t="shared" si="44"/>
        <v>15.17112606669763</v>
      </c>
      <c r="AD93">
        <f t="shared" si="45"/>
        <v>5.750047253820723</v>
      </c>
      <c r="AE93">
        <f t="shared" si="46"/>
        <v>5.750047253820723</v>
      </c>
      <c r="AF93">
        <f t="shared" si="47"/>
        <v>5.750047253820723</v>
      </c>
    </row>
    <row r="94" spans="1:32" x14ac:dyDescent="0.3">
      <c r="A94">
        <v>5</v>
      </c>
      <c r="B94">
        <v>7</v>
      </c>
      <c r="C94" s="3">
        <f t="shared" si="32"/>
        <v>1.8280391208166908</v>
      </c>
      <c r="D94">
        <f>MIN(1,IF($B94=0,0,
IF(NOT(ISBLANK(K94)),K94,
VLOOKUP($A94,InnerGradeTable!$A:$W,MATCH(SUBSTITUTE(D$1,"|Float","표준수치"),InnerGradeTable!$1:$1,0),0)*EnhanceTable!$R94)))</f>
        <v>3.779442993384717E-3</v>
      </c>
      <c r="E94">
        <f>MIN(1,IF($B94=0,0,
IF(NOT(ISBLANK(L94)),L94,
VLOOKUP($A94,InnerGradeTable!$A:$W,MATCH(SUBSTITUTE(E$1,"|Float","표준수치"),InnerGradeTable!$1:$1,0),0)*EnhanceTable!$R94)))</f>
        <v>9.4486074834617909E-3</v>
      </c>
      <c r="F94">
        <f>MIN(1,IF($B94=0,0,
IF(NOT(ISBLANK(M94)),M94,
VLOOKUP($A94,InnerGradeTable!$A:$W,MATCH(SUBSTITUTE(F$1,"|Float","표준수치"),InnerGradeTable!$1:$1,0),0)*EnhanceTable!$R94)))</f>
        <v>2.362151870865448E-2</v>
      </c>
      <c r="G94">
        <f>MIN(1,IF($B94=0,0,
IF(NOT(ISBLANK(N94)),N94,
VLOOKUP($A94,InnerGradeTable!$A:$W,MATCH(SUBSTITUTE(G$1,"|Float","표준수치"),InnerGradeTable!$1:$1,0),0)*EnhanceTable!$R94)))</f>
        <v>5.9053796771636198E-2</v>
      </c>
      <c r="H94">
        <f>MIN(1,IF($B94=0,0,
IF(NOT(ISBLANK(O94)),O94,
VLOOKUP($A94,InnerGradeTable!$A:$W,MATCH(SUBSTITUTE(H$1,"|Float","표준수치"),InnerGradeTable!$1:$1,0),0)*EnhanceTable!$R94)))</f>
        <v>0.14763449192909051</v>
      </c>
      <c r="I94">
        <f>MIN(1,IF($B94=0,0,
IF(NOT(ISBLANK(P94)),P94,
VLOOKUP($A94,InnerGradeTable!$A:$W,MATCH(SUBSTITUTE(I$1,"|Float","표준수치"),InnerGradeTable!$1:$1,0),0)*EnhanceTable!$R94)))</f>
        <v>0.14763449192909051</v>
      </c>
      <c r="J94">
        <f>MIN(1,IF($B94=0,0,
IF(NOT(ISBLANK(Q94)),Q94,
VLOOKUP($A94,InnerGradeTable!$A:$W,MATCH(SUBSTITUTE(J$1,"|Float","표준수치"),InnerGradeTable!$1:$1,0),0)*EnhanceTable!$R94)))</f>
        <v>0.14763449192909051</v>
      </c>
      <c r="R94">
        <f t="shared" si="33"/>
        <v>0.56715266419479404</v>
      </c>
      <c r="S94">
        <f t="shared" si="34"/>
        <v>0.17248674748250425</v>
      </c>
      <c r="T94">
        <f t="shared" si="35"/>
        <v>0.37791369264995112</v>
      </c>
      <c r="U94">
        <f t="shared" si="36"/>
        <v>0.6973714026243254</v>
      </c>
      <c r="V94">
        <f t="shared" si="37"/>
        <v>0.95233059736071357</v>
      </c>
      <c r="W94">
        <f t="shared" si="38"/>
        <v>0.99966014523833491</v>
      </c>
      <c r="X94">
        <f t="shared" si="39"/>
        <v>0.99966014523833491</v>
      </c>
      <c r="Y94">
        <f t="shared" si="40"/>
        <v>0.99966014523833491</v>
      </c>
      <c r="Z94">
        <f t="shared" si="41"/>
        <v>264.08878010450962</v>
      </c>
      <c r="AA94">
        <f t="shared" si="42"/>
        <v>105.33451468303706</v>
      </c>
      <c r="AB94">
        <f t="shared" si="43"/>
        <v>41.831292461893817</v>
      </c>
      <c r="AC94">
        <f t="shared" si="44"/>
        <v>16.426104142903039</v>
      </c>
      <c r="AD94">
        <f t="shared" si="45"/>
        <v>6.2535280152469372</v>
      </c>
      <c r="AE94">
        <f t="shared" si="46"/>
        <v>6.2535280152469372</v>
      </c>
      <c r="AF94">
        <f t="shared" si="47"/>
        <v>6.2535280152469372</v>
      </c>
    </row>
    <row r="95" spans="1:32" x14ac:dyDescent="0.3">
      <c r="A95">
        <v>5</v>
      </c>
      <c r="B95">
        <v>8</v>
      </c>
      <c r="C95" s="3">
        <f t="shared" si="32"/>
        <v>1.9925626416901931</v>
      </c>
      <c r="D95">
        <f>MIN(1,IF($B95=0,0,
IF(NOT(ISBLANK(K95)),K95,
VLOOKUP($A95,InnerGradeTable!$A:$W,MATCH(SUBSTITUTE(D$1,"|Float","표준수치"),InnerGradeTable!$1:$1,0),0)*EnhanceTable!$R95)))</f>
        <v>3.4994842531339966E-3</v>
      </c>
      <c r="E95">
        <f>MIN(1,IF($B95=0,0,
IF(NOT(ISBLANK(L95)),L95,
VLOOKUP($A95,InnerGradeTable!$A:$W,MATCH(SUBSTITUTE(E$1,"|Float","표준수치"),InnerGradeTable!$1:$1,0),0)*EnhanceTable!$R95)))</f>
        <v>8.7487106328349908E-3</v>
      </c>
      <c r="F95">
        <f>MIN(1,IF($B95=0,0,
IF(NOT(ISBLANK(M95)),M95,
VLOOKUP($A95,InnerGradeTable!$A:$W,MATCH(SUBSTITUTE(F$1,"|Float","표준수치"),InnerGradeTable!$1:$1,0),0)*EnhanceTable!$R95)))</f>
        <v>2.1871776582087481E-2</v>
      </c>
      <c r="G95">
        <f>MIN(1,IF($B95=0,0,
IF(NOT(ISBLANK(N95)),N95,
VLOOKUP($A95,InnerGradeTable!$A:$W,MATCH(SUBSTITUTE(G$1,"|Float","표준수치"),InnerGradeTable!$1:$1,0),0)*EnhanceTable!$R95)))</f>
        <v>5.4679441455218698E-2</v>
      </c>
      <c r="H95">
        <f>MIN(1,IF($B95=0,0,
IF(NOT(ISBLANK(O95)),O95,
VLOOKUP($A95,InnerGradeTable!$A:$W,MATCH(SUBSTITUTE(H$1,"|Float","표준수치"),InnerGradeTable!$1:$1,0),0)*EnhanceTable!$R95)))</f>
        <v>0.13669860363804676</v>
      </c>
      <c r="I95">
        <f>MIN(1,IF($B95=0,0,
IF(NOT(ISBLANK(P95)),P95,
VLOOKUP($A95,InnerGradeTable!$A:$W,MATCH(SUBSTITUTE(I$1,"|Float","표준수치"),InnerGradeTable!$1:$1,0),0)*EnhanceTable!$R95)))</f>
        <v>0.13669860363804676</v>
      </c>
      <c r="J95">
        <f>MIN(1,IF($B95=0,0,
IF(NOT(ISBLANK(Q95)),Q95,
VLOOKUP($A95,InnerGradeTable!$A:$W,MATCH(SUBSTITUTE(J$1,"|Float","표준수치"),InnerGradeTable!$1:$1,0),0)*EnhanceTable!$R95)))</f>
        <v>0.13669860363804676</v>
      </c>
      <c r="R95">
        <f t="shared" si="33"/>
        <v>0.52514135573592036</v>
      </c>
      <c r="S95">
        <f t="shared" si="34"/>
        <v>0.16077890783183635</v>
      </c>
      <c r="T95">
        <f t="shared" si="35"/>
        <v>0.35555143398285494</v>
      </c>
      <c r="U95">
        <f t="shared" si="36"/>
        <v>0.66902932000230586</v>
      </c>
      <c r="V95">
        <f t="shared" si="37"/>
        <v>0.93988883499380504</v>
      </c>
      <c r="W95">
        <f t="shared" si="38"/>
        <v>0.99935713146711214</v>
      </c>
      <c r="X95">
        <f t="shared" si="39"/>
        <v>0.99935713146711214</v>
      </c>
      <c r="Y95">
        <f t="shared" si="40"/>
        <v>0.99935713146711214</v>
      </c>
      <c r="Z95">
        <f t="shared" si="41"/>
        <v>285.25595550153179</v>
      </c>
      <c r="AA95">
        <f t="shared" si="42"/>
        <v>113.80145908276268</v>
      </c>
      <c r="AB95">
        <f t="shared" si="43"/>
        <v>45.21825870710763</v>
      </c>
      <c r="AC95">
        <f t="shared" si="44"/>
        <v>17.781380760847213</v>
      </c>
      <c r="AD95">
        <f t="shared" si="45"/>
        <v>6.7969980193215278</v>
      </c>
      <c r="AE95">
        <f t="shared" si="46"/>
        <v>6.7969980193215278</v>
      </c>
      <c r="AF95">
        <f t="shared" si="47"/>
        <v>6.7969980193215278</v>
      </c>
    </row>
    <row r="96" spans="1:32" x14ac:dyDescent="0.3">
      <c r="A96">
        <v>5</v>
      </c>
      <c r="B96">
        <v>9</v>
      </c>
      <c r="C96" s="3">
        <f t="shared" si="32"/>
        <v>2.1718932794423105</v>
      </c>
      <c r="D96">
        <f>MIN(1,IF($B96=0,0,
IF(NOT(ISBLANK(K96)),K96,
VLOOKUP($A96,InnerGradeTable!$A:$W,MATCH(SUBSTITUTE(D$1,"|Float","표준수치"),InnerGradeTable!$1:$1,0),0)*EnhanceTable!$R96)))</f>
        <v>3.2402631973462931E-3</v>
      </c>
      <c r="E96">
        <f>MIN(1,IF($B96=0,0,
IF(NOT(ISBLANK(L96)),L96,
VLOOKUP($A96,InnerGradeTable!$A:$W,MATCH(SUBSTITUTE(E$1,"|Float","표준수치"),InnerGradeTable!$1:$1,0),0)*EnhanceTable!$R96)))</f>
        <v>8.1006579933657324E-3</v>
      </c>
      <c r="F96">
        <f>MIN(1,IF($B96=0,0,
IF(NOT(ISBLANK(M96)),M96,
VLOOKUP($A96,InnerGradeTable!$A:$W,MATCH(SUBSTITUTE(F$1,"|Float","표준수치"),InnerGradeTable!$1:$1,0),0)*EnhanceTable!$R96)))</f>
        <v>2.0251644983414332E-2</v>
      </c>
      <c r="G96">
        <f>MIN(1,IF($B96=0,0,
IF(NOT(ISBLANK(N96)),N96,
VLOOKUP($A96,InnerGradeTable!$A:$W,MATCH(SUBSTITUTE(G$1,"|Float","표준수치"),InnerGradeTable!$1:$1,0),0)*EnhanceTable!$R96)))</f>
        <v>5.0629112458535831E-2</v>
      </c>
      <c r="H96">
        <f>MIN(1,IF($B96=0,0,
IF(NOT(ISBLANK(O96)),O96,
VLOOKUP($A96,InnerGradeTable!$A:$W,MATCH(SUBSTITUTE(H$1,"|Float","표준수치"),InnerGradeTable!$1:$1,0),0)*EnhanceTable!$R96)))</f>
        <v>0.12657278114633957</v>
      </c>
      <c r="I96">
        <f>MIN(1,IF($B96=0,0,
IF(NOT(ISBLANK(P96)),P96,
VLOOKUP($A96,InnerGradeTable!$A:$W,MATCH(SUBSTITUTE(I$1,"|Float","표준수치"),InnerGradeTable!$1:$1,0),0)*EnhanceTable!$R96)))</f>
        <v>0.12657278114633957</v>
      </c>
      <c r="J96">
        <f>MIN(1,IF($B96=0,0,
IF(NOT(ISBLANK(Q96)),Q96,
VLOOKUP($A96,InnerGradeTable!$A:$W,MATCH(SUBSTITUTE(J$1,"|Float","표준수치"),InnerGradeTable!$1:$1,0),0)*EnhanceTable!$R96)))</f>
        <v>0.12657278114633957</v>
      </c>
      <c r="R96">
        <f t="shared" si="33"/>
        <v>0.48624199605177809</v>
      </c>
      <c r="S96">
        <f t="shared" si="34"/>
        <v>0.14979366414966377</v>
      </c>
      <c r="T96">
        <f t="shared" si="35"/>
        <v>0.33414432082010592</v>
      </c>
      <c r="U96">
        <f t="shared" si="36"/>
        <v>0.64047661107156628</v>
      </c>
      <c r="V96">
        <f t="shared" si="37"/>
        <v>0.92556186265487073</v>
      </c>
      <c r="W96">
        <f t="shared" si="38"/>
        <v>0.99884830868511576</v>
      </c>
      <c r="X96">
        <f t="shared" si="39"/>
        <v>0.99884830868511576</v>
      </c>
      <c r="Y96">
        <f t="shared" si="40"/>
        <v>0.99884830868511576</v>
      </c>
      <c r="Z96">
        <f t="shared" si="41"/>
        <v>308.11649951003403</v>
      </c>
      <c r="AA96">
        <f t="shared" si="42"/>
        <v>122.94574537576555</v>
      </c>
      <c r="AB96">
        <f t="shared" si="43"/>
        <v>48.876147414267074</v>
      </c>
      <c r="AC96">
        <f t="shared" si="44"/>
        <v>19.244987830863611</v>
      </c>
      <c r="AD96">
        <f t="shared" si="45"/>
        <v>7.3836829153028312</v>
      </c>
      <c r="AE96">
        <f t="shared" si="46"/>
        <v>7.3836829153028312</v>
      </c>
      <c r="AF96">
        <f t="shared" si="47"/>
        <v>7.3836829153028312</v>
      </c>
    </row>
    <row r="97" spans="1:32" x14ac:dyDescent="0.3">
      <c r="A97">
        <v>5</v>
      </c>
      <c r="B97">
        <v>10</v>
      </c>
      <c r="C97" s="3">
        <f t="shared" ref="C97:C127" si="48">IF(B97=0,1,C96*1.09)</f>
        <v>2.3673636745921187</v>
      </c>
      <c r="D97">
        <f>MIN(1,IF($B97=0,0,
IF(NOT(ISBLANK(K97)),K97,
VLOOKUP($A97,InnerGradeTable!$A:$W,MATCH(SUBSTITUTE(D$1,"|Float","표준수치"),InnerGradeTable!$1:$1,0),0)*EnhanceTable!$R97)))</f>
        <v>2.4925101518048407E-3</v>
      </c>
      <c r="E97">
        <f>MIN(1,IF($B97=0,0,
IF(NOT(ISBLANK(L97)),L97,
VLOOKUP($A97,InnerGradeTable!$A:$W,MATCH(SUBSTITUTE(E$1,"|Float","표준수치"),InnerGradeTable!$1:$1,0),0)*EnhanceTable!$R97)))</f>
        <v>6.231275379512102E-3</v>
      </c>
      <c r="F97">
        <f>MIN(1,IF($B97=0,0,
IF(NOT(ISBLANK(M97)),M97,
VLOOKUP($A97,InnerGradeTable!$A:$W,MATCH(SUBSTITUTE(F$1,"|Float","표준수치"),InnerGradeTable!$1:$1,0),0)*EnhanceTable!$R97)))</f>
        <v>1.5578188448780256E-2</v>
      </c>
      <c r="G97">
        <f>MIN(1,IF($B97=0,0,
IF(NOT(ISBLANK(N97)),N97,
VLOOKUP($A97,InnerGradeTable!$A:$W,MATCH(SUBSTITUTE(G$1,"|Float","표준수치"),InnerGradeTable!$1:$1,0),0)*EnhanceTable!$R97)))</f>
        <v>3.8945471121950639E-2</v>
      </c>
      <c r="H97">
        <f>MIN(1,IF($B97=0,0,
IF(NOT(ISBLANK(O97)),O97,
VLOOKUP($A97,InnerGradeTable!$A:$W,MATCH(SUBSTITUTE(H$1,"|Float","표준수치"),InnerGradeTable!$1:$1,0),0)*EnhanceTable!$R97)))</f>
        <v>9.7363677804876606E-2</v>
      </c>
      <c r="I97">
        <f>MIN(1,IF($B97=0,0,
IF(NOT(ISBLANK(P97)),P97,
VLOOKUP($A97,InnerGradeTable!$A:$W,MATCH(SUBSTITUTE(I$1,"|Float","표준수치"),InnerGradeTable!$1:$1,0),0)*EnhanceTable!$R97)))</f>
        <v>9.7363677804876606E-2</v>
      </c>
      <c r="J97">
        <f>MIN(1,IF($B97=0,0,
IF(NOT(ISBLANK(Q97)),Q97,
VLOOKUP($A97,InnerGradeTable!$A:$W,MATCH(SUBSTITUTE(J$1,"|Float","표준수치"),InnerGradeTable!$1:$1,0),0)*EnhanceTable!$R97)))</f>
        <v>9.7363677804876606E-2</v>
      </c>
      <c r="R97">
        <f t="shared" si="33"/>
        <v>0.37403230465521392</v>
      </c>
      <c r="S97">
        <f t="shared" si="34"/>
        <v>0.11730988121705888</v>
      </c>
      <c r="T97">
        <f t="shared" si="35"/>
        <v>0.26841256718538231</v>
      </c>
      <c r="U97">
        <f t="shared" si="36"/>
        <v>0.54389862261737931</v>
      </c>
      <c r="V97">
        <f t="shared" si="37"/>
        <v>0.86278503436281473</v>
      </c>
      <c r="W97">
        <f t="shared" si="38"/>
        <v>0.99403459024697649</v>
      </c>
      <c r="X97">
        <f t="shared" si="39"/>
        <v>0.99403459024697649</v>
      </c>
      <c r="Y97">
        <f t="shared" si="40"/>
        <v>0.99403459024697649</v>
      </c>
      <c r="Z97">
        <f t="shared" ref="Z97:Z127" si="49">SQRT((1-D97)/D97^2)</f>
        <v>400.70166480795109</v>
      </c>
      <c r="AA97">
        <f t="shared" ref="AA97:AA127" si="50">SQRT((1-E97)/E97^2)</f>
        <v>159.98000935853088</v>
      </c>
      <c r="AB97">
        <f t="shared" ref="AB97:AB127" si="51">SQRT((1-F97)/F97^2)</f>
        <v>63.690353691339169</v>
      </c>
      <c r="AC97">
        <f t="shared" si="44"/>
        <v>25.171961159688241</v>
      </c>
      <c r="AD97">
        <f t="shared" si="45"/>
        <v>9.7579689596213353</v>
      </c>
      <c r="AE97">
        <f t="shared" si="46"/>
        <v>9.7579689596213353</v>
      </c>
      <c r="AF97">
        <f t="shared" si="47"/>
        <v>9.7579689596213353</v>
      </c>
    </row>
    <row r="98" spans="1:32" x14ac:dyDescent="0.3">
      <c r="A98">
        <v>5</v>
      </c>
      <c r="B98">
        <v>11</v>
      </c>
      <c r="C98" s="3">
        <f t="shared" si="48"/>
        <v>2.5804264053054098</v>
      </c>
      <c r="D98">
        <f>MIN(1,IF($B98=0,0,
IF(NOT(ISBLANK(K98)),K98,
VLOOKUP($A98,InnerGradeTable!$A:$W,MATCH(SUBSTITUTE(D$1,"|Float","표준수치"),InnerGradeTable!$1:$1,0),0)*EnhanceTable!$R98)))</f>
        <v>2.3078797701896673E-3</v>
      </c>
      <c r="E98">
        <f>MIN(1,IF($B98=0,0,
IF(NOT(ISBLANK(L98)),L98,
VLOOKUP($A98,InnerGradeTable!$A:$W,MATCH(SUBSTITUTE(E$1,"|Float","표준수치"),InnerGradeTable!$1:$1,0),0)*EnhanceTable!$R98)))</f>
        <v>5.7696994254741677E-3</v>
      </c>
      <c r="F98">
        <f>MIN(1,IF($B98=0,0,
IF(NOT(ISBLANK(M98)),M98,
VLOOKUP($A98,InnerGradeTable!$A:$W,MATCH(SUBSTITUTE(F$1,"|Float","표준수치"),InnerGradeTable!$1:$1,0),0)*EnhanceTable!$R98)))</f>
        <v>1.442424856368542E-2</v>
      </c>
      <c r="G98">
        <f>MIN(1,IF($B98=0,0,
IF(NOT(ISBLANK(N98)),N98,
VLOOKUP($A98,InnerGradeTable!$A:$W,MATCH(SUBSTITUTE(G$1,"|Float","표준수치"),InnerGradeTable!$1:$1,0),0)*EnhanceTable!$R98)))</f>
        <v>3.6060621409213553E-2</v>
      </c>
      <c r="H98">
        <f>MIN(1,IF($B98=0,0,
IF(NOT(ISBLANK(O98)),O98,
VLOOKUP($A98,InnerGradeTable!$A:$W,MATCH(SUBSTITUTE(H$1,"|Float","표준수치"),InnerGradeTable!$1:$1,0),0)*EnhanceTable!$R98)))</f>
        <v>9.0151553523033875E-2</v>
      </c>
      <c r="I98">
        <f>MIN(1,IF($B98=0,0,
IF(NOT(ISBLANK(P98)),P98,
VLOOKUP($A98,InnerGradeTable!$A:$W,MATCH(SUBSTITUTE(I$1,"|Float","표준수치"),InnerGradeTable!$1:$1,0),0)*EnhanceTable!$R98)))</f>
        <v>9.0151553523033875E-2</v>
      </c>
      <c r="J98">
        <f>MIN(1,IF($B98=0,0,
IF(NOT(ISBLANK(Q98)),Q98,
VLOOKUP($A98,InnerGradeTable!$A:$W,MATCH(SUBSTITUTE(J$1,"|Float","표준수치"),InnerGradeTable!$1:$1,0),0)*EnhanceTable!$R98)))</f>
        <v>9.0151553523033875E-2</v>
      </c>
      <c r="R98">
        <f t="shared" ref="R98:R129" si="52">IF(B98=0,0,
IF(B98=1,1,
R97/IF(B98=5,1.2,
IF(B98=10,1.3,
IF(B98=15,1.6,
IF(B98=20,1.7,
IF(B98=25,2,
IF(B98=30,3,
1.08))))))))</f>
        <v>0.34632620801408692</v>
      </c>
      <c r="S98">
        <f t="shared" ref="S98:S129" si="53">1-(1-D98)^S$1</f>
        <v>0.10910379541277471</v>
      </c>
      <c r="T98">
        <f t="shared" ref="T98:T129" si="54">1-(1-E98)^T$1</f>
        <v>0.25122775624726457</v>
      </c>
      <c r="U98">
        <f t="shared" ref="U98:U129" si="55">1-(1-F98)^U$1</f>
        <v>0.51638418953624177</v>
      </c>
      <c r="V98">
        <f t="shared" ref="V98:V129" si="56">1-(1-G98)^V$1</f>
        <v>0.84060080796228265</v>
      </c>
      <c r="W98">
        <f t="shared" ref="W98:W129" si="57">1-(1-H98)^W$1</f>
        <v>0.99111918355054207</v>
      </c>
      <c r="X98">
        <f t="shared" ref="X98:X129" si="58">1-(1-I98)^X$1</f>
        <v>0.99111918355054207</v>
      </c>
      <c r="Y98">
        <f t="shared" ref="Y98:Y129" si="59">1-(1-J98)^Y$1</f>
        <v>0.99111918355054207</v>
      </c>
      <c r="Z98">
        <f t="shared" si="49"/>
        <v>432.7978460831165</v>
      </c>
      <c r="AA98">
        <f t="shared" si="50"/>
        <v>172.81853066003441</v>
      </c>
      <c r="AB98">
        <f t="shared" si="51"/>
        <v>68.825885431052612</v>
      </c>
      <c r="AC98">
        <f t="shared" si="44"/>
        <v>27.22648990374493</v>
      </c>
      <c r="AD98">
        <f t="shared" si="45"/>
        <v>10.580624794619146</v>
      </c>
      <c r="AE98">
        <f t="shared" si="46"/>
        <v>10.580624794619146</v>
      </c>
      <c r="AF98">
        <f t="shared" si="47"/>
        <v>10.580624794619146</v>
      </c>
    </row>
    <row r="99" spans="1:32" x14ac:dyDescent="0.3">
      <c r="A99">
        <v>5</v>
      </c>
      <c r="B99">
        <v>12</v>
      </c>
      <c r="C99" s="3">
        <f t="shared" si="48"/>
        <v>2.8126647817828969</v>
      </c>
      <c r="D99">
        <f>MIN(1,IF($B99=0,0,
IF(NOT(ISBLANK(K99)),K99,
VLOOKUP($A99,InnerGradeTable!$A:$W,MATCH(SUBSTITUTE(D$1,"|Float","표준수치"),InnerGradeTable!$1:$1,0),0)*EnhanceTable!$R99)))</f>
        <v>2.1369257131385808E-3</v>
      </c>
      <c r="E99">
        <f>MIN(1,IF($B99=0,0,
IF(NOT(ISBLANK(L99)),L99,
VLOOKUP($A99,InnerGradeTable!$A:$W,MATCH(SUBSTITUTE(E$1,"|Float","표준수치"),InnerGradeTable!$1:$1,0),0)*EnhanceTable!$R99)))</f>
        <v>5.342314282846451E-3</v>
      </c>
      <c r="F99">
        <f>MIN(1,IF($B99=0,0,
IF(NOT(ISBLANK(M99)),M99,
VLOOKUP($A99,InnerGradeTable!$A:$W,MATCH(SUBSTITUTE(F$1,"|Float","표준수치"),InnerGradeTable!$1:$1,0),0)*EnhanceTable!$R99)))</f>
        <v>1.335578570711613E-2</v>
      </c>
      <c r="G99">
        <f>MIN(1,IF($B99=0,0,
IF(NOT(ISBLANK(N99)),N99,
VLOOKUP($A99,InnerGradeTable!$A:$W,MATCH(SUBSTITUTE(G$1,"|Float","표준수치"),InnerGradeTable!$1:$1,0),0)*EnhanceTable!$R99)))</f>
        <v>3.3389464267790325E-2</v>
      </c>
      <c r="H99">
        <f>MIN(1,IF($B99=0,0,
IF(NOT(ISBLANK(O99)),O99,
VLOOKUP($A99,InnerGradeTable!$A:$W,MATCH(SUBSTITUTE(H$1,"|Float","표준수치"),InnerGradeTable!$1:$1,0),0)*EnhanceTable!$R99)))</f>
        <v>8.3473660669475813E-2</v>
      </c>
      <c r="I99">
        <f>MIN(1,IF($B99=0,0,
IF(NOT(ISBLANK(P99)),P99,
VLOOKUP($A99,InnerGradeTable!$A:$W,MATCH(SUBSTITUTE(I$1,"|Float","표준수치"),InnerGradeTable!$1:$1,0),0)*EnhanceTable!$R99)))</f>
        <v>8.3473660669475813E-2</v>
      </c>
      <c r="J99">
        <f>MIN(1,IF($B99=0,0,
IF(NOT(ISBLANK(Q99)),Q99,
VLOOKUP($A99,InnerGradeTable!$A:$W,MATCH(SUBSTITUTE(J$1,"|Float","표준수치"),InnerGradeTable!$1:$1,0),0)*EnhanceTable!$R99)))</f>
        <v>8.3473660669475813E-2</v>
      </c>
      <c r="R99">
        <f t="shared" si="52"/>
        <v>0.32067241482785824</v>
      </c>
      <c r="S99">
        <f t="shared" si="53"/>
        <v>0.10143893324416275</v>
      </c>
      <c r="T99">
        <f t="shared" si="54"/>
        <v>0.23496353039437479</v>
      </c>
      <c r="U99">
        <f t="shared" si="55"/>
        <v>0.48946129108879255</v>
      </c>
      <c r="V99">
        <f t="shared" si="56"/>
        <v>0.81694726390564854</v>
      </c>
      <c r="W99">
        <f t="shared" si="57"/>
        <v>0.98719889333699928</v>
      </c>
      <c r="X99">
        <f t="shared" si="58"/>
        <v>0.98719889333699928</v>
      </c>
      <c r="Y99">
        <f t="shared" si="59"/>
        <v>0.98719889333699928</v>
      </c>
      <c r="Z99">
        <f t="shared" si="49"/>
        <v>467.461718292081</v>
      </c>
      <c r="AA99">
        <f t="shared" si="50"/>
        <v>186.68412469839834</v>
      </c>
      <c r="AB99">
        <f t="shared" si="51"/>
        <v>74.372236995256202</v>
      </c>
      <c r="AC99">
        <f t="shared" si="44"/>
        <v>29.445322233895411</v>
      </c>
      <c r="AD99">
        <f t="shared" si="45"/>
        <v>11.468932998889491</v>
      </c>
      <c r="AE99">
        <f t="shared" si="46"/>
        <v>11.468932998889491</v>
      </c>
      <c r="AF99">
        <f t="shared" si="47"/>
        <v>11.468932998889491</v>
      </c>
    </row>
    <row r="100" spans="1:32" x14ac:dyDescent="0.3">
      <c r="A100">
        <v>5</v>
      </c>
      <c r="B100">
        <v>13</v>
      </c>
      <c r="C100" s="3">
        <f t="shared" si="48"/>
        <v>3.0658046121433578</v>
      </c>
      <c r="D100">
        <f>MIN(1,IF($B100=0,0,
IF(NOT(ISBLANK(K100)),K100,
VLOOKUP($A100,InnerGradeTable!$A:$W,MATCH(SUBSTITUTE(D$1,"|Float","표준수치"),InnerGradeTable!$1:$1,0),0)*EnhanceTable!$R100)))</f>
        <v>1.9786349195727595E-3</v>
      </c>
      <c r="E100">
        <f>MIN(1,IF($B100=0,0,
IF(NOT(ISBLANK(L100)),L100,
VLOOKUP($A100,InnerGradeTable!$A:$W,MATCH(SUBSTITUTE(E$1,"|Float","표준수치"),InnerGradeTable!$1:$1,0),0)*EnhanceTable!$R100)))</f>
        <v>4.9465872989318989E-3</v>
      </c>
      <c r="F100">
        <f>MIN(1,IF($B100=0,0,
IF(NOT(ISBLANK(M100)),M100,
VLOOKUP($A100,InnerGradeTable!$A:$W,MATCH(SUBSTITUTE(F$1,"|Float","표준수치"),InnerGradeTable!$1:$1,0),0)*EnhanceTable!$R100)))</f>
        <v>1.2366468247329747E-2</v>
      </c>
      <c r="G100">
        <f>MIN(1,IF($B100=0,0,
IF(NOT(ISBLANK(N100)),N100,
VLOOKUP($A100,InnerGradeTable!$A:$W,MATCH(SUBSTITUTE(G$1,"|Float","표준수치"),InnerGradeTable!$1:$1,0),0)*EnhanceTable!$R100)))</f>
        <v>3.0916170618324367E-2</v>
      </c>
      <c r="H100">
        <f>MIN(1,IF($B100=0,0,
IF(NOT(ISBLANK(O100)),O100,
VLOOKUP($A100,InnerGradeTable!$A:$W,MATCH(SUBSTITUTE(H$1,"|Float","표준수치"),InnerGradeTable!$1:$1,0),0)*EnhanceTable!$R100)))</f>
        <v>7.729042654581092E-2</v>
      </c>
      <c r="I100">
        <f>MIN(1,IF($B100=0,0,
IF(NOT(ISBLANK(P100)),P100,
VLOOKUP($A100,InnerGradeTable!$A:$W,MATCH(SUBSTITUTE(I$1,"|Float","표준수치"),InnerGradeTable!$1:$1,0),0)*EnhanceTable!$R100)))</f>
        <v>7.729042654581092E-2</v>
      </c>
      <c r="J100">
        <f>MIN(1,IF($B100=0,0,
IF(NOT(ISBLANK(Q100)),Q100,
VLOOKUP($A100,InnerGradeTable!$A:$W,MATCH(SUBSTITUTE(J$1,"|Float","표준수치"),InnerGradeTable!$1:$1,0),0)*EnhanceTable!$R100)))</f>
        <v>7.729042654581092E-2</v>
      </c>
      <c r="R100">
        <f t="shared" si="52"/>
        <v>0.29691890261838721</v>
      </c>
      <c r="S100">
        <f t="shared" si="53"/>
        <v>9.428423758418869E-2</v>
      </c>
      <c r="T100">
        <f t="shared" si="54"/>
        <v>0.21959565913227486</v>
      </c>
      <c r="U100">
        <f t="shared" si="55"/>
        <v>0.46322618054746145</v>
      </c>
      <c r="V100">
        <f t="shared" si="56"/>
        <v>0.79199808241665248</v>
      </c>
      <c r="W100">
        <f t="shared" si="57"/>
        <v>0.98208357606660879</v>
      </c>
      <c r="X100">
        <f t="shared" si="58"/>
        <v>0.98208357606660879</v>
      </c>
      <c r="Y100">
        <f t="shared" si="59"/>
        <v>0.98208357606660879</v>
      </c>
      <c r="Z100">
        <f t="shared" si="49"/>
        <v>504.89869697471141</v>
      </c>
      <c r="AA100">
        <f t="shared" si="50"/>
        <v>201.6589579621745</v>
      </c>
      <c r="AB100">
        <f t="shared" si="51"/>
        <v>80.362275686703256</v>
      </c>
      <c r="AC100">
        <f t="shared" si="44"/>
        <v>31.841607011842658</v>
      </c>
      <c r="AD100">
        <f t="shared" si="45"/>
        <v>12.428159242107688</v>
      </c>
      <c r="AE100">
        <f t="shared" si="46"/>
        <v>12.428159242107688</v>
      </c>
      <c r="AF100">
        <f t="shared" si="47"/>
        <v>12.428159242107688</v>
      </c>
    </row>
    <row r="101" spans="1:32" x14ac:dyDescent="0.3">
      <c r="A101">
        <v>5</v>
      </c>
      <c r="B101">
        <v>14</v>
      </c>
      <c r="C101" s="3">
        <f t="shared" si="48"/>
        <v>3.34172702723626</v>
      </c>
      <c r="D101">
        <f>MIN(1,IF($B101=0,0,
IF(NOT(ISBLANK(K101)),K101,
VLOOKUP($A101,InnerGradeTable!$A:$W,MATCH(SUBSTITUTE(D$1,"|Float","표준수치"),InnerGradeTable!$1:$1,0),0)*EnhanceTable!$R101)))</f>
        <v>1.8320693699747771E-3</v>
      </c>
      <c r="E101">
        <f>MIN(1,IF($B101=0,0,
IF(NOT(ISBLANK(L101)),L101,
VLOOKUP($A101,InnerGradeTable!$A:$W,MATCH(SUBSTITUTE(E$1,"|Float","표준수치"),InnerGradeTable!$1:$1,0),0)*EnhanceTable!$R101)))</f>
        <v>4.5801734249369423E-3</v>
      </c>
      <c r="F101">
        <f>MIN(1,IF($B101=0,0,
IF(NOT(ISBLANK(M101)),M101,
VLOOKUP($A101,InnerGradeTable!$A:$W,MATCH(SUBSTITUTE(F$1,"|Float","표준수치"),InnerGradeTable!$1:$1,0),0)*EnhanceTable!$R101)))</f>
        <v>1.1450433562342358E-2</v>
      </c>
      <c r="G101">
        <f>MIN(1,IF($B101=0,0,
IF(NOT(ISBLANK(N101)),N101,
VLOOKUP($A101,InnerGradeTable!$A:$W,MATCH(SUBSTITUTE(G$1,"|Float","표준수치"),InnerGradeTable!$1:$1,0),0)*EnhanceTable!$R101)))</f>
        <v>2.8626083905855894E-2</v>
      </c>
      <c r="H101">
        <f>MIN(1,IF($B101=0,0,
IF(NOT(ISBLANK(O101)),O101,
VLOOKUP($A101,InnerGradeTable!$A:$W,MATCH(SUBSTITUTE(H$1,"|Float","표준수치"),InnerGradeTable!$1:$1,0),0)*EnhanceTable!$R101)))</f>
        <v>7.1565209764639731E-2</v>
      </c>
      <c r="I101">
        <f>MIN(1,IF($B101=0,0,
IF(NOT(ISBLANK(P101)),P101,
VLOOKUP($A101,InnerGradeTable!$A:$W,MATCH(SUBSTITUTE(I$1,"|Float","표준수치"),InnerGradeTable!$1:$1,0),0)*EnhanceTable!$R101)))</f>
        <v>7.1565209764639731E-2</v>
      </c>
      <c r="J101">
        <f>MIN(1,IF($B101=0,0,
IF(NOT(ISBLANK(Q101)),Q101,
VLOOKUP($A101,InnerGradeTable!$A:$W,MATCH(SUBSTITUTE(J$1,"|Float","표준수치"),InnerGradeTable!$1:$1,0),0)*EnhanceTable!$R101)))</f>
        <v>7.1565209764639731E-2</v>
      </c>
      <c r="R101">
        <f t="shared" si="52"/>
        <v>0.27492490983183998</v>
      </c>
      <c r="S101">
        <f t="shared" si="53"/>
        <v>8.760975761931844E-2</v>
      </c>
      <c r="T101">
        <f t="shared" si="54"/>
        <v>0.20509663713700554</v>
      </c>
      <c r="U101">
        <f t="shared" si="55"/>
        <v>0.43775901792908745</v>
      </c>
      <c r="V101">
        <f t="shared" si="56"/>
        <v>0.76594287395381921</v>
      </c>
      <c r="W101">
        <f t="shared" si="57"/>
        <v>0.97558985850330704</v>
      </c>
      <c r="X101">
        <f t="shared" si="58"/>
        <v>0.97558985850330704</v>
      </c>
      <c r="Y101">
        <f t="shared" si="59"/>
        <v>0.97558985850330704</v>
      </c>
      <c r="Z101">
        <f t="shared" si="49"/>
        <v>545.33063089430038</v>
      </c>
      <c r="AA101">
        <f t="shared" si="50"/>
        <v>217.83177020862911</v>
      </c>
      <c r="AB101">
        <f t="shared" si="51"/>
        <v>86.831498060238204</v>
      </c>
      <c r="AC101">
        <f t="shared" si="44"/>
        <v>34.429544635868851</v>
      </c>
      <c r="AD101">
        <f t="shared" si="45"/>
        <v>13.463989193474202</v>
      </c>
      <c r="AE101">
        <f t="shared" si="46"/>
        <v>13.463989193474202</v>
      </c>
      <c r="AF101">
        <f t="shared" si="47"/>
        <v>13.463989193474202</v>
      </c>
    </row>
    <row r="102" spans="1:32" x14ac:dyDescent="0.3">
      <c r="A102">
        <v>5</v>
      </c>
      <c r="B102">
        <v>15</v>
      </c>
      <c r="C102" s="3">
        <f t="shared" si="48"/>
        <v>3.6424824596875238</v>
      </c>
      <c r="D102">
        <f>MIN(1,IF($B102=0,0,
IF(NOT(ISBLANK(K102)),K102,
VLOOKUP($A102,InnerGradeTable!$A:$W,MATCH(SUBSTITUTE(D$1,"|Float","표준수치"),InnerGradeTable!$1:$1,0),0)*EnhanceTable!$R102)))</f>
        <v>1.1450433562342356E-3</v>
      </c>
      <c r="E102">
        <f>MIN(1,IF($B102=0,0,
IF(NOT(ISBLANK(L102)),L102,
VLOOKUP($A102,InnerGradeTable!$A:$W,MATCH(SUBSTITUTE(E$1,"|Float","표준수치"),InnerGradeTable!$1:$1,0),0)*EnhanceTable!$R102)))</f>
        <v>2.862608390585589E-3</v>
      </c>
      <c r="F102">
        <f>MIN(1,IF($B102=0,0,
IF(NOT(ISBLANK(M102)),M102,
VLOOKUP($A102,InnerGradeTable!$A:$W,MATCH(SUBSTITUTE(F$1,"|Float","표준수치"),InnerGradeTable!$1:$1,0),0)*EnhanceTable!$R102)))</f>
        <v>7.1565209764639726E-3</v>
      </c>
      <c r="G102">
        <f>MIN(1,IF($B102=0,0,
IF(NOT(ISBLANK(N102)),N102,
VLOOKUP($A102,InnerGradeTable!$A:$W,MATCH(SUBSTITUTE(G$1,"|Float","표준수치"),InnerGradeTable!$1:$1,0),0)*EnhanceTable!$R102)))</f>
        <v>1.7891302441159929E-2</v>
      </c>
      <c r="H102">
        <f>MIN(1,IF($B102=0,0,
IF(NOT(ISBLANK(O102)),O102,
VLOOKUP($A102,InnerGradeTable!$A:$W,MATCH(SUBSTITUTE(H$1,"|Float","표준수치"),InnerGradeTable!$1:$1,0),0)*EnhanceTable!$R102)))</f>
        <v>4.4728256102899829E-2</v>
      </c>
      <c r="I102">
        <f>MIN(1,IF($B102=0,0,
IF(NOT(ISBLANK(P102)),P102,
VLOOKUP($A102,InnerGradeTable!$A:$W,MATCH(SUBSTITUTE(I$1,"|Float","표준수치"),InnerGradeTable!$1:$1,0),0)*EnhanceTable!$R102)))</f>
        <v>4.4728256102899829E-2</v>
      </c>
      <c r="J102">
        <f>MIN(1,IF($B102=0,0,
IF(NOT(ISBLANK(Q102)),Q102,
VLOOKUP($A102,InnerGradeTable!$A:$W,MATCH(SUBSTITUTE(J$1,"|Float","표준수치"),InnerGradeTable!$1:$1,0),0)*EnhanceTable!$R102)))</f>
        <v>4.4728256102899829E-2</v>
      </c>
      <c r="R102">
        <f t="shared" si="52"/>
        <v>0.17182806864489997</v>
      </c>
      <c r="S102">
        <f t="shared" si="53"/>
        <v>5.5675074163236471E-2</v>
      </c>
      <c r="T102">
        <f t="shared" si="54"/>
        <v>0.13353682951909851</v>
      </c>
      <c r="U102">
        <f t="shared" si="55"/>
        <v>0.30170427097397468</v>
      </c>
      <c r="V102">
        <f t="shared" si="56"/>
        <v>0.59451213777897172</v>
      </c>
      <c r="W102">
        <f t="shared" si="57"/>
        <v>0.89852791264171261</v>
      </c>
      <c r="X102">
        <f t="shared" si="58"/>
        <v>0.89852791264171261</v>
      </c>
      <c r="Y102">
        <f t="shared" si="59"/>
        <v>0.89852791264171261</v>
      </c>
      <c r="Z102">
        <f t="shared" si="49"/>
        <v>872.82923296836384</v>
      </c>
      <c r="AA102">
        <f t="shared" si="50"/>
        <v>348.83139213319004</v>
      </c>
      <c r="AB102">
        <f t="shared" si="51"/>
        <v>139.23180240842731</v>
      </c>
      <c r="AC102">
        <f t="shared" si="44"/>
        <v>55.39082343004619</v>
      </c>
      <c r="AD102">
        <f t="shared" si="45"/>
        <v>21.851512350938815</v>
      </c>
      <c r="AE102">
        <f t="shared" si="46"/>
        <v>21.851512350938815</v>
      </c>
      <c r="AF102">
        <f t="shared" si="47"/>
        <v>21.851512350938815</v>
      </c>
    </row>
    <row r="103" spans="1:32" x14ac:dyDescent="0.3">
      <c r="A103">
        <v>5</v>
      </c>
      <c r="B103">
        <v>16</v>
      </c>
      <c r="C103" s="3">
        <f t="shared" si="48"/>
        <v>3.9703058810594012</v>
      </c>
      <c r="D103">
        <f>MIN(1,IF($B103=0,0,
IF(NOT(ISBLANK(K103)),K103,
VLOOKUP($A103,InnerGradeTable!$A:$W,MATCH(SUBSTITUTE(D$1,"|Float","표준수치"),InnerGradeTable!$1:$1,0),0)*EnhanceTable!$R103)))</f>
        <v>1.0602253298465142E-3</v>
      </c>
      <c r="E103">
        <f>MIN(1,IF($B103=0,0,
IF(NOT(ISBLANK(L103)),L103,
VLOOKUP($A103,InnerGradeTable!$A:$W,MATCH(SUBSTITUTE(E$1,"|Float","표준수치"),InnerGradeTable!$1:$1,0),0)*EnhanceTable!$R103)))</f>
        <v>2.6505633246162856E-3</v>
      </c>
      <c r="F103">
        <f>MIN(1,IF($B103=0,0,
IF(NOT(ISBLANK(M103)),M103,
VLOOKUP($A103,InnerGradeTable!$A:$W,MATCH(SUBSTITUTE(F$1,"|Float","표준수치"),InnerGradeTable!$1:$1,0),0)*EnhanceTable!$R103)))</f>
        <v>6.6264083115407145E-3</v>
      </c>
      <c r="G103">
        <f>MIN(1,IF($B103=0,0,
IF(NOT(ISBLANK(N103)),N103,
VLOOKUP($A103,InnerGradeTable!$A:$W,MATCH(SUBSTITUTE(G$1,"|Float","표준수치"),InnerGradeTable!$1:$1,0),0)*EnhanceTable!$R103)))</f>
        <v>1.6566020778851786E-2</v>
      </c>
      <c r="H103">
        <f>MIN(1,IF($B103=0,0,
IF(NOT(ISBLANK(O103)),O103,
VLOOKUP($A103,InnerGradeTable!$A:$W,MATCH(SUBSTITUTE(H$1,"|Float","표준수치"),InnerGradeTable!$1:$1,0),0)*EnhanceTable!$R103)))</f>
        <v>4.1415051947129466E-2</v>
      </c>
      <c r="I103">
        <f>MIN(1,IF($B103=0,0,
IF(NOT(ISBLANK(P103)),P103,
VLOOKUP($A103,InnerGradeTable!$A:$W,MATCH(SUBSTITUTE(I$1,"|Float","표준수치"),InnerGradeTable!$1:$1,0),0)*EnhanceTable!$R103)))</f>
        <v>4.1415051947129466E-2</v>
      </c>
      <c r="J103">
        <f>MIN(1,IF($B103=0,0,
IF(NOT(ISBLANK(Q103)),Q103,
VLOOKUP($A103,InnerGradeTable!$A:$W,MATCH(SUBSTITUTE(J$1,"|Float","표준수치"),InnerGradeTable!$1:$1,0),0)*EnhanceTable!$R103)))</f>
        <v>4.1415051947129466E-2</v>
      </c>
      <c r="R103">
        <f t="shared" si="52"/>
        <v>0.15910006356009254</v>
      </c>
      <c r="S103">
        <f t="shared" si="53"/>
        <v>5.1657341872527351E-2</v>
      </c>
      <c r="T103">
        <f t="shared" si="54"/>
        <v>0.12427583201194725</v>
      </c>
      <c r="U103">
        <f t="shared" si="55"/>
        <v>0.2828161254010324</v>
      </c>
      <c r="V103">
        <f t="shared" si="56"/>
        <v>0.56622902441035805</v>
      </c>
      <c r="W103">
        <f t="shared" si="57"/>
        <v>0.87934918351055014</v>
      </c>
      <c r="X103">
        <f t="shared" si="58"/>
        <v>0.87934918351055014</v>
      </c>
      <c r="Y103">
        <f t="shared" si="59"/>
        <v>0.87934918351055014</v>
      </c>
      <c r="Z103">
        <f t="shared" si="49"/>
        <v>942.69559367678289</v>
      </c>
      <c r="AA103">
        <f t="shared" si="50"/>
        <v>376.77795874986299</v>
      </c>
      <c r="AB103">
        <f t="shared" si="51"/>
        <v>150.41048514725205</v>
      </c>
      <c r="AC103">
        <f t="shared" si="44"/>
        <v>59.862438397279696</v>
      </c>
      <c r="AD103">
        <f t="shared" si="45"/>
        <v>23.640523652899681</v>
      </c>
      <c r="AE103">
        <f t="shared" si="46"/>
        <v>23.640523652899681</v>
      </c>
      <c r="AF103">
        <f t="shared" si="47"/>
        <v>23.640523652899681</v>
      </c>
    </row>
    <row r="104" spans="1:32" x14ac:dyDescent="0.3">
      <c r="A104">
        <v>5</v>
      </c>
      <c r="B104">
        <v>17</v>
      </c>
      <c r="C104" s="3">
        <f t="shared" si="48"/>
        <v>4.327633410354748</v>
      </c>
      <c r="D104">
        <f>MIN(1,IF($B104=0,0,
IF(NOT(ISBLANK(K104)),K104,
VLOOKUP($A104,InnerGradeTable!$A:$W,MATCH(SUBSTITUTE(D$1,"|Float","표준수치"),InnerGradeTable!$1:$1,0),0)*EnhanceTable!$R104)))</f>
        <v>9.8169012022825391E-4</v>
      </c>
      <c r="E104">
        <f>MIN(1,IF($B104=0,0,
IF(NOT(ISBLANK(L104)),L104,
VLOOKUP($A104,InnerGradeTable!$A:$W,MATCH(SUBSTITUTE(E$1,"|Float","표준수치"),InnerGradeTable!$1:$1,0),0)*EnhanceTable!$R104)))</f>
        <v>2.4542253005706343E-3</v>
      </c>
      <c r="F104">
        <f>MIN(1,IF($B104=0,0,
IF(NOT(ISBLANK(M104)),M104,
VLOOKUP($A104,InnerGradeTable!$A:$W,MATCH(SUBSTITUTE(F$1,"|Float","표준수치"),InnerGradeTable!$1:$1,0),0)*EnhanceTable!$R104)))</f>
        <v>6.1355632514265871E-3</v>
      </c>
      <c r="G104">
        <f>MIN(1,IF($B104=0,0,
IF(NOT(ISBLANK(N104)),N104,
VLOOKUP($A104,InnerGradeTable!$A:$W,MATCH(SUBSTITUTE(G$1,"|Float","표준수치"),InnerGradeTable!$1:$1,0),0)*EnhanceTable!$R104)))</f>
        <v>1.5338908128566467E-2</v>
      </c>
      <c r="H104">
        <f>MIN(1,IF($B104=0,0,
IF(NOT(ISBLANK(O104)),O104,
VLOOKUP($A104,InnerGradeTable!$A:$W,MATCH(SUBSTITUTE(H$1,"|Float","표준수치"),InnerGradeTable!$1:$1,0),0)*EnhanceTable!$R104)))</f>
        <v>3.8347270321416167E-2</v>
      </c>
      <c r="I104">
        <f>MIN(1,IF($B104=0,0,
IF(NOT(ISBLANK(P104)),P104,
VLOOKUP($A104,InnerGradeTable!$A:$W,MATCH(SUBSTITUTE(I$1,"|Float","표준수치"),InnerGradeTable!$1:$1,0),0)*EnhanceTable!$R104)))</f>
        <v>3.8347270321416167E-2</v>
      </c>
      <c r="J104">
        <f>MIN(1,IF($B104=0,0,
IF(NOT(ISBLANK(Q104)),Q104,
VLOOKUP($A104,InnerGradeTable!$A:$W,MATCH(SUBSTITUTE(J$1,"|Float","표준수치"),InnerGradeTable!$1:$1,0),0)*EnhanceTable!$R104)))</f>
        <v>3.8347270321416167E-2</v>
      </c>
      <c r="R104">
        <f t="shared" si="52"/>
        <v>0.14731487366675233</v>
      </c>
      <c r="S104">
        <f t="shared" si="53"/>
        <v>4.7922285532148945E-2</v>
      </c>
      <c r="T104">
        <f t="shared" si="54"/>
        <v>0.1156143823514757</v>
      </c>
      <c r="U104">
        <f t="shared" si="55"/>
        <v>0.26488119865818227</v>
      </c>
      <c r="V104">
        <f t="shared" si="56"/>
        <v>0.53832232708971284</v>
      </c>
      <c r="W104">
        <f t="shared" si="57"/>
        <v>0.85844883928416615</v>
      </c>
      <c r="X104">
        <f t="shared" si="58"/>
        <v>0.85844883928416615</v>
      </c>
      <c r="Y104">
        <f t="shared" si="59"/>
        <v>0.85844883928416615</v>
      </c>
      <c r="Z104">
        <f t="shared" si="49"/>
        <v>1018.1512616057363</v>
      </c>
      <c r="AA104">
        <f t="shared" si="50"/>
        <v>406.96024659571594</v>
      </c>
      <c r="AB104">
        <f t="shared" si="51"/>
        <v>162.48345219307447</v>
      </c>
      <c r="AC104">
        <f t="shared" si="44"/>
        <v>64.691756388991109</v>
      </c>
      <c r="AD104">
        <f t="shared" si="45"/>
        <v>25.572587860573996</v>
      </c>
      <c r="AE104">
        <f t="shared" si="46"/>
        <v>25.572587860573996</v>
      </c>
      <c r="AF104">
        <f t="shared" si="47"/>
        <v>25.572587860573996</v>
      </c>
    </row>
    <row r="105" spans="1:32" x14ac:dyDescent="0.3">
      <c r="A105">
        <v>5</v>
      </c>
      <c r="B105">
        <v>18</v>
      </c>
      <c r="C105" s="3">
        <f t="shared" si="48"/>
        <v>4.7171204172866759</v>
      </c>
      <c r="D105">
        <f>MIN(1,IF($B105=0,0,
IF(NOT(ISBLANK(K105)),K105,
VLOOKUP($A105,InnerGradeTable!$A:$W,MATCH(SUBSTITUTE(D$1,"|Float","표준수치"),InnerGradeTable!$1:$1,0),0)*EnhanceTable!$R105)))</f>
        <v>9.0897233354467948E-4</v>
      </c>
      <c r="E105">
        <f>MIN(1,IF($B105=0,0,
IF(NOT(ISBLANK(L105)),L105,
VLOOKUP($A105,InnerGradeTable!$A:$W,MATCH(SUBSTITUTE(E$1,"|Float","표준수치"),InnerGradeTable!$1:$1,0),0)*EnhanceTable!$R105)))</f>
        <v>2.2724308338616986E-3</v>
      </c>
      <c r="F105">
        <f>MIN(1,IF($B105=0,0,
IF(NOT(ISBLANK(M105)),M105,
VLOOKUP($A105,InnerGradeTable!$A:$W,MATCH(SUBSTITUTE(F$1,"|Float","표준수치"),InnerGradeTable!$1:$1,0),0)*EnhanceTable!$R105)))</f>
        <v>5.6810770846542468E-3</v>
      </c>
      <c r="G105">
        <f>MIN(1,IF($B105=0,0,
IF(NOT(ISBLANK(N105)),N105,
VLOOKUP($A105,InnerGradeTable!$A:$W,MATCH(SUBSTITUTE(G$1,"|Float","표준수치"),InnerGradeTable!$1:$1,0),0)*EnhanceTable!$R105)))</f>
        <v>1.4202692711635616E-2</v>
      </c>
      <c r="H105">
        <f>MIN(1,IF($B105=0,0,
IF(NOT(ISBLANK(O105)),O105,
VLOOKUP($A105,InnerGradeTable!$A:$W,MATCH(SUBSTITUTE(H$1,"|Float","표준수치"),InnerGradeTable!$1:$1,0),0)*EnhanceTable!$R105)))</f>
        <v>3.5506731779089043E-2</v>
      </c>
      <c r="I105">
        <f>MIN(1,IF($B105=0,0,
IF(NOT(ISBLANK(P105)),P105,
VLOOKUP($A105,InnerGradeTable!$A:$W,MATCH(SUBSTITUTE(I$1,"|Float","표준수치"),InnerGradeTable!$1:$1,0),0)*EnhanceTable!$R105)))</f>
        <v>3.5506731779089043E-2</v>
      </c>
      <c r="J105">
        <f>MIN(1,IF($B105=0,0,
IF(NOT(ISBLANK(Q105)),Q105,
VLOOKUP($A105,InnerGradeTable!$A:$W,MATCH(SUBSTITUTE(J$1,"|Float","표준수치"),InnerGradeTable!$1:$1,0),0)*EnhanceTable!$R105)))</f>
        <v>3.5506731779089043E-2</v>
      </c>
      <c r="R105">
        <f t="shared" si="52"/>
        <v>0.13640266080254845</v>
      </c>
      <c r="S105">
        <f t="shared" si="53"/>
        <v>4.4451048164407037E-2</v>
      </c>
      <c r="T105">
        <f t="shared" si="54"/>
        <v>0.10751969799339656</v>
      </c>
      <c r="U105">
        <f t="shared" si="55"/>
        <v>0.24788330619993915</v>
      </c>
      <c r="V105">
        <f t="shared" si="56"/>
        <v>0.51091834053376839</v>
      </c>
      <c r="W105">
        <f t="shared" si="57"/>
        <v>0.83595611749448784</v>
      </c>
      <c r="X105">
        <f t="shared" si="58"/>
        <v>0.83595611749448784</v>
      </c>
      <c r="Y105">
        <f t="shared" si="59"/>
        <v>0.83595611749448784</v>
      </c>
      <c r="Z105">
        <f t="shared" si="49"/>
        <v>1099.6433814542418</v>
      </c>
      <c r="AA105">
        <f t="shared" si="50"/>
        <v>439.55711367392115</v>
      </c>
      <c r="AB105">
        <f t="shared" si="51"/>
        <v>175.52224706140109</v>
      </c>
      <c r="AC105">
        <f t="shared" si="44"/>
        <v>69.907395631252555</v>
      </c>
      <c r="AD105">
        <f t="shared" si="45"/>
        <v>27.659154545031871</v>
      </c>
      <c r="AE105">
        <f t="shared" si="46"/>
        <v>27.659154545031871</v>
      </c>
      <c r="AF105">
        <f t="shared" si="47"/>
        <v>27.659154545031871</v>
      </c>
    </row>
    <row r="106" spans="1:32" x14ac:dyDescent="0.3">
      <c r="A106">
        <v>5</v>
      </c>
      <c r="B106">
        <v>19</v>
      </c>
      <c r="C106" s="3">
        <f t="shared" si="48"/>
        <v>5.1416612548424769</v>
      </c>
      <c r="D106">
        <f>MIN(1,IF($B106=0,0,
IF(NOT(ISBLANK(K106)),K106,
VLOOKUP($A106,InnerGradeTable!$A:$W,MATCH(SUBSTITUTE(D$1,"|Float","표준수치"),InnerGradeTable!$1:$1,0),0)*EnhanceTable!$R106)))</f>
        <v>8.4164104957840688E-4</v>
      </c>
      <c r="E106">
        <f>MIN(1,IF($B106=0,0,
IF(NOT(ISBLANK(L106)),L106,
VLOOKUP($A106,InnerGradeTable!$A:$W,MATCH(SUBSTITUTE(E$1,"|Float","표준수치"),InnerGradeTable!$1:$1,0),0)*EnhanceTable!$R106)))</f>
        <v>2.1041026239460173E-3</v>
      </c>
      <c r="F106">
        <f>MIN(1,IF($B106=0,0,
IF(NOT(ISBLANK(M106)),M106,
VLOOKUP($A106,InnerGradeTable!$A:$W,MATCH(SUBSTITUTE(F$1,"|Float","표준수치"),InnerGradeTable!$1:$1,0),0)*EnhanceTable!$R106)))</f>
        <v>5.2602565598650437E-3</v>
      </c>
      <c r="G106">
        <f>MIN(1,IF($B106=0,0,
IF(NOT(ISBLANK(N106)),N106,
VLOOKUP($A106,InnerGradeTable!$A:$W,MATCH(SUBSTITUTE(G$1,"|Float","표준수치"),InnerGradeTable!$1:$1,0),0)*EnhanceTable!$R106)))</f>
        <v>1.3150641399662608E-2</v>
      </c>
      <c r="H106">
        <f>MIN(1,IF($B106=0,0,
IF(NOT(ISBLANK(O106)),O106,
VLOOKUP($A106,InnerGradeTable!$A:$W,MATCH(SUBSTITUTE(H$1,"|Float","표준수치"),InnerGradeTable!$1:$1,0),0)*EnhanceTable!$R106)))</f>
        <v>3.2876603499156519E-2</v>
      </c>
      <c r="I106">
        <f>MIN(1,IF($B106=0,0,
IF(NOT(ISBLANK(P106)),P106,
VLOOKUP($A106,InnerGradeTable!$A:$W,MATCH(SUBSTITUTE(I$1,"|Float","표준수치"),InnerGradeTable!$1:$1,0),0)*EnhanceTable!$R106)))</f>
        <v>3.2876603499156519E-2</v>
      </c>
      <c r="J106">
        <f>MIN(1,IF($B106=0,0,
IF(NOT(ISBLANK(Q106)),Q106,
VLOOKUP($A106,InnerGradeTable!$A:$W,MATCH(SUBSTITUTE(J$1,"|Float","표준수치"),InnerGradeTable!$1:$1,0),0)*EnhanceTable!$R106)))</f>
        <v>3.2876603499156519E-2</v>
      </c>
      <c r="R106">
        <f t="shared" si="52"/>
        <v>0.12629876000235968</v>
      </c>
      <c r="S106">
        <f t="shared" si="53"/>
        <v>4.1225882448122753E-2</v>
      </c>
      <c r="T106">
        <f t="shared" si="54"/>
        <v>9.9959906120793418E-2</v>
      </c>
      <c r="U106">
        <f t="shared" si="55"/>
        <v>0.23180142723133601</v>
      </c>
      <c r="V106">
        <f t="shared" si="56"/>
        <v>0.48412657110787949</v>
      </c>
      <c r="W106">
        <f t="shared" si="57"/>
        <v>0.81202742529080751</v>
      </c>
      <c r="X106">
        <f t="shared" si="58"/>
        <v>0.81202742529080751</v>
      </c>
      <c r="Y106">
        <f t="shared" si="59"/>
        <v>0.81202742529080751</v>
      </c>
      <c r="Z106">
        <f t="shared" si="49"/>
        <v>1187.6548694882215</v>
      </c>
      <c r="AA106">
        <f t="shared" si="50"/>
        <v>474.76172660516397</v>
      </c>
      <c r="AB106">
        <f t="shared" si="51"/>
        <v>189.60413669085338</v>
      </c>
      <c r="AC106">
        <f t="shared" si="44"/>
        <v>75.540263654659597</v>
      </c>
      <c r="AD106">
        <f t="shared" si="45"/>
        <v>29.912588802551134</v>
      </c>
      <c r="AE106">
        <f t="shared" si="46"/>
        <v>29.912588802551134</v>
      </c>
      <c r="AF106">
        <f t="shared" si="47"/>
        <v>29.912588802551134</v>
      </c>
    </row>
    <row r="107" spans="1:32" x14ac:dyDescent="0.3">
      <c r="A107">
        <v>5</v>
      </c>
      <c r="B107">
        <v>20</v>
      </c>
      <c r="C107" s="3">
        <f t="shared" si="48"/>
        <v>5.6044107677783002</v>
      </c>
      <c r="D107">
        <f>MIN(1,IF($B107=0,0,
IF(NOT(ISBLANK(K107)),K107,
VLOOKUP($A107,InnerGradeTable!$A:$W,MATCH(SUBSTITUTE(D$1,"|Float","표준수치"),InnerGradeTable!$1:$1,0),0)*EnhanceTable!$R107)))</f>
        <v>4.9508297034023935E-4</v>
      </c>
      <c r="E107">
        <f>MIN(1,IF($B107=0,0,
IF(NOT(ISBLANK(L107)),L107,
VLOOKUP($A107,InnerGradeTable!$A:$W,MATCH(SUBSTITUTE(E$1,"|Float","표준수치"),InnerGradeTable!$1:$1,0),0)*EnhanceTable!$R107)))</f>
        <v>1.2377074258505983E-3</v>
      </c>
      <c r="F107">
        <f>MIN(1,IF($B107=0,0,
IF(NOT(ISBLANK(M107)),M107,
VLOOKUP($A107,InnerGradeTable!$A:$W,MATCH(SUBSTITUTE(F$1,"|Float","표준수치"),InnerGradeTable!$1:$1,0),0)*EnhanceTable!$R107)))</f>
        <v>3.094268564626496E-3</v>
      </c>
      <c r="G107">
        <f>MIN(1,IF($B107=0,0,
IF(NOT(ISBLANK(N107)),N107,
VLOOKUP($A107,InnerGradeTable!$A:$W,MATCH(SUBSTITUTE(G$1,"|Float","표준수치"),InnerGradeTable!$1:$1,0),0)*EnhanceTable!$R107)))</f>
        <v>7.7356714115662398E-3</v>
      </c>
      <c r="H107">
        <f>MIN(1,IF($B107=0,0,
IF(NOT(ISBLANK(O107)),O107,
VLOOKUP($A107,InnerGradeTable!$A:$W,MATCH(SUBSTITUTE(H$1,"|Float","표준수치"),InnerGradeTable!$1:$1,0),0)*EnhanceTable!$R107)))</f>
        <v>1.9339178528915601E-2</v>
      </c>
      <c r="I107">
        <f>MIN(1,IF($B107=0,0,
IF(NOT(ISBLANK(P107)),P107,
VLOOKUP($A107,InnerGradeTable!$A:$W,MATCH(SUBSTITUTE(I$1,"|Float","표준수치"),InnerGradeTable!$1:$1,0),0)*EnhanceTable!$R107)))</f>
        <v>1.9339178528915601E-2</v>
      </c>
      <c r="J107">
        <f>MIN(1,IF($B107=0,0,
IF(NOT(ISBLANK(Q107)),Q107,
VLOOKUP($A107,InnerGradeTable!$A:$W,MATCH(SUBSTITUTE(J$1,"|Float","표준수치"),InnerGradeTable!$1:$1,0),0)*EnhanceTable!$R107)))</f>
        <v>1.9339178528915601E-2</v>
      </c>
      <c r="R107">
        <f t="shared" si="52"/>
        <v>7.4293388236682162E-2</v>
      </c>
      <c r="S107">
        <f t="shared" si="53"/>
        <v>2.4456256916380092E-2</v>
      </c>
      <c r="T107">
        <f t="shared" si="54"/>
        <v>6.004539826862787E-2</v>
      </c>
      <c r="U107">
        <f t="shared" si="55"/>
        <v>0.14354481465784852</v>
      </c>
      <c r="V107">
        <f t="shared" si="56"/>
        <v>0.32178256783475512</v>
      </c>
      <c r="W107">
        <f t="shared" si="57"/>
        <v>0.6233471533248911</v>
      </c>
      <c r="X107">
        <f t="shared" si="58"/>
        <v>0.6233471533248911</v>
      </c>
      <c r="Y107">
        <f t="shared" si="59"/>
        <v>0.6233471533248911</v>
      </c>
      <c r="Z107">
        <f t="shared" si="49"/>
        <v>2019.363395153307</v>
      </c>
      <c r="AA107">
        <f t="shared" si="50"/>
        <v>807.44522801235371</v>
      </c>
      <c r="AB107">
        <f t="shared" si="51"/>
        <v>322.6777657455039</v>
      </c>
      <c r="AC107">
        <f t="shared" si="44"/>
        <v>128.77029053431065</v>
      </c>
      <c r="AD107">
        <f t="shared" si="45"/>
        <v>51.206063441609857</v>
      </c>
      <c r="AE107">
        <f t="shared" si="46"/>
        <v>51.206063441609857</v>
      </c>
      <c r="AF107">
        <f t="shared" si="47"/>
        <v>51.206063441609857</v>
      </c>
    </row>
    <row r="108" spans="1:32" x14ac:dyDescent="0.3">
      <c r="A108">
        <v>5</v>
      </c>
      <c r="B108">
        <v>21</v>
      </c>
      <c r="C108" s="3">
        <f t="shared" si="48"/>
        <v>6.1088077368783473</v>
      </c>
      <c r="D108">
        <f>MIN(1,IF($B108=0,0,
IF(NOT(ISBLANK(K108)),K108,
VLOOKUP($A108,InnerGradeTable!$A:$W,MATCH(SUBSTITUTE(D$1,"|Float","표준수치"),InnerGradeTable!$1:$1,0),0)*EnhanceTable!$R108)))</f>
        <v>4.584101577224438E-4</v>
      </c>
      <c r="E108">
        <f>MIN(1,IF($B108=0,0,
IF(NOT(ISBLANK(L108)),L108,
VLOOKUP($A108,InnerGradeTable!$A:$W,MATCH(SUBSTITUTE(E$1,"|Float","표준수치"),InnerGradeTable!$1:$1,0),0)*EnhanceTable!$R108)))</f>
        <v>1.1460253943061094E-3</v>
      </c>
      <c r="F108">
        <f>MIN(1,IF($B108=0,0,
IF(NOT(ISBLANK(M108)),M108,
VLOOKUP($A108,InnerGradeTable!$A:$W,MATCH(SUBSTITUTE(F$1,"|Float","표준수치"),InnerGradeTable!$1:$1,0),0)*EnhanceTable!$R108)))</f>
        <v>2.8650634857652737E-3</v>
      </c>
      <c r="G108">
        <f>MIN(1,IF($B108=0,0,
IF(NOT(ISBLANK(N108)),N108,
VLOOKUP($A108,InnerGradeTable!$A:$W,MATCH(SUBSTITUTE(G$1,"|Float","표준수치"),InnerGradeTable!$1:$1,0),0)*EnhanceTable!$R108)))</f>
        <v>7.1626587144131846E-3</v>
      </c>
      <c r="H108">
        <f>MIN(1,IF($B108=0,0,
IF(NOT(ISBLANK(O108)),O108,
VLOOKUP($A108,InnerGradeTable!$A:$W,MATCH(SUBSTITUTE(H$1,"|Float","표준수치"),InnerGradeTable!$1:$1,0),0)*EnhanceTable!$R108)))</f>
        <v>1.7906646786032959E-2</v>
      </c>
      <c r="I108">
        <f>MIN(1,IF($B108=0,0,
IF(NOT(ISBLANK(P108)),P108,
VLOOKUP($A108,InnerGradeTable!$A:$W,MATCH(SUBSTITUTE(I$1,"|Float","표준수치"),InnerGradeTable!$1:$1,0),0)*EnhanceTable!$R108)))</f>
        <v>1.7906646786032959E-2</v>
      </c>
      <c r="J108">
        <f>MIN(1,IF($B108=0,0,
IF(NOT(ISBLANK(Q108)),Q108,
VLOOKUP($A108,InnerGradeTable!$A:$W,MATCH(SUBSTITUTE(J$1,"|Float","표준수치"),InnerGradeTable!$1:$1,0),0)*EnhanceTable!$R108)))</f>
        <v>1.7906646786032959E-2</v>
      </c>
      <c r="R108">
        <f t="shared" si="52"/>
        <v>6.8790174293224218E-2</v>
      </c>
      <c r="S108">
        <f t="shared" si="53"/>
        <v>2.2664964487980499E-2</v>
      </c>
      <c r="T108">
        <f t="shared" si="54"/>
        <v>5.5721494350957967E-2</v>
      </c>
      <c r="U108">
        <f t="shared" si="55"/>
        <v>0.13364349091075722</v>
      </c>
      <c r="V108">
        <f t="shared" si="56"/>
        <v>0.30192008077713572</v>
      </c>
      <c r="W108">
        <f t="shared" si="57"/>
        <v>0.59482878116799753</v>
      </c>
      <c r="X108">
        <f t="shared" si="58"/>
        <v>0.59482878116799753</v>
      </c>
      <c r="Y108">
        <f t="shared" si="59"/>
        <v>0.59482878116799753</v>
      </c>
      <c r="Z108">
        <f t="shared" si="49"/>
        <v>2180.9524763039158</v>
      </c>
      <c r="AA108">
        <f t="shared" si="50"/>
        <v>872.08087011201019</v>
      </c>
      <c r="AB108">
        <f t="shared" si="51"/>
        <v>348.53204673203862</v>
      </c>
      <c r="AC108">
        <f t="shared" si="44"/>
        <v>139.11206359832667</v>
      </c>
      <c r="AD108">
        <f t="shared" si="45"/>
        <v>55.342926262144871</v>
      </c>
      <c r="AE108">
        <f t="shared" si="46"/>
        <v>55.342926262144871</v>
      </c>
      <c r="AF108">
        <f t="shared" si="47"/>
        <v>55.342926262144871</v>
      </c>
    </row>
    <row r="109" spans="1:32" x14ac:dyDescent="0.3">
      <c r="A109">
        <v>5</v>
      </c>
      <c r="B109">
        <v>22</v>
      </c>
      <c r="C109" s="3">
        <f t="shared" si="48"/>
        <v>6.6586004331973987</v>
      </c>
      <c r="D109">
        <f>MIN(1,IF($B109=0,0,
IF(NOT(ISBLANK(K109)),K109,
VLOOKUP($A109,InnerGradeTable!$A:$W,MATCH(SUBSTITUTE(D$1,"|Float","표준수치"),InnerGradeTable!$1:$1,0),0)*EnhanceTable!$R109)))</f>
        <v>4.2445384974300354E-4</v>
      </c>
      <c r="E109">
        <f>MIN(1,IF($B109=0,0,
IF(NOT(ISBLANK(L109)),L109,
VLOOKUP($A109,InnerGradeTable!$A:$W,MATCH(SUBSTITUTE(E$1,"|Float","표준수치"),InnerGradeTable!$1:$1,0),0)*EnhanceTable!$R109)))</f>
        <v>1.0611346243575089E-3</v>
      </c>
      <c r="F109">
        <f>MIN(1,IF($B109=0,0,
IF(NOT(ISBLANK(M109)),M109,
VLOOKUP($A109,InnerGradeTable!$A:$W,MATCH(SUBSTITUTE(F$1,"|Float","표준수치"),InnerGradeTable!$1:$1,0),0)*EnhanceTable!$R109)))</f>
        <v>2.6528365608937724E-3</v>
      </c>
      <c r="G109">
        <f>MIN(1,IF($B109=0,0,
IF(NOT(ISBLANK(N109)),N109,
VLOOKUP($A109,InnerGradeTable!$A:$W,MATCH(SUBSTITUTE(G$1,"|Float","표준수치"),InnerGradeTable!$1:$1,0),0)*EnhanceTable!$R109)))</f>
        <v>6.6320914022344303E-3</v>
      </c>
      <c r="H109">
        <f>MIN(1,IF($B109=0,0,
IF(NOT(ISBLANK(O109)),O109,
VLOOKUP($A109,InnerGradeTable!$A:$W,MATCH(SUBSTITUTE(H$1,"|Float","표준수치"),InnerGradeTable!$1:$1,0),0)*EnhanceTable!$R109)))</f>
        <v>1.6580228505586075E-2</v>
      </c>
      <c r="I109">
        <f>MIN(1,IF($B109=0,0,
IF(NOT(ISBLANK(P109)),P109,
VLOOKUP($A109,InnerGradeTable!$A:$W,MATCH(SUBSTITUTE(I$1,"|Float","표준수치"),InnerGradeTable!$1:$1,0),0)*EnhanceTable!$R109)))</f>
        <v>1.6580228505586075E-2</v>
      </c>
      <c r="J109">
        <f>MIN(1,IF($B109=0,0,
IF(NOT(ISBLANK(Q109)),Q109,
VLOOKUP($A109,InnerGradeTable!$A:$W,MATCH(SUBSTITUTE(J$1,"|Float","표준수치"),InnerGradeTable!$1:$1,0),0)*EnhanceTable!$R109)))</f>
        <v>1.6580228505586075E-2</v>
      </c>
      <c r="R109">
        <f t="shared" si="52"/>
        <v>6.3694605827059464E-2</v>
      </c>
      <c r="S109">
        <f t="shared" si="53"/>
        <v>2.1003486542905625E-2</v>
      </c>
      <c r="T109">
        <f t="shared" si="54"/>
        <v>5.1700502809993276E-2</v>
      </c>
      <c r="U109">
        <f t="shared" si="55"/>
        <v>0.12437562736509478</v>
      </c>
      <c r="V109">
        <f t="shared" si="56"/>
        <v>0.28302124710974219</v>
      </c>
      <c r="W109">
        <f t="shared" si="57"/>
        <v>0.56654224922994922</v>
      </c>
      <c r="X109">
        <f t="shared" si="58"/>
        <v>0.56654224922994922</v>
      </c>
      <c r="Y109">
        <f t="shared" si="59"/>
        <v>0.56654224922994922</v>
      </c>
      <c r="Z109">
        <f t="shared" si="49"/>
        <v>2355.4686832397942</v>
      </c>
      <c r="AA109">
        <f t="shared" si="50"/>
        <v>941.88736181086517</v>
      </c>
      <c r="AB109">
        <f t="shared" si="51"/>
        <v>376.45466576409899</v>
      </c>
      <c r="AC109">
        <f t="shared" si="44"/>
        <v>150.28116735178531</v>
      </c>
      <c r="AD109">
        <f t="shared" si="45"/>
        <v>59.810709759279412</v>
      </c>
      <c r="AE109">
        <f t="shared" si="46"/>
        <v>59.810709759279412</v>
      </c>
      <c r="AF109">
        <f t="shared" si="47"/>
        <v>59.810709759279412</v>
      </c>
    </row>
    <row r="110" spans="1:32" x14ac:dyDescent="0.3">
      <c r="A110">
        <v>5</v>
      </c>
      <c r="B110">
        <v>23</v>
      </c>
      <c r="C110" s="3">
        <f t="shared" si="48"/>
        <v>7.2578744721851649</v>
      </c>
      <c r="D110">
        <f>MIN(1,IF($B110=0,0,
IF(NOT(ISBLANK(K110)),K110,
VLOOKUP($A110,InnerGradeTable!$A:$W,MATCH(SUBSTITUTE(D$1,"|Float","표준수치"),InnerGradeTable!$1:$1,0),0)*EnhanceTable!$R110)))</f>
        <v>3.9301282383611438E-4</v>
      </c>
      <c r="E110">
        <f>MIN(1,IF($B110=0,0,
IF(NOT(ISBLANK(L110)),L110,
VLOOKUP($A110,InnerGradeTable!$A:$W,MATCH(SUBSTITUTE(E$1,"|Float","표준수치"),InnerGradeTable!$1:$1,0),0)*EnhanceTable!$R110)))</f>
        <v>9.8253205959028598E-4</v>
      </c>
      <c r="F110">
        <f>MIN(1,IF($B110=0,0,
IF(NOT(ISBLANK(M110)),M110,
VLOOKUP($A110,InnerGradeTable!$A:$W,MATCH(SUBSTITUTE(F$1,"|Float","표준수치"),InnerGradeTable!$1:$1,0),0)*EnhanceTable!$R110)))</f>
        <v>2.4563301489757151E-3</v>
      </c>
      <c r="G110">
        <f>MIN(1,IF($B110=0,0,
IF(NOT(ISBLANK(N110)),N110,
VLOOKUP($A110,InnerGradeTable!$A:$W,MATCH(SUBSTITUTE(G$1,"|Float","표준수치"),InnerGradeTable!$1:$1,0),0)*EnhanceTable!$R110)))</f>
        <v>6.1408253724392868E-3</v>
      </c>
      <c r="H110">
        <f>MIN(1,IF($B110=0,0,
IF(NOT(ISBLANK(O110)),O110,
VLOOKUP($A110,InnerGradeTable!$A:$W,MATCH(SUBSTITUTE(H$1,"|Float","표준수치"),InnerGradeTable!$1:$1,0),0)*EnhanceTable!$R110)))</f>
        <v>1.5352063431098217E-2</v>
      </c>
      <c r="I110">
        <f>MIN(1,IF($B110=0,0,
IF(NOT(ISBLANK(P110)),P110,
VLOOKUP($A110,InnerGradeTable!$A:$W,MATCH(SUBSTITUTE(I$1,"|Float","표준수치"),InnerGradeTable!$1:$1,0),0)*EnhanceTable!$R110)))</f>
        <v>1.5352063431098217E-2</v>
      </c>
      <c r="J110">
        <f>MIN(1,IF($B110=0,0,
IF(NOT(ISBLANK(Q110)),Q110,
VLOOKUP($A110,InnerGradeTable!$A:$W,MATCH(SUBSTITUTE(J$1,"|Float","표준수치"),InnerGradeTable!$1:$1,0),0)*EnhanceTable!$R110)))</f>
        <v>1.5352063431098217E-2</v>
      </c>
      <c r="R110">
        <f t="shared" si="52"/>
        <v>5.897648687690691E-2</v>
      </c>
      <c r="S110">
        <f t="shared" si="53"/>
        <v>1.946261315079334E-2</v>
      </c>
      <c r="T110">
        <f t="shared" si="54"/>
        <v>4.796240367336535E-2</v>
      </c>
      <c r="U110">
        <f t="shared" si="55"/>
        <v>0.11570768139979637</v>
      </c>
      <c r="V110">
        <f t="shared" si="56"/>
        <v>0.26507578165186452</v>
      </c>
      <c r="W110">
        <f t="shared" si="57"/>
        <v>0.53863063224761865</v>
      </c>
      <c r="X110">
        <f t="shared" si="58"/>
        <v>0.53863063224761865</v>
      </c>
      <c r="Y110">
        <f t="shared" si="59"/>
        <v>0.53863063224761865</v>
      </c>
      <c r="Z110">
        <f t="shared" si="49"/>
        <v>2543.9461860761526</v>
      </c>
      <c r="AA110">
        <f t="shared" si="50"/>
        <v>1017.2783712080845</v>
      </c>
      <c r="AB110">
        <f t="shared" si="51"/>
        <v>406.61109021503989</v>
      </c>
      <c r="AC110">
        <f t="shared" si="44"/>
        <v>162.34378908447957</v>
      </c>
      <c r="AD110">
        <f t="shared" si="45"/>
        <v>64.635889740268098</v>
      </c>
      <c r="AE110">
        <f t="shared" si="46"/>
        <v>64.635889740268098</v>
      </c>
      <c r="AF110">
        <f t="shared" si="47"/>
        <v>64.635889740268098</v>
      </c>
    </row>
    <row r="111" spans="1:32" x14ac:dyDescent="0.3">
      <c r="A111">
        <v>5</v>
      </c>
      <c r="B111">
        <v>24</v>
      </c>
      <c r="C111" s="3">
        <f t="shared" si="48"/>
        <v>7.9110831746818304</v>
      </c>
      <c r="D111">
        <f>MIN(1,IF($B111=0,0,
IF(NOT(ISBLANK(K111)),K111,
VLOOKUP($A111,InnerGradeTable!$A:$W,MATCH(SUBSTITUTE(D$1,"|Float","표준수치"),InnerGradeTable!$1:$1,0),0)*EnhanceTable!$R111)))</f>
        <v>3.6390076281121698E-4</v>
      </c>
      <c r="E111">
        <f>MIN(1,IF($B111=0,0,
IF(NOT(ISBLANK(L111)),L111,
VLOOKUP($A111,InnerGradeTable!$A:$W,MATCH(SUBSTITUTE(E$1,"|Float","표준수치"),InnerGradeTable!$1:$1,0),0)*EnhanceTable!$R111)))</f>
        <v>9.097519070280425E-4</v>
      </c>
      <c r="F111">
        <f>MIN(1,IF($B111=0,0,
IF(NOT(ISBLANK(M111)),M111,
VLOOKUP($A111,InnerGradeTable!$A:$W,MATCH(SUBSTITUTE(F$1,"|Float","표준수치"),InnerGradeTable!$1:$1,0),0)*EnhanceTable!$R111)))</f>
        <v>2.2743797675701064E-3</v>
      </c>
      <c r="G111">
        <f>MIN(1,IF($B111=0,0,
IF(NOT(ISBLANK(N111)),N111,
VLOOKUP($A111,InnerGradeTable!$A:$W,MATCH(SUBSTITUTE(G$1,"|Float","표준수치"),InnerGradeTable!$1:$1,0),0)*EnhanceTable!$R111)))</f>
        <v>5.6859494189252652E-3</v>
      </c>
      <c r="H111">
        <f>MIN(1,IF($B111=0,0,
IF(NOT(ISBLANK(O111)),O111,
VLOOKUP($A111,InnerGradeTable!$A:$W,MATCH(SUBSTITUTE(H$1,"|Float","표준수치"),InnerGradeTable!$1:$1,0),0)*EnhanceTable!$R111)))</f>
        <v>1.4214873547313165E-2</v>
      </c>
      <c r="I111">
        <f>MIN(1,IF($B111=0,0,
IF(NOT(ISBLANK(P111)),P111,
VLOOKUP($A111,InnerGradeTable!$A:$W,MATCH(SUBSTITUTE(I$1,"|Float","표준수치"),InnerGradeTable!$1:$1,0),0)*EnhanceTable!$R111)))</f>
        <v>1.4214873547313165E-2</v>
      </c>
      <c r="J111">
        <f>MIN(1,IF($B111=0,0,
IF(NOT(ISBLANK(Q111)),Q111,
VLOOKUP($A111,InnerGradeTable!$A:$W,MATCH(SUBSTITUTE(J$1,"|Float","표준수치"),InnerGradeTable!$1:$1,0),0)*EnhanceTable!$R111)))</f>
        <v>1.4214873547313165E-2</v>
      </c>
      <c r="R111">
        <f t="shared" si="52"/>
        <v>5.4607858219358249E-2</v>
      </c>
      <c r="S111">
        <f t="shared" si="53"/>
        <v>1.8033759509693104E-2</v>
      </c>
      <c r="T111">
        <f t="shared" si="54"/>
        <v>4.4488327369396452E-2</v>
      </c>
      <c r="U111">
        <f t="shared" si="55"/>
        <v>0.10760686115085916</v>
      </c>
      <c r="V111">
        <f t="shared" si="56"/>
        <v>0.24806755915674372</v>
      </c>
      <c r="W111">
        <f t="shared" si="57"/>
        <v>0.51122041176830224</v>
      </c>
      <c r="X111">
        <f t="shared" si="58"/>
        <v>0.51122041176830224</v>
      </c>
      <c r="Y111">
        <f t="shared" si="59"/>
        <v>0.51122041176830224</v>
      </c>
      <c r="Z111">
        <f t="shared" si="49"/>
        <v>2747.5018885335312</v>
      </c>
      <c r="AA111">
        <f t="shared" si="50"/>
        <v>1098.7006598410162</v>
      </c>
      <c r="AB111">
        <f t="shared" si="51"/>
        <v>439.18002482347327</v>
      </c>
      <c r="AC111">
        <f t="shared" si="44"/>
        <v>175.37141100636882</v>
      </c>
      <c r="AD111">
        <f t="shared" si="45"/>
        <v>69.847059909717487</v>
      </c>
      <c r="AE111">
        <f t="shared" si="46"/>
        <v>69.847059909717487</v>
      </c>
      <c r="AF111">
        <f t="shared" si="47"/>
        <v>69.847059909717487</v>
      </c>
    </row>
    <row r="112" spans="1:32" x14ac:dyDescent="0.3">
      <c r="A112">
        <v>5</v>
      </c>
      <c r="B112">
        <v>25</v>
      </c>
      <c r="C112" s="3">
        <f t="shared" si="48"/>
        <v>8.6230806604031951</v>
      </c>
      <c r="D112">
        <f>MIN(1,IF($B112=0,0,
IF(NOT(ISBLANK(K112)),K112,
VLOOKUP($A112,InnerGradeTable!$A:$W,MATCH(SUBSTITUTE(D$1,"|Float","표준수치"),InnerGradeTable!$1:$1,0),0)*EnhanceTable!$R112)))</f>
        <v>1.8195038140560849E-4</v>
      </c>
      <c r="E112">
        <f>MIN(1,IF($B112=0,0,
IF(NOT(ISBLANK(L112)),L112,
VLOOKUP($A112,InnerGradeTable!$A:$W,MATCH(SUBSTITUTE(E$1,"|Float","표준수치"),InnerGradeTable!$1:$1,0),0)*EnhanceTable!$R112)))</f>
        <v>4.5487595351402125E-4</v>
      </c>
      <c r="F112">
        <f>MIN(1,IF($B112=0,0,
IF(NOT(ISBLANK(M112)),M112,
VLOOKUP($A112,InnerGradeTable!$A:$W,MATCH(SUBSTITUTE(F$1,"|Float","표준수치"),InnerGradeTable!$1:$1,0),0)*EnhanceTable!$R112)))</f>
        <v>1.1371898837850532E-3</v>
      </c>
      <c r="G112">
        <f>MIN(1,IF($B112=0,0,
IF(NOT(ISBLANK(N112)),N112,
VLOOKUP($A112,InnerGradeTable!$A:$W,MATCH(SUBSTITUTE(G$1,"|Float","표준수치"),InnerGradeTable!$1:$1,0),0)*EnhanceTable!$R112)))</f>
        <v>2.8429747094626326E-3</v>
      </c>
      <c r="H112">
        <f>MIN(1,IF($B112=0,0,
IF(NOT(ISBLANK(O112)),O112,
VLOOKUP($A112,InnerGradeTable!$A:$W,MATCH(SUBSTITUTE(H$1,"|Float","표준수치"),InnerGradeTable!$1:$1,0),0)*EnhanceTable!$R112)))</f>
        <v>7.1074367736565823E-3</v>
      </c>
      <c r="I112">
        <f>MIN(1,IF($B112=0,0,
IF(NOT(ISBLANK(P112)),P112,
VLOOKUP($A112,InnerGradeTable!$A:$W,MATCH(SUBSTITUTE(I$1,"|Float","표준수치"),InnerGradeTable!$1:$1,0),0)*EnhanceTable!$R112)))</f>
        <v>7.1074367736565823E-3</v>
      </c>
      <c r="J112">
        <f>MIN(1,IF($B112=0,0,
IF(NOT(ISBLANK(Q112)),Q112,
VLOOKUP($A112,InnerGradeTable!$A:$W,MATCH(SUBSTITUTE(J$1,"|Float","표준수치"),InnerGradeTable!$1:$1,0),0)*EnhanceTable!$R112)))</f>
        <v>7.1074367736565823E-3</v>
      </c>
      <c r="R112">
        <f t="shared" si="52"/>
        <v>2.7303929109679125E-2</v>
      </c>
      <c r="S112">
        <f t="shared" si="53"/>
        <v>9.057082103522851E-3</v>
      </c>
      <c r="T112">
        <f t="shared" si="54"/>
        <v>2.2492165233378825E-2</v>
      </c>
      <c r="U112">
        <f t="shared" si="55"/>
        <v>5.5303766071326366E-2</v>
      </c>
      <c r="V112">
        <f t="shared" si="56"/>
        <v>0.13268338289531678</v>
      </c>
      <c r="W112">
        <f t="shared" si="57"/>
        <v>0.29997606113703879</v>
      </c>
      <c r="X112">
        <f t="shared" si="58"/>
        <v>0.29997606113703879</v>
      </c>
      <c r="Y112">
        <f t="shared" si="59"/>
        <v>0.29997606113703879</v>
      </c>
      <c r="Z112">
        <f t="shared" si="49"/>
        <v>5495.5038453129428</v>
      </c>
      <c r="AA112">
        <f t="shared" si="50"/>
        <v>2197.9014903510938</v>
      </c>
      <c r="AB112">
        <f t="shared" si="51"/>
        <v>878.8604766597914</v>
      </c>
      <c r="AC112">
        <f t="shared" si="44"/>
        <v>351.24389167786921</v>
      </c>
      <c r="AD112">
        <f t="shared" si="45"/>
        <v>140.19680742138519</v>
      </c>
      <c r="AE112">
        <f t="shared" si="46"/>
        <v>140.19680742138519</v>
      </c>
      <c r="AF112">
        <f t="shared" si="47"/>
        <v>140.19680742138519</v>
      </c>
    </row>
    <row r="113" spans="1:32" x14ac:dyDescent="0.3">
      <c r="A113">
        <v>5</v>
      </c>
      <c r="B113">
        <v>26</v>
      </c>
      <c r="C113" s="3">
        <f t="shared" si="48"/>
        <v>9.3991579198394835</v>
      </c>
      <c r="D113">
        <f>MIN(1,IF($B113=0,0,
IF(NOT(ISBLANK(K113)),K113,
VLOOKUP($A113,InnerGradeTable!$A:$W,MATCH(SUBSTITUTE(D$1,"|Float","표준수치"),InnerGradeTable!$1:$1,0),0)*EnhanceTable!$R113)))</f>
        <v>1.6847257537556343E-4</v>
      </c>
      <c r="E113">
        <f>MIN(1,IF($B113=0,0,
IF(NOT(ISBLANK(L113)),L113,
VLOOKUP($A113,InnerGradeTable!$A:$W,MATCH(SUBSTITUTE(E$1,"|Float","표준수치"),InnerGradeTable!$1:$1,0),0)*EnhanceTable!$R113)))</f>
        <v>4.2118143843890852E-4</v>
      </c>
      <c r="F113">
        <f>MIN(1,IF($B113=0,0,
IF(NOT(ISBLANK(M113)),M113,
VLOOKUP($A113,InnerGradeTable!$A:$W,MATCH(SUBSTITUTE(F$1,"|Float","표준수치"),InnerGradeTable!$1:$1,0),0)*EnhanceTable!$R113)))</f>
        <v>1.0529535960972715E-3</v>
      </c>
      <c r="G113">
        <f>MIN(1,IF($B113=0,0,
IF(NOT(ISBLANK(N113)),N113,
VLOOKUP($A113,InnerGradeTable!$A:$W,MATCH(SUBSTITUTE(G$1,"|Float","표준수치"),InnerGradeTable!$1:$1,0),0)*EnhanceTable!$R113)))</f>
        <v>2.6323839902431785E-3</v>
      </c>
      <c r="H113">
        <f>MIN(1,IF($B113=0,0,
IF(NOT(ISBLANK(O113)),O113,
VLOOKUP($A113,InnerGradeTable!$A:$W,MATCH(SUBSTITUTE(H$1,"|Float","표준수치"),InnerGradeTable!$1:$1,0),0)*EnhanceTable!$R113)))</f>
        <v>6.5809599756079459E-3</v>
      </c>
      <c r="I113">
        <f>MIN(1,IF($B113=0,0,
IF(NOT(ISBLANK(P113)),P113,
VLOOKUP($A113,InnerGradeTable!$A:$W,MATCH(SUBSTITUTE(I$1,"|Float","표준수치"),InnerGradeTable!$1:$1,0),0)*EnhanceTable!$R113)))</f>
        <v>6.5809599756079459E-3</v>
      </c>
      <c r="J113">
        <f>MIN(1,IF($B113=0,0,
IF(NOT(ISBLANK(Q113)),Q113,
VLOOKUP($A113,InnerGradeTable!$A:$W,MATCH(SUBSTITUTE(J$1,"|Float","표준수치"),InnerGradeTable!$1:$1,0),0)*EnhanceTable!$R113)))</f>
        <v>6.5809599756079459E-3</v>
      </c>
      <c r="R113">
        <f t="shared" si="52"/>
        <v>2.5281415842295485E-2</v>
      </c>
      <c r="S113">
        <f t="shared" si="53"/>
        <v>8.3889531204041079E-3</v>
      </c>
      <c r="T113">
        <f t="shared" si="54"/>
        <v>2.084322170628583E-2</v>
      </c>
      <c r="U113">
        <f t="shared" si="55"/>
        <v>5.1312109580950227E-2</v>
      </c>
      <c r="V113">
        <f t="shared" si="56"/>
        <v>0.12347735589588404</v>
      </c>
      <c r="W113">
        <f t="shared" si="57"/>
        <v>0.28117367302441421</v>
      </c>
      <c r="X113">
        <f t="shared" si="58"/>
        <v>0.28117367302441421</v>
      </c>
      <c r="Y113">
        <f t="shared" si="59"/>
        <v>0.28117367302441421</v>
      </c>
      <c r="Z113">
        <f t="shared" si="49"/>
        <v>5935.1841564426677</v>
      </c>
      <c r="AA113">
        <f t="shared" si="50"/>
        <v>2373.7736183426359</v>
      </c>
      <c r="AB113">
        <f t="shared" si="51"/>
        <v>949.2093367120226</v>
      </c>
      <c r="AC113">
        <f t="shared" si="44"/>
        <v>379.38345787842195</v>
      </c>
      <c r="AD113">
        <f t="shared" si="45"/>
        <v>151.45268960609346</v>
      </c>
      <c r="AE113">
        <f t="shared" si="46"/>
        <v>151.45268960609346</v>
      </c>
      <c r="AF113">
        <f t="shared" si="47"/>
        <v>151.45268960609346</v>
      </c>
    </row>
    <row r="114" spans="1:32" x14ac:dyDescent="0.3">
      <c r="A114">
        <v>5</v>
      </c>
      <c r="B114">
        <v>27</v>
      </c>
      <c r="C114" s="3">
        <f t="shared" si="48"/>
        <v>10.245082132625038</v>
      </c>
      <c r="D114">
        <f>MIN(1,IF($B114=0,0,
IF(NOT(ISBLANK(K114)),K114,
VLOOKUP($A114,InnerGradeTable!$A:$W,MATCH(SUBSTITUTE(D$1,"|Float","표준수치"),InnerGradeTable!$1:$1,0),0)*EnhanceTable!$R114)))</f>
        <v>1.559931253477439E-4</v>
      </c>
      <c r="E114">
        <f>MIN(1,IF($B114=0,0,
IF(NOT(ISBLANK(L114)),L114,
VLOOKUP($A114,InnerGradeTable!$A:$W,MATCH(SUBSTITUTE(E$1,"|Float","표준수치"),InnerGradeTable!$1:$1,0),0)*EnhanceTable!$R114)))</f>
        <v>3.8998281336935975E-4</v>
      </c>
      <c r="F114">
        <f>MIN(1,IF($B114=0,0,
IF(NOT(ISBLANK(M114)),M114,
VLOOKUP($A114,InnerGradeTable!$A:$W,MATCH(SUBSTITUTE(F$1,"|Float","표준수치"),InnerGradeTable!$1:$1,0),0)*EnhanceTable!$R114)))</f>
        <v>9.7495703342339939E-4</v>
      </c>
      <c r="G114">
        <f>MIN(1,IF($B114=0,0,
IF(NOT(ISBLANK(N114)),N114,
VLOOKUP($A114,InnerGradeTable!$A:$W,MATCH(SUBSTITUTE(G$1,"|Float","표준수치"),InnerGradeTable!$1:$1,0),0)*EnhanceTable!$R114)))</f>
        <v>2.4373925835584984E-3</v>
      </c>
      <c r="H114">
        <f>MIN(1,IF($B114=0,0,
IF(NOT(ISBLANK(O114)),O114,
VLOOKUP($A114,InnerGradeTable!$A:$W,MATCH(SUBSTITUTE(H$1,"|Float","표준수치"),InnerGradeTable!$1:$1,0),0)*EnhanceTable!$R114)))</f>
        <v>6.0934814588962461E-3</v>
      </c>
      <c r="I114">
        <f>MIN(1,IF($B114=0,0,
IF(NOT(ISBLANK(P114)),P114,
VLOOKUP($A114,InnerGradeTable!$A:$W,MATCH(SUBSTITUTE(I$1,"|Float","표준수치"),InnerGradeTable!$1:$1,0),0)*EnhanceTable!$R114)))</f>
        <v>6.0934814588962461E-3</v>
      </c>
      <c r="J114">
        <f>MIN(1,IF($B114=0,0,
IF(NOT(ISBLANK(Q114)),Q114,
VLOOKUP($A114,InnerGradeTable!$A:$W,MATCH(SUBSTITUTE(J$1,"|Float","표준수치"),InnerGradeTable!$1:$1,0),0)*EnhanceTable!$R114)))</f>
        <v>6.0934814588962461E-3</v>
      </c>
      <c r="R114">
        <f t="shared" si="52"/>
        <v>2.3408718372495817E-2</v>
      </c>
      <c r="S114">
        <f t="shared" si="53"/>
        <v>7.7699215585654846E-3</v>
      </c>
      <c r="T114">
        <f t="shared" si="54"/>
        <v>1.9313991780768536E-2</v>
      </c>
      <c r="U114">
        <f t="shared" si="55"/>
        <v>4.7601396492699344E-2</v>
      </c>
      <c r="V114">
        <f t="shared" si="56"/>
        <v>0.11486791190180834</v>
      </c>
      <c r="W114">
        <f t="shared" si="57"/>
        <v>0.26332327845229153</v>
      </c>
      <c r="X114">
        <f t="shared" si="58"/>
        <v>0.26332327845229153</v>
      </c>
      <c r="Y114">
        <f t="shared" si="59"/>
        <v>0.26332327845229153</v>
      </c>
      <c r="Z114">
        <f t="shared" si="49"/>
        <v>6410.0388922031343</v>
      </c>
      <c r="AA114">
        <f t="shared" si="50"/>
        <v>2563.7155159241593</v>
      </c>
      <c r="AB114">
        <f t="shared" si="51"/>
        <v>1025.186103943533</v>
      </c>
      <c r="AC114">
        <f t="shared" si="44"/>
        <v>409.77418530309825</v>
      </c>
      <c r="AD114">
        <f t="shared" si="45"/>
        <v>163.60903212490163</v>
      </c>
      <c r="AE114">
        <f t="shared" si="46"/>
        <v>163.60903212490163</v>
      </c>
      <c r="AF114">
        <f t="shared" si="47"/>
        <v>163.60903212490163</v>
      </c>
    </row>
    <row r="115" spans="1:32" x14ac:dyDescent="0.3">
      <c r="A115">
        <v>5</v>
      </c>
      <c r="B115">
        <v>28</v>
      </c>
      <c r="C115" s="3">
        <f t="shared" si="48"/>
        <v>11.167139524561293</v>
      </c>
      <c r="D115">
        <f>MIN(1,IF($B115=0,0,
IF(NOT(ISBLANK(K115)),K115,
VLOOKUP($A115,InnerGradeTable!$A:$W,MATCH(SUBSTITUTE(D$1,"|Float","표준수치"),InnerGradeTable!$1:$1,0),0)*EnhanceTable!$R115)))</f>
        <v>1.4443807902568879E-4</v>
      </c>
      <c r="E115">
        <f>MIN(1,IF($B115=0,0,
IF(NOT(ISBLANK(L115)),L115,
VLOOKUP($A115,InnerGradeTable!$A:$W,MATCH(SUBSTITUTE(E$1,"|Float","표준수치"),InnerGradeTable!$1:$1,0),0)*EnhanceTable!$R115)))</f>
        <v>3.6109519756422195E-4</v>
      </c>
      <c r="F115">
        <f>MIN(1,IF($B115=0,0,
IF(NOT(ISBLANK(M115)),M115,
VLOOKUP($A115,InnerGradeTable!$A:$W,MATCH(SUBSTITUTE(F$1,"|Float","표준수치"),InnerGradeTable!$1:$1,0),0)*EnhanceTable!$R115)))</f>
        <v>9.0273799391055491E-4</v>
      </c>
      <c r="G115">
        <f>MIN(1,IF($B115=0,0,
IF(NOT(ISBLANK(N115)),N115,
VLOOKUP($A115,InnerGradeTable!$A:$W,MATCH(SUBSTITUTE(G$1,"|Float","표준수치"),InnerGradeTable!$1:$1,0),0)*EnhanceTable!$R115)))</f>
        <v>2.2568449847763872E-3</v>
      </c>
      <c r="H115">
        <f>MIN(1,IF($B115=0,0,
IF(NOT(ISBLANK(O115)),O115,
VLOOKUP($A115,InnerGradeTable!$A:$W,MATCH(SUBSTITUTE(H$1,"|Float","표준수치"),InnerGradeTable!$1:$1,0),0)*EnhanceTable!$R115)))</f>
        <v>5.6421124619409676E-3</v>
      </c>
      <c r="I115">
        <f>MIN(1,IF($B115=0,0,
IF(NOT(ISBLANK(P115)),P115,
VLOOKUP($A115,InnerGradeTable!$A:$W,MATCH(SUBSTITUTE(I$1,"|Float","표준수치"),InnerGradeTable!$1:$1,0),0)*EnhanceTable!$R115)))</f>
        <v>5.6421124619409676E-3</v>
      </c>
      <c r="J115">
        <f>MIN(1,IF($B115=0,0,
IF(NOT(ISBLANK(Q115)),Q115,
VLOOKUP($A115,InnerGradeTable!$A:$W,MATCH(SUBSTITUTE(J$1,"|Float","표준수치"),InnerGradeTable!$1:$1,0),0)*EnhanceTable!$R115)))</f>
        <v>5.6421124619409676E-3</v>
      </c>
      <c r="R115">
        <f t="shared" si="52"/>
        <v>2.1674739233792421E-2</v>
      </c>
      <c r="S115">
        <f t="shared" si="53"/>
        <v>7.1964065228594665E-3</v>
      </c>
      <c r="T115">
        <f t="shared" si="54"/>
        <v>1.7895951371101448E-2</v>
      </c>
      <c r="U115">
        <f t="shared" si="55"/>
        <v>4.415287075265717E-2</v>
      </c>
      <c r="V115">
        <f t="shared" si="56"/>
        <v>0.1068223438878777</v>
      </c>
      <c r="W115">
        <f t="shared" si="57"/>
        <v>0.24640822127215523</v>
      </c>
      <c r="X115">
        <f t="shared" si="58"/>
        <v>0.24640822127215523</v>
      </c>
      <c r="Y115">
        <f t="shared" si="59"/>
        <v>0.24640822127215523</v>
      </c>
      <c r="Z115">
        <f t="shared" si="49"/>
        <v>6922.8820065840364</v>
      </c>
      <c r="AA115">
        <f t="shared" si="50"/>
        <v>2768.8527647109895</v>
      </c>
      <c r="AB115">
        <f t="shared" si="51"/>
        <v>1107.2410110492046</v>
      </c>
      <c r="AC115">
        <f t="shared" si="44"/>
        <v>442.59616715255925</v>
      </c>
      <c r="AD115">
        <f t="shared" si="45"/>
        <v>176.7378725700955</v>
      </c>
      <c r="AE115">
        <f t="shared" si="46"/>
        <v>176.7378725700955</v>
      </c>
      <c r="AF115">
        <f t="shared" si="47"/>
        <v>176.7378725700955</v>
      </c>
    </row>
    <row r="116" spans="1:32" x14ac:dyDescent="0.3">
      <c r="A116">
        <v>5</v>
      </c>
      <c r="B116">
        <v>29</v>
      </c>
      <c r="C116" s="3">
        <f t="shared" si="48"/>
        <v>12.17218208177181</v>
      </c>
      <c r="D116">
        <f>MIN(1,IF($B116=0,0,
IF(NOT(ISBLANK(K116)),K116,
VLOOKUP($A116,InnerGradeTable!$A:$W,MATCH(SUBSTITUTE(D$1,"|Float","표준수치"),InnerGradeTable!$1:$1,0),0)*EnhanceTable!$R116)))</f>
        <v>1.3373896206082293E-4</v>
      </c>
      <c r="E116">
        <f>MIN(1,IF($B116=0,0,
IF(NOT(ISBLANK(L116)),L116,
VLOOKUP($A116,InnerGradeTable!$A:$W,MATCH(SUBSTITUTE(E$1,"|Float","표준수치"),InnerGradeTable!$1:$1,0),0)*EnhanceTable!$R116)))</f>
        <v>3.3434740515205733E-4</v>
      </c>
      <c r="F116">
        <f>MIN(1,IF($B116=0,0,
IF(NOT(ISBLANK(M116)),M116,
VLOOKUP($A116,InnerGradeTable!$A:$W,MATCH(SUBSTITUTE(F$1,"|Float","표준수치"),InnerGradeTable!$1:$1,0),0)*EnhanceTable!$R116)))</f>
        <v>8.3586851288014344E-4</v>
      </c>
      <c r="G116">
        <f>MIN(1,IF($B116=0,0,
IF(NOT(ISBLANK(N116)),N116,
VLOOKUP($A116,InnerGradeTable!$A:$W,MATCH(SUBSTITUTE(G$1,"|Float","표준수치"),InnerGradeTable!$1:$1,0),0)*EnhanceTable!$R116)))</f>
        <v>2.0896712822003585E-3</v>
      </c>
      <c r="H116">
        <f>MIN(1,IF($B116=0,0,
IF(NOT(ISBLANK(O116)),O116,
VLOOKUP($A116,InnerGradeTable!$A:$W,MATCH(SUBSTITUTE(H$1,"|Float","표준수치"),InnerGradeTable!$1:$1,0),0)*EnhanceTable!$R116)))</f>
        <v>5.2241782055008961E-3</v>
      </c>
      <c r="I116">
        <f>MIN(1,IF($B116=0,0,
IF(NOT(ISBLANK(P116)),P116,
VLOOKUP($A116,InnerGradeTable!$A:$W,MATCH(SUBSTITUTE(I$1,"|Float","표준수치"),InnerGradeTable!$1:$1,0),0)*EnhanceTable!$R116)))</f>
        <v>5.2241782055008961E-3</v>
      </c>
      <c r="J116">
        <f>MIN(1,IF($B116=0,0,
IF(NOT(ISBLANK(Q116)),Q116,
VLOOKUP($A116,InnerGradeTable!$A:$W,MATCH(SUBSTITUTE(J$1,"|Float","표준수치"),InnerGradeTable!$1:$1,0),0)*EnhanceTable!$R116)))</f>
        <v>5.2241782055008961E-3</v>
      </c>
      <c r="R116">
        <f t="shared" si="52"/>
        <v>2.0069202994252241E-2</v>
      </c>
      <c r="S116">
        <f t="shared" si="53"/>
        <v>6.6650844293072442E-3</v>
      </c>
      <c r="T116">
        <f t="shared" si="54"/>
        <v>1.6581159430354764E-2</v>
      </c>
      <c r="U116">
        <f t="shared" si="55"/>
        <v>4.0948882200965153E-2</v>
      </c>
      <c r="V116">
        <f t="shared" si="56"/>
        <v>9.9308866799982853E-2</v>
      </c>
      <c r="W116">
        <f t="shared" si="57"/>
        <v>0.23040709356296851</v>
      </c>
      <c r="X116">
        <f t="shared" si="58"/>
        <v>0.23040709356296851</v>
      </c>
      <c r="Y116">
        <f t="shared" si="59"/>
        <v>0.23040709356296851</v>
      </c>
      <c r="Z116">
        <f t="shared" si="49"/>
        <v>7476.7525698928212</v>
      </c>
      <c r="AA116">
        <f t="shared" si="50"/>
        <v>2990.4009928441096</v>
      </c>
      <c r="AB116">
        <f t="shared" si="51"/>
        <v>1195.8603093305551</v>
      </c>
      <c r="AC116">
        <f t="shared" si="44"/>
        <v>478.04390406093614</v>
      </c>
      <c r="AD116">
        <f t="shared" si="45"/>
        <v>190.91701148363151</v>
      </c>
      <c r="AE116">
        <f t="shared" si="46"/>
        <v>190.91701148363151</v>
      </c>
      <c r="AF116">
        <f t="shared" si="47"/>
        <v>190.91701148363151</v>
      </c>
    </row>
    <row r="117" spans="1:32" x14ac:dyDescent="0.3">
      <c r="A117">
        <v>5</v>
      </c>
      <c r="B117">
        <v>30</v>
      </c>
      <c r="C117" s="3">
        <f t="shared" si="48"/>
        <v>13.267678469131274</v>
      </c>
      <c r="D117">
        <f>MIN(1,IF($B117=0,0,
IF(NOT(ISBLANK(K117)),K117,
VLOOKUP($A117,InnerGradeTable!$A:$W,MATCH(SUBSTITUTE(D$1,"|Float","표준수치"),InnerGradeTable!$1:$1,0),0)*EnhanceTable!$R117)))</f>
        <v>4.4579654020274313E-5</v>
      </c>
      <c r="E117">
        <f>MIN(1,IF($B117=0,0,
IF(NOT(ISBLANK(L117)),L117,
VLOOKUP($A117,InnerGradeTable!$A:$W,MATCH(SUBSTITUTE(E$1,"|Float","표준수치"),InnerGradeTable!$1:$1,0),0)*EnhanceTable!$R117)))</f>
        <v>1.1144913505068577E-4</v>
      </c>
      <c r="F117">
        <f>MIN(1,IF($B117=0,0,
IF(NOT(ISBLANK(M117)),M117,
VLOOKUP($A117,InnerGradeTable!$A:$W,MATCH(SUBSTITUTE(F$1,"|Float","표준수치"),InnerGradeTable!$1:$1,0),0)*EnhanceTable!$R117)))</f>
        <v>2.7862283762671448E-4</v>
      </c>
      <c r="G117">
        <f>MIN(1,IF($B117=0,0,
IF(NOT(ISBLANK(N117)),N117,
VLOOKUP($A117,InnerGradeTable!$A:$W,MATCH(SUBSTITUTE(G$1,"|Float","표준수치"),InnerGradeTable!$1:$1,0),0)*EnhanceTable!$R117)))</f>
        <v>6.9655709406678615E-4</v>
      </c>
      <c r="H117">
        <f>MIN(1,IF($B117=0,0,
IF(NOT(ISBLANK(O117)),O117,
VLOOKUP($A117,InnerGradeTable!$A:$W,MATCH(SUBSTITUTE(H$1,"|Float","표준수치"),InnerGradeTable!$1:$1,0),0)*EnhanceTable!$R117)))</f>
        <v>1.7413927351669653E-3</v>
      </c>
      <c r="I117">
        <f>MIN(1,IF($B117=0,0,
IF(NOT(ISBLANK(P117)),P117,
VLOOKUP($A117,InnerGradeTable!$A:$W,MATCH(SUBSTITUTE(I$1,"|Float","표준수치"),InnerGradeTable!$1:$1,0),0)*EnhanceTable!$R117)))</f>
        <v>1.7413927351669653E-3</v>
      </c>
      <c r="J117">
        <f>MIN(1,IF($B117=0,0,
IF(NOT(ISBLANK(Q117)),Q117,
VLOOKUP($A117,InnerGradeTable!$A:$W,MATCH(SUBSTITUTE(J$1,"|Float","표준수치"),InnerGradeTable!$1:$1,0),0)*EnhanceTable!$R117)))</f>
        <v>1.7413927351669653E-3</v>
      </c>
      <c r="R117">
        <f t="shared" si="52"/>
        <v>6.6897343314174136E-3</v>
      </c>
      <c r="S117">
        <f t="shared" si="53"/>
        <v>2.2265499382680964E-3</v>
      </c>
      <c r="T117">
        <f t="shared" si="54"/>
        <v>5.5572682349250835E-3</v>
      </c>
      <c r="U117">
        <f t="shared" si="55"/>
        <v>1.383646684882478E-2</v>
      </c>
      <c r="V117">
        <f t="shared" si="56"/>
        <v>3.4240064986893581E-2</v>
      </c>
      <c r="W117">
        <f t="shared" si="57"/>
        <v>8.345630427001749E-2</v>
      </c>
      <c r="X117">
        <f t="shared" si="58"/>
        <v>8.345630427001749E-2</v>
      </c>
      <c r="Y117">
        <f t="shared" si="59"/>
        <v>8.345630427001749E-2</v>
      </c>
      <c r="Z117">
        <f t="shared" si="49"/>
        <v>22431.257754261344</v>
      </c>
      <c r="AA117">
        <f t="shared" si="50"/>
        <v>8972.2030900016525</v>
      </c>
      <c r="AB117">
        <f t="shared" si="51"/>
        <v>3588.5812067407205</v>
      </c>
      <c r="AC117">
        <f t="shared" si="44"/>
        <v>1435.1324095293969</v>
      </c>
      <c r="AD117">
        <f t="shared" si="45"/>
        <v>573.75278078792201</v>
      </c>
      <c r="AE117">
        <f t="shared" si="46"/>
        <v>573.75278078792201</v>
      </c>
      <c r="AF117">
        <f t="shared" si="47"/>
        <v>573.75278078792201</v>
      </c>
    </row>
    <row r="118" spans="1:32" x14ac:dyDescent="0.3">
      <c r="A118">
        <v>6</v>
      </c>
      <c r="B118">
        <v>0</v>
      </c>
      <c r="C118" s="3">
        <f t="shared" si="48"/>
        <v>1</v>
      </c>
      <c r="D118">
        <f>MIN(1,IF($B118=0,0,
IF(NOT(ISBLANK(K118)),K118,
VLOOKUP($A118,InnerGradeTable!$A:$W,MATCH(SUBSTITUTE(D$1,"|Float","표준수치"),InnerGradeTable!$1:$1,0),0)*EnhanceTable!$R118)))</f>
        <v>0</v>
      </c>
      <c r="E118">
        <f>MIN(1,IF($B118=0,0,
IF(NOT(ISBLANK(L118)),L118,
VLOOKUP($A118,InnerGradeTable!$A:$W,MATCH(SUBSTITUTE(E$1,"|Float","표준수치"),InnerGradeTable!$1:$1,0),0)*EnhanceTable!$R118)))</f>
        <v>0</v>
      </c>
      <c r="F118">
        <f>MIN(1,IF($B118=0,0,
IF(NOT(ISBLANK(M118)),M118,
VLOOKUP($A118,InnerGradeTable!$A:$W,MATCH(SUBSTITUTE(F$1,"|Float","표준수치"),InnerGradeTable!$1:$1,0),0)*EnhanceTable!$R118)))</f>
        <v>0</v>
      </c>
      <c r="G118">
        <f>MIN(1,IF($B118=0,0,
IF(NOT(ISBLANK(N118)),N118,
VLOOKUP($A118,InnerGradeTable!$A:$W,MATCH(SUBSTITUTE(G$1,"|Float","표준수치"),InnerGradeTable!$1:$1,0),0)*EnhanceTable!$R118)))</f>
        <v>0</v>
      </c>
      <c r="H118">
        <f>MIN(1,IF($B118=0,0,
IF(NOT(ISBLANK(O118)),O118,
VLOOKUP($A118,InnerGradeTable!$A:$W,MATCH(SUBSTITUTE(H$1,"|Float","표준수치"),InnerGradeTable!$1:$1,0),0)*EnhanceTable!$R118)))</f>
        <v>0</v>
      </c>
      <c r="I118">
        <f>MIN(1,IF($B118=0,0,
IF(NOT(ISBLANK(P118)),P118,
VLOOKUP($A118,InnerGradeTable!$A:$W,MATCH(SUBSTITUTE(I$1,"|Float","표준수치"),InnerGradeTable!$1:$1,0),0)*EnhanceTable!$R118)))</f>
        <v>0</v>
      </c>
      <c r="J118">
        <f>MIN(1,IF($B118=0,0,
IF(NOT(ISBLANK(Q118)),Q118,
VLOOKUP($A118,InnerGradeTable!$A:$W,MATCH(SUBSTITUTE(J$1,"|Float","표준수치"),InnerGradeTable!$1:$1,0),0)*EnhanceTable!$R118)))</f>
        <v>0</v>
      </c>
      <c r="R118">
        <f t="shared" si="52"/>
        <v>0</v>
      </c>
      <c r="S118">
        <f t="shared" si="53"/>
        <v>0</v>
      </c>
      <c r="T118">
        <f t="shared" si="54"/>
        <v>0</v>
      </c>
      <c r="U118">
        <f t="shared" si="55"/>
        <v>0</v>
      </c>
      <c r="V118">
        <f t="shared" si="56"/>
        <v>0</v>
      </c>
      <c r="W118">
        <f t="shared" si="57"/>
        <v>0</v>
      </c>
      <c r="X118">
        <f t="shared" si="58"/>
        <v>0</v>
      </c>
      <c r="Y118">
        <f t="shared" si="59"/>
        <v>0</v>
      </c>
      <c r="Z118" t="e">
        <f t="shared" si="49"/>
        <v>#DIV/0!</v>
      </c>
      <c r="AA118" t="e">
        <f t="shared" si="50"/>
        <v>#DIV/0!</v>
      </c>
      <c r="AB118" t="e">
        <f t="shared" si="51"/>
        <v>#DIV/0!</v>
      </c>
      <c r="AC118" t="e">
        <f t="shared" si="44"/>
        <v>#DIV/0!</v>
      </c>
      <c r="AD118" t="e">
        <f t="shared" si="45"/>
        <v>#DIV/0!</v>
      </c>
      <c r="AE118" t="e">
        <f t="shared" si="46"/>
        <v>#DIV/0!</v>
      </c>
      <c r="AF118" t="e">
        <f t="shared" si="47"/>
        <v>#DIV/0!</v>
      </c>
    </row>
    <row r="119" spans="1:32" x14ac:dyDescent="0.3">
      <c r="A119">
        <v>6</v>
      </c>
      <c r="B119">
        <v>1</v>
      </c>
      <c r="C119" s="3">
        <f t="shared" si="48"/>
        <v>1.0900000000000001</v>
      </c>
      <c r="D119">
        <f>MIN(1,IF($B119=0,0,
IF(NOT(ISBLANK(K119)),K119,
VLOOKUP($A119,InnerGradeTable!$A:$W,MATCH(SUBSTITUTE(D$1,"|Float","표준수치"),InnerGradeTable!$1:$1,0),0)*EnhanceTable!$R119)))</f>
        <v>6.6638900458142443E-3</v>
      </c>
      <c r="E119">
        <f>MIN(1,IF($B119=0,0,
IF(NOT(ISBLANK(L119)),L119,
VLOOKUP($A119,InnerGradeTable!$A:$W,MATCH(SUBSTITUTE(E$1,"|Float","표준수치"),InnerGradeTable!$1:$1,0),0)*EnhanceTable!$R119)))</f>
        <v>1.665972511453561E-2</v>
      </c>
      <c r="F119">
        <f>MIN(1,IF($B119=0,0,
IF(NOT(ISBLANK(M119)),M119,
VLOOKUP($A119,InnerGradeTable!$A:$W,MATCH(SUBSTITUTE(F$1,"|Float","표준수치"),InnerGradeTable!$1:$1,0),0)*EnhanceTable!$R119)))</f>
        <v>4.1649312786339029E-2</v>
      </c>
      <c r="G119">
        <f>MIN(1,IF($B119=0,0,
IF(NOT(ISBLANK(N119)),N119,
VLOOKUP($A119,InnerGradeTable!$A:$W,MATCH(SUBSTITUTE(G$1,"|Float","표준수치"),InnerGradeTable!$1:$1,0),0)*EnhanceTable!$R119)))</f>
        <v>0.10412328196584757</v>
      </c>
      <c r="H119">
        <f>MIN(1,IF($B119=0,0,
IF(NOT(ISBLANK(O119)),O119,
VLOOKUP($A119,InnerGradeTable!$A:$W,MATCH(SUBSTITUTE(H$1,"|Float","표준수치"),InnerGradeTable!$1:$1,0),0)*EnhanceTable!$R119)))</f>
        <v>0.26030820491461892</v>
      </c>
      <c r="I119">
        <f>MIN(1,IF($B119=0,0,
IF(NOT(ISBLANK(P119)),P119,
VLOOKUP($A119,InnerGradeTable!$A:$W,MATCH(SUBSTITUTE(I$1,"|Float","표준수치"),InnerGradeTable!$1:$1,0),0)*EnhanceTable!$R119)))</f>
        <v>0.26030820491461892</v>
      </c>
      <c r="J119">
        <f>MIN(1,IF($B119=0,0,
IF(NOT(ISBLANK(Q119)),Q119,
VLOOKUP($A119,InnerGradeTable!$A:$W,MATCH(SUBSTITUTE(J$1,"|Float","표준수치"),InnerGradeTable!$1:$1,0),0)*EnhanceTable!$R119)))</f>
        <v>0.26030820491461892</v>
      </c>
      <c r="R119">
        <f t="shared" si="52"/>
        <v>1</v>
      </c>
      <c r="S119">
        <f t="shared" si="53"/>
        <v>0.28416790587957108</v>
      </c>
      <c r="T119">
        <f t="shared" si="54"/>
        <v>0.5682907530451039</v>
      </c>
      <c r="U119">
        <f t="shared" si="55"/>
        <v>0.88081463506676128</v>
      </c>
      <c r="V119">
        <f t="shared" si="56"/>
        <v>0.99590350417553475</v>
      </c>
      <c r="W119">
        <f t="shared" si="57"/>
        <v>0.99999971650848207</v>
      </c>
      <c r="X119">
        <f t="shared" si="58"/>
        <v>0.99999971650848207</v>
      </c>
      <c r="Y119">
        <f t="shared" si="59"/>
        <v>0.99999971650848207</v>
      </c>
      <c r="Z119">
        <f t="shared" si="49"/>
        <v>149.56166422666604</v>
      </c>
      <c r="AA119">
        <f t="shared" si="50"/>
        <v>59.522900004956071</v>
      </c>
      <c r="AB119">
        <f t="shared" si="51"/>
        <v>23.504682512214451</v>
      </c>
      <c r="AC119">
        <f t="shared" si="44"/>
        <v>9.0902594022392993</v>
      </c>
      <c r="AD119">
        <f t="shared" si="45"/>
        <v>3.3039810168946184</v>
      </c>
      <c r="AE119">
        <f t="shared" si="46"/>
        <v>3.3039810168946184</v>
      </c>
      <c r="AF119">
        <f t="shared" si="47"/>
        <v>3.3039810168946184</v>
      </c>
    </row>
    <row r="120" spans="1:32" x14ac:dyDescent="0.3">
      <c r="A120">
        <v>6</v>
      </c>
      <c r="B120">
        <v>2</v>
      </c>
      <c r="C120" s="3">
        <f t="shared" si="48"/>
        <v>1.1881000000000002</v>
      </c>
      <c r="D120">
        <f>MIN(1,IF($B120=0,0,
IF(NOT(ISBLANK(K120)),K120,
VLOOKUP($A120,InnerGradeTable!$A:$W,MATCH(SUBSTITUTE(D$1,"|Float","표준수치"),InnerGradeTable!$1:$1,0),0)*EnhanceTable!$R120)))</f>
        <v>6.1702685609391142E-3</v>
      </c>
      <c r="E120">
        <f>MIN(1,IF($B120=0,0,
IF(NOT(ISBLANK(L120)),L120,
VLOOKUP($A120,InnerGradeTable!$A:$W,MATCH(SUBSTITUTE(E$1,"|Float","표준수치"),InnerGradeTable!$1:$1,0),0)*EnhanceTable!$R120)))</f>
        <v>1.5425671402347785E-2</v>
      </c>
      <c r="F120">
        <f>MIN(1,IF($B120=0,0,
IF(NOT(ISBLANK(M120)),M120,
VLOOKUP($A120,InnerGradeTable!$A:$W,MATCH(SUBSTITUTE(F$1,"|Float","표준수치"),InnerGradeTable!$1:$1,0),0)*EnhanceTable!$R120)))</f>
        <v>3.8564178505869469E-2</v>
      </c>
      <c r="G120">
        <f>MIN(1,IF($B120=0,0,
IF(NOT(ISBLANK(N120)),N120,
VLOOKUP($A120,InnerGradeTable!$A:$W,MATCH(SUBSTITUTE(G$1,"|Float","표준수치"),InnerGradeTable!$1:$1,0),0)*EnhanceTable!$R120)))</f>
        <v>9.6410446264673655E-2</v>
      </c>
      <c r="H120">
        <f>MIN(1,IF($B120=0,0,
IF(NOT(ISBLANK(O120)),O120,
VLOOKUP($A120,InnerGradeTable!$A:$W,MATCH(SUBSTITUTE(H$1,"|Float","표준수치"),InnerGradeTable!$1:$1,0),0)*EnhanceTable!$R120)))</f>
        <v>0.24102611566168416</v>
      </c>
      <c r="I120">
        <f>MIN(1,IF($B120=0,0,
IF(NOT(ISBLANK(P120)),P120,
VLOOKUP($A120,InnerGradeTable!$A:$W,MATCH(SUBSTITUTE(I$1,"|Float","표준수치"),InnerGradeTable!$1:$1,0),0)*EnhanceTable!$R120)))</f>
        <v>0.24102611566168416</v>
      </c>
      <c r="J120">
        <f>MIN(1,IF($B120=0,0,
IF(NOT(ISBLANK(Q120)),Q120,
VLOOKUP($A120,InnerGradeTable!$A:$W,MATCH(SUBSTITUTE(J$1,"|Float","표준수치"),InnerGradeTable!$1:$1,0),0)*EnhanceTable!$R120)))</f>
        <v>0.24102611566168416</v>
      </c>
      <c r="R120">
        <f t="shared" si="52"/>
        <v>0.92592592592592582</v>
      </c>
      <c r="S120">
        <f t="shared" si="53"/>
        <v>0.26616360247830539</v>
      </c>
      <c r="T120">
        <f t="shared" si="54"/>
        <v>0.54035197533916801</v>
      </c>
      <c r="U120">
        <f t="shared" si="55"/>
        <v>0.86003644684254532</v>
      </c>
      <c r="V120">
        <f t="shared" si="56"/>
        <v>0.99371131164511206</v>
      </c>
      <c r="W120">
        <f t="shared" si="57"/>
        <v>0.99999897354096445</v>
      </c>
      <c r="X120">
        <f t="shared" si="58"/>
        <v>0.99999897354096445</v>
      </c>
      <c r="Y120">
        <f t="shared" si="59"/>
        <v>0.99999897354096445</v>
      </c>
      <c r="Z120">
        <f t="shared" si="49"/>
        <v>161.56672632770028</v>
      </c>
      <c r="AA120">
        <f t="shared" si="50"/>
        <v>64.325056774168502</v>
      </c>
      <c r="AB120">
        <f t="shared" si="51"/>
        <v>25.425884225332261</v>
      </c>
      <c r="AC120">
        <f t="shared" si="44"/>
        <v>9.8596502058845896</v>
      </c>
      <c r="AD120">
        <f t="shared" si="45"/>
        <v>3.6145090329371152</v>
      </c>
      <c r="AE120">
        <f t="shared" si="46"/>
        <v>3.6145090329371152</v>
      </c>
      <c r="AF120">
        <f t="shared" si="47"/>
        <v>3.6145090329371152</v>
      </c>
    </row>
    <row r="121" spans="1:32" x14ac:dyDescent="0.3">
      <c r="A121">
        <v>6</v>
      </c>
      <c r="B121">
        <v>3</v>
      </c>
      <c r="C121" s="3">
        <f t="shared" si="48"/>
        <v>1.2950290000000002</v>
      </c>
      <c r="D121">
        <f>MIN(1,IF($B121=0,0,
IF(NOT(ISBLANK(K121)),K121,
VLOOKUP($A121,InnerGradeTable!$A:$W,MATCH(SUBSTITUTE(D$1,"|Float","표준수치"),InnerGradeTable!$1:$1,0),0)*EnhanceTable!$R121)))</f>
        <v>5.7132116304991799E-3</v>
      </c>
      <c r="E121">
        <f>MIN(1,IF($B121=0,0,
IF(NOT(ISBLANK(L121)),L121,
VLOOKUP($A121,InnerGradeTable!$A:$W,MATCH(SUBSTITUTE(E$1,"|Float","표준수치"),InnerGradeTable!$1:$1,0),0)*EnhanceTable!$R121)))</f>
        <v>1.4283029076247948E-2</v>
      </c>
      <c r="F121">
        <f>MIN(1,IF($B121=0,0,
IF(NOT(ISBLANK(M121)),M121,
VLOOKUP($A121,InnerGradeTable!$A:$W,MATCH(SUBSTITUTE(F$1,"|Float","표준수치"),InnerGradeTable!$1:$1,0),0)*EnhanceTable!$R121)))</f>
        <v>3.5707572690619874E-2</v>
      </c>
      <c r="G121">
        <f>MIN(1,IF($B121=0,0,
IF(NOT(ISBLANK(N121)),N121,
VLOOKUP($A121,InnerGradeTable!$A:$W,MATCH(SUBSTITUTE(G$1,"|Float","표준수치"),InnerGradeTable!$1:$1,0),0)*EnhanceTable!$R121)))</f>
        <v>8.9268931726549677E-2</v>
      </c>
      <c r="H121">
        <f>MIN(1,IF($B121=0,0,
IF(NOT(ISBLANK(O121)),O121,
VLOOKUP($A121,InnerGradeTable!$A:$W,MATCH(SUBSTITUTE(H$1,"|Float","표준수치"),InnerGradeTable!$1:$1,0),0)*EnhanceTable!$R121)))</f>
        <v>0.22317232931637421</v>
      </c>
      <c r="I121">
        <f>MIN(1,IF($B121=0,0,
IF(NOT(ISBLANK(P121)),P121,
VLOOKUP($A121,InnerGradeTable!$A:$W,MATCH(SUBSTITUTE(I$1,"|Float","표준수치"),InnerGradeTable!$1:$1,0),0)*EnhanceTable!$R121)))</f>
        <v>0.22317232931637421</v>
      </c>
      <c r="J121">
        <f>MIN(1,IF($B121=0,0,
IF(NOT(ISBLANK(Q121)),Q121,
VLOOKUP($A121,InnerGradeTable!$A:$W,MATCH(SUBSTITUTE(J$1,"|Float","표준수치"),InnerGradeTable!$1:$1,0),0)*EnhanceTable!$R121)))</f>
        <v>0.22317232931637421</v>
      </c>
      <c r="R121">
        <f t="shared" si="52"/>
        <v>0.8573388203017831</v>
      </c>
      <c r="S121">
        <f t="shared" si="53"/>
        <v>0.24909769531018167</v>
      </c>
      <c r="T121">
        <f t="shared" si="54"/>
        <v>0.51290722283260681</v>
      </c>
      <c r="U121">
        <f t="shared" si="55"/>
        <v>0.83765541373243146</v>
      </c>
      <c r="V121">
        <f t="shared" si="56"/>
        <v>0.99067803199858695</v>
      </c>
      <c r="W121">
        <f t="shared" si="57"/>
        <v>0.99999671727623252</v>
      </c>
      <c r="X121">
        <f t="shared" si="58"/>
        <v>0.99999671727623252</v>
      </c>
      <c r="Y121">
        <f t="shared" si="59"/>
        <v>0.99999671727623252</v>
      </c>
      <c r="Z121">
        <f t="shared" si="49"/>
        <v>174.53218380118324</v>
      </c>
      <c r="AA121">
        <f t="shared" si="50"/>
        <v>69.511361756087055</v>
      </c>
      <c r="AB121">
        <f t="shared" si="51"/>
        <v>27.500719039866869</v>
      </c>
      <c r="AC121">
        <f t="shared" si="44"/>
        <v>10.690419274918613</v>
      </c>
      <c r="AD121">
        <f t="shared" si="45"/>
        <v>3.9493170219378722</v>
      </c>
      <c r="AE121">
        <f t="shared" si="46"/>
        <v>3.9493170219378722</v>
      </c>
      <c r="AF121">
        <f t="shared" si="47"/>
        <v>3.9493170219378722</v>
      </c>
    </row>
    <row r="122" spans="1:32" x14ac:dyDescent="0.3">
      <c r="A122">
        <v>6</v>
      </c>
      <c r="B122">
        <v>4</v>
      </c>
      <c r="C122" s="3">
        <f t="shared" si="48"/>
        <v>1.4115816100000003</v>
      </c>
      <c r="D122">
        <f>MIN(1,IF($B122=0,0,
IF(NOT(ISBLANK(K122)),K122,
VLOOKUP($A122,InnerGradeTable!$A:$W,MATCH(SUBSTITUTE(D$1,"|Float","표준수치"),InnerGradeTable!$1:$1,0),0)*EnhanceTable!$R122)))</f>
        <v>5.2900107689807215E-3</v>
      </c>
      <c r="E122">
        <f>MIN(1,IF($B122=0,0,
IF(NOT(ISBLANK(L122)),L122,
VLOOKUP($A122,InnerGradeTable!$A:$W,MATCH(SUBSTITUTE(E$1,"|Float","표준수치"),InnerGradeTable!$1:$1,0),0)*EnhanceTable!$R122)))</f>
        <v>1.3225026922451803E-2</v>
      </c>
      <c r="F122">
        <f>MIN(1,IF($B122=0,0,
IF(NOT(ISBLANK(M122)),M122,
VLOOKUP($A122,InnerGradeTable!$A:$W,MATCH(SUBSTITUTE(F$1,"|Float","표준수치"),InnerGradeTable!$1:$1,0),0)*EnhanceTable!$R122)))</f>
        <v>3.3062567306129512E-2</v>
      </c>
      <c r="G122">
        <f>MIN(1,IF($B122=0,0,
IF(NOT(ISBLANK(N122)),N122,
VLOOKUP($A122,InnerGradeTable!$A:$W,MATCH(SUBSTITUTE(G$1,"|Float","표준수치"),InnerGradeTable!$1:$1,0),0)*EnhanceTable!$R122)))</f>
        <v>8.2656418265323772E-2</v>
      </c>
      <c r="H122">
        <f>MIN(1,IF($B122=0,0,
IF(NOT(ISBLANK(O122)),O122,
VLOOKUP($A122,InnerGradeTable!$A:$W,MATCH(SUBSTITUTE(H$1,"|Float","표준수치"),InnerGradeTable!$1:$1,0),0)*EnhanceTable!$R122)))</f>
        <v>0.20664104566330943</v>
      </c>
      <c r="I122">
        <f>MIN(1,IF($B122=0,0,
IF(NOT(ISBLANK(P122)),P122,
VLOOKUP($A122,InnerGradeTable!$A:$W,MATCH(SUBSTITUTE(I$1,"|Float","표준수치"),InnerGradeTable!$1:$1,0),0)*EnhanceTable!$R122)))</f>
        <v>0.20664104566330943</v>
      </c>
      <c r="J122">
        <f>MIN(1,IF($B122=0,0,
IF(NOT(ISBLANK(Q122)),Q122,
VLOOKUP($A122,InnerGradeTable!$A:$W,MATCH(SUBSTITUTE(J$1,"|Float","표준수치"),InnerGradeTable!$1:$1,0),0)*EnhanceTable!$R122)))</f>
        <v>0.20664104566330943</v>
      </c>
      <c r="R122">
        <f t="shared" si="52"/>
        <v>0.79383224102016947</v>
      </c>
      <c r="S122">
        <f t="shared" si="53"/>
        <v>0.23294948624241563</v>
      </c>
      <c r="T122">
        <f t="shared" si="54"/>
        <v>0.48606722872690744</v>
      </c>
      <c r="U122">
        <f t="shared" si="55"/>
        <v>0.81382615765742339</v>
      </c>
      <c r="V122">
        <f t="shared" si="56"/>
        <v>0.98661552513015194</v>
      </c>
      <c r="W122">
        <f t="shared" si="57"/>
        <v>0.99999059223650832</v>
      </c>
      <c r="X122">
        <f t="shared" si="58"/>
        <v>0.99999059223650832</v>
      </c>
      <c r="Y122">
        <f t="shared" si="59"/>
        <v>0.99999059223650832</v>
      </c>
      <c r="Z122">
        <f t="shared" si="49"/>
        <v>188.53486899383637</v>
      </c>
      <c r="AA122">
        <f t="shared" si="50"/>
        <v>75.112548649101811</v>
      </c>
      <c r="AB122">
        <f t="shared" si="51"/>
        <v>29.741482532957058</v>
      </c>
      <c r="AC122">
        <f t="shared" si="44"/>
        <v>11.587491570331792</v>
      </c>
      <c r="AD122">
        <f t="shared" si="45"/>
        <v>4.3104069380142827</v>
      </c>
      <c r="AE122">
        <f t="shared" si="46"/>
        <v>4.3104069380142827</v>
      </c>
      <c r="AF122">
        <f t="shared" si="47"/>
        <v>4.3104069380142827</v>
      </c>
    </row>
    <row r="123" spans="1:32" x14ac:dyDescent="0.3">
      <c r="A123">
        <v>6</v>
      </c>
      <c r="B123">
        <v>5</v>
      </c>
      <c r="C123" s="3">
        <f t="shared" si="48"/>
        <v>1.5386239549000005</v>
      </c>
      <c r="D123">
        <f>MIN(1,IF($B123=0,0,
IF(NOT(ISBLANK(K123)),K123,
VLOOKUP($A123,InnerGradeTable!$A:$W,MATCH(SUBSTITUTE(D$1,"|Float","표준수치"),InnerGradeTable!$1:$1,0),0)*EnhanceTable!$R123)))</f>
        <v>4.4083423074839341E-3</v>
      </c>
      <c r="E123">
        <f>MIN(1,IF($B123=0,0,
IF(NOT(ISBLANK(L123)),L123,
VLOOKUP($A123,InnerGradeTable!$A:$W,MATCH(SUBSTITUTE(E$1,"|Float","표준수치"),InnerGradeTable!$1:$1,0),0)*EnhanceTable!$R123)))</f>
        <v>1.1020855768709837E-2</v>
      </c>
      <c r="F123">
        <f>MIN(1,IF($B123=0,0,
IF(NOT(ISBLANK(M123)),M123,
VLOOKUP($A123,InnerGradeTable!$A:$W,MATCH(SUBSTITUTE(F$1,"|Float","표준수치"),InnerGradeTable!$1:$1,0),0)*EnhanceTable!$R123)))</f>
        <v>2.7552139421774591E-2</v>
      </c>
      <c r="G123">
        <f>MIN(1,IF($B123=0,0,
IF(NOT(ISBLANK(N123)),N123,
VLOOKUP($A123,InnerGradeTable!$A:$W,MATCH(SUBSTITUTE(G$1,"|Float","표준수치"),InnerGradeTable!$1:$1,0),0)*EnhanceTable!$R123)))</f>
        <v>6.8880348554436477E-2</v>
      </c>
      <c r="H123">
        <f>MIN(1,IF($B123=0,0,
IF(NOT(ISBLANK(O123)),O123,
VLOOKUP($A123,InnerGradeTable!$A:$W,MATCH(SUBSTITUTE(H$1,"|Float","표준수치"),InnerGradeTable!$1:$1,0),0)*EnhanceTable!$R123)))</f>
        <v>0.17220087138609119</v>
      </c>
      <c r="I123">
        <f>MIN(1,IF($B123=0,0,
IF(NOT(ISBLANK(P123)),P123,
VLOOKUP($A123,InnerGradeTable!$A:$W,MATCH(SUBSTITUTE(I$1,"|Float","표준수치"),InnerGradeTable!$1:$1,0),0)*EnhanceTable!$R123)))</f>
        <v>0.17220087138609119</v>
      </c>
      <c r="J123">
        <f>MIN(1,IF($B123=0,0,
IF(NOT(ISBLANK(Q123)),Q123,
VLOOKUP($A123,InnerGradeTable!$A:$W,MATCH(SUBSTITUTE(J$1,"|Float","표준수치"),InnerGradeTable!$1:$1,0),0)*EnhanceTable!$R123)))</f>
        <v>0.17220087138609119</v>
      </c>
      <c r="R123">
        <f t="shared" si="52"/>
        <v>0.66152686751680789</v>
      </c>
      <c r="S123">
        <f t="shared" si="53"/>
        <v>0.1982066598910639</v>
      </c>
      <c r="T123">
        <f t="shared" si="54"/>
        <v>0.42541185579533358</v>
      </c>
      <c r="U123">
        <f t="shared" si="55"/>
        <v>0.7526475252749768</v>
      </c>
      <c r="V123">
        <f t="shared" si="56"/>
        <v>0.97179834273124521</v>
      </c>
      <c r="W123">
        <f t="shared" si="57"/>
        <v>0.99992125042019242</v>
      </c>
      <c r="X123">
        <f t="shared" si="58"/>
        <v>0.99992125042019242</v>
      </c>
      <c r="Y123">
        <f t="shared" si="59"/>
        <v>0.99992125042019242</v>
      </c>
      <c r="Z123">
        <f t="shared" si="49"/>
        <v>226.34208613926219</v>
      </c>
      <c r="AA123">
        <f t="shared" si="50"/>
        <v>90.235670109129842</v>
      </c>
      <c r="AB123">
        <f t="shared" si="51"/>
        <v>35.79132984845063</v>
      </c>
      <c r="AC123">
        <f t="shared" si="44"/>
        <v>14.009008867751312</v>
      </c>
      <c r="AD123">
        <f t="shared" si="45"/>
        <v>5.2835660104945772</v>
      </c>
      <c r="AE123">
        <f t="shared" si="46"/>
        <v>5.2835660104945772</v>
      </c>
      <c r="AF123">
        <f t="shared" si="47"/>
        <v>5.2835660104945772</v>
      </c>
    </row>
    <row r="124" spans="1:32" x14ac:dyDescent="0.3">
      <c r="A124">
        <v>6</v>
      </c>
      <c r="B124">
        <v>6</v>
      </c>
      <c r="C124" s="3">
        <f t="shared" si="48"/>
        <v>1.6771001108410006</v>
      </c>
      <c r="D124">
        <f>MIN(1,IF($B124=0,0,
IF(NOT(ISBLANK(K124)),K124,
VLOOKUP($A124,InnerGradeTable!$A:$W,MATCH(SUBSTITUTE(D$1,"|Float","표준수치"),InnerGradeTable!$1:$1,0),0)*EnhanceTable!$R124)))</f>
        <v>4.0817984328554947E-3</v>
      </c>
      <c r="E124">
        <f>MIN(1,IF($B124=0,0,
IF(NOT(ISBLANK(L124)),L124,
VLOOKUP($A124,InnerGradeTable!$A:$W,MATCH(SUBSTITUTE(E$1,"|Float","표준수치"),InnerGradeTable!$1:$1,0),0)*EnhanceTable!$R124)))</f>
        <v>1.0204496082138735E-2</v>
      </c>
      <c r="F124">
        <f>MIN(1,IF($B124=0,0,
IF(NOT(ISBLANK(M124)),M124,
VLOOKUP($A124,InnerGradeTable!$A:$W,MATCH(SUBSTITUTE(F$1,"|Float","표준수치"),InnerGradeTable!$1:$1,0),0)*EnhanceTable!$R124)))</f>
        <v>2.5511240205346841E-2</v>
      </c>
      <c r="G124">
        <f>MIN(1,IF($B124=0,0,
IF(NOT(ISBLANK(N124)),N124,
VLOOKUP($A124,InnerGradeTable!$A:$W,MATCH(SUBSTITUTE(G$1,"|Float","표준수치"),InnerGradeTable!$1:$1,0),0)*EnhanceTable!$R124)))</f>
        <v>6.3778100513367103E-2</v>
      </c>
      <c r="H124">
        <f>MIN(1,IF($B124=0,0,
IF(NOT(ISBLANK(O124)),O124,
VLOOKUP($A124,InnerGradeTable!$A:$W,MATCH(SUBSTITUTE(H$1,"|Float","표준수치"),InnerGradeTable!$1:$1,0),0)*EnhanceTable!$R124)))</f>
        <v>0.15944525128341777</v>
      </c>
      <c r="I124">
        <f>MIN(1,IF($B124=0,0,
IF(NOT(ISBLANK(P124)),P124,
VLOOKUP($A124,InnerGradeTable!$A:$W,MATCH(SUBSTITUTE(I$1,"|Float","표준수치"),InnerGradeTable!$1:$1,0),0)*EnhanceTable!$R124)))</f>
        <v>0.15944525128341777</v>
      </c>
      <c r="J124">
        <f>MIN(1,IF($B124=0,0,
IF(NOT(ISBLANK(Q124)),Q124,
VLOOKUP($A124,InnerGradeTable!$A:$W,MATCH(SUBSTITUTE(J$1,"|Float","표준수치"),InnerGradeTable!$1:$1,0),0)*EnhanceTable!$R124)))</f>
        <v>0.15944525128341777</v>
      </c>
      <c r="R124">
        <f t="shared" si="52"/>
        <v>0.61252487733037764</v>
      </c>
      <c r="S124">
        <f t="shared" si="53"/>
        <v>0.18495144068770342</v>
      </c>
      <c r="T124">
        <f t="shared" si="54"/>
        <v>0.40121096873902184</v>
      </c>
      <c r="U124">
        <f t="shared" si="55"/>
        <v>0.72531072290032994</v>
      </c>
      <c r="V124">
        <f t="shared" si="56"/>
        <v>0.96293706721144745</v>
      </c>
      <c r="W124">
        <f t="shared" si="57"/>
        <v>0.99983083897722935</v>
      </c>
      <c r="X124">
        <f t="shared" si="58"/>
        <v>0.99983083897722935</v>
      </c>
      <c r="Y124">
        <f t="shared" si="59"/>
        <v>0.99983083897722935</v>
      </c>
      <c r="Z124">
        <f t="shared" si="49"/>
        <v>244.48953820321441</v>
      </c>
      <c r="AA124">
        <f t="shared" si="50"/>
        <v>97.49473767674894</v>
      </c>
      <c r="AB124">
        <f t="shared" si="51"/>
        <v>38.695177673658279</v>
      </c>
      <c r="AC124">
        <f t="shared" si="44"/>
        <v>15.17112606669763</v>
      </c>
      <c r="AD124">
        <f t="shared" si="45"/>
        <v>5.750047253820723</v>
      </c>
      <c r="AE124">
        <f t="shared" si="46"/>
        <v>5.750047253820723</v>
      </c>
      <c r="AF124">
        <f t="shared" si="47"/>
        <v>5.750047253820723</v>
      </c>
    </row>
    <row r="125" spans="1:32" x14ac:dyDescent="0.3">
      <c r="A125">
        <v>6</v>
      </c>
      <c r="B125">
        <v>7</v>
      </c>
      <c r="C125" s="3">
        <f t="shared" si="48"/>
        <v>1.8280391208166908</v>
      </c>
      <c r="D125">
        <f>MIN(1,IF($B125=0,0,
IF(NOT(ISBLANK(K125)),K125,
VLOOKUP($A125,InnerGradeTable!$A:$W,MATCH(SUBSTITUTE(D$1,"|Float","표준수치"),InnerGradeTable!$1:$1,0),0)*EnhanceTable!$R125)))</f>
        <v>3.779442993384717E-3</v>
      </c>
      <c r="E125">
        <f>MIN(1,IF($B125=0,0,
IF(NOT(ISBLANK(L125)),L125,
VLOOKUP($A125,InnerGradeTable!$A:$W,MATCH(SUBSTITUTE(E$1,"|Float","표준수치"),InnerGradeTable!$1:$1,0),0)*EnhanceTable!$R125)))</f>
        <v>9.4486074834617909E-3</v>
      </c>
      <c r="F125">
        <f>MIN(1,IF($B125=0,0,
IF(NOT(ISBLANK(M125)),M125,
VLOOKUP($A125,InnerGradeTable!$A:$W,MATCH(SUBSTITUTE(F$1,"|Float","표준수치"),InnerGradeTable!$1:$1,0),0)*EnhanceTable!$R125)))</f>
        <v>2.362151870865448E-2</v>
      </c>
      <c r="G125">
        <f>MIN(1,IF($B125=0,0,
IF(NOT(ISBLANK(N125)),N125,
VLOOKUP($A125,InnerGradeTable!$A:$W,MATCH(SUBSTITUTE(G$1,"|Float","표준수치"),InnerGradeTable!$1:$1,0),0)*EnhanceTable!$R125)))</f>
        <v>5.9053796771636198E-2</v>
      </c>
      <c r="H125">
        <f>MIN(1,IF($B125=0,0,
IF(NOT(ISBLANK(O125)),O125,
VLOOKUP($A125,InnerGradeTable!$A:$W,MATCH(SUBSTITUTE(H$1,"|Float","표준수치"),InnerGradeTable!$1:$1,0),0)*EnhanceTable!$R125)))</f>
        <v>0.14763449192909051</v>
      </c>
      <c r="I125">
        <f>MIN(1,IF($B125=0,0,
IF(NOT(ISBLANK(P125)),P125,
VLOOKUP($A125,InnerGradeTable!$A:$W,MATCH(SUBSTITUTE(I$1,"|Float","표준수치"),InnerGradeTable!$1:$1,0),0)*EnhanceTable!$R125)))</f>
        <v>0.14763449192909051</v>
      </c>
      <c r="J125">
        <f>MIN(1,IF($B125=0,0,
IF(NOT(ISBLANK(Q125)),Q125,
VLOOKUP($A125,InnerGradeTable!$A:$W,MATCH(SUBSTITUTE(J$1,"|Float","표준수치"),InnerGradeTable!$1:$1,0),0)*EnhanceTable!$R125)))</f>
        <v>0.14763449192909051</v>
      </c>
      <c r="R125">
        <f t="shared" si="52"/>
        <v>0.56715266419479404</v>
      </c>
      <c r="S125">
        <f t="shared" si="53"/>
        <v>0.17248674748250425</v>
      </c>
      <c r="T125">
        <f t="shared" si="54"/>
        <v>0.37791369264995112</v>
      </c>
      <c r="U125">
        <f t="shared" si="55"/>
        <v>0.6973714026243254</v>
      </c>
      <c r="V125">
        <f t="shared" si="56"/>
        <v>0.95233059736071357</v>
      </c>
      <c r="W125">
        <f t="shared" si="57"/>
        <v>0.99966014523833491</v>
      </c>
      <c r="X125">
        <f t="shared" si="58"/>
        <v>0.99966014523833491</v>
      </c>
      <c r="Y125">
        <f t="shared" si="59"/>
        <v>0.99966014523833491</v>
      </c>
      <c r="Z125">
        <f t="shared" si="49"/>
        <v>264.08878010450962</v>
      </c>
      <c r="AA125">
        <f t="shared" si="50"/>
        <v>105.33451468303706</v>
      </c>
      <c r="AB125">
        <f t="shared" si="51"/>
        <v>41.831292461893817</v>
      </c>
      <c r="AC125">
        <f t="shared" si="44"/>
        <v>16.426104142903039</v>
      </c>
      <c r="AD125">
        <f t="shared" si="45"/>
        <v>6.2535280152469372</v>
      </c>
      <c r="AE125">
        <f t="shared" si="46"/>
        <v>6.2535280152469372</v>
      </c>
      <c r="AF125">
        <f t="shared" si="47"/>
        <v>6.2535280152469372</v>
      </c>
    </row>
    <row r="126" spans="1:32" x14ac:dyDescent="0.3">
      <c r="A126">
        <v>6</v>
      </c>
      <c r="B126">
        <v>8</v>
      </c>
      <c r="C126" s="3">
        <f t="shared" si="48"/>
        <v>1.9925626416901931</v>
      </c>
      <c r="D126">
        <f>MIN(1,IF($B126=0,0,
IF(NOT(ISBLANK(K126)),K126,
VLOOKUP($A126,InnerGradeTable!$A:$W,MATCH(SUBSTITUTE(D$1,"|Float","표준수치"),InnerGradeTable!$1:$1,0),0)*EnhanceTable!$R126)))</f>
        <v>3.4994842531339966E-3</v>
      </c>
      <c r="E126">
        <f>MIN(1,IF($B126=0,0,
IF(NOT(ISBLANK(L126)),L126,
VLOOKUP($A126,InnerGradeTable!$A:$W,MATCH(SUBSTITUTE(E$1,"|Float","표준수치"),InnerGradeTable!$1:$1,0),0)*EnhanceTable!$R126)))</f>
        <v>8.7487106328349908E-3</v>
      </c>
      <c r="F126">
        <f>MIN(1,IF($B126=0,0,
IF(NOT(ISBLANK(M126)),M126,
VLOOKUP($A126,InnerGradeTable!$A:$W,MATCH(SUBSTITUTE(F$1,"|Float","표준수치"),InnerGradeTable!$1:$1,0),0)*EnhanceTable!$R126)))</f>
        <v>2.1871776582087481E-2</v>
      </c>
      <c r="G126">
        <f>MIN(1,IF($B126=0,0,
IF(NOT(ISBLANK(N126)),N126,
VLOOKUP($A126,InnerGradeTable!$A:$W,MATCH(SUBSTITUTE(G$1,"|Float","표준수치"),InnerGradeTable!$1:$1,0),0)*EnhanceTable!$R126)))</f>
        <v>5.4679441455218698E-2</v>
      </c>
      <c r="H126">
        <f>MIN(1,IF($B126=0,0,
IF(NOT(ISBLANK(O126)),O126,
VLOOKUP($A126,InnerGradeTable!$A:$W,MATCH(SUBSTITUTE(H$1,"|Float","표준수치"),InnerGradeTable!$1:$1,0),0)*EnhanceTable!$R126)))</f>
        <v>0.13669860363804676</v>
      </c>
      <c r="I126">
        <f>MIN(1,IF($B126=0,0,
IF(NOT(ISBLANK(P126)),P126,
VLOOKUP($A126,InnerGradeTable!$A:$W,MATCH(SUBSTITUTE(I$1,"|Float","표준수치"),InnerGradeTable!$1:$1,0),0)*EnhanceTable!$R126)))</f>
        <v>0.13669860363804676</v>
      </c>
      <c r="J126">
        <f>MIN(1,IF($B126=0,0,
IF(NOT(ISBLANK(Q126)),Q126,
VLOOKUP($A126,InnerGradeTable!$A:$W,MATCH(SUBSTITUTE(J$1,"|Float","표준수치"),InnerGradeTable!$1:$1,0),0)*EnhanceTable!$R126)))</f>
        <v>0.13669860363804676</v>
      </c>
      <c r="R126">
        <f t="shared" si="52"/>
        <v>0.52514135573592036</v>
      </c>
      <c r="S126">
        <f t="shared" si="53"/>
        <v>0.16077890783183635</v>
      </c>
      <c r="T126">
        <f t="shared" si="54"/>
        <v>0.35555143398285494</v>
      </c>
      <c r="U126">
        <f t="shared" si="55"/>
        <v>0.66902932000230586</v>
      </c>
      <c r="V126">
        <f t="shared" si="56"/>
        <v>0.93988883499380504</v>
      </c>
      <c r="W126">
        <f t="shared" si="57"/>
        <v>0.99935713146711214</v>
      </c>
      <c r="X126">
        <f t="shared" si="58"/>
        <v>0.99935713146711214</v>
      </c>
      <c r="Y126">
        <f t="shared" si="59"/>
        <v>0.99935713146711214</v>
      </c>
      <c r="Z126">
        <f t="shared" si="49"/>
        <v>285.25595550153179</v>
      </c>
      <c r="AA126">
        <f t="shared" si="50"/>
        <v>113.80145908276268</v>
      </c>
      <c r="AB126">
        <f t="shared" si="51"/>
        <v>45.21825870710763</v>
      </c>
      <c r="AC126">
        <f t="shared" si="44"/>
        <v>17.781380760847213</v>
      </c>
      <c r="AD126">
        <f t="shared" si="45"/>
        <v>6.7969980193215278</v>
      </c>
      <c r="AE126">
        <f t="shared" si="46"/>
        <v>6.7969980193215278</v>
      </c>
      <c r="AF126">
        <f t="shared" si="47"/>
        <v>6.7969980193215278</v>
      </c>
    </row>
    <row r="127" spans="1:32" x14ac:dyDescent="0.3">
      <c r="A127">
        <v>6</v>
      </c>
      <c r="B127">
        <v>9</v>
      </c>
      <c r="C127" s="3">
        <f t="shared" si="48"/>
        <v>2.1718932794423105</v>
      </c>
      <c r="D127">
        <f>MIN(1,IF($B127=0,0,
IF(NOT(ISBLANK(K127)),K127,
VLOOKUP($A127,InnerGradeTable!$A:$W,MATCH(SUBSTITUTE(D$1,"|Float","표준수치"),InnerGradeTable!$1:$1,0),0)*EnhanceTable!$R127)))</f>
        <v>3.2402631973462931E-3</v>
      </c>
      <c r="E127">
        <f>MIN(1,IF($B127=0,0,
IF(NOT(ISBLANK(L127)),L127,
VLOOKUP($A127,InnerGradeTable!$A:$W,MATCH(SUBSTITUTE(E$1,"|Float","표준수치"),InnerGradeTable!$1:$1,0),0)*EnhanceTable!$R127)))</f>
        <v>8.1006579933657324E-3</v>
      </c>
      <c r="F127">
        <f>MIN(1,IF($B127=0,0,
IF(NOT(ISBLANK(M127)),M127,
VLOOKUP($A127,InnerGradeTable!$A:$W,MATCH(SUBSTITUTE(F$1,"|Float","표준수치"),InnerGradeTable!$1:$1,0),0)*EnhanceTable!$R127)))</f>
        <v>2.0251644983414332E-2</v>
      </c>
      <c r="G127">
        <f>MIN(1,IF($B127=0,0,
IF(NOT(ISBLANK(N127)),N127,
VLOOKUP($A127,InnerGradeTable!$A:$W,MATCH(SUBSTITUTE(G$1,"|Float","표준수치"),InnerGradeTable!$1:$1,0),0)*EnhanceTable!$R127)))</f>
        <v>5.0629112458535831E-2</v>
      </c>
      <c r="H127">
        <f>MIN(1,IF($B127=0,0,
IF(NOT(ISBLANK(O127)),O127,
VLOOKUP($A127,InnerGradeTable!$A:$W,MATCH(SUBSTITUTE(H$1,"|Float","표준수치"),InnerGradeTable!$1:$1,0),0)*EnhanceTable!$R127)))</f>
        <v>0.12657278114633957</v>
      </c>
      <c r="I127">
        <f>MIN(1,IF($B127=0,0,
IF(NOT(ISBLANK(P127)),P127,
VLOOKUP($A127,InnerGradeTable!$A:$W,MATCH(SUBSTITUTE(I$1,"|Float","표준수치"),InnerGradeTable!$1:$1,0),0)*EnhanceTable!$R127)))</f>
        <v>0.12657278114633957</v>
      </c>
      <c r="J127">
        <f>MIN(1,IF($B127=0,0,
IF(NOT(ISBLANK(Q127)),Q127,
VLOOKUP($A127,InnerGradeTable!$A:$W,MATCH(SUBSTITUTE(J$1,"|Float","표준수치"),InnerGradeTable!$1:$1,0),0)*EnhanceTable!$R127)))</f>
        <v>0.12657278114633957</v>
      </c>
      <c r="R127">
        <f t="shared" si="52"/>
        <v>0.48624199605177809</v>
      </c>
      <c r="S127">
        <f t="shared" si="53"/>
        <v>0.14979366414966377</v>
      </c>
      <c r="T127">
        <f t="shared" si="54"/>
        <v>0.33414432082010592</v>
      </c>
      <c r="U127">
        <f t="shared" si="55"/>
        <v>0.64047661107156628</v>
      </c>
      <c r="V127">
        <f t="shared" si="56"/>
        <v>0.92556186265487073</v>
      </c>
      <c r="W127">
        <f t="shared" si="57"/>
        <v>0.99884830868511576</v>
      </c>
      <c r="X127">
        <f t="shared" si="58"/>
        <v>0.99884830868511576</v>
      </c>
      <c r="Y127">
        <f t="shared" si="59"/>
        <v>0.99884830868511576</v>
      </c>
      <c r="Z127">
        <f t="shared" si="49"/>
        <v>308.11649951003403</v>
      </c>
      <c r="AA127">
        <f t="shared" si="50"/>
        <v>122.94574537576555</v>
      </c>
      <c r="AB127">
        <f t="shared" si="51"/>
        <v>48.876147414267074</v>
      </c>
      <c r="AC127">
        <f t="shared" si="44"/>
        <v>19.244987830863611</v>
      </c>
      <c r="AD127">
        <f t="shared" si="45"/>
        <v>7.3836829153028312</v>
      </c>
      <c r="AE127">
        <f t="shared" si="46"/>
        <v>7.3836829153028312</v>
      </c>
      <c r="AF127">
        <f t="shared" si="47"/>
        <v>7.3836829153028312</v>
      </c>
    </row>
    <row r="128" spans="1:32" x14ac:dyDescent="0.3">
      <c r="A128">
        <v>6</v>
      </c>
      <c r="B128">
        <v>10</v>
      </c>
      <c r="C128" s="3">
        <f t="shared" ref="C128:C148" si="60">IF(B128=0,1,C127*1.09)</f>
        <v>2.3673636745921187</v>
      </c>
      <c r="D128">
        <f>MIN(1,IF($B128=0,0,
IF(NOT(ISBLANK(K128)),K128,
VLOOKUP($A128,InnerGradeTable!$A:$W,MATCH(SUBSTITUTE(D$1,"|Float","표준수치"),InnerGradeTable!$1:$1,0),0)*EnhanceTable!$R128)))</f>
        <v>2.4925101518048407E-3</v>
      </c>
      <c r="E128">
        <f>MIN(1,IF($B128=0,0,
IF(NOT(ISBLANK(L128)),L128,
VLOOKUP($A128,InnerGradeTable!$A:$W,MATCH(SUBSTITUTE(E$1,"|Float","표준수치"),InnerGradeTable!$1:$1,0),0)*EnhanceTable!$R128)))</f>
        <v>6.231275379512102E-3</v>
      </c>
      <c r="F128">
        <f>MIN(1,IF($B128=0,0,
IF(NOT(ISBLANK(M128)),M128,
VLOOKUP($A128,InnerGradeTable!$A:$W,MATCH(SUBSTITUTE(F$1,"|Float","표준수치"),InnerGradeTable!$1:$1,0),0)*EnhanceTable!$R128)))</f>
        <v>1.5578188448780256E-2</v>
      </c>
      <c r="G128">
        <f>MIN(1,IF($B128=0,0,
IF(NOT(ISBLANK(N128)),N128,
VLOOKUP($A128,InnerGradeTable!$A:$W,MATCH(SUBSTITUTE(G$1,"|Float","표준수치"),InnerGradeTable!$1:$1,0),0)*EnhanceTable!$R128)))</f>
        <v>3.8945471121950639E-2</v>
      </c>
      <c r="H128">
        <f>MIN(1,IF($B128=0,0,
IF(NOT(ISBLANK(O128)),O128,
VLOOKUP($A128,InnerGradeTable!$A:$W,MATCH(SUBSTITUTE(H$1,"|Float","표준수치"),InnerGradeTable!$1:$1,0),0)*EnhanceTable!$R128)))</f>
        <v>9.7363677804876606E-2</v>
      </c>
      <c r="I128">
        <f>MIN(1,IF($B128=0,0,
IF(NOT(ISBLANK(P128)),P128,
VLOOKUP($A128,InnerGradeTable!$A:$W,MATCH(SUBSTITUTE(I$1,"|Float","표준수치"),InnerGradeTable!$1:$1,0),0)*EnhanceTable!$R128)))</f>
        <v>9.7363677804876606E-2</v>
      </c>
      <c r="J128">
        <f>MIN(1,IF($B128=0,0,
IF(NOT(ISBLANK(Q128)),Q128,
VLOOKUP($A128,InnerGradeTable!$A:$W,MATCH(SUBSTITUTE(J$1,"|Float","표준수치"),InnerGradeTable!$1:$1,0),0)*EnhanceTable!$R128)))</f>
        <v>9.7363677804876606E-2</v>
      </c>
      <c r="R128">
        <f t="shared" si="52"/>
        <v>0.37403230465521392</v>
      </c>
      <c r="S128">
        <f t="shared" si="53"/>
        <v>0.11730988121705888</v>
      </c>
      <c r="T128">
        <f t="shared" si="54"/>
        <v>0.26841256718538231</v>
      </c>
      <c r="U128">
        <f t="shared" si="55"/>
        <v>0.54389862261737931</v>
      </c>
      <c r="V128">
        <f t="shared" si="56"/>
        <v>0.86278503436281473</v>
      </c>
      <c r="W128">
        <f t="shared" si="57"/>
        <v>0.99403459024697649</v>
      </c>
      <c r="X128">
        <f t="shared" si="58"/>
        <v>0.99403459024697649</v>
      </c>
      <c r="Y128">
        <f t="shared" si="59"/>
        <v>0.99403459024697649</v>
      </c>
      <c r="Z128">
        <f t="shared" ref="Z128:Z148" si="61">SQRT((1-D128)/D128^2)</f>
        <v>400.70166480795109</v>
      </c>
      <c r="AA128">
        <f t="shared" ref="AA128:AA148" si="62">SQRT((1-E128)/E128^2)</f>
        <v>159.98000935853088</v>
      </c>
      <c r="AB128">
        <f t="shared" ref="AB128:AB148" si="63">SQRT((1-F128)/F128^2)</f>
        <v>63.690353691339169</v>
      </c>
      <c r="AC128">
        <f t="shared" si="44"/>
        <v>25.171961159688241</v>
      </c>
      <c r="AD128">
        <f t="shared" si="45"/>
        <v>9.7579689596213353</v>
      </c>
      <c r="AE128">
        <f t="shared" si="46"/>
        <v>9.7579689596213353</v>
      </c>
      <c r="AF128">
        <f t="shared" si="47"/>
        <v>9.7579689596213353</v>
      </c>
    </row>
    <row r="129" spans="1:32" x14ac:dyDescent="0.3">
      <c r="A129">
        <v>6</v>
      </c>
      <c r="B129">
        <v>11</v>
      </c>
      <c r="C129" s="3">
        <f t="shared" si="60"/>
        <v>2.5804264053054098</v>
      </c>
      <c r="D129">
        <f>MIN(1,IF($B129=0,0,
IF(NOT(ISBLANK(K129)),K129,
VLOOKUP($A129,InnerGradeTable!$A:$W,MATCH(SUBSTITUTE(D$1,"|Float","표준수치"),InnerGradeTable!$1:$1,0),0)*EnhanceTable!$R129)))</f>
        <v>2.3078797701896673E-3</v>
      </c>
      <c r="E129">
        <f>MIN(1,IF($B129=0,0,
IF(NOT(ISBLANK(L129)),L129,
VLOOKUP($A129,InnerGradeTable!$A:$W,MATCH(SUBSTITUTE(E$1,"|Float","표준수치"),InnerGradeTable!$1:$1,0),0)*EnhanceTable!$R129)))</f>
        <v>5.7696994254741677E-3</v>
      </c>
      <c r="F129">
        <f>MIN(1,IF($B129=0,0,
IF(NOT(ISBLANK(M129)),M129,
VLOOKUP($A129,InnerGradeTable!$A:$W,MATCH(SUBSTITUTE(F$1,"|Float","표준수치"),InnerGradeTable!$1:$1,0),0)*EnhanceTable!$R129)))</f>
        <v>1.442424856368542E-2</v>
      </c>
      <c r="G129">
        <f>MIN(1,IF($B129=0,0,
IF(NOT(ISBLANK(N129)),N129,
VLOOKUP($A129,InnerGradeTable!$A:$W,MATCH(SUBSTITUTE(G$1,"|Float","표준수치"),InnerGradeTable!$1:$1,0),0)*EnhanceTable!$R129)))</f>
        <v>3.6060621409213553E-2</v>
      </c>
      <c r="H129">
        <f>MIN(1,IF($B129=0,0,
IF(NOT(ISBLANK(O129)),O129,
VLOOKUP($A129,InnerGradeTable!$A:$W,MATCH(SUBSTITUTE(H$1,"|Float","표준수치"),InnerGradeTable!$1:$1,0),0)*EnhanceTable!$R129)))</f>
        <v>9.0151553523033875E-2</v>
      </c>
      <c r="I129">
        <f>MIN(1,IF($B129=0,0,
IF(NOT(ISBLANK(P129)),P129,
VLOOKUP($A129,InnerGradeTable!$A:$W,MATCH(SUBSTITUTE(I$1,"|Float","표준수치"),InnerGradeTable!$1:$1,0),0)*EnhanceTable!$R129)))</f>
        <v>9.0151553523033875E-2</v>
      </c>
      <c r="J129">
        <f>MIN(1,IF($B129=0,0,
IF(NOT(ISBLANK(Q129)),Q129,
VLOOKUP($A129,InnerGradeTable!$A:$W,MATCH(SUBSTITUTE(J$1,"|Float","표준수치"),InnerGradeTable!$1:$1,0),0)*EnhanceTable!$R129)))</f>
        <v>9.0151553523033875E-2</v>
      </c>
      <c r="R129">
        <f t="shared" si="52"/>
        <v>0.34632620801408692</v>
      </c>
      <c r="S129">
        <f t="shared" si="53"/>
        <v>0.10910379541277471</v>
      </c>
      <c r="T129">
        <f t="shared" si="54"/>
        <v>0.25122775624726457</v>
      </c>
      <c r="U129">
        <f t="shared" si="55"/>
        <v>0.51638418953624177</v>
      </c>
      <c r="V129">
        <f t="shared" si="56"/>
        <v>0.84060080796228265</v>
      </c>
      <c r="W129">
        <f t="shared" si="57"/>
        <v>0.99111918355054207</v>
      </c>
      <c r="X129">
        <f t="shared" si="58"/>
        <v>0.99111918355054207</v>
      </c>
      <c r="Y129">
        <f t="shared" si="59"/>
        <v>0.99111918355054207</v>
      </c>
      <c r="Z129">
        <f t="shared" si="61"/>
        <v>432.7978460831165</v>
      </c>
      <c r="AA129">
        <f t="shared" si="62"/>
        <v>172.81853066003441</v>
      </c>
      <c r="AB129">
        <f t="shared" si="63"/>
        <v>68.825885431052612</v>
      </c>
      <c r="AC129">
        <f t="shared" si="44"/>
        <v>27.22648990374493</v>
      </c>
      <c r="AD129">
        <f t="shared" si="45"/>
        <v>10.580624794619146</v>
      </c>
      <c r="AE129">
        <f t="shared" si="46"/>
        <v>10.580624794619146</v>
      </c>
      <c r="AF129">
        <f t="shared" si="47"/>
        <v>10.580624794619146</v>
      </c>
    </row>
    <row r="130" spans="1:32" x14ac:dyDescent="0.3">
      <c r="A130">
        <v>6</v>
      </c>
      <c r="B130">
        <v>12</v>
      </c>
      <c r="C130" s="3">
        <f t="shared" si="60"/>
        <v>2.8126647817828969</v>
      </c>
      <c r="D130">
        <f>MIN(1,IF($B130=0,0,
IF(NOT(ISBLANK(K130)),K130,
VLOOKUP($A130,InnerGradeTable!$A:$W,MATCH(SUBSTITUTE(D$1,"|Float","표준수치"),InnerGradeTable!$1:$1,0),0)*EnhanceTable!$R130)))</f>
        <v>2.1369257131385808E-3</v>
      </c>
      <c r="E130">
        <f>MIN(1,IF($B130=0,0,
IF(NOT(ISBLANK(L130)),L130,
VLOOKUP($A130,InnerGradeTable!$A:$W,MATCH(SUBSTITUTE(E$1,"|Float","표준수치"),InnerGradeTable!$1:$1,0),0)*EnhanceTable!$R130)))</f>
        <v>5.342314282846451E-3</v>
      </c>
      <c r="F130">
        <f>MIN(1,IF($B130=0,0,
IF(NOT(ISBLANK(M130)),M130,
VLOOKUP($A130,InnerGradeTable!$A:$W,MATCH(SUBSTITUTE(F$1,"|Float","표준수치"),InnerGradeTable!$1:$1,0),0)*EnhanceTable!$R130)))</f>
        <v>1.335578570711613E-2</v>
      </c>
      <c r="G130">
        <f>MIN(1,IF($B130=0,0,
IF(NOT(ISBLANK(N130)),N130,
VLOOKUP($A130,InnerGradeTable!$A:$W,MATCH(SUBSTITUTE(G$1,"|Float","표준수치"),InnerGradeTable!$1:$1,0),0)*EnhanceTable!$R130)))</f>
        <v>3.3389464267790325E-2</v>
      </c>
      <c r="H130">
        <f>MIN(1,IF($B130=0,0,
IF(NOT(ISBLANK(O130)),O130,
VLOOKUP($A130,InnerGradeTable!$A:$W,MATCH(SUBSTITUTE(H$1,"|Float","표준수치"),InnerGradeTable!$1:$1,0),0)*EnhanceTable!$R130)))</f>
        <v>8.3473660669475813E-2</v>
      </c>
      <c r="I130">
        <f>MIN(1,IF($B130=0,0,
IF(NOT(ISBLANK(P130)),P130,
VLOOKUP($A130,InnerGradeTable!$A:$W,MATCH(SUBSTITUTE(I$1,"|Float","표준수치"),InnerGradeTable!$1:$1,0),0)*EnhanceTable!$R130)))</f>
        <v>8.3473660669475813E-2</v>
      </c>
      <c r="J130">
        <f>MIN(1,IF($B130=0,0,
IF(NOT(ISBLANK(Q130)),Q130,
VLOOKUP($A130,InnerGradeTable!$A:$W,MATCH(SUBSTITUTE(J$1,"|Float","표준수치"),InnerGradeTable!$1:$1,0),0)*EnhanceTable!$R130)))</f>
        <v>8.3473660669475813E-2</v>
      </c>
      <c r="R130">
        <f t="shared" ref="R130:R148" si="64">IF(B130=0,0,
IF(B130=1,1,
R129/IF(B130=5,1.2,
IF(B130=10,1.3,
IF(B130=15,1.6,
IF(B130=20,1.7,
IF(B130=25,2,
IF(B130=30,3,
1.08))))))))</f>
        <v>0.32067241482785824</v>
      </c>
      <c r="S130">
        <f t="shared" ref="S130:S148" si="65">1-(1-D130)^S$1</f>
        <v>0.10143893324416275</v>
      </c>
      <c r="T130">
        <f t="shared" ref="T130:T148" si="66">1-(1-E130)^T$1</f>
        <v>0.23496353039437479</v>
      </c>
      <c r="U130">
        <f t="shared" ref="U130:U148" si="67">1-(1-F130)^U$1</f>
        <v>0.48946129108879255</v>
      </c>
      <c r="V130">
        <f t="shared" ref="V130:V148" si="68">1-(1-G130)^V$1</f>
        <v>0.81694726390564854</v>
      </c>
      <c r="W130">
        <f t="shared" ref="W130:W148" si="69">1-(1-H130)^W$1</f>
        <v>0.98719889333699928</v>
      </c>
      <c r="X130">
        <f t="shared" ref="X130:X148" si="70">1-(1-I130)^X$1</f>
        <v>0.98719889333699928</v>
      </c>
      <c r="Y130">
        <f t="shared" ref="Y130:Y148" si="71">1-(1-J130)^Y$1</f>
        <v>0.98719889333699928</v>
      </c>
      <c r="Z130">
        <f t="shared" si="61"/>
        <v>467.461718292081</v>
      </c>
      <c r="AA130">
        <f t="shared" si="62"/>
        <v>186.68412469839834</v>
      </c>
      <c r="AB130">
        <f t="shared" si="63"/>
        <v>74.372236995256202</v>
      </c>
      <c r="AC130">
        <f t="shared" ref="AC130:AC148" si="72">SQRT((1-G130)/G130^2)</f>
        <v>29.445322233895411</v>
      </c>
      <c r="AD130">
        <f t="shared" ref="AD130:AD148" si="73">SQRT((1-H130)/H130^2)</f>
        <v>11.468932998889491</v>
      </c>
      <c r="AE130">
        <f t="shared" ref="AE130:AE148" si="74">SQRT((1-I130)/I130^2)</f>
        <v>11.468932998889491</v>
      </c>
      <c r="AF130">
        <f t="shared" ref="AF130:AF148" si="75">SQRT((1-J130)/J130^2)</f>
        <v>11.468932998889491</v>
      </c>
    </row>
    <row r="131" spans="1:32" x14ac:dyDescent="0.3">
      <c r="A131">
        <v>6</v>
      </c>
      <c r="B131">
        <v>13</v>
      </c>
      <c r="C131" s="3">
        <f t="shared" si="60"/>
        <v>3.0658046121433578</v>
      </c>
      <c r="D131">
        <f>MIN(1,IF($B131=0,0,
IF(NOT(ISBLANK(K131)),K131,
VLOOKUP($A131,InnerGradeTable!$A:$W,MATCH(SUBSTITUTE(D$1,"|Float","표준수치"),InnerGradeTable!$1:$1,0),0)*EnhanceTable!$R131)))</f>
        <v>1.9786349195727595E-3</v>
      </c>
      <c r="E131">
        <f>MIN(1,IF($B131=0,0,
IF(NOT(ISBLANK(L131)),L131,
VLOOKUP($A131,InnerGradeTable!$A:$W,MATCH(SUBSTITUTE(E$1,"|Float","표준수치"),InnerGradeTable!$1:$1,0),0)*EnhanceTable!$R131)))</f>
        <v>4.9465872989318989E-3</v>
      </c>
      <c r="F131">
        <f>MIN(1,IF($B131=0,0,
IF(NOT(ISBLANK(M131)),M131,
VLOOKUP($A131,InnerGradeTable!$A:$W,MATCH(SUBSTITUTE(F$1,"|Float","표준수치"),InnerGradeTable!$1:$1,0),0)*EnhanceTable!$R131)))</f>
        <v>1.2366468247329747E-2</v>
      </c>
      <c r="G131">
        <f>MIN(1,IF($B131=0,0,
IF(NOT(ISBLANK(N131)),N131,
VLOOKUP($A131,InnerGradeTable!$A:$W,MATCH(SUBSTITUTE(G$1,"|Float","표준수치"),InnerGradeTable!$1:$1,0),0)*EnhanceTable!$R131)))</f>
        <v>3.0916170618324367E-2</v>
      </c>
      <c r="H131">
        <f>MIN(1,IF($B131=0,0,
IF(NOT(ISBLANK(O131)),O131,
VLOOKUP($A131,InnerGradeTable!$A:$W,MATCH(SUBSTITUTE(H$1,"|Float","표준수치"),InnerGradeTable!$1:$1,0),0)*EnhanceTable!$R131)))</f>
        <v>7.729042654581092E-2</v>
      </c>
      <c r="I131">
        <f>MIN(1,IF($B131=0,0,
IF(NOT(ISBLANK(P131)),P131,
VLOOKUP($A131,InnerGradeTable!$A:$W,MATCH(SUBSTITUTE(I$1,"|Float","표준수치"),InnerGradeTable!$1:$1,0),0)*EnhanceTable!$R131)))</f>
        <v>7.729042654581092E-2</v>
      </c>
      <c r="J131">
        <f>MIN(1,IF($B131=0,0,
IF(NOT(ISBLANK(Q131)),Q131,
VLOOKUP($A131,InnerGradeTable!$A:$W,MATCH(SUBSTITUTE(J$1,"|Float","표준수치"),InnerGradeTable!$1:$1,0),0)*EnhanceTable!$R131)))</f>
        <v>7.729042654581092E-2</v>
      </c>
      <c r="R131">
        <f t="shared" si="64"/>
        <v>0.29691890261838721</v>
      </c>
      <c r="S131">
        <f t="shared" si="65"/>
        <v>9.428423758418869E-2</v>
      </c>
      <c r="T131">
        <f t="shared" si="66"/>
        <v>0.21959565913227486</v>
      </c>
      <c r="U131">
        <f t="shared" si="67"/>
        <v>0.46322618054746145</v>
      </c>
      <c r="V131">
        <f t="shared" si="68"/>
        <v>0.79199808241665248</v>
      </c>
      <c r="W131">
        <f t="shared" si="69"/>
        <v>0.98208357606660879</v>
      </c>
      <c r="X131">
        <f t="shared" si="70"/>
        <v>0.98208357606660879</v>
      </c>
      <c r="Y131">
        <f t="shared" si="71"/>
        <v>0.98208357606660879</v>
      </c>
      <c r="Z131">
        <f t="shared" si="61"/>
        <v>504.89869697471141</v>
      </c>
      <c r="AA131">
        <f t="shared" si="62"/>
        <v>201.6589579621745</v>
      </c>
      <c r="AB131">
        <f t="shared" si="63"/>
        <v>80.362275686703256</v>
      </c>
      <c r="AC131">
        <f t="shared" si="72"/>
        <v>31.841607011842658</v>
      </c>
      <c r="AD131">
        <f t="shared" si="73"/>
        <v>12.428159242107688</v>
      </c>
      <c r="AE131">
        <f t="shared" si="74"/>
        <v>12.428159242107688</v>
      </c>
      <c r="AF131">
        <f t="shared" si="75"/>
        <v>12.428159242107688</v>
      </c>
    </row>
    <row r="132" spans="1:32" x14ac:dyDescent="0.3">
      <c r="A132">
        <v>6</v>
      </c>
      <c r="B132">
        <v>14</v>
      </c>
      <c r="C132" s="3">
        <f t="shared" si="60"/>
        <v>3.34172702723626</v>
      </c>
      <c r="D132">
        <f>MIN(1,IF($B132=0,0,
IF(NOT(ISBLANK(K132)),K132,
VLOOKUP($A132,InnerGradeTable!$A:$W,MATCH(SUBSTITUTE(D$1,"|Float","표준수치"),InnerGradeTable!$1:$1,0),0)*EnhanceTable!$R132)))</f>
        <v>1.8320693699747771E-3</v>
      </c>
      <c r="E132">
        <f>MIN(1,IF($B132=0,0,
IF(NOT(ISBLANK(L132)),L132,
VLOOKUP($A132,InnerGradeTable!$A:$W,MATCH(SUBSTITUTE(E$1,"|Float","표준수치"),InnerGradeTable!$1:$1,0),0)*EnhanceTable!$R132)))</f>
        <v>4.5801734249369423E-3</v>
      </c>
      <c r="F132">
        <f>MIN(1,IF($B132=0,0,
IF(NOT(ISBLANK(M132)),M132,
VLOOKUP($A132,InnerGradeTable!$A:$W,MATCH(SUBSTITUTE(F$1,"|Float","표준수치"),InnerGradeTable!$1:$1,0),0)*EnhanceTable!$R132)))</f>
        <v>1.1450433562342358E-2</v>
      </c>
      <c r="G132">
        <f>MIN(1,IF($B132=0,0,
IF(NOT(ISBLANK(N132)),N132,
VLOOKUP($A132,InnerGradeTable!$A:$W,MATCH(SUBSTITUTE(G$1,"|Float","표준수치"),InnerGradeTable!$1:$1,0),0)*EnhanceTable!$R132)))</f>
        <v>2.8626083905855894E-2</v>
      </c>
      <c r="H132">
        <f>MIN(1,IF($B132=0,0,
IF(NOT(ISBLANK(O132)),O132,
VLOOKUP($A132,InnerGradeTable!$A:$W,MATCH(SUBSTITUTE(H$1,"|Float","표준수치"),InnerGradeTable!$1:$1,0),0)*EnhanceTable!$R132)))</f>
        <v>7.1565209764639731E-2</v>
      </c>
      <c r="I132">
        <f>MIN(1,IF($B132=0,0,
IF(NOT(ISBLANK(P132)),P132,
VLOOKUP($A132,InnerGradeTable!$A:$W,MATCH(SUBSTITUTE(I$1,"|Float","표준수치"),InnerGradeTable!$1:$1,0),0)*EnhanceTable!$R132)))</f>
        <v>7.1565209764639731E-2</v>
      </c>
      <c r="J132">
        <f>MIN(1,IF($B132=0,0,
IF(NOT(ISBLANK(Q132)),Q132,
VLOOKUP($A132,InnerGradeTable!$A:$W,MATCH(SUBSTITUTE(J$1,"|Float","표준수치"),InnerGradeTable!$1:$1,0),0)*EnhanceTable!$R132)))</f>
        <v>7.1565209764639731E-2</v>
      </c>
      <c r="R132">
        <f t="shared" si="64"/>
        <v>0.27492490983183998</v>
      </c>
      <c r="S132">
        <f t="shared" si="65"/>
        <v>8.760975761931844E-2</v>
      </c>
      <c r="T132">
        <f t="shared" si="66"/>
        <v>0.20509663713700554</v>
      </c>
      <c r="U132">
        <f t="shared" si="67"/>
        <v>0.43775901792908745</v>
      </c>
      <c r="V132">
        <f t="shared" si="68"/>
        <v>0.76594287395381921</v>
      </c>
      <c r="W132">
        <f t="shared" si="69"/>
        <v>0.97558985850330704</v>
      </c>
      <c r="X132">
        <f t="shared" si="70"/>
        <v>0.97558985850330704</v>
      </c>
      <c r="Y132">
        <f t="shared" si="71"/>
        <v>0.97558985850330704</v>
      </c>
      <c r="Z132">
        <f t="shared" si="61"/>
        <v>545.33063089430038</v>
      </c>
      <c r="AA132">
        <f t="shared" si="62"/>
        <v>217.83177020862911</v>
      </c>
      <c r="AB132">
        <f t="shared" si="63"/>
        <v>86.831498060238204</v>
      </c>
      <c r="AC132">
        <f t="shared" si="72"/>
        <v>34.429544635868851</v>
      </c>
      <c r="AD132">
        <f t="shared" si="73"/>
        <v>13.463989193474202</v>
      </c>
      <c r="AE132">
        <f t="shared" si="74"/>
        <v>13.463989193474202</v>
      </c>
      <c r="AF132">
        <f t="shared" si="75"/>
        <v>13.463989193474202</v>
      </c>
    </row>
    <row r="133" spans="1:32" x14ac:dyDescent="0.3">
      <c r="A133">
        <v>6</v>
      </c>
      <c r="B133">
        <v>15</v>
      </c>
      <c r="C133" s="3">
        <f t="shared" si="60"/>
        <v>3.6424824596875238</v>
      </c>
      <c r="D133">
        <f>MIN(1,IF($B133=0,0,
IF(NOT(ISBLANK(K133)),K133,
VLOOKUP($A133,InnerGradeTable!$A:$W,MATCH(SUBSTITUTE(D$1,"|Float","표준수치"),InnerGradeTable!$1:$1,0),0)*EnhanceTable!$R133)))</f>
        <v>1.1450433562342356E-3</v>
      </c>
      <c r="E133">
        <f>MIN(1,IF($B133=0,0,
IF(NOT(ISBLANK(L133)),L133,
VLOOKUP($A133,InnerGradeTable!$A:$W,MATCH(SUBSTITUTE(E$1,"|Float","표준수치"),InnerGradeTable!$1:$1,0),0)*EnhanceTable!$R133)))</f>
        <v>2.862608390585589E-3</v>
      </c>
      <c r="F133">
        <f>MIN(1,IF($B133=0,0,
IF(NOT(ISBLANK(M133)),M133,
VLOOKUP($A133,InnerGradeTable!$A:$W,MATCH(SUBSTITUTE(F$1,"|Float","표준수치"),InnerGradeTable!$1:$1,0),0)*EnhanceTable!$R133)))</f>
        <v>7.1565209764639726E-3</v>
      </c>
      <c r="G133">
        <f>MIN(1,IF($B133=0,0,
IF(NOT(ISBLANK(N133)),N133,
VLOOKUP($A133,InnerGradeTable!$A:$W,MATCH(SUBSTITUTE(G$1,"|Float","표준수치"),InnerGradeTable!$1:$1,0),0)*EnhanceTable!$R133)))</f>
        <v>1.7891302441159929E-2</v>
      </c>
      <c r="H133">
        <f>MIN(1,IF($B133=0,0,
IF(NOT(ISBLANK(O133)),O133,
VLOOKUP($A133,InnerGradeTable!$A:$W,MATCH(SUBSTITUTE(H$1,"|Float","표준수치"),InnerGradeTable!$1:$1,0),0)*EnhanceTable!$R133)))</f>
        <v>4.4728256102899829E-2</v>
      </c>
      <c r="I133">
        <f>MIN(1,IF($B133=0,0,
IF(NOT(ISBLANK(P133)),P133,
VLOOKUP($A133,InnerGradeTable!$A:$W,MATCH(SUBSTITUTE(I$1,"|Float","표준수치"),InnerGradeTable!$1:$1,0),0)*EnhanceTable!$R133)))</f>
        <v>4.4728256102899829E-2</v>
      </c>
      <c r="J133">
        <f>MIN(1,IF($B133=0,0,
IF(NOT(ISBLANK(Q133)),Q133,
VLOOKUP($A133,InnerGradeTable!$A:$W,MATCH(SUBSTITUTE(J$1,"|Float","표준수치"),InnerGradeTable!$1:$1,0),0)*EnhanceTable!$R133)))</f>
        <v>4.4728256102899829E-2</v>
      </c>
      <c r="R133">
        <f t="shared" si="64"/>
        <v>0.17182806864489997</v>
      </c>
      <c r="S133">
        <f t="shared" si="65"/>
        <v>5.5675074163236471E-2</v>
      </c>
      <c r="T133">
        <f t="shared" si="66"/>
        <v>0.13353682951909851</v>
      </c>
      <c r="U133">
        <f t="shared" si="67"/>
        <v>0.30170427097397468</v>
      </c>
      <c r="V133">
        <f t="shared" si="68"/>
        <v>0.59451213777897172</v>
      </c>
      <c r="W133">
        <f t="shared" si="69"/>
        <v>0.89852791264171261</v>
      </c>
      <c r="X133">
        <f t="shared" si="70"/>
        <v>0.89852791264171261</v>
      </c>
      <c r="Y133">
        <f t="shared" si="71"/>
        <v>0.89852791264171261</v>
      </c>
      <c r="Z133">
        <f t="shared" si="61"/>
        <v>872.82923296836384</v>
      </c>
      <c r="AA133">
        <f t="shared" si="62"/>
        <v>348.83139213319004</v>
      </c>
      <c r="AB133">
        <f t="shared" si="63"/>
        <v>139.23180240842731</v>
      </c>
      <c r="AC133">
        <f t="shared" si="72"/>
        <v>55.39082343004619</v>
      </c>
      <c r="AD133">
        <f t="shared" si="73"/>
        <v>21.851512350938815</v>
      </c>
      <c r="AE133">
        <f t="shared" si="74"/>
        <v>21.851512350938815</v>
      </c>
      <c r="AF133">
        <f t="shared" si="75"/>
        <v>21.851512350938815</v>
      </c>
    </row>
    <row r="134" spans="1:32" x14ac:dyDescent="0.3">
      <c r="A134">
        <v>6</v>
      </c>
      <c r="B134">
        <v>16</v>
      </c>
      <c r="C134" s="3">
        <f t="shared" si="60"/>
        <v>3.9703058810594012</v>
      </c>
      <c r="D134">
        <f>MIN(1,IF($B134=0,0,
IF(NOT(ISBLANK(K134)),K134,
VLOOKUP($A134,InnerGradeTable!$A:$W,MATCH(SUBSTITUTE(D$1,"|Float","표준수치"),InnerGradeTable!$1:$1,0),0)*EnhanceTable!$R134)))</f>
        <v>1.0602253298465142E-3</v>
      </c>
      <c r="E134">
        <f>MIN(1,IF($B134=0,0,
IF(NOT(ISBLANK(L134)),L134,
VLOOKUP($A134,InnerGradeTable!$A:$W,MATCH(SUBSTITUTE(E$1,"|Float","표준수치"),InnerGradeTable!$1:$1,0),0)*EnhanceTable!$R134)))</f>
        <v>2.6505633246162856E-3</v>
      </c>
      <c r="F134">
        <f>MIN(1,IF($B134=0,0,
IF(NOT(ISBLANK(M134)),M134,
VLOOKUP($A134,InnerGradeTable!$A:$W,MATCH(SUBSTITUTE(F$1,"|Float","표준수치"),InnerGradeTable!$1:$1,0),0)*EnhanceTable!$R134)))</f>
        <v>6.6264083115407145E-3</v>
      </c>
      <c r="G134">
        <f>MIN(1,IF($B134=0,0,
IF(NOT(ISBLANK(N134)),N134,
VLOOKUP($A134,InnerGradeTable!$A:$W,MATCH(SUBSTITUTE(G$1,"|Float","표준수치"),InnerGradeTable!$1:$1,0),0)*EnhanceTable!$R134)))</f>
        <v>1.6566020778851786E-2</v>
      </c>
      <c r="H134">
        <f>MIN(1,IF($B134=0,0,
IF(NOT(ISBLANK(O134)),O134,
VLOOKUP($A134,InnerGradeTable!$A:$W,MATCH(SUBSTITUTE(H$1,"|Float","표준수치"),InnerGradeTable!$1:$1,0),0)*EnhanceTable!$R134)))</f>
        <v>4.1415051947129466E-2</v>
      </c>
      <c r="I134">
        <f>MIN(1,IF($B134=0,0,
IF(NOT(ISBLANK(P134)),P134,
VLOOKUP($A134,InnerGradeTable!$A:$W,MATCH(SUBSTITUTE(I$1,"|Float","표준수치"),InnerGradeTable!$1:$1,0),0)*EnhanceTable!$R134)))</f>
        <v>4.1415051947129466E-2</v>
      </c>
      <c r="J134">
        <f>MIN(1,IF($B134=0,0,
IF(NOT(ISBLANK(Q134)),Q134,
VLOOKUP($A134,InnerGradeTable!$A:$W,MATCH(SUBSTITUTE(J$1,"|Float","표준수치"),InnerGradeTable!$1:$1,0),0)*EnhanceTable!$R134)))</f>
        <v>4.1415051947129466E-2</v>
      </c>
      <c r="R134">
        <f t="shared" si="64"/>
        <v>0.15910006356009254</v>
      </c>
      <c r="S134">
        <f t="shared" si="65"/>
        <v>5.1657341872527351E-2</v>
      </c>
      <c r="T134">
        <f t="shared" si="66"/>
        <v>0.12427583201194725</v>
      </c>
      <c r="U134">
        <f t="shared" si="67"/>
        <v>0.2828161254010324</v>
      </c>
      <c r="V134">
        <f t="shared" si="68"/>
        <v>0.56622902441035805</v>
      </c>
      <c r="W134">
        <f t="shared" si="69"/>
        <v>0.87934918351055014</v>
      </c>
      <c r="X134">
        <f t="shared" si="70"/>
        <v>0.87934918351055014</v>
      </c>
      <c r="Y134">
        <f t="shared" si="71"/>
        <v>0.87934918351055014</v>
      </c>
      <c r="Z134">
        <f t="shared" si="61"/>
        <v>942.69559367678289</v>
      </c>
      <c r="AA134">
        <f t="shared" si="62"/>
        <v>376.77795874986299</v>
      </c>
      <c r="AB134">
        <f t="shared" si="63"/>
        <v>150.41048514725205</v>
      </c>
      <c r="AC134">
        <f t="shared" si="72"/>
        <v>59.862438397279696</v>
      </c>
      <c r="AD134">
        <f t="shared" si="73"/>
        <v>23.640523652899681</v>
      </c>
      <c r="AE134">
        <f t="shared" si="74"/>
        <v>23.640523652899681</v>
      </c>
      <c r="AF134">
        <f t="shared" si="75"/>
        <v>23.640523652899681</v>
      </c>
    </row>
    <row r="135" spans="1:32" x14ac:dyDescent="0.3">
      <c r="A135">
        <v>6</v>
      </c>
      <c r="B135">
        <v>17</v>
      </c>
      <c r="C135" s="3">
        <f t="shared" si="60"/>
        <v>4.327633410354748</v>
      </c>
      <c r="D135">
        <f>MIN(1,IF($B135=0,0,
IF(NOT(ISBLANK(K135)),K135,
VLOOKUP($A135,InnerGradeTable!$A:$W,MATCH(SUBSTITUTE(D$1,"|Float","표준수치"),InnerGradeTable!$1:$1,0),0)*EnhanceTable!$R135)))</f>
        <v>9.8169012022825391E-4</v>
      </c>
      <c r="E135">
        <f>MIN(1,IF($B135=0,0,
IF(NOT(ISBLANK(L135)),L135,
VLOOKUP($A135,InnerGradeTable!$A:$W,MATCH(SUBSTITUTE(E$1,"|Float","표준수치"),InnerGradeTable!$1:$1,0),0)*EnhanceTable!$R135)))</f>
        <v>2.4542253005706343E-3</v>
      </c>
      <c r="F135">
        <f>MIN(1,IF($B135=0,0,
IF(NOT(ISBLANK(M135)),M135,
VLOOKUP($A135,InnerGradeTable!$A:$W,MATCH(SUBSTITUTE(F$1,"|Float","표준수치"),InnerGradeTable!$1:$1,0),0)*EnhanceTable!$R135)))</f>
        <v>6.1355632514265871E-3</v>
      </c>
      <c r="G135">
        <f>MIN(1,IF($B135=0,0,
IF(NOT(ISBLANK(N135)),N135,
VLOOKUP($A135,InnerGradeTable!$A:$W,MATCH(SUBSTITUTE(G$1,"|Float","표준수치"),InnerGradeTable!$1:$1,0),0)*EnhanceTable!$R135)))</f>
        <v>1.5338908128566467E-2</v>
      </c>
      <c r="H135">
        <f>MIN(1,IF($B135=0,0,
IF(NOT(ISBLANK(O135)),O135,
VLOOKUP($A135,InnerGradeTable!$A:$W,MATCH(SUBSTITUTE(H$1,"|Float","표준수치"),InnerGradeTable!$1:$1,0),0)*EnhanceTable!$R135)))</f>
        <v>3.8347270321416167E-2</v>
      </c>
      <c r="I135">
        <f>MIN(1,IF($B135=0,0,
IF(NOT(ISBLANK(P135)),P135,
VLOOKUP($A135,InnerGradeTable!$A:$W,MATCH(SUBSTITUTE(I$1,"|Float","표준수치"),InnerGradeTable!$1:$1,0),0)*EnhanceTable!$R135)))</f>
        <v>3.8347270321416167E-2</v>
      </c>
      <c r="J135">
        <f>MIN(1,IF($B135=0,0,
IF(NOT(ISBLANK(Q135)),Q135,
VLOOKUP($A135,InnerGradeTable!$A:$W,MATCH(SUBSTITUTE(J$1,"|Float","표준수치"),InnerGradeTable!$1:$1,0),0)*EnhanceTable!$R135)))</f>
        <v>3.8347270321416167E-2</v>
      </c>
      <c r="R135">
        <f t="shared" si="64"/>
        <v>0.14731487366675233</v>
      </c>
      <c r="S135">
        <f t="shared" si="65"/>
        <v>4.7922285532148945E-2</v>
      </c>
      <c r="T135">
        <f t="shared" si="66"/>
        <v>0.1156143823514757</v>
      </c>
      <c r="U135">
        <f t="shared" si="67"/>
        <v>0.26488119865818227</v>
      </c>
      <c r="V135">
        <f t="shared" si="68"/>
        <v>0.53832232708971284</v>
      </c>
      <c r="W135">
        <f t="shared" si="69"/>
        <v>0.85844883928416615</v>
      </c>
      <c r="X135">
        <f t="shared" si="70"/>
        <v>0.85844883928416615</v>
      </c>
      <c r="Y135">
        <f t="shared" si="71"/>
        <v>0.85844883928416615</v>
      </c>
      <c r="Z135">
        <f t="shared" si="61"/>
        <v>1018.1512616057363</v>
      </c>
      <c r="AA135">
        <f t="shared" si="62"/>
        <v>406.96024659571594</v>
      </c>
      <c r="AB135">
        <f t="shared" si="63"/>
        <v>162.48345219307447</v>
      </c>
      <c r="AC135">
        <f t="shared" si="72"/>
        <v>64.691756388991109</v>
      </c>
      <c r="AD135">
        <f t="shared" si="73"/>
        <v>25.572587860573996</v>
      </c>
      <c r="AE135">
        <f t="shared" si="74"/>
        <v>25.572587860573996</v>
      </c>
      <c r="AF135">
        <f t="shared" si="75"/>
        <v>25.572587860573996</v>
      </c>
    </row>
    <row r="136" spans="1:32" x14ac:dyDescent="0.3">
      <c r="A136">
        <v>6</v>
      </c>
      <c r="B136">
        <v>18</v>
      </c>
      <c r="C136" s="3">
        <f t="shared" si="60"/>
        <v>4.7171204172866759</v>
      </c>
      <c r="D136">
        <f>MIN(1,IF($B136=0,0,
IF(NOT(ISBLANK(K136)),K136,
VLOOKUP($A136,InnerGradeTable!$A:$W,MATCH(SUBSTITUTE(D$1,"|Float","표준수치"),InnerGradeTable!$1:$1,0),0)*EnhanceTable!$R136)))</f>
        <v>9.0897233354467948E-4</v>
      </c>
      <c r="E136">
        <f>MIN(1,IF($B136=0,0,
IF(NOT(ISBLANK(L136)),L136,
VLOOKUP($A136,InnerGradeTable!$A:$W,MATCH(SUBSTITUTE(E$1,"|Float","표준수치"),InnerGradeTable!$1:$1,0),0)*EnhanceTable!$R136)))</f>
        <v>2.2724308338616986E-3</v>
      </c>
      <c r="F136">
        <f>MIN(1,IF($B136=0,0,
IF(NOT(ISBLANK(M136)),M136,
VLOOKUP($A136,InnerGradeTable!$A:$W,MATCH(SUBSTITUTE(F$1,"|Float","표준수치"),InnerGradeTable!$1:$1,0),0)*EnhanceTable!$R136)))</f>
        <v>5.6810770846542468E-3</v>
      </c>
      <c r="G136">
        <f>MIN(1,IF($B136=0,0,
IF(NOT(ISBLANK(N136)),N136,
VLOOKUP($A136,InnerGradeTable!$A:$W,MATCH(SUBSTITUTE(G$1,"|Float","표준수치"),InnerGradeTable!$1:$1,0),0)*EnhanceTable!$R136)))</f>
        <v>1.4202692711635616E-2</v>
      </c>
      <c r="H136">
        <f>MIN(1,IF($B136=0,0,
IF(NOT(ISBLANK(O136)),O136,
VLOOKUP($A136,InnerGradeTable!$A:$W,MATCH(SUBSTITUTE(H$1,"|Float","표준수치"),InnerGradeTable!$1:$1,0),0)*EnhanceTable!$R136)))</f>
        <v>3.5506731779089043E-2</v>
      </c>
      <c r="I136">
        <f>MIN(1,IF($B136=0,0,
IF(NOT(ISBLANK(P136)),P136,
VLOOKUP($A136,InnerGradeTable!$A:$W,MATCH(SUBSTITUTE(I$1,"|Float","표준수치"),InnerGradeTable!$1:$1,0),0)*EnhanceTable!$R136)))</f>
        <v>3.5506731779089043E-2</v>
      </c>
      <c r="J136">
        <f>MIN(1,IF($B136=0,0,
IF(NOT(ISBLANK(Q136)),Q136,
VLOOKUP($A136,InnerGradeTable!$A:$W,MATCH(SUBSTITUTE(J$1,"|Float","표준수치"),InnerGradeTable!$1:$1,0),0)*EnhanceTable!$R136)))</f>
        <v>3.5506731779089043E-2</v>
      </c>
      <c r="R136">
        <f t="shared" si="64"/>
        <v>0.13640266080254845</v>
      </c>
      <c r="S136">
        <f t="shared" si="65"/>
        <v>4.4451048164407037E-2</v>
      </c>
      <c r="T136">
        <f t="shared" si="66"/>
        <v>0.10751969799339656</v>
      </c>
      <c r="U136">
        <f t="shared" si="67"/>
        <v>0.24788330619993915</v>
      </c>
      <c r="V136">
        <f t="shared" si="68"/>
        <v>0.51091834053376839</v>
      </c>
      <c r="W136">
        <f t="shared" si="69"/>
        <v>0.83595611749448784</v>
      </c>
      <c r="X136">
        <f t="shared" si="70"/>
        <v>0.83595611749448784</v>
      </c>
      <c r="Y136">
        <f t="shared" si="71"/>
        <v>0.83595611749448784</v>
      </c>
      <c r="Z136">
        <f t="shared" si="61"/>
        <v>1099.6433814542418</v>
      </c>
      <c r="AA136">
        <f t="shared" si="62"/>
        <v>439.55711367392115</v>
      </c>
      <c r="AB136">
        <f t="shared" si="63"/>
        <v>175.52224706140109</v>
      </c>
      <c r="AC136">
        <f t="shared" si="72"/>
        <v>69.907395631252555</v>
      </c>
      <c r="AD136">
        <f t="shared" si="73"/>
        <v>27.659154545031871</v>
      </c>
      <c r="AE136">
        <f t="shared" si="74"/>
        <v>27.659154545031871</v>
      </c>
      <c r="AF136">
        <f t="shared" si="75"/>
        <v>27.659154545031871</v>
      </c>
    </row>
    <row r="137" spans="1:32" x14ac:dyDescent="0.3">
      <c r="A137">
        <v>6</v>
      </c>
      <c r="B137">
        <v>19</v>
      </c>
      <c r="C137" s="3">
        <f t="shared" si="60"/>
        <v>5.1416612548424769</v>
      </c>
      <c r="D137">
        <f>MIN(1,IF($B137=0,0,
IF(NOT(ISBLANK(K137)),K137,
VLOOKUP($A137,InnerGradeTable!$A:$W,MATCH(SUBSTITUTE(D$1,"|Float","표준수치"),InnerGradeTable!$1:$1,0),0)*EnhanceTable!$R137)))</f>
        <v>8.4164104957840688E-4</v>
      </c>
      <c r="E137">
        <f>MIN(1,IF($B137=0,0,
IF(NOT(ISBLANK(L137)),L137,
VLOOKUP($A137,InnerGradeTable!$A:$W,MATCH(SUBSTITUTE(E$1,"|Float","표준수치"),InnerGradeTable!$1:$1,0),0)*EnhanceTable!$R137)))</f>
        <v>2.1041026239460173E-3</v>
      </c>
      <c r="F137">
        <f>MIN(1,IF($B137=0,0,
IF(NOT(ISBLANK(M137)),M137,
VLOOKUP($A137,InnerGradeTable!$A:$W,MATCH(SUBSTITUTE(F$1,"|Float","표준수치"),InnerGradeTable!$1:$1,0),0)*EnhanceTable!$R137)))</f>
        <v>5.2602565598650437E-3</v>
      </c>
      <c r="G137">
        <f>MIN(1,IF($B137=0,0,
IF(NOT(ISBLANK(N137)),N137,
VLOOKUP($A137,InnerGradeTable!$A:$W,MATCH(SUBSTITUTE(G$1,"|Float","표준수치"),InnerGradeTable!$1:$1,0),0)*EnhanceTable!$R137)))</f>
        <v>1.3150641399662608E-2</v>
      </c>
      <c r="H137">
        <f>MIN(1,IF($B137=0,0,
IF(NOT(ISBLANK(O137)),O137,
VLOOKUP($A137,InnerGradeTable!$A:$W,MATCH(SUBSTITUTE(H$1,"|Float","표준수치"),InnerGradeTable!$1:$1,0),0)*EnhanceTable!$R137)))</f>
        <v>3.2876603499156519E-2</v>
      </c>
      <c r="I137">
        <f>MIN(1,IF($B137=0,0,
IF(NOT(ISBLANK(P137)),P137,
VLOOKUP($A137,InnerGradeTable!$A:$W,MATCH(SUBSTITUTE(I$1,"|Float","표준수치"),InnerGradeTable!$1:$1,0),0)*EnhanceTable!$R137)))</f>
        <v>3.2876603499156519E-2</v>
      </c>
      <c r="J137">
        <f>MIN(1,IF($B137=0,0,
IF(NOT(ISBLANK(Q137)),Q137,
VLOOKUP($A137,InnerGradeTable!$A:$W,MATCH(SUBSTITUTE(J$1,"|Float","표준수치"),InnerGradeTable!$1:$1,0),0)*EnhanceTable!$R137)))</f>
        <v>3.2876603499156519E-2</v>
      </c>
      <c r="R137">
        <f t="shared" si="64"/>
        <v>0.12629876000235968</v>
      </c>
      <c r="S137">
        <f t="shared" si="65"/>
        <v>4.1225882448122753E-2</v>
      </c>
      <c r="T137">
        <f t="shared" si="66"/>
        <v>9.9959906120793418E-2</v>
      </c>
      <c r="U137">
        <f t="shared" si="67"/>
        <v>0.23180142723133601</v>
      </c>
      <c r="V137">
        <f t="shared" si="68"/>
        <v>0.48412657110787949</v>
      </c>
      <c r="W137">
        <f t="shared" si="69"/>
        <v>0.81202742529080751</v>
      </c>
      <c r="X137">
        <f t="shared" si="70"/>
        <v>0.81202742529080751</v>
      </c>
      <c r="Y137">
        <f t="shared" si="71"/>
        <v>0.81202742529080751</v>
      </c>
      <c r="Z137">
        <f t="shared" si="61"/>
        <v>1187.6548694882215</v>
      </c>
      <c r="AA137">
        <f t="shared" si="62"/>
        <v>474.76172660516397</v>
      </c>
      <c r="AB137">
        <f t="shared" si="63"/>
        <v>189.60413669085338</v>
      </c>
      <c r="AC137">
        <f t="shared" si="72"/>
        <v>75.540263654659597</v>
      </c>
      <c r="AD137">
        <f t="shared" si="73"/>
        <v>29.912588802551134</v>
      </c>
      <c r="AE137">
        <f t="shared" si="74"/>
        <v>29.912588802551134</v>
      </c>
      <c r="AF137">
        <f t="shared" si="75"/>
        <v>29.912588802551134</v>
      </c>
    </row>
    <row r="138" spans="1:32" x14ac:dyDescent="0.3">
      <c r="A138">
        <v>6</v>
      </c>
      <c r="B138">
        <v>20</v>
      </c>
      <c r="C138" s="3">
        <f t="shared" si="60"/>
        <v>5.6044107677783002</v>
      </c>
      <c r="D138">
        <f>MIN(1,IF($B138=0,0,
IF(NOT(ISBLANK(K138)),K138,
VLOOKUP($A138,InnerGradeTable!$A:$W,MATCH(SUBSTITUTE(D$1,"|Float","표준수치"),InnerGradeTable!$1:$1,0),0)*EnhanceTable!$R138)))</f>
        <v>4.9508297034023935E-4</v>
      </c>
      <c r="E138">
        <f>MIN(1,IF($B138=0,0,
IF(NOT(ISBLANK(L138)),L138,
VLOOKUP($A138,InnerGradeTable!$A:$W,MATCH(SUBSTITUTE(E$1,"|Float","표준수치"),InnerGradeTable!$1:$1,0),0)*EnhanceTable!$R138)))</f>
        <v>1.2377074258505983E-3</v>
      </c>
      <c r="F138">
        <f>MIN(1,IF($B138=0,0,
IF(NOT(ISBLANK(M138)),M138,
VLOOKUP($A138,InnerGradeTable!$A:$W,MATCH(SUBSTITUTE(F$1,"|Float","표준수치"),InnerGradeTable!$1:$1,0),0)*EnhanceTable!$R138)))</f>
        <v>3.094268564626496E-3</v>
      </c>
      <c r="G138">
        <f>MIN(1,IF($B138=0,0,
IF(NOT(ISBLANK(N138)),N138,
VLOOKUP($A138,InnerGradeTable!$A:$W,MATCH(SUBSTITUTE(G$1,"|Float","표준수치"),InnerGradeTable!$1:$1,0),0)*EnhanceTable!$R138)))</f>
        <v>7.7356714115662398E-3</v>
      </c>
      <c r="H138">
        <f>MIN(1,IF($B138=0,0,
IF(NOT(ISBLANK(O138)),O138,
VLOOKUP($A138,InnerGradeTable!$A:$W,MATCH(SUBSTITUTE(H$1,"|Float","표준수치"),InnerGradeTable!$1:$1,0),0)*EnhanceTable!$R138)))</f>
        <v>1.9339178528915601E-2</v>
      </c>
      <c r="I138">
        <f>MIN(1,IF($B138=0,0,
IF(NOT(ISBLANK(P138)),P138,
VLOOKUP($A138,InnerGradeTable!$A:$W,MATCH(SUBSTITUTE(I$1,"|Float","표준수치"),InnerGradeTable!$1:$1,0),0)*EnhanceTable!$R138)))</f>
        <v>1.9339178528915601E-2</v>
      </c>
      <c r="J138">
        <f>MIN(1,IF($B138=0,0,
IF(NOT(ISBLANK(Q138)),Q138,
VLOOKUP($A138,InnerGradeTable!$A:$W,MATCH(SUBSTITUTE(J$1,"|Float","표준수치"),InnerGradeTable!$1:$1,0),0)*EnhanceTable!$R138)))</f>
        <v>1.9339178528915601E-2</v>
      </c>
      <c r="R138">
        <f t="shared" si="64"/>
        <v>7.4293388236682162E-2</v>
      </c>
      <c r="S138">
        <f t="shared" si="65"/>
        <v>2.4456256916380092E-2</v>
      </c>
      <c r="T138">
        <f t="shared" si="66"/>
        <v>6.004539826862787E-2</v>
      </c>
      <c r="U138">
        <f t="shared" si="67"/>
        <v>0.14354481465784852</v>
      </c>
      <c r="V138">
        <f t="shared" si="68"/>
        <v>0.32178256783475512</v>
      </c>
      <c r="W138">
        <f t="shared" si="69"/>
        <v>0.6233471533248911</v>
      </c>
      <c r="X138">
        <f t="shared" si="70"/>
        <v>0.6233471533248911</v>
      </c>
      <c r="Y138">
        <f t="shared" si="71"/>
        <v>0.6233471533248911</v>
      </c>
      <c r="Z138">
        <f t="shared" si="61"/>
        <v>2019.363395153307</v>
      </c>
      <c r="AA138">
        <f t="shared" si="62"/>
        <v>807.44522801235371</v>
      </c>
      <c r="AB138">
        <f t="shared" si="63"/>
        <v>322.6777657455039</v>
      </c>
      <c r="AC138">
        <f t="shared" si="72"/>
        <v>128.77029053431065</v>
      </c>
      <c r="AD138">
        <f t="shared" si="73"/>
        <v>51.206063441609857</v>
      </c>
      <c r="AE138">
        <f t="shared" si="74"/>
        <v>51.206063441609857</v>
      </c>
      <c r="AF138">
        <f t="shared" si="75"/>
        <v>51.206063441609857</v>
      </c>
    </row>
    <row r="139" spans="1:32" x14ac:dyDescent="0.3">
      <c r="A139">
        <v>6</v>
      </c>
      <c r="B139">
        <v>21</v>
      </c>
      <c r="C139" s="3">
        <f t="shared" si="60"/>
        <v>6.1088077368783473</v>
      </c>
      <c r="D139">
        <f>MIN(1,IF($B139=0,0,
IF(NOT(ISBLANK(K139)),K139,
VLOOKUP($A139,InnerGradeTable!$A:$W,MATCH(SUBSTITUTE(D$1,"|Float","표준수치"),InnerGradeTable!$1:$1,0),0)*EnhanceTable!$R139)))</f>
        <v>4.584101577224438E-4</v>
      </c>
      <c r="E139">
        <f>MIN(1,IF($B139=0,0,
IF(NOT(ISBLANK(L139)),L139,
VLOOKUP($A139,InnerGradeTable!$A:$W,MATCH(SUBSTITUTE(E$1,"|Float","표준수치"),InnerGradeTable!$1:$1,0),0)*EnhanceTable!$R139)))</f>
        <v>1.1460253943061094E-3</v>
      </c>
      <c r="F139">
        <f>MIN(1,IF($B139=0,0,
IF(NOT(ISBLANK(M139)),M139,
VLOOKUP($A139,InnerGradeTable!$A:$W,MATCH(SUBSTITUTE(F$1,"|Float","표준수치"),InnerGradeTable!$1:$1,0),0)*EnhanceTable!$R139)))</f>
        <v>2.8650634857652737E-3</v>
      </c>
      <c r="G139">
        <f>MIN(1,IF($B139=0,0,
IF(NOT(ISBLANK(N139)),N139,
VLOOKUP($A139,InnerGradeTable!$A:$W,MATCH(SUBSTITUTE(G$1,"|Float","표준수치"),InnerGradeTable!$1:$1,0),0)*EnhanceTable!$R139)))</f>
        <v>7.1626587144131846E-3</v>
      </c>
      <c r="H139">
        <f>MIN(1,IF($B139=0,0,
IF(NOT(ISBLANK(O139)),O139,
VLOOKUP($A139,InnerGradeTable!$A:$W,MATCH(SUBSTITUTE(H$1,"|Float","표준수치"),InnerGradeTable!$1:$1,0),0)*EnhanceTable!$R139)))</f>
        <v>1.7906646786032959E-2</v>
      </c>
      <c r="I139">
        <f>MIN(1,IF($B139=0,0,
IF(NOT(ISBLANK(P139)),P139,
VLOOKUP($A139,InnerGradeTable!$A:$W,MATCH(SUBSTITUTE(I$1,"|Float","표준수치"),InnerGradeTable!$1:$1,0),0)*EnhanceTable!$R139)))</f>
        <v>1.7906646786032959E-2</v>
      </c>
      <c r="J139">
        <f>MIN(1,IF($B139=0,0,
IF(NOT(ISBLANK(Q139)),Q139,
VLOOKUP($A139,InnerGradeTable!$A:$W,MATCH(SUBSTITUTE(J$1,"|Float","표준수치"),InnerGradeTable!$1:$1,0),0)*EnhanceTable!$R139)))</f>
        <v>1.7906646786032959E-2</v>
      </c>
      <c r="R139">
        <f t="shared" si="64"/>
        <v>6.8790174293224218E-2</v>
      </c>
      <c r="S139">
        <f t="shared" si="65"/>
        <v>2.2664964487980499E-2</v>
      </c>
      <c r="T139">
        <f t="shared" si="66"/>
        <v>5.5721494350957967E-2</v>
      </c>
      <c r="U139">
        <f t="shared" si="67"/>
        <v>0.13364349091075722</v>
      </c>
      <c r="V139">
        <f t="shared" si="68"/>
        <v>0.30192008077713572</v>
      </c>
      <c r="W139">
        <f t="shared" si="69"/>
        <v>0.59482878116799753</v>
      </c>
      <c r="X139">
        <f t="shared" si="70"/>
        <v>0.59482878116799753</v>
      </c>
      <c r="Y139">
        <f t="shared" si="71"/>
        <v>0.59482878116799753</v>
      </c>
      <c r="Z139">
        <f t="shared" si="61"/>
        <v>2180.9524763039158</v>
      </c>
      <c r="AA139">
        <f t="shared" si="62"/>
        <v>872.08087011201019</v>
      </c>
      <c r="AB139">
        <f t="shared" si="63"/>
        <v>348.53204673203862</v>
      </c>
      <c r="AC139">
        <f t="shared" si="72"/>
        <v>139.11206359832667</v>
      </c>
      <c r="AD139">
        <f t="shared" si="73"/>
        <v>55.342926262144871</v>
      </c>
      <c r="AE139">
        <f t="shared" si="74"/>
        <v>55.342926262144871</v>
      </c>
      <c r="AF139">
        <f t="shared" si="75"/>
        <v>55.342926262144871</v>
      </c>
    </row>
    <row r="140" spans="1:32" x14ac:dyDescent="0.3">
      <c r="A140">
        <v>6</v>
      </c>
      <c r="B140">
        <v>22</v>
      </c>
      <c r="C140" s="3">
        <f t="shared" si="60"/>
        <v>6.6586004331973987</v>
      </c>
      <c r="D140">
        <f>MIN(1,IF($B140=0,0,
IF(NOT(ISBLANK(K140)),K140,
VLOOKUP($A140,InnerGradeTable!$A:$W,MATCH(SUBSTITUTE(D$1,"|Float","표준수치"),InnerGradeTable!$1:$1,0),0)*EnhanceTable!$R140)))</f>
        <v>4.2445384974300354E-4</v>
      </c>
      <c r="E140">
        <f>MIN(1,IF($B140=0,0,
IF(NOT(ISBLANK(L140)),L140,
VLOOKUP($A140,InnerGradeTable!$A:$W,MATCH(SUBSTITUTE(E$1,"|Float","표준수치"),InnerGradeTable!$1:$1,0),0)*EnhanceTable!$R140)))</f>
        <v>1.0611346243575089E-3</v>
      </c>
      <c r="F140">
        <f>MIN(1,IF($B140=0,0,
IF(NOT(ISBLANK(M140)),M140,
VLOOKUP($A140,InnerGradeTable!$A:$W,MATCH(SUBSTITUTE(F$1,"|Float","표준수치"),InnerGradeTable!$1:$1,0),0)*EnhanceTable!$R140)))</f>
        <v>2.6528365608937724E-3</v>
      </c>
      <c r="G140">
        <f>MIN(1,IF($B140=0,0,
IF(NOT(ISBLANK(N140)),N140,
VLOOKUP($A140,InnerGradeTable!$A:$W,MATCH(SUBSTITUTE(G$1,"|Float","표준수치"),InnerGradeTable!$1:$1,0),0)*EnhanceTable!$R140)))</f>
        <v>6.6320914022344303E-3</v>
      </c>
      <c r="H140">
        <f>MIN(1,IF($B140=0,0,
IF(NOT(ISBLANK(O140)),O140,
VLOOKUP($A140,InnerGradeTable!$A:$W,MATCH(SUBSTITUTE(H$1,"|Float","표준수치"),InnerGradeTable!$1:$1,0),0)*EnhanceTable!$R140)))</f>
        <v>1.6580228505586075E-2</v>
      </c>
      <c r="I140">
        <f>MIN(1,IF($B140=0,0,
IF(NOT(ISBLANK(P140)),P140,
VLOOKUP($A140,InnerGradeTable!$A:$W,MATCH(SUBSTITUTE(I$1,"|Float","표준수치"),InnerGradeTable!$1:$1,0),0)*EnhanceTable!$R140)))</f>
        <v>1.6580228505586075E-2</v>
      </c>
      <c r="J140">
        <f>MIN(1,IF($B140=0,0,
IF(NOT(ISBLANK(Q140)),Q140,
VLOOKUP($A140,InnerGradeTable!$A:$W,MATCH(SUBSTITUTE(J$1,"|Float","표준수치"),InnerGradeTable!$1:$1,0),0)*EnhanceTable!$R140)))</f>
        <v>1.6580228505586075E-2</v>
      </c>
      <c r="R140">
        <f t="shared" si="64"/>
        <v>6.3694605827059464E-2</v>
      </c>
      <c r="S140">
        <f t="shared" si="65"/>
        <v>2.1003486542905625E-2</v>
      </c>
      <c r="T140">
        <f t="shared" si="66"/>
        <v>5.1700502809993276E-2</v>
      </c>
      <c r="U140">
        <f t="shared" si="67"/>
        <v>0.12437562736509478</v>
      </c>
      <c r="V140">
        <f t="shared" si="68"/>
        <v>0.28302124710974219</v>
      </c>
      <c r="W140">
        <f t="shared" si="69"/>
        <v>0.56654224922994922</v>
      </c>
      <c r="X140">
        <f t="shared" si="70"/>
        <v>0.56654224922994922</v>
      </c>
      <c r="Y140">
        <f t="shared" si="71"/>
        <v>0.56654224922994922</v>
      </c>
      <c r="Z140">
        <f t="shared" si="61"/>
        <v>2355.4686832397942</v>
      </c>
      <c r="AA140">
        <f t="shared" si="62"/>
        <v>941.88736181086517</v>
      </c>
      <c r="AB140">
        <f t="shared" si="63"/>
        <v>376.45466576409899</v>
      </c>
      <c r="AC140">
        <f t="shared" si="72"/>
        <v>150.28116735178531</v>
      </c>
      <c r="AD140">
        <f t="shared" si="73"/>
        <v>59.810709759279412</v>
      </c>
      <c r="AE140">
        <f t="shared" si="74"/>
        <v>59.810709759279412</v>
      </c>
      <c r="AF140">
        <f t="shared" si="75"/>
        <v>59.810709759279412</v>
      </c>
    </row>
    <row r="141" spans="1:32" x14ac:dyDescent="0.3">
      <c r="A141">
        <v>6</v>
      </c>
      <c r="B141">
        <v>23</v>
      </c>
      <c r="C141" s="3">
        <f t="shared" si="60"/>
        <v>7.2578744721851649</v>
      </c>
      <c r="D141">
        <f>MIN(1,IF($B141=0,0,
IF(NOT(ISBLANK(K141)),K141,
VLOOKUP($A141,InnerGradeTable!$A:$W,MATCH(SUBSTITUTE(D$1,"|Float","표준수치"),InnerGradeTable!$1:$1,0),0)*EnhanceTable!$R141)))</f>
        <v>3.9301282383611438E-4</v>
      </c>
      <c r="E141">
        <f>MIN(1,IF($B141=0,0,
IF(NOT(ISBLANK(L141)),L141,
VLOOKUP($A141,InnerGradeTable!$A:$W,MATCH(SUBSTITUTE(E$1,"|Float","표준수치"),InnerGradeTable!$1:$1,0),0)*EnhanceTable!$R141)))</f>
        <v>9.8253205959028598E-4</v>
      </c>
      <c r="F141">
        <f>MIN(1,IF($B141=0,0,
IF(NOT(ISBLANK(M141)),M141,
VLOOKUP($A141,InnerGradeTable!$A:$W,MATCH(SUBSTITUTE(F$1,"|Float","표준수치"),InnerGradeTable!$1:$1,0),0)*EnhanceTable!$R141)))</f>
        <v>2.4563301489757151E-3</v>
      </c>
      <c r="G141">
        <f>MIN(1,IF($B141=0,0,
IF(NOT(ISBLANK(N141)),N141,
VLOOKUP($A141,InnerGradeTable!$A:$W,MATCH(SUBSTITUTE(G$1,"|Float","표준수치"),InnerGradeTable!$1:$1,0),0)*EnhanceTable!$R141)))</f>
        <v>6.1408253724392868E-3</v>
      </c>
      <c r="H141">
        <f>MIN(1,IF($B141=0,0,
IF(NOT(ISBLANK(O141)),O141,
VLOOKUP($A141,InnerGradeTable!$A:$W,MATCH(SUBSTITUTE(H$1,"|Float","표준수치"),InnerGradeTable!$1:$1,0),0)*EnhanceTable!$R141)))</f>
        <v>1.5352063431098217E-2</v>
      </c>
      <c r="I141">
        <f>MIN(1,IF($B141=0,0,
IF(NOT(ISBLANK(P141)),P141,
VLOOKUP($A141,InnerGradeTable!$A:$W,MATCH(SUBSTITUTE(I$1,"|Float","표준수치"),InnerGradeTable!$1:$1,0),0)*EnhanceTable!$R141)))</f>
        <v>1.5352063431098217E-2</v>
      </c>
      <c r="J141">
        <f>MIN(1,IF($B141=0,0,
IF(NOT(ISBLANK(Q141)),Q141,
VLOOKUP($A141,InnerGradeTable!$A:$W,MATCH(SUBSTITUTE(J$1,"|Float","표준수치"),InnerGradeTable!$1:$1,0),0)*EnhanceTable!$R141)))</f>
        <v>1.5352063431098217E-2</v>
      </c>
      <c r="R141">
        <f t="shared" si="64"/>
        <v>5.897648687690691E-2</v>
      </c>
      <c r="S141">
        <f t="shared" si="65"/>
        <v>1.946261315079334E-2</v>
      </c>
      <c r="T141">
        <f t="shared" si="66"/>
        <v>4.796240367336535E-2</v>
      </c>
      <c r="U141">
        <f t="shared" si="67"/>
        <v>0.11570768139979637</v>
      </c>
      <c r="V141">
        <f t="shared" si="68"/>
        <v>0.26507578165186452</v>
      </c>
      <c r="W141">
        <f t="shared" si="69"/>
        <v>0.53863063224761865</v>
      </c>
      <c r="X141">
        <f t="shared" si="70"/>
        <v>0.53863063224761865</v>
      </c>
      <c r="Y141">
        <f t="shared" si="71"/>
        <v>0.53863063224761865</v>
      </c>
      <c r="Z141">
        <f t="shared" si="61"/>
        <v>2543.9461860761526</v>
      </c>
      <c r="AA141">
        <f t="shared" si="62"/>
        <v>1017.2783712080845</v>
      </c>
      <c r="AB141">
        <f t="shared" si="63"/>
        <v>406.61109021503989</v>
      </c>
      <c r="AC141">
        <f t="shared" si="72"/>
        <v>162.34378908447957</v>
      </c>
      <c r="AD141">
        <f t="shared" si="73"/>
        <v>64.635889740268098</v>
      </c>
      <c r="AE141">
        <f t="shared" si="74"/>
        <v>64.635889740268098</v>
      </c>
      <c r="AF141">
        <f t="shared" si="75"/>
        <v>64.635889740268098</v>
      </c>
    </row>
    <row r="142" spans="1:32" x14ac:dyDescent="0.3">
      <c r="A142">
        <v>6</v>
      </c>
      <c r="B142">
        <v>24</v>
      </c>
      <c r="C142" s="3">
        <f t="shared" si="60"/>
        <v>7.9110831746818304</v>
      </c>
      <c r="D142">
        <f>MIN(1,IF($B142=0,0,
IF(NOT(ISBLANK(K142)),K142,
VLOOKUP($A142,InnerGradeTable!$A:$W,MATCH(SUBSTITUTE(D$1,"|Float","표준수치"),InnerGradeTable!$1:$1,0),0)*EnhanceTable!$R142)))</f>
        <v>3.6390076281121698E-4</v>
      </c>
      <c r="E142">
        <f>MIN(1,IF($B142=0,0,
IF(NOT(ISBLANK(L142)),L142,
VLOOKUP($A142,InnerGradeTable!$A:$W,MATCH(SUBSTITUTE(E$1,"|Float","표준수치"),InnerGradeTable!$1:$1,0),0)*EnhanceTable!$R142)))</f>
        <v>9.097519070280425E-4</v>
      </c>
      <c r="F142">
        <f>MIN(1,IF($B142=0,0,
IF(NOT(ISBLANK(M142)),M142,
VLOOKUP($A142,InnerGradeTable!$A:$W,MATCH(SUBSTITUTE(F$1,"|Float","표준수치"),InnerGradeTable!$1:$1,0),0)*EnhanceTable!$R142)))</f>
        <v>2.2743797675701064E-3</v>
      </c>
      <c r="G142">
        <f>MIN(1,IF($B142=0,0,
IF(NOT(ISBLANK(N142)),N142,
VLOOKUP($A142,InnerGradeTable!$A:$W,MATCH(SUBSTITUTE(G$1,"|Float","표준수치"),InnerGradeTable!$1:$1,0),0)*EnhanceTable!$R142)))</f>
        <v>5.6859494189252652E-3</v>
      </c>
      <c r="H142">
        <f>MIN(1,IF($B142=0,0,
IF(NOT(ISBLANK(O142)),O142,
VLOOKUP($A142,InnerGradeTable!$A:$W,MATCH(SUBSTITUTE(H$1,"|Float","표준수치"),InnerGradeTable!$1:$1,0),0)*EnhanceTable!$R142)))</f>
        <v>1.4214873547313165E-2</v>
      </c>
      <c r="I142">
        <f>MIN(1,IF($B142=0,0,
IF(NOT(ISBLANK(P142)),P142,
VLOOKUP($A142,InnerGradeTable!$A:$W,MATCH(SUBSTITUTE(I$1,"|Float","표준수치"),InnerGradeTable!$1:$1,0),0)*EnhanceTable!$R142)))</f>
        <v>1.4214873547313165E-2</v>
      </c>
      <c r="J142">
        <f>MIN(1,IF($B142=0,0,
IF(NOT(ISBLANK(Q142)),Q142,
VLOOKUP($A142,InnerGradeTable!$A:$W,MATCH(SUBSTITUTE(J$1,"|Float","표준수치"),InnerGradeTable!$1:$1,0),0)*EnhanceTable!$R142)))</f>
        <v>1.4214873547313165E-2</v>
      </c>
      <c r="R142">
        <f t="shared" si="64"/>
        <v>5.4607858219358249E-2</v>
      </c>
      <c r="S142">
        <f t="shared" si="65"/>
        <v>1.8033759509693104E-2</v>
      </c>
      <c r="T142">
        <f t="shared" si="66"/>
        <v>4.4488327369396452E-2</v>
      </c>
      <c r="U142">
        <f t="shared" si="67"/>
        <v>0.10760686115085916</v>
      </c>
      <c r="V142">
        <f t="shared" si="68"/>
        <v>0.24806755915674372</v>
      </c>
      <c r="W142">
        <f t="shared" si="69"/>
        <v>0.51122041176830224</v>
      </c>
      <c r="X142">
        <f t="shared" si="70"/>
        <v>0.51122041176830224</v>
      </c>
      <c r="Y142">
        <f t="shared" si="71"/>
        <v>0.51122041176830224</v>
      </c>
      <c r="Z142">
        <f t="shared" si="61"/>
        <v>2747.5018885335312</v>
      </c>
      <c r="AA142">
        <f t="shared" si="62"/>
        <v>1098.7006598410162</v>
      </c>
      <c r="AB142">
        <f t="shared" si="63"/>
        <v>439.18002482347327</v>
      </c>
      <c r="AC142">
        <f t="shared" si="72"/>
        <v>175.37141100636882</v>
      </c>
      <c r="AD142">
        <f t="shared" si="73"/>
        <v>69.847059909717487</v>
      </c>
      <c r="AE142">
        <f t="shared" si="74"/>
        <v>69.847059909717487</v>
      </c>
      <c r="AF142">
        <f t="shared" si="75"/>
        <v>69.847059909717487</v>
      </c>
    </row>
    <row r="143" spans="1:32" x14ac:dyDescent="0.3">
      <c r="A143">
        <v>6</v>
      </c>
      <c r="B143">
        <v>25</v>
      </c>
      <c r="C143" s="3">
        <f t="shared" si="60"/>
        <v>8.6230806604031951</v>
      </c>
      <c r="D143">
        <f>MIN(1,IF($B143=0,0,
IF(NOT(ISBLANK(K143)),K143,
VLOOKUP($A143,InnerGradeTable!$A:$W,MATCH(SUBSTITUTE(D$1,"|Float","표준수치"),InnerGradeTable!$1:$1,0),0)*EnhanceTable!$R143)))</f>
        <v>1.8195038140560849E-4</v>
      </c>
      <c r="E143">
        <f>MIN(1,IF($B143=0,0,
IF(NOT(ISBLANK(L143)),L143,
VLOOKUP($A143,InnerGradeTable!$A:$W,MATCH(SUBSTITUTE(E$1,"|Float","표준수치"),InnerGradeTable!$1:$1,0),0)*EnhanceTable!$R143)))</f>
        <v>4.5487595351402125E-4</v>
      </c>
      <c r="F143">
        <f>MIN(1,IF($B143=0,0,
IF(NOT(ISBLANK(M143)),M143,
VLOOKUP($A143,InnerGradeTable!$A:$W,MATCH(SUBSTITUTE(F$1,"|Float","표준수치"),InnerGradeTable!$1:$1,0),0)*EnhanceTable!$R143)))</f>
        <v>1.1371898837850532E-3</v>
      </c>
      <c r="G143">
        <f>MIN(1,IF($B143=0,0,
IF(NOT(ISBLANK(N143)),N143,
VLOOKUP($A143,InnerGradeTable!$A:$W,MATCH(SUBSTITUTE(G$1,"|Float","표준수치"),InnerGradeTable!$1:$1,0),0)*EnhanceTable!$R143)))</f>
        <v>2.8429747094626326E-3</v>
      </c>
      <c r="H143">
        <f>MIN(1,IF($B143=0,0,
IF(NOT(ISBLANK(O143)),O143,
VLOOKUP($A143,InnerGradeTable!$A:$W,MATCH(SUBSTITUTE(H$1,"|Float","표준수치"),InnerGradeTable!$1:$1,0),0)*EnhanceTable!$R143)))</f>
        <v>7.1074367736565823E-3</v>
      </c>
      <c r="I143">
        <f>MIN(1,IF($B143=0,0,
IF(NOT(ISBLANK(P143)),P143,
VLOOKUP($A143,InnerGradeTable!$A:$W,MATCH(SUBSTITUTE(I$1,"|Float","표준수치"),InnerGradeTable!$1:$1,0),0)*EnhanceTable!$R143)))</f>
        <v>7.1074367736565823E-3</v>
      </c>
      <c r="J143">
        <f>MIN(1,IF($B143=0,0,
IF(NOT(ISBLANK(Q143)),Q143,
VLOOKUP($A143,InnerGradeTable!$A:$W,MATCH(SUBSTITUTE(J$1,"|Float","표준수치"),InnerGradeTable!$1:$1,0),0)*EnhanceTable!$R143)))</f>
        <v>7.1074367736565823E-3</v>
      </c>
      <c r="R143">
        <f t="shared" si="64"/>
        <v>2.7303929109679125E-2</v>
      </c>
      <c r="S143">
        <f t="shared" si="65"/>
        <v>9.057082103522851E-3</v>
      </c>
      <c r="T143">
        <f t="shared" si="66"/>
        <v>2.2492165233378825E-2</v>
      </c>
      <c r="U143">
        <f t="shared" si="67"/>
        <v>5.5303766071326366E-2</v>
      </c>
      <c r="V143">
        <f t="shared" si="68"/>
        <v>0.13268338289531678</v>
      </c>
      <c r="W143">
        <f t="shared" si="69"/>
        <v>0.29997606113703879</v>
      </c>
      <c r="X143">
        <f t="shared" si="70"/>
        <v>0.29997606113703879</v>
      </c>
      <c r="Y143">
        <f t="shared" si="71"/>
        <v>0.29997606113703879</v>
      </c>
      <c r="Z143">
        <f t="shared" si="61"/>
        <v>5495.5038453129428</v>
      </c>
      <c r="AA143">
        <f t="shared" si="62"/>
        <v>2197.9014903510938</v>
      </c>
      <c r="AB143">
        <f t="shared" si="63"/>
        <v>878.8604766597914</v>
      </c>
      <c r="AC143">
        <f t="shared" si="72"/>
        <v>351.24389167786921</v>
      </c>
      <c r="AD143">
        <f t="shared" si="73"/>
        <v>140.19680742138519</v>
      </c>
      <c r="AE143">
        <f t="shared" si="74"/>
        <v>140.19680742138519</v>
      </c>
      <c r="AF143">
        <f t="shared" si="75"/>
        <v>140.19680742138519</v>
      </c>
    </row>
    <row r="144" spans="1:32" x14ac:dyDescent="0.3">
      <c r="A144">
        <v>6</v>
      </c>
      <c r="B144">
        <v>26</v>
      </c>
      <c r="C144" s="3">
        <f t="shared" si="60"/>
        <v>9.3991579198394835</v>
      </c>
      <c r="D144">
        <f>MIN(1,IF($B144=0,0,
IF(NOT(ISBLANK(K144)),K144,
VLOOKUP($A144,InnerGradeTable!$A:$W,MATCH(SUBSTITUTE(D$1,"|Float","표준수치"),InnerGradeTable!$1:$1,0),0)*EnhanceTable!$R144)))</f>
        <v>1.6847257537556343E-4</v>
      </c>
      <c r="E144">
        <f>MIN(1,IF($B144=0,0,
IF(NOT(ISBLANK(L144)),L144,
VLOOKUP($A144,InnerGradeTable!$A:$W,MATCH(SUBSTITUTE(E$1,"|Float","표준수치"),InnerGradeTable!$1:$1,0),0)*EnhanceTable!$R144)))</f>
        <v>4.2118143843890852E-4</v>
      </c>
      <c r="F144">
        <f>MIN(1,IF($B144=0,0,
IF(NOT(ISBLANK(M144)),M144,
VLOOKUP($A144,InnerGradeTable!$A:$W,MATCH(SUBSTITUTE(F$1,"|Float","표준수치"),InnerGradeTable!$1:$1,0),0)*EnhanceTable!$R144)))</f>
        <v>1.0529535960972715E-3</v>
      </c>
      <c r="G144">
        <f>MIN(1,IF($B144=0,0,
IF(NOT(ISBLANK(N144)),N144,
VLOOKUP($A144,InnerGradeTable!$A:$W,MATCH(SUBSTITUTE(G$1,"|Float","표준수치"),InnerGradeTable!$1:$1,0),0)*EnhanceTable!$R144)))</f>
        <v>2.6323839902431785E-3</v>
      </c>
      <c r="H144">
        <f>MIN(1,IF($B144=0,0,
IF(NOT(ISBLANK(O144)),O144,
VLOOKUP($A144,InnerGradeTable!$A:$W,MATCH(SUBSTITUTE(H$1,"|Float","표준수치"),InnerGradeTable!$1:$1,0),0)*EnhanceTable!$R144)))</f>
        <v>6.5809599756079459E-3</v>
      </c>
      <c r="I144">
        <f>MIN(1,IF($B144=0,0,
IF(NOT(ISBLANK(P144)),P144,
VLOOKUP($A144,InnerGradeTable!$A:$W,MATCH(SUBSTITUTE(I$1,"|Float","표준수치"),InnerGradeTable!$1:$1,0),0)*EnhanceTable!$R144)))</f>
        <v>6.5809599756079459E-3</v>
      </c>
      <c r="J144">
        <f>MIN(1,IF($B144=0,0,
IF(NOT(ISBLANK(Q144)),Q144,
VLOOKUP($A144,InnerGradeTable!$A:$W,MATCH(SUBSTITUTE(J$1,"|Float","표준수치"),InnerGradeTable!$1:$1,0),0)*EnhanceTable!$R144)))</f>
        <v>6.5809599756079459E-3</v>
      </c>
      <c r="R144">
        <f t="shared" si="64"/>
        <v>2.5281415842295485E-2</v>
      </c>
      <c r="S144">
        <f t="shared" si="65"/>
        <v>8.3889531204041079E-3</v>
      </c>
      <c r="T144">
        <f t="shared" si="66"/>
        <v>2.084322170628583E-2</v>
      </c>
      <c r="U144">
        <f t="shared" si="67"/>
        <v>5.1312109580950227E-2</v>
      </c>
      <c r="V144">
        <f t="shared" si="68"/>
        <v>0.12347735589588404</v>
      </c>
      <c r="W144">
        <f t="shared" si="69"/>
        <v>0.28117367302441421</v>
      </c>
      <c r="X144">
        <f t="shared" si="70"/>
        <v>0.28117367302441421</v>
      </c>
      <c r="Y144">
        <f t="shared" si="71"/>
        <v>0.28117367302441421</v>
      </c>
      <c r="Z144">
        <f t="shared" si="61"/>
        <v>5935.1841564426677</v>
      </c>
      <c r="AA144">
        <f t="shared" si="62"/>
        <v>2373.7736183426359</v>
      </c>
      <c r="AB144">
        <f t="shared" si="63"/>
        <v>949.2093367120226</v>
      </c>
      <c r="AC144">
        <f t="shared" si="72"/>
        <v>379.38345787842195</v>
      </c>
      <c r="AD144">
        <f t="shared" si="73"/>
        <v>151.45268960609346</v>
      </c>
      <c r="AE144">
        <f t="shared" si="74"/>
        <v>151.45268960609346</v>
      </c>
      <c r="AF144">
        <f t="shared" si="75"/>
        <v>151.45268960609346</v>
      </c>
    </row>
    <row r="145" spans="1:32" x14ac:dyDescent="0.3">
      <c r="A145">
        <v>6</v>
      </c>
      <c r="B145">
        <v>27</v>
      </c>
      <c r="C145" s="3">
        <f t="shared" si="60"/>
        <v>10.245082132625038</v>
      </c>
      <c r="D145">
        <f>MIN(1,IF($B145=0,0,
IF(NOT(ISBLANK(K145)),K145,
VLOOKUP($A145,InnerGradeTable!$A:$W,MATCH(SUBSTITUTE(D$1,"|Float","표준수치"),InnerGradeTable!$1:$1,0),0)*EnhanceTable!$R145)))</f>
        <v>1.559931253477439E-4</v>
      </c>
      <c r="E145">
        <f>MIN(1,IF($B145=0,0,
IF(NOT(ISBLANK(L145)),L145,
VLOOKUP($A145,InnerGradeTable!$A:$W,MATCH(SUBSTITUTE(E$1,"|Float","표준수치"),InnerGradeTable!$1:$1,0),0)*EnhanceTable!$R145)))</f>
        <v>3.8998281336935975E-4</v>
      </c>
      <c r="F145">
        <f>MIN(1,IF($B145=0,0,
IF(NOT(ISBLANK(M145)),M145,
VLOOKUP($A145,InnerGradeTable!$A:$W,MATCH(SUBSTITUTE(F$1,"|Float","표준수치"),InnerGradeTable!$1:$1,0),0)*EnhanceTable!$R145)))</f>
        <v>9.7495703342339939E-4</v>
      </c>
      <c r="G145">
        <f>MIN(1,IF($B145=0,0,
IF(NOT(ISBLANK(N145)),N145,
VLOOKUP($A145,InnerGradeTable!$A:$W,MATCH(SUBSTITUTE(G$1,"|Float","표준수치"),InnerGradeTable!$1:$1,0),0)*EnhanceTable!$R145)))</f>
        <v>2.4373925835584984E-3</v>
      </c>
      <c r="H145">
        <f>MIN(1,IF($B145=0,0,
IF(NOT(ISBLANK(O145)),O145,
VLOOKUP($A145,InnerGradeTable!$A:$W,MATCH(SUBSTITUTE(H$1,"|Float","표준수치"),InnerGradeTable!$1:$1,0),0)*EnhanceTable!$R145)))</f>
        <v>6.0934814588962461E-3</v>
      </c>
      <c r="I145">
        <f>MIN(1,IF($B145=0,0,
IF(NOT(ISBLANK(P145)),P145,
VLOOKUP($A145,InnerGradeTable!$A:$W,MATCH(SUBSTITUTE(I$1,"|Float","표준수치"),InnerGradeTable!$1:$1,0),0)*EnhanceTable!$R145)))</f>
        <v>6.0934814588962461E-3</v>
      </c>
      <c r="J145">
        <f>MIN(1,IF($B145=0,0,
IF(NOT(ISBLANK(Q145)),Q145,
VLOOKUP($A145,InnerGradeTable!$A:$W,MATCH(SUBSTITUTE(J$1,"|Float","표준수치"),InnerGradeTable!$1:$1,0),0)*EnhanceTable!$R145)))</f>
        <v>6.0934814588962461E-3</v>
      </c>
      <c r="R145">
        <f t="shared" si="64"/>
        <v>2.3408718372495817E-2</v>
      </c>
      <c r="S145">
        <f t="shared" si="65"/>
        <v>7.7699215585654846E-3</v>
      </c>
      <c r="T145">
        <f t="shared" si="66"/>
        <v>1.9313991780768536E-2</v>
      </c>
      <c r="U145">
        <f t="shared" si="67"/>
        <v>4.7601396492699344E-2</v>
      </c>
      <c r="V145">
        <f t="shared" si="68"/>
        <v>0.11486791190180834</v>
      </c>
      <c r="W145">
        <f t="shared" si="69"/>
        <v>0.26332327845229153</v>
      </c>
      <c r="X145">
        <f t="shared" si="70"/>
        <v>0.26332327845229153</v>
      </c>
      <c r="Y145">
        <f t="shared" si="71"/>
        <v>0.26332327845229153</v>
      </c>
      <c r="Z145">
        <f t="shared" si="61"/>
        <v>6410.0388922031343</v>
      </c>
      <c r="AA145">
        <f t="shared" si="62"/>
        <v>2563.7155159241593</v>
      </c>
      <c r="AB145">
        <f t="shared" si="63"/>
        <v>1025.186103943533</v>
      </c>
      <c r="AC145">
        <f t="shared" si="72"/>
        <v>409.77418530309825</v>
      </c>
      <c r="AD145">
        <f t="shared" si="73"/>
        <v>163.60903212490163</v>
      </c>
      <c r="AE145">
        <f t="shared" si="74"/>
        <v>163.60903212490163</v>
      </c>
      <c r="AF145">
        <f t="shared" si="75"/>
        <v>163.60903212490163</v>
      </c>
    </row>
    <row r="146" spans="1:32" x14ac:dyDescent="0.3">
      <c r="A146">
        <v>6</v>
      </c>
      <c r="B146">
        <v>28</v>
      </c>
      <c r="C146" s="3">
        <f t="shared" si="60"/>
        <v>11.167139524561293</v>
      </c>
      <c r="D146">
        <f>MIN(1,IF($B146=0,0,
IF(NOT(ISBLANK(K146)),K146,
VLOOKUP($A146,InnerGradeTable!$A:$W,MATCH(SUBSTITUTE(D$1,"|Float","표준수치"),InnerGradeTable!$1:$1,0),0)*EnhanceTable!$R146)))</f>
        <v>1.4443807902568879E-4</v>
      </c>
      <c r="E146">
        <f>MIN(1,IF($B146=0,0,
IF(NOT(ISBLANK(L146)),L146,
VLOOKUP($A146,InnerGradeTable!$A:$W,MATCH(SUBSTITUTE(E$1,"|Float","표준수치"),InnerGradeTable!$1:$1,0),0)*EnhanceTable!$R146)))</f>
        <v>3.6109519756422195E-4</v>
      </c>
      <c r="F146">
        <f>MIN(1,IF($B146=0,0,
IF(NOT(ISBLANK(M146)),M146,
VLOOKUP($A146,InnerGradeTable!$A:$W,MATCH(SUBSTITUTE(F$1,"|Float","표준수치"),InnerGradeTable!$1:$1,0),0)*EnhanceTable!$R146)))</f>
        <v>9.0273799391055491E-4</v>
      </c>
      <c r="G146">
        <f>MIN(1,IF($B146=0,0,
IF(NOT(ISBLANK(N146)),N146,
VLOOKUP($A146,InnerGradeTable!$A:$W,MATCH(SUBSTITUTE(G$1,"|Float","표준수치"),InnerGradeTable!$1:$1,0),0)*EnhanceTable!$R146)))</f>
        <v>2.2568449847763872E-3</v>
      </c>
      <c r="H146">
        <f>MIN(1,IF($B146=0,0,
IF(NOT(ISBLANK(O146)),O146,
VLOOKUP($A146,InnerGradeTable!$A:$W,MATCH(SUBSTITUTE(H$1,"|Float","표준수치"),InnerGradeTable!$1:$1,0),0)*EnhanceTable!$R146)))</f>
        <v>5.6421124619409676E-3</v>
      </c>
      <c r="I146">
        <f>MIN(1,IF($B146=0,0,
IF(NOT(ISBLANK(P146)),P146,
VLOOKUP($A146,InnerGradeTable!$A:$W,MATCH(SUBSTITUTE(I$1,"|Float","표준수치"),InnerGradeTable!$1:$1,0),0)*EnhanceTable!$R146)))</f>
        <v>5.6421124619409676E-3</v>
      </c>
      <c r="J146">
        <f>MIN(1,IF($B146=0,0,
IF(NOT(ISBLANK(Q146)),Q146,
VLOOKUP($A146,InnerGradeTable!$A:$W,MATCH(SUBSTITUTE(J$1,"|Float","표준수치"),InnerGradeTable!$1:$1,0),0)*EnhanceTable!$R146)))</f>
        <v>5.6421124619409676E-3</v>
      </c>
      <c r="R146">
        <f t="shared" si="64"/>
        <v>2.1674739233792421E-2</v>
      </c>
      <c r="S146">
        <f t="shared" si="65"/>
        <v>7.1964065228594665E-3</v>
      </c>
      <c r="T146">
        <f t="shared" si="66"/>
        <v>1.7895951371101448E-2</v>
      </c>
      <c r="U146">
        <f t="shared" si="67"/>
        <v>4.415287075265717E-2</v>
      </c>
      <c r="V146">
        <f t="shared" si="68"/>
        <v>0.1068223438878777</v>
      </c>
      <c r="W146">
        <f t="shared" si="69"/>
        <v>0.24640822127215523</v>
      </c>
      <c r="X146">
        <f t="shared" si="70"/>
        <v>0.24640822127215523</v>
      </c>
      <c r="Y146">
        <f t="shared" si="71"/>
        <v>0.24640822127215523</v>
      </c>
      <c r="Z146">
        <f t="shared" si="61"/>
        <v>6922.8820065840364</v>
      </c>
      <c r="AA146">
        <f t="shared" si="62"/>
        <v>2768.8527647109895</v>
      </c>
      <c r="AB146">
        <f t="shared" si="63"/>
        <v>1107.2410110492046</v>
      </c>
      <c r="AC146">
        <f t="shared" si="72"/>
        <v>442.59616715255925</v>
      </c>
      <c r="AD146">
        <f t="shared" si="73"/>
        <v>176.7378725700955</v>
      </c>
      <c r="AE146">
        <f t="shared" si="74"/>
        <v>176.7378725700955</v>
      </c>
      <c r="AF146">
        <f t="shared" si="75"/>
        <v>176.7378725700955</v>
      </c>
    </row>
    <row r="147" spans="1:32" x14ac:dyDescent="0.3">
      <c r="A147">
        <v>6</v>
      </c>
      <c r="B147">
        <v>29</v>
      </c>
      <c r="C147" s="3">
        <f t="shared" si="60"/>
        <v>12.17218208177181</v>
      </c>
      <c r="D147">
        <f>MIN(1,IF($B147=0,0,
IF(NOT(ISBLANK(K147)),K147,
VLOOKUP($A147,InnerGradeTable!$A:$W,MATCH(SUBSTITUTE(D$1,"|Float","표준수치"),InnerGradeTable!$1:$1,0),0)*EnhanceTable!$R147)))</f>
        <v>1.3373896206082293E-4</v>
      </c>
      <c r="E147">
        <f>MIN(1,IF($B147=0,0,
IF(NOT(ISBLANK(L147)),L147,
VLOOKUP($A147,InnerGradeTable!$A:$W,MATCH(SUBSTITUTE(E$1,"|Float","표준수치"),InnerGradeTable!$1:$1,0),0)*EnhanceTable!$R147)))</f>
        <v>3.3434740515205733E-4</v>
      </c>
      <c r="F147">
        <f>MIN(1,IF($B147=0,0,
IF(NOT(ISBLANK(M147)),M147,
VLOOKUP($A147,InnerGradeTable!$A:$W,MATCH(SUBSTITUTE(F$1,"|Float","표준수치"),InnerGradeTable!$1:$1,0),0)*EnhanceTable!$R147)))</f>
        <v>8.3586851288014344E-4</v>
      </c>
      <c r="G147">
        <f>MIN(1,IF($B147=0,0,
IF(NOT(ISBLANK(N147)),N147,
VLOOKUP($A147,InnerGradeTable!$A:$W,MATCH(SUBSTITUTE(G$1,"|Float","표준수치"),InnerGradeTable!$1:$1,0),0)*EnhanceTable!$R147)))</f>
        <v>2.0896712822003585E-3</v>
      </c>
      <c r="H147">
        <f>MIN(1,IF($B147=0,0,
IF(NOT(ISBLANK(O147)),O147,
VLOOKUP($A147,InnerGradeTable!$A:$W,MATCH(SUBSTITUTE(H$1,"|Float","표준수치"),InnerGradeTable!$1:$1,0),0)*EnhanceTable!$R147)))</f>
        <v>5.2241782055008961E-3</v>
      </c>
      <c r="I147">
        <f>MIN(1,IF($B147=0,0,
IF(NOT(ISBLANK(P147)),P147,
VLOOKUP($A147,InnerGradeTable!$A:$W,MATCH(SUBSTITUTE(I$1,"|Float","표준수치"),InnerGradeTable!$1:$1,0),0)*EnhanceTable!$R147)))</f>
        <v>5.2241782055008961E-3</v>
      </c>
      <c r="J147">
        <f>MIN(1,IF($B147=0,0,
IF(NOT(ISBLANK(Q147)),Q147,
VLOOKUP($A147,InnerGradeTable!$A:$W,MATCH(SUBSTITUTE(J$1,"|Float","표준수치"),InnerGradeTable!$1:$1,0),0)*EnhanceTable!$R147)))</f>
        <v>5.2241782055008961E-3</v>
      </c>
      <c r="R147">
        <f t="shared" si="64"/>
        <v>2.0069202994252241E-2</v>
      </c>
      <c r="S147">
        <f t="shared" si="65"/>
        <v>6.6650844293072442E-3</v>
      </c>
      <c r="T147">
        <f t="shared" si="66"/>
        <v>1.6581159430354764E-2</v>
      </c>
      <c r="U147">
        <f t="shared" si="67"/>
        <v>4.0948882200965153E-2</v>
      </c>
      <c r="V147">
        <f t="shared" si="68"/>
        <v>9.9308866799982853E-2</v>
      </c>
      <c r="W147">
        <f t="shared" si="69"/>
        <v>0.23040709356296851</v>
      </c>
      <c r="X147">
        <f t="shared" si="70"/>
        <v>0.23040709356296851</v>
      </c>
      <c r="Y147">
        <f t="shared" si="71"/>
        <v>0.23040709356296851</v>
      </c>
      <c r="Z147">
        <f t="shared" si="61"/>
        <v>7476.7525698928212</v>
      </c>
      <c r="AA147">
        <f t="shared" si="62"/>
        <v>2990.4009928441096</v>
      </c>
      <c r="AB147">
        <f t="shared" si="63"/>
        <v>1195.8603093305551</v>
      </c>
      <c r="AC147">
        <f t="shared" si="72"/>
        <v>478.04390406093614</v>
      </c>
      <c r="AD147">
        <f t="shared" si="73"/>
        <v>190.91701148363151</v>
      </c>
      <c r="AE147">
        <f t="shared" si="74"/>
        <v>190.91701148363151</v>
      </c>
      <c r="AF147">
        <f t="shared" si="75"/>
        <v>190.91701148363151</v>
      </c>
    </row>
    <row r="148" spans="1:32" x14ac:dyDescent="0.3">
      <c r="A148">
        <v>6</v>
      </c>
      <c r="B148">
        <v>30</v>
      </c>
      <c r="C148" s="3">
        <f t="shared" si="60"/>
        <v>13.267678469131274</v>
      </c>
      <c r="D148">
        <f>MIN(1,IF($B148=0,0,
IF(NOT(ISBLANK(K148)),K148,
VLOOKUP($A148,InnerGradeTable!$A:$W,MATCH(SUBSTITUTE(D$1,"|Float","표준수치"),InnerGradeTable!$1:$1,0),0)*EnhanceTable!$R148)))</f>
        <v>4.4579654020274313E-5</v>
      </c>
      <c r="E148">
        <f>MIN(1,IF($B148=0,0,
IF(NOT(ISBLANK(L148)),L148,
VLOOKUP($A148,InnerGradeTable!$A:$W,MATCH(SUBSTITUTE(E$1,"|Float","표준수치"),InnerGradeTable!$1:$1,0),0)*EnhanceTable!$R148)))</f>
        <v>1.1144913505068577E-4</v>
      </c>
      <c r="F148">
        <f>MIN(1,IF($B148=0,0,
IF(NOT(ISBLANK(M148)),M148,
VLOOKUP($A148,InnerGradeTable!$A:$W,MATCH(SUBSTITUTE(F$1,"|Float","표준수치"),InnerGradeTable!$1:$1,0),0)*EnhanceTable!$R148)))</f>
        <v>2.7862283762671448E-4</v>
      </c>
      <c r="G148">
        <f>MIN(1,IF($B148=0,0,
IF(NOT(ISBLANK(N148)),N148,
VLOOKUP($A148,InnerGradeTable!$A:$W,MATCH(SUBSTITUTE(G$1,"|Float","표준수치"),InnerGradeTable!$1:$1,0),0)*EnhanceTable!$R148)))</f>
        <v>6.9655709406678615E-4</v>
      </c>
      <c r="H148">
        <f>MIN(1,IF($B148=0,0,
IF(NOT(ISBLANK(O148)),O148,
VLOOKUP($A148,InnerGradeTable!$A:$W,MATCH(SUBSTITUTE(H$1,"|Float","표준수치"),InnerGradeTable!$1:$1,0),0)*EnhanceTable!$R148)))</f>
        <v>1.7413927351669653E-3</v>
      </c>
      <c r="I148">
        <f>MIN(1,IF($B148=0,0,
IF(NOT(ISBLANK(P148)),P148,
VLOOKUP($A148,InnerGradeTable!$A:$W,MATCH(SUBSTITUTE(I$1,"|Float","표준수치"),InnerGradeTable!$1:$1,0),0)*EnhanceTable!$R148)))</f>
        <v>1.7413927351669653E-3</v>
      </c>
      <c r="J148">
        <f>MIN(1,IF($B148=0,0,
IF(NOT(ISBLANK(Q148)),Q148,
VLOOKUP($A148,InnerGradeTable!$A:$W,MATCH(SUBSTITUTE(J$1,"|Float","표준수치"),InnerGradeTable!$1:$1,0),0)*EnhanceTable!$R148)))</f>
        <v>1.7413927351669653E-3</v>
      </c>
      <c r="R148">
        <f t="shared" si="64"/>
        <v>6.6897343314174136E-3</v>
      </c>
      <c r="S148">
        <f t="shared" si="65"/>
        <v>2.2265499382680964E-3</v>
      </c>
      <c r="T148">
        <f t="shared" si="66"/>
        <v>5.5572682349250835E-3</v>
      </c>
      <c r="U148">
        <f t="shared" si="67"/>
        <v>1.383646684882478E-2</v>
      </c>
      <c r="V148">
        <f t="shared" si="68"/>
        <v>3.4240064986893581E-2</v>
      </c>
      <c r="W148">
        <f t="shared" si="69"/>
        <v>8.345630427001749E-2</v>
      </c>
      <c r="X148">
        <f t="shared" si="70"/>
        <v>8.345630427001749E-2</v>
      </c>
      <c r="Y148">
        <f t="shared" si="71"/>
        <v>8.345630427001749E-2</v>
      </c>
      <c r="Z148">
        <f t="shared" si="61"/>
        <v>22431.257754261344</v>
      </c>
      <c r="AA148">
        <f t="shared" si="62"/>
        <v>8972.2030900016525</v>
      </c>
      <c r="AB148">
        <f t="shared" si="63"/>
        <v>3588.5812067407205</v>
      </c>
      <c r="AC148">
        <f t="shared" si="72"/>
        <v>1435.1324095293969</v>
      </c>
      <c r="AD148">
        <f t="shared" si="73"/>
        <v>573.75278078792201</v>
      </c>
      <c r="AE148">
        <f t="shared" si="74"/>
        <v>573.75278078792201</v>
      </c>
      <c r="AF148">
        <f t="shared" si="75"/>
        <v>573.75278078792201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BAE38-C5F0-49B8-A438-E94545765F83}">
  <dimension ref="A1:AX8"/>
  <sheetViews>
    <sheetView workbookViewId="0">
      <selection activeCell="B6" sqref="B6"/>
    </sheetView>
    <sheetView workbookViewId="1">
      <pane xSplit="1" ySplit="1" topLeftCell="H2" activePane="bottomRight" state="frozen"/>
      <selection pane="topRight" activeCell="B1" sqref="B1"/>
      <selection pane="bottomLeft" activeCell="A2" sqref="A2"/>
      <selection pane="bottomRight" activeCell="AC5" sqref="AC5"/>
    </sheetView>
  </sheetViews>
  <sheetFormatPr defaultRowHeight="16.5" outlineLevelCol="1" x14ac:dyDescent="0.3"/>
  <cols>
    <col min="10" max="10" width="9" style="5" hidden="1" customWidth="1" outlineLevel="1"/>
    <col min="11" max="16" width="9" hidden="1" customWidth="1" outlineLevel="1"/>
    <col min="17" max="17" width="9" style="8" hidden="1" customWidth="1" outlineLevel="1"/>
    <col min="18" max="23" width="9" hidden="1" customWidth="1" outlineLevel="1"/>
    <col min="24" max="24" width="9" style="6" collapsed="1"/>
    <col min="28" max="28" width="9" style="4"/>
    <col min="36" max="36" width="9" style="7"/>
    <col min="38" max="38" width="9" hidden="1" customWidth="1" outlineLevel="1"/>
    <col min="39" max="39" width="9" collapsed="1"/>
    <col min="46" max="46" width="17.75" hidden="1" customWidth="1" outlineLevel="1"/>
    <col min="47" max="49" width="9" hidden="1" customWidth="1" outlineLevel="1"/>
    <col min="50" max="50" width="9" collapsed="1"/>
  </cols>
  <sheetData>
    <row r="1" spans="1:49" ht="27" customHeight="1" x14ac:dyDescent="0.3">
      <c r="A1" t="s">
        <v>67</v>
      </c>
      <c r="B1" t="s">
        <v>11</v>
      </c>
      <c r="C1" t="s">
        <v>124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s="5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s="8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80</v>
      </c>
      <c r="W1" t="s">
        <v>81</v>
      </c>
      <c r="X1" s="6" t="s">
        <v>99</v>
      </c>
      <c r="Y1" t="s">
        <v>100</v>
      </c>
      <c r="Z1" t="s">
        <v>101</v>
      </c>
      <c r="AA1" t="s">
        <v>102</v>
      </c>
      <c r="AB1" s="4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s="7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145</v>
      </c>
      <c r="AQ1" t="s">
        <v>146</v>
      </c>
      <c r="AR1" t="s">
        <v>147</v>
      </c>
      <c r="AT1" t="s">
        <v>140</v>
      </c>
      <c r="AU1" t="s">
        <v>47</v>
      </c>
      <c r="AV1" t="s">
        <v>38</v>
      </c>
      <c r="AW1" t="s">
        <v>39</v>
      </c>
    </row>
    <row r="2" spans="1:49" x14ac:dyDescent="0.3">
      <c r="A2">
        <v>0</v>
      </c>
      <c r="B2">
        <v>5</v>
      </c>
      <c r="C2">
        <f t="shared" ref="C2:C8" si="0">IF(J2&lt;1000,ROUND(J2,-2),
ROUND(J2/5,-2)*5)</f>
        <v>300</v>
      </c>
      <c r="D2">
        <f t="shared" ref="D2:D8" si="1">IF(K2&lt;1000,ROUND(K2,-2),
ROUND(K2/5,-2)*5)</f>
        <v>500</v>
      </c>
      <c r="E2">
        <f t="shared" ref="E2:E8" si="2">IF(L2&lt;1000,ROUND(L2,-2),
ROUND(L2/5,-2)*5)</f>
        <v>700</v>
      </c>
      <c r="F2">
        <f t="shared" ref="F2:F4" si="3">IF(M2&lt;1000,ROUND(M2,-2),
ROUND(M2/5,-2)*5)</f>
        <v>1000</v>
      </c>
      <c r="G2">
        <f t="shared" ref="G2:G8" si="4">IF(N2&lt;1000,ROUND(N2,-2),
ROUND(N2/5,-2)*5)</f>
        <v>1500</v>
      </c>
      <c r="H2">
        <f t="shared" ref="H2:H8" si="5">IF(O2&lt;1000,ROUND(O2,-2),
ROUND(O2/5,-2)*5)</f>
        <v>1500</v>
      </c>
      <c r="I2">
        <f t="shared" ref="I2:I8" si="6">IF(P2&lt;1000,ROUND(P2,-2),
ROUND(P2/5,-2)*5)</f>
        <v>1500</v>
      </c>
      <c r="J2" s="5">
        <v>300</v>
      </c>
      <c r="K2">
        <f>J2*1.5</f>
        <v>450</v>
      </c>
      <c r="L2">
        <f>K2*1.5</f>
        <v>675</v>
      </c>
      <c r="M2">
        <f>L2*1.5</f>
        <v>1012.5</v>
      </c>
      <c r="N2">
        <f>M2*1.5</f>
        <v>1518.75</v>
      </c>
      <c r="O2">
        <f t="shared" ref="O2:P6" si="7">N2*1</f>
        <v>1518.75</v>
      </c>
      <c r="P2">
        <f t="shared" si="7"/>
        <v>1518.75</v>
      </c>
      <c r="Q2" s="8">
        <v>1</v>
      </c>
      <c r="R2">
        <f>Q2*2.5</f>
        <v>2.5</v>
      </c>
      <c r="S2">
        <f t="shared" ref="S2:U2" si="8">R2*2.5</f>
        <v>6.25</v>
      </c>
      <c r="T2">
        <f t="shared" si="8"/>
        <v>15.625</v>
      </c>
      <c r="U2">
        <f t="shared" si="8"/>
        <v>39.0625</v>
      </c>
      <c r="V2">
        <f>U2*1</f>
        <v>39.0625</v>
      </c>
      <c r="W2">
        <f>V2*1</f>
        <v>39.0625</v>
      </c>
      <c r="X2" s="6">
        <v>3</v>
      </c>
      <c r="Y2">
        <v>1</v>
      </c>
      <c r="Z2">
        <v>0</v>
      </c>
      <c r="AA2">
        <v>0</v>
      </c>
      <c r="AB2" s="4">
        <v>7</v>
      </c>
      <c r="AC2">
        <v>2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 s="7">
        <v>1.0204801539999999</v>
      </c>
      <c r="AK2">
        <v>1.06</v>
      </c>
      <c r="AL2" t="s">
        <v>125</v>
      </c>
      <c r="AM2" s="2">
        <f t="shared" ref="AM2" ca="1" si="9">VLOOKUP(AL2,OFFSET(INDIRECT("$A:$B"),0,MATCH(AL$1&amp;"_Verify",INDIRECT("$1:$1"),0)-1),2,0)</f>
        <v>0</v>
      </c>
      <c r="AN2" t="str">
        <f ca="1">IF(AM2=0,"",
IF(A2&lt;=3,0,
IF(A2=4,-20,
IF(A2=5,-10,
IF(A2=6,-5,
"없음")))))</f>
        <v/>
      </c>
      <c r="AP2">
        <v>1000</v>
      </c>
      <c r="AQ2">
        <v>200</v>
      </c>
      <c r="AR2">
        <v>750</v>
      </c>
      <c r="AT2" t="s">
        <v>32</v>
      </c>
      <c r="AU2">
        <v>0</v>
      </c>
    </row>
    <row r="3" spans="1:49" x14ac:dyDescent="0.3">
      <c r="A3">
        <v>1</v>
      </c>
      <c r="B3">
        <v>10</v>
      </c>
      <c r="C3">
        <f t="shared" si="0"/>
        <v>300</v>
      </c>
      <c r="D3">
        <f t="shared" si="1"/>
        <v>500</v>
      </c>
      <c r="E3">
        <f t="shared" si="2"/>
        <v>800</v>
      </c>
      <c r="F3">
        <f t="shared" si="3"/>
        <v>1000</v>
      </c>
      <c r="G3">
        <f t="shared" si="4"/>
        <v>1500</v>
      </c>
      <c r="H3">
        <f t="shared" si="5"/>
        <v>1500</v>
      </c>
      <c r="I3">
        <f t="shared" si="6"/>
        <v>1500</v>
      </c>
      <c r="J3" s="5">
        <f>K3/1.5</f>
        <v>333.33333333333331</v>
      </c>
      <c r="K3">
        <f>J2*5/3</f>
        <v>500</v>
      </c>
      <c r="L3">
        <f t="shared" ref="L3:N5" si="10">K3*1.5</f>
        <v>750</v>
      </c>
      <c r="M3">
        <f t="shared" si="10"/>
        <v>1125</v>
      </c>
      <c r="N3">
        <f t="shared" si="10"/>
        <v>1687.5</v>
      </c>
      <c r="O3">
        <f t="shared" si="7"/>
        <v>1687.5</v>
      </c>
      <c r="P3">
        <f t="shared" si="7"/>
        <v>1687.5</v>
      </c>
      <c r="Q3" s="8">
        <f>R3/2.5</f>
        <v>0.2857142857142857</v>
      </c>
      <c r="R3">
        <f>Q2/1.4</f>
        <v>0.7142857142857143</v>
      </c>
      <c r="S3">
        <f>R3*2.5</f>
        <v>1.7857142857142858</v>
      </c>
      <c r="T3">
        <f>S3*2.5</f>
        <v>4.4642857142857144</v>
      </c>
      <c r="U3">
        <f>T3*2.5</f>
        <v>11.160714285714286</v>
      </c>
      <c r="V3">
        <f>U3*1</f>
        <v>11.160714285714286</v>
      </c>
      <c r="W3">
        <f>V3*1</f>
        <v>11.160714285714286</v>
      </c>
      <c r="X3" s="6">
        <v>3</v>
      </c>
      <c r="Y3">
        <v>1</v>
      </c>
      <c r="Z3">
        <v>0</v>
      </c>
      <c r="AA3">
        <v>0</v>
      </c>
      <c r="AB3" s="4">
        <v>7</v>
      </c>
      <c r="AC3">
        <v>2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 s="7">
        <v>1.0204801539999999</v>
      </c>
      <c r="AK3">
        <v>1.06</v>
      </c>
      <c r="AL3" t="s">
        <v>125</v>
      </c>
      <c r="AM3">
        <f t="shared" ref="AM3:AM8" ca="1" si="11">VLOOKUP(AL3,OFFSET(INDIRECT("$A:$B"),0,MATCH(AL$1&amp;"_Verify",INDIRECT("$1:$1"),0)-1),2,0)</f>
        <v>0</v>
      </c>
      <c r="AN3" t="str">
        <f t="shared" ref="AN3:AN8" ca="1" si="12">IF(AM3=0,"",
IF(A3&lt;=3,0,
IF(A3=4,-20,
IF(A3=5,-10,
IF(A3=6,-5,
"없음")))))</f>
        <v/>
      </c>
      <c r="AP3">
        <v>2000</v>
      </c>
      <c r="AQ3">
        <v>400</v>
      </c>
      <c r="AR3">
        <v>1500</v>
      </c>
      <c r="AT3" t="s">
        <v>33</v>
      </c>
      <c r="AU3">
        <v>1</v>
      </c>
      <c r="AV3" t="s">
        <v>40</v>
      </c>
      <c r="AW3" t="s">
        <v>41</v>
      </c>
    </row>
    <row r="4" spans="1:49" x14ac:dyDescent="0.3">
      <c r="A4">
        <v>2</v>
      </c>
      <c r="B4">
        <v>15</v>
      </c>
      <c r="C4">
        <f t="shared" si="0"/>
        <v>400</v>
      </c>
      <c r="D4">
        <f t="shared" si="1"/>
        <v>600</v>
      </c>
      <c r="E4">
        <f t="shared" si="2"/>
        <v>800</v>
      </c>
      <c r="F4">
        <f t="shared" si="3"/>
        <v>1500</v>
      </c>
      <c r="G4">
        <f t="shared" si="4"/>
        <v>2000</v>
      </c>
      <c r="H4">
        <f t="shared" si="5"/>
        <v>2000</v>
      </c>
      <c r="I4">
        <f t="shared" si="6"/>
        <v>2000</v>
      </c>
      <c r="J4" s="5">
        <f t="shared" ref="J4:K4" si="13">K4/1.5</f>
        <v>370.37037037037038</v>
      </c>
      <c r="K4">
        <f t="shared" si="13"/>
        <v>555.55555555555554</v>
      </c>
      <c r="L4">
        <f>K3*5/3</f>
        <v>833.33333333333337</v>
      </c>
      <c r="M4">
        <f t="shared" si="10"/>
        <v>1250</v>
      </c>
      <c r="N4">
        <f t="shared" si="10"/>
        <v>1875</v>
      </c>
      <c r="O4">
        <f t="shared" si="7"/>
        <v>1875</v>
      </c>
      <c r="P4">
        <f t="shared" si="7"/>
        <v>1875</v>
      </c>
      <c r="Q4" s="8">
        <f t="shared" ref="Q4:R4" si="14">R4/2.5</f>
        <v>8.1632653061224497E-2</v>
      </c>
      <c r="R4">
        <f t="shared" si="14"/>
        <v>0.20408163265306123</v>
      </c>
      <c r="S4">
        <f>R3/1.4</f>
        <v>0.51020408163265307</v>
      </c>
      <c r="T4">
        <f t="shared" ref="T4:U4" si="15">S4*2.5</f>
        <v>1.2755102040816326</v>
      </c>
      <c r="U4">
        <f t="shared" si="15"/>
        <v>3.1887755102040813</v>
      </c>
      <c r="V4">
        <f t="shared" ref="V4:W4" si="16">U4*1</f>
        <v>3.1887755102040813</v>
      </c>
      <c r="W4">
        <f t="shared" si="16"/>
        <v>3.1887755102040813</v>
      </c>
      <c r="X4" s="6">
        <v>9</v>
      </c>
      <c r="Y4">
        <v>3</v>
      </c>
      <c r="Z4">
        <v>1</v>
      </c>
      <c r="AA4">
        <v>0</v>
      </c>
      <c r="AB4" s="4">
        <v>5</v>
      </c>
      <c r="AC4">
        <v>2.5</v>
      </c>
      <c r="AD4">
        <v>1.5</v>
      </c>
      <c r="AE4">
        <v>1</v>
      </c>
      <c r="AF4">
        <v>0</v>
      </c>
      <c r="AG4">
        <v>0</v>
      </c>
      <c r="AH4">
        <v>0</v>
      </c>
      <c r="AI4">
        <v>0</v>
      </c>
      <c r="AJ4" s="7">
        <v>1.0204801539999999</v>
      </c>
      <c r="AK4">
        <v>1.06</v>
      </c>
      <c r="AL4" t="s">
        <v>125</v>
      </c>
      <c r="AM4">
        <f t="shared" ca="1" si="11"/>
        <v>0</v>
      </c>
      <c r="AN4" t="str">
        <f t="shared" ca="1" si="12"/>
        <v/>
      </c>
      <c r="AP4">
        <v>3000</v>
      </c>
      <c r="AQ4">
        <v>600</v>
      </c>
      <c r="AR4">
        <v>2250</v>
      </c>
      <c r="AT4" t="s">
        <v>34</v>
      </c>
      <c r="AU4">
        <v>2</v>
      </c>
      <c r="AV4" t="s">
        <v>43</v>
      </c>
      <c r="AW4" t="s">
        <v>41</v>
      </c>
    </row>
    <row r="5" spans="1:49" x14ac:dyDescent="0.3">
      <c r="A5">
        <v>3</v>
      </c>
      <c r="B5">
        <v>20</v>
      </c>
      <c r="C5">
        <f t="shared" si="0"/>
        <v>400</v>
      </c>
      <c r="D5">
        <f t="shared" si="1"/>
        <v>600</v>
      </c>
      <c r="E5">
        <f t="shared" si="2"/>
        <v>900</v>
      </c>
      <c r="F5">
        <f>IF(M5&lt;1000,ROUND(M5,-2),
ROUND(M5/5,-2)*5)</f>
        <v>1500</v>
      </c>
      <c r="G5">
        <f t="shared" si="4"/>
        <v>2000</v>
      </c>
      <c r="H5">
        <f t="shared" si="5"/>
        <v>2000</v>
      </c>
      <c r="I5">
        <f t="shared" si="6"/>
        <v>2000</v>
      </c>
      <c r="J5" s="5">
        <f t="shared" ref="J5:L5" si="17">K5/1.5</f>
        <v>411.52263374485597</v>
      </c>
      <c r="K5">
        <f t="shared" si="17"/>
        <v>617.28395061728395</v>
      </c>
      <c r="L5">
        <f t="shared" si="17"/>
        <v>925.92592592592598</v>
      </c>
      <c r="M5">
        <f>L4*5/3</f>
        <v>1388.8888888888889</v>
      </c>
      <c r="N5">
        <f t="shared" si="10"/>
        <v>2083.3333333333335</v>
      </c>
      <c r="O5">
        <f t="shared" si="7"/>
        <v>2083.3333333333335</v>
      </c>
      <c r="P5">
        <f t="shared" si="7"/>
        <v>2083.3333333333335</v>
      </c>
      <c r="Q5" s="8">
        <f t="shared" ref="Q5:S5" si="18">R5/2.5</f>
        <v>2.3323615160349857E-2</v>
      </c>
      <c r="R5">
        <f t="shared" si="18"/>
        <v>5.830903790087464E-2</v>
      </c>
      <c r="S5">
        <f t="shared" si="18"/>
        <v>0.1457725947521866</v>
      </c>
      <c r="T5">
        <f>S4/1.4</f>
        <v>0.3644314868804665</v>
      </c>
      <c r="U5">
        <f>T5*2.5</f>
        <v>0.91107871720116629</v>
      </c>
      <c r="V5">
        <f>U5*1</f>
        <v>0.91107871720116629</v>
      </c>
      <c r="W5">
        <f>V5*1</f>
        <v>0.91107871720116629</v>
      </c>
      <c r="X5" s="6">
        <v>9</v>
      </c>
      <c r="Y5">
        <v>3</v>
      </c>
      <c r="Z5">
        <v>1</v>
      </c>
      <c r="AA5">
        <v>0</v>
      </c>
      <c r="AB5" s="4">
        <v>5</v>
      </c>
      <c r="AC5">
        <v>2.5</v>
      </c>
      <c r="AD5">
        <v>1.5</v>
      </c>
      <c r="AE5">
        <v>1</v>
      </c>
      <c r="AF5">
        <v>0</v>
      </c>
      <c r="AG5">
        <v>0</v>
      </c>
      <c r="AH5">
        <v>0</v>
      </c>
      <c r="AI5">
        <v>0</v>
      </c>
      <c r="AJ5" s="7">
        <v>1.0204801539999999</v>
      </c>
      <c r="AK5">
        <v>1.06</v>
      </c>
      <c r="AL5" t="s">
        <v>125</v>
      </c>
      <c r="AM5">
        <f t="shared" ca="1" si="11"/>
        <v>0</v>
      </c>
      <c r="AN5" t="str">
        <f t="shared" ca="1" si="12"/>
        <v/>
      </c>
      <c r="AP5">
        <v>4000</v>
      </c>
      <c r="AQ5">
        <v>800</v>
      </c>
      <c r="AR5">
        <v>3000</v>
      </c>
      <c r="AT5" t="s">
        <v>36</v>
      </c>
      <c r="AU5">
        <v>3</v>
      </c>
      <c r="AV5" t="s">
        <v>44</v>
      </c>
    </row>
    <row r="6" spans="1:49" x14ac:dyDescent="0.3">
      <c r="A6">
        <v>4</v>
      </c>
      <c r="B6">
        <v>30</v>
      </c>
      <c r="C6">
        <f t="shared" si="0"/>
        <v>500</v>
      </c>
      <c r="D6">
        <f t="shared" si="1"/>
        <v>700</v>
      </c>
      <c r="E6">
        <f t="shared" si="2"/>
        <v>1000</v>
      </c>
      <c r="F6">
        <f t="shared" ref="F6:F8" si="19">IF(M6&lt;1000,ROUND(M6,-2),
ROUND(M6/5,-2)*5)</f>
        <v>1500</v>
      </c>
      <c r="G6">
        <f t="shared" si="4"/>
        <v>2500</v>
      </c>
      <c r="H6">
        <f t="shared" si="5"/>
        <v>2500</v>
      </c>
      <c r="I6">
        <f t="shared" si="6"/>
        <v>2500</v>
      </c>
      <c r="J6" s="5">
        <f t="shared" ref="J6:M6" si="20">K6/1.5</f>
        <v>457.24737082761777</v>
      </c>
      <c r="K6">
        <f t="shared" si="20"/>
        <v>685.87105624142669</v>
      </c>
      <c r="L6">
        <f t="shared" si="20"/>
        <v>1028.80658436214</v>
      </c>
      <c r="M6">
        <f t="shared" si="20"/>
        <v>1543.2098765432099</v>
      </c>
      <c r="N6">
        <f>M5*5/3</f>
        <v>2314.8148148148148</v>
      </c>
      <c r="O6">
        <f t="shared" si="7"/>
        <v>2314.8148148148148</v>
      </c>
      <c r="P6">
        <f t="shared" si="7"/>
        <v>2314.8148148148148</v>
      </c>
      <c r="Q6" s="8">
        <f t="shared" ref="Q6:S6" si="21">R6/2.5</f>
        <v>6.6638900458142443E-3</v>
      </c>
      <c r="R6">
        <f t="shared" si="21"/>
        <v>1.665972511453561E-2</v>
      </c>
      <c r="S6">
        <f t="shared" si="21"/>
        <v>4.1649312786339029E-2</v>
      </c>
      <c r="T6">
        <f>U6/2.5</f>
        <v>0.10412328196584757</v>
      </c>
      <c r="U6">
        <f>T5/1.4</f>
        <v>0.26030820491461892</v>
      </c>
      <c r="V6">
        <f>U6*1</f>
        <v>0.26030820491461892</v>
      </c>
      <c r="W6">
        <f>V6*1</f>
        <v>0.26030820491461892</v>
      </c>
      <c r="X6" s="6">
        <v>27</v>
      </c>
      <c r="Y6">
        <v>9</v>
      </c>
      <c r="Z6">
        <v>3</v>
      </c>
      <c r="AA6">
        <v>1</v>
      </c>
      <c r="AB6" s="4">
        <v>3</v>
      </c>
      <c r="AC6">
        <v>4</v>
      </c>
      <c r="AD6">
        <v>2</v>
      </c>
      <c r="AE6">
        <v>0.8</v>
      </c>
      <c r="AF6">
        <v>0</v>
      </c>
      <c r="AG6">
        <v>0.2</v>
      </c>
      <c r="AH6">
        <v>0</v>
      </c>
      <c r="AI6">
        <v>0</v>
      </c>
      <c r="AJ6" s="7">
        <v>1.0204801539999999</v>
      </c>
      <c r="AK6">
        <v>1.06</v>
      </c>
      <c r="AL6" t="s">
        <v>35</v>
      </c>
      <c r="AM6">
        <f t="shared" ca="1" si="11"/>
        <v>3</v>
      </c>
      <c r="AN6">
        <f t="shared" ca="1" si="12"/>
        <v>-20</v>
      </c>
      <c r="AP6">
        <v>5000</v>
      </c>
      <c r="AQ6">
        <v>1000</v>
      </c>
      <c r="AR6">
        <v>3750</v>
      </c>
      <c r="AT6" t="s">
        <v>37</v>
      </c>
      <c r="AU6">
        <v>4</v>
      </c>
    </row>
    <row r="7" spans="1:49" x14ac:dyDescent="0.3">
      <c r="A7">
        <v>5</v>
      </c>
      <c r="B7">
        <v>30</v>
      </c>
      <c r="C7">
        <f t="shared" si="0"/>
        <v>500</v>
      </c>
      <c r="D7">
        <f t="shared" si="1"/>
        <v>700</v>
      </c>
      <c r="E7">
        <f t="shared" si="2"/>
        <v>1000</v>
      </c>
      <c r="F7">
        <f t="shared" si="19"/>
        <v>1500</v>
      </c>
      <c r="G7">
        <f t="shared" si="4"/>
        <v>2500</v>
      </c>
      <c r="H7">
        <f t="shared" si="5"/>
        <v>2500</v>
      </c>
      <c r="I7">
        <f t="shared" si="6"/>
        <v>2500</v>
      </c>
      <c r="J7" s="5">
        <f t="shared" ref="J7:M7" si="22">K7/1.5</f>
        <v>457.24737082761777</v>
      </c>
      <c r="K7">
        <f t="shared" si="22"/>
        <v>685.87105624142669</v>
      </c>
      <c r="L7">
        <f t="shared" si="22"/>
        <v>1028.80658436214</v>
      </c>
      <c r="M7">
        <f t="shared" si="22"/>
        <v>1543.2098765432099</v>
      </c>
      <c r="N7">
        <f>O7/1</f>
        <v>2314.8148148148148</v>
      </c>
      <c r="O7">
        <f>N6*1</f>
        <v>2314.8148148148148</v>
      </c>
      <c r="P7">
        <f>O7*1</f>
        <v>2314.8148148148148</v>
      </c>
      <c r="Q7" s="8">
        <f t="shared" ref="Q7:Q8" si="23">R7/2.5</f>
        <v>6.6638900458142443E-3</v>
      </c>
      <c r="R7">
        <f t="shared" ref="R7:R8" si="24">S7/2.5</f>
        <v>1.665972511453561E-2</v>
      </c>
      <c r="S7">
        <f t="shared" ref="S7:S8" si="25">T7/2.5</f>
        <v>4.1649312786339029E-2</v>
      </c>
      <c r="T7">
        <f t="shared" ref="T7:T8" si="26">U7/2.5</f>
        <v>0.10412328196584757</v>
      </c>
      <c r="U7">
        <f>V7/1</f>
        <v>0.26030820491461892</v>
      </c>
      <c r="V7">
        <f>U6/1</f>
        <v>0.26030820491461892</v>
      </c>
      <c r="W7">
        <f>V7*1</f>
        <v>0.26030820491461892</v>
      </c>
      <c r="X7" s="6">
        <v>64</v>
      </c>
      <c r="Y7">
        <v>16</v>
      </c>
      <c r="Z7">
        <v>4</v>
      </c>
      <c r="AA7">
        <v>1</v>
      </c>
      <c r="AB7" s="4">
        <v>3</v>
      </c>
      <c r="AC7">
        <v>4</v>
      </c>
      <c r="AD7">
        <v>2</v>
      </c>
      <c r="AE7">
        <v>0.8</v>
      </c>
      <c r="AF7">
        <v>0</v>
      </c>
      <c r="AG7">
        <v>0.2</v>
      </c>
      <c r="AH7">
        <v>0</v>
      </c>
      <c r="AI7">
        <v>0</v>
      </c>
      <c r="AJ7" s="7">
        <v>1.0204801539999999</v>
      </c>
      <c r="AK7">
        <v>1.06</v>
      </c>
      <c r="AL7" t="s">
        <v>35</v>
      </c>
      <c r="AM7">
        <f t="shared" ca="1" si="11"/>
        <v>3</v>
      </c>
      <c r="AN7">
        <f t="shared" ca="1" si="12"/>
        <v>-10</v>
      </c>
      <c r="AP7">
        <v>5000</v>
      </c>
      <c r="AQ7">
        <v>1000</v>
      </c>
      <c r="AR7">
        <v>3750</v>
      </c>
    </row>
    <row r="8" spans="1:49" x14ac:dyDescent="0.3">
      <c r="A8">
        <v>6</v>
      </c>
      <c r="B8">
        <v>30</v>
      </c>
      <c r="C8">
        <f t="shared" si="0"/>
        <v>500</v>
      </c>
      <c r="D8">
        <f t="shared" si="1"/>
        <v>700</v>
      </c>
      <c r="E8">
        <f t="shared" si="2"/>
        <v>1000</v>
      </c>
      <c r="F8">
        <f t="shared" si="19"/>
        <v>1500</v>
      </c>
      <c r="G8">
        <f t="shared" si="4"/>
        <v>2500</v>
      </c>
      <c r="H8">
        <f t="shared" si="5"/>
        <v>2500</v>
      </c>
      <c r="I8">
        <f t="shared" si="6"/>
        <v>2500</v>
      </c>
      <c r="J8" s="5">
        <f t="shared" ref="J8:M8" si="27">K8/1.5</f>
        <v>457.24737082761777</v>
      </c>
      <c r="K8">
        <f t="shared" si="27"/>
        <v>685.87105624142669</v>
      </c>
      <c r="L8">
        <f t="shared" si="27"/>
        <v>1028.80658436214</v>
      </c>
      <c r="M8">
        <f t="shared" si="27"/>
        <v>1543.2098765432099</v>
      </c>
      <c r="N8">
        <f>O8/1</f>
        <v>2314.8148148148148</v>
      </c>
      <c r="O8">
        <f>P8/1</f>
        <v>2314.8148148148148</v>
      </c>
      <c r="P8">
        <f>O7*1</f>
        <v>2314.8148148148148</v>
      </c>
      <c r="Q8" s="8">
        <f t="shared" si="23"/>
        <v>6.6638900458142443E-3</v>
      </c>
      <c r="R8">
        <f t="shared" si="24"/>
        <v>1.665972511453561E-2</v>
      </c>
      <c r="S8">
        <f t="shared" si="25"/>
        <v>4.1649312786339029E-2</v>
      </c>
      <c r="T8">
        <f t="shared" si="26"/>
        <v>0.10412328196584757</v>
      </c>
      <c r="U8">
        <f>V8/1</f>
        <v>0.26030820491461892</v>
      </c>
      <c r="V8">
        <f>W8/1</f>
        <v>0.26030820491461892</v>
      </c>
      <c r="W8">
        <f>V7/1</f>
        <v>0.26030820491461892</v>
      </c>
      <c r="X8" s="6">
        <v>125</v>
      </c>
      <c r="Y8">
        <v>25</v>
      </c>
      <c r="Z8">
        <v>5</v>
      </c>
      <c r="AA8">
        <v>1</v>
      </c>
      <c r="AB8" s="4">
        <v>3</v>
      </c>
      <c r="AC8">
        <v>4</v>
      </c>
      <c r="AD8">
        <v>2</v>
      </c>
      <c r="AE8">
        <v>0.8</v>
      </c>
      <c r="AF8">
        <v>0</v>
      </c>
      <c r="AG8">
        <v>0.2</v>
      </c>
      <c r="AH8">
        <v>0</v>
      </c>
      <c r="AI8">
        <v>0</v>
      </c>
      <c r="AJ8" s="7">
        <v>1.0204801539999999</v>
      </c>
      <c r="AK8">
        <v>1.06</v>
      </c>
      <c r="AL8" t="s">
        <v>35</v>
      </c>
      <c r="AM8">
        <f t="shared" ca="1" si="11"/>
        <v>3</v>
      </c>
      <c r="AN8">
        <f t="shared" ca="1" si="12"/>
        <v>-5</v>
      </c>
      <c r="AP8">
        <v>5000</v>
      </c>
      <c r="AQ8">
        <v>1000</v>
      </c>
      <c r="AR8">
        <v>3750</v>
      </c>
    </row>
  </sheetData>
  <phoneticPr fontId="1" type="noConversion"/>
  <dataValidations disablePrompts="1" count="1">
    <dataValidation type="list" allowBlank="1" showInputMessage="1" showErrorMessage="1" sqref="AL2:AL8" xr:uid="{D3F175FE-8C28-41E8-BA1A-76083F40A555}">
      <formula1>OFFSET(INDIRECT("$A$1"),1,MATCH(AL$1&amp;"_Verify",INDIRECT("$1:$1"),0)-1,COUNTA(OFFSET(INDIRECT("$A:$A"),0,MATCH(AL$1&amp;"_Verify",INDIRECT("$1:$1"),0)-1))-1,1)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231D9-066F-4E62-A658-042EAF27F0CE}">
  <dimension ref="A1:AG148"/>
  <sheetViews>
    <sheetView workbookViewId="0">
      <pane ySplit="1" topLeftCell="A2" activePane="bottomLeft" state="frozen"/>
      <selection pane="bottomLeft" activeCell="E13" sqref="E13"/>
    </sheetView>
    <sheetView workbookViewId="1">
      <selection activeCell="G15" sqref="G15"/>
    </sheetView>
  </sheetViews>
  <sheetFormatPr defaultRowHeight="16.5" outlineLevelCol="1" x14ac:dyDescent="0.3"/>
  <cols>
    <col min="2" max="2" width="13.125" customWidth="1"/>
    <col min="3" max="3" width="9" customWidth="1"/>
    <col min="11" max="32" width="9" hidden="1" customWidth="1" outlineLevel="1"/>
    <col min="33" max="33" width="9" collapsed="1"/>
  </cols>
  <sheetData>
    <row r="1" spans="1:32" ht="27" customHeight="1" x14ac:dyDescent="0.3">
      <c r="A1" t="s">
        <v>67</v>
      </c>
      <c r="B1" t="s">
        <v>6</v>
      </c>
      <c r="C1" t="s">
        <v>5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78</v>
      </c>
      <c r="J1" t="s">
        <v>79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26</v>
      </c>
      <c r="S1">
        <v>50</v>
      </c>
      <c r="T1">
        <v>50</v>
      </c>
      <c r="U1">
        <v>50</v>
      </c>
      <c r="V1">
        <v>50</v>
      </c>
      <c r="W1">
        <v>50</v>
      </c>
      <c r="X1">
        <v>50</v>
      </c>
      <c r="Y1">
        <v>50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24</v>
      </c>
      <c r="AF1" t="s">
        <v>25</v>
      </c>
    </row>
    <row r="2" spans="1:32" x14ac:dyDescent="0.3">
      <c r="A2">
        <v>0</v>
      </c>
      <c r="B2">
        <v>0</v>
      </c>
      <c r="C2" s="1">
        <f t="shared" ref="C2:C65" si="0">IF(B2=0,1,C1*1.09)</f>
        <v>1</v>
      </c>
      <c r="D2">
        <f>MIN(1,IF($B2=0,0,
IF(NOT(ISBLANK(K2)),K2,
VLOOKUP($A2,InnerGradeTable!$A:$W,MATCH(SUBSTITUTE(D$1,"|Float","표준수치"),InnerGradeTable!$1:$1,0),0)*TransferTable!$R2)))</f>
        <v>0</v>
      </c>
      <c r="E2">
        <f>MIN(1,IF($B2=0,0,
IF(NOT(ISBLANK(L2)),L2,
VLOOKUP($A2,InnerGradeTable!$A:$W,MATCH(SUBSTITUTE(E$1,"|Float","표준수치"),InnerGradeTable!$1:$1,0),0)*TransferTable!$R2)))</f>
        <v>0</v>
      </c>
      <c r="F2">
        <f>MIN(1,IF($B2=0,0,
IF(NOT(ISBLANK(M2)),M2,
VLOOKUP($A2,InnerGradeTable!$A:$W,MATCH(SUBSTITUTE(F$1,"|Float","표준수치"),InnerGradeTable!$1:$1,0),0)*TransferTable!$R2)))</f>
        <v>0</v>
      </c>
      <c r="G2">
        <f>MIN(1,IF($B2=0,0,
IF(NOT(ISBLANK(N2)),N2,
VLOOKUP($A2,InnerGradeTable!$A:$W,MATCH(SUBSTITUTE(G$1,"|Float","표준수치"),InnerGradeTable!$1:$1,0),0)*TransferTable!$R2)))</f>
        <v>0</v>
      </c>
      <c r="H2">
        <f>MIN(1,IF($B2=0,0,
IF(NOT(ISBLANK(O2)),O2,
VLOOKUP($A2,InnerGradeTable!$A:$W,MATCH(SUBSTITUTE(H$1,"|Float","표준수치"),InnerGradeTable!$1:$1,0),0)*TransferTable!$R2)))</f>
        <v>0</v>
      </c>
      <c r="I2">
        <f>MIN(1,IF($B2=0,0,
IF(NOT(ISBLANK(P2)),P2,
VLOOKUP($A2,InnerGradeTable!$A:$W,MATCH(SUBSTITUTE(I$1,"|Float","표준수치"),InnerGradeTable!$1:$1,0),0)*TransferTable!$R2)))</f>
        <v>0</v>
      </c>
      <c r="J2">
        <f>MIN(1,IF($B2=0,0,
IF(NOT(ISBLANK(Q2)),Q2,
VLOOKUP($A2,InnerGradeTable!$A:$W,MATCH(SUBSTITUTE(J$1,"|Float","표준수치"),InnerGradeTable!$1:$1,0),0)*TransferTable!$R2)))</f>
        <v>0</v>
      </c>
      <c r="R2">
        <f t="shared" ref="R2:R65" si="1">IF(B2=0,0,
IF(B2=1,1,
R1/IF(B2=5,1.2,
IF(B2=10,1.3,
IF(B2=15,1.6,
IF(B2=20,1.7,
IF(B2=25,2,
IF(B2=30,3,
1.08))))))))</f>
        <v>0</v>
      </c>
      <c r="S2">
        <f t="shared" ref="S2:Y33" si="2">1-(1-D2)^S$1</f>
        <v>0</v>
      </c>
      <c r="T2">
        <f t="shared" si="2"/>
        <v>0</v>
      </c>
      <c r="U2">
        <f t="shared" si="2"/>
        <v>0</v>
      </c>
      <c r="V2">
        <f t="shared" si="2"/>
        <v>0</v>
      </c>
      <c r="W2">
        <f t="shared" si="2"/>
        <v>0</v>
      </c>
      <c r="X2">
        <f t="shared" si="2"/>
        <v>0</v>
      </c>
      <c r="Y2">
        <f t="shared" si="2"/>
        <v>0</v>
      </c>
      <c r="Z2" t="e">
        <f t="shared" ref="Z2:AF33" si="3">SQRT((1-D2)/D2^2)</f>
        <v>#DIV/0!</v>
      </c>
      <c r="AA2" t="e">
        <f t="shared" si="3"/>
        <v>#DIV/0!</v>
      </c>
      <c r="AB2" t="e">
        <f t="shared" si="3"/>
        <v>#DIV/0!</v>
      </c>
      <c r="AC2" t="e">
        <f t="shared" si="3"/>
        <v>#DIV/0!</v>
      </c>
      <c r="AD2" t="e">
        <f t="shared" si="3"/>
        <v>#DIV/0!</v>
      </c>
      <c r="AE2" t="e">
        <f t="shared" si="3"/>
        <v>#DIV/0!</v>
      </c>
      <c r="AF2" t="e">
        <f t="shared" si="3"/>
        <v>#DIV/0!</v>
      </c>
    </row>
    <row r="3" spans="1:32" x14ac:dyDescent="0.3">
      <c r="A3">
        <v>0</v>
      </c>
      <c r="B3">
        <v>1</v>
      </c>
      <c r="C3" s="1">
        <f t="shared" si="0"/>
        <v>1.0900000000000001</v>
      </c>
      <c r="D3">
        <f>MIN(1,IF($B3=0,0,
IF(NOT(ISBLANK(K3)),K3,
VLOOKUP($A3,InnerGradeTable!$A:$W,MATCH(SUBSTITUTE(D$1,"|Float","표준수치"),InnerGradeTable!$1:$1,0),0)*TransferTable!$R3)))</f>
        <v>1</v>
      </c>
      <c r="E3">
        <f>MIN(1,IF($B3=0,0,
IF(NOT(ISBLANK(L3)),L3,
VLOOKUP($A3,InnerGradeTable!$A:$W,MATCH(SUBSTITUTE(E$1,"|Float","표준수치"),InnerGradeTable!$1:$1,0),0)*TransferTable!$R3)))</f>
        <v>1</v>
      </c>
      <c r="F3">
        <f>MIN(1,IF($B3=0,0,
IF(NOT(ISBLANK(M3)),M3,
VLOOKUP($A3,InnerGradeTable!$A:$W,MATCH(SUBSTITUTE(F$1,"|Float","표준수치"),InnerGradeTable!$1:$1,0),0)*TransferTable!$R3)))</f>
        <v>1</v>
      </c>
      <c r="G3">
        <f>MIN(1,IF($B3=0,0,
IF(NOT(ISBLANK(N3)),N3,
VLOOKUP($A3,InnerGradeTable!$A:$W,MATCH(SUBSTITUTE(G$1,"|Float","표준수치"),InnerGradeTable!$1:$1,0),0)*TransferTable!$R3)))</f>
        <v>1</v>
      </c>
      <c r="H3">
        <f>MIN(1,IF($B3=0,0,
IF(NOT(ISBLANK(O3)),O3,
VLOOKUP($A3,InnerGradeTable!$A:$W,MATCH(SUBSTITUTE(H$1,"|Float","표준수치"),InnerGradeTable!$1:$1,0),0)*TransferTable!$R3)))</f>
        <v>1</v>
      </c>
      <c r="I3">
        <f>MIN(1,IF($B3=0,0,
IF(NOT(ISBLANK(P3)),P3,
VLOOKUP($A3,InnerGradeTable!$A:$W,MATCH(SUBSTITUTE(I$1,"|Float","표준수치"),InnerGradeTable!$1:$1,0),0)*TransferTable!$R3)))</f>
        <v>1</v>
      </c>
      <c r="J3">
        <f>MIN(1,IF($B3=0,0,
IF(NOT(ISBLANK(Q3)),Q3,
VLOOKUP($A3,InnerGradeTable!$A:$W,MATCH(SUBSTITUTE(J$1,"|Float","표준수치"),InnerGradeTable!$1:$1,0),0)*TransferTable!$R3)))</f>
        <v>1</v>
      </c>
      <c r="R3">
        <f t="shared" si="1"/>
        <v>1</v>
      </c>
      <c r="S3">
        <f t="shared" si="2"/>
        <v>1</v>
      </c>
      <c r="T3">
        <f t="shared" si="2"/>
        <v>1</v>
      </c>
      <c r="U3">
        <f t="shared" si="2"/>
        <v>1</v>
      </c>
      <c r="V3">
        <f t="shared" si="2"/>
        <v>1</v>
      </c>
      <c r="W3">
        <f t="shared" si="2"/>
        <v>1</v>
      </c>
      <c r="X3">
        <f t="shared" si="2"/>
        <v>1</v>
      </c>
      <c r="Y3">
        <f t="shared" si="2"/>
        <v>1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3">
      <c r="A4">
        <v>0</v>
      </c>
      <c r="B4">
        <v>2</v>
      </c>
      <c r="C4" s="1">
        <f t="shared" si="0"/>
        <v>1.1881000000000002</v>
      </c>
      <c r="D4">
        <f>MIN(1,IF($B4=0,0,
IF(NOT(ISBLANK(K4)),K4,
VLOOKUP($A4,InnerGradeTable!$A:$W,MATCH(SUBSTITUTE(D$1,"|Float","표준수치"),InnerGradeTable!$1:$1,0),0)*TransferTable!$R4)))</f>
        <v>0.92592592592592582</v>
      </c>
      <c r="E4">
        <f>MIN(1,IF($B4=0,0,
IF(NOT(ISBLANK(L4)),L4,
VLOOKUP($A4,InnerGradeTable!$A:$W,MATCH(SUBSTITUTE(E$1,"|Float","표준수치"),InnerGradeTable!$1:$1,0),0)*TransferTable!$R4)))</f>
        <v>1</v>
      </c>
      <c r="F4">
        <f>MIN(1,IF($B4=0,0,
IF(NOT(ISBLANK(M4)),M4,
VLOOKUP($A4,InnerGradeTable!$A:$W,MATCH(SUBSTITUTE(F$1,"|Float","표준수치"),InnerGradeTable!$1:$1,0),0)*TransferTable!$R4)))</f>
        <v>1</v>
      </c>
      <c r="G4">
        <f>MIN(1,IF($B4=0,0,
IF(NOT(ISBLANK(N4)),N4,
VLOOKUP($A4,InnerGradeTable!$A:$W,MATCH(SUBSTITUTE(G$1,"|Float","표준수치"),InnerGradeTable!$1:$1,0),0)*TransferTable!$R4)))</f>
        <v>1</v>
      </c>
      <c r="H4">
        <f>MIN(1,IF($B4=0,0,
IF(NOT(ISBLANK(O4)),O4,
VLOOKUP($A4,InnerGradeTable!$A:$W,MATCH(SUBSTITUTE(H$1,"|Float","표준수치"),InnerGradeTable!$1:$1,0),0)*TransferTable!$R4)))</f>
        <v>1</v>
      </c>
      <c r="I4">
        <f>MIN(1,IF($B4=0,0,
IF(NOT(ISBLANK(P4)),P4,
VLOOKUP($A4,InnerGradeTable!$A:$W,MATCH(SUBSTITUTE(I$1,"|Float","표준수치"),InnerGradeTable!$1:$1,0),0)*TransferTable!$R4)))</f>
        <v>1</v>
      </c>
      <c r="J4">
        <f>MIN(1,IF($B4=0,0,
IF(NOT(ISBLANK(Q4)),Q4,
VLOOKUP($A4,InnerGradeTable!$A:$W,MATCH(SUBSTITUTE(J$1,"|Float","표준수치"),InnerGradeTable!$1:$1,0),0)*TransferTable!$R4)))</f>
        <v>1</v>
      </c>
      <c r="R4">
        <f t="shared" si="1"/>
        <v>0.92592592592592582</v>
      </c>
      <c r="S4">
        <f t="shared" si="2"/>
        <v>1</v>
      </c>
      <c r="T4">
        <f t="shared" si="2"/>
        <v>1</v>
      </c>
      <c r="U4">
        <f t="shared" si="2"/>
        <v>1</v>
      </c>
      <c r="V4">
        <f t="shared" si="2"/>
        <v>1</v>
      </c>
      <c r="W4">
        <f t="shared" si="2"/>
        <v>1</v>
      </c>
      <c r="X4">
        <f t="shared" si="2"/>
        <v>1</v>
      </c>
      <c r="Y4">
        <f t="shared" si="2"/>
        <v>1</v>
      </c>
      <c r="Z4">
        <f t="shared" si="3"/>
        <v>0.29393876913398159</v>
      </c>
      <c r="AA4">
        <f t="shared" si="3"/>
        <v>0</v>
      </c>
      <c r="AB4">
        <f t="shared" si="3"/>
        <v>0</v>
      </c>
      <c r="AC4">
        <f t="shared" si="3"/>
        <v>0</v>
      </c>
      <c r="AD4">
        <f t="shared" si="3"/>
        <v>0</v>
      </c>
      <c r="AE4">
        <f t="shared" si="3"/>
        <v>0</v>
      </c>
      <c r="AF4">
        <f t="shared" si="3"/>
        <v>0</v>
      </c>
    </row>
    <row r="5" spans="1:32" x14ac:dyDescent="0.3">
      <c r="A5">
        <v>0</v>
      </c>
      <c r="B5">
        <v>3</v>
      </c>
      <c r="C5" s="1">
        <f t="shared" si="0"/>
        <v>1.2950290000000002</v>
      </c>
      <c r="D5">
        <f>MIN(1,IF($B5=0,0,
IF(NOT(ISBLANK(K5)),K5,
VLOOKUP($A5,InnerGradeTable!$A:$W,MATCH(SUBSTITUTE(D$1,"|Float","표준수치"),InnerGradeTable!$1:$1,0),0)*TransferTable!$R5)))</f>
        <v>0.8573388203017831</v>
      </c>
      <c r="E5">
        <f>MIN(1,IF($B5=0,0,
IF(NOT(ISBLANK(L5)),L5,
VLOOKUP($A5,InnerGradeTable!$A:$W,MATCH(SUBSTITUTE(E$1,"|Float","표준수치"),InnerGradeTable!$1:$1,0),0)*TransferTable!$R5)))</f>
        <v>1</v>
      </c>
      <c r="F5">
        <f>MIN(1,IF($B5=0,0,
IF(NOT(ISBLANK(M5)),M5,
VLOOKUP($A5,InnerGradeTable!$A:$W,MATCH(SUBSTITUTE(F$1,"|Float","표준수치"),InnerGradeTable!$1:$1,0),0)*TransferTable!$R5)))</f>
        <v>1</v>
      </c>
      <c r="G5">
        <f>MIN(1,IF($B5=0,0,
IF(NOT(ISBLANK(N5)),N5,
VLOOKUP($A5,InnerGradeTable!$A:$W,MATCH(SUBSTITUTE(G$1,"|Float","표준수치"),InnerGradeTable!$1:$1,0),0)*TransferTable!$R5)))</f>
        <v>1</v>
      </c>
      <c r="H5">
        <f>MIN(1,IF($B5=0,0,
IF(NOT(ISBLANK(O5)),O5,
VLOOKUP($A5,InnerGradeTable!$A:$W,MATCH(SUBSTITUTE(H$1,"|Float","표준수치"),InnerGradeTable!$1:$1,0),0)*TransferTable!$R5)))</f>
        <v>1</v>
      </c>
      <c r="I5">
        <f>MIN(1,IF($B5=0,0,
IF(NOT(ISBLANK(P5)),P5,
VLOOKUP($A5,InnerGradeTable!$A:$W,MATCH(SUBSTITUTE(I$1,"|Float","표준수치"),InnerGradeTable!$1:$1,0),0)*TransferTable!$R5)))</f>
        <v>1</v>
      </c>
      <c r="J5">
        <f>MIN(1,IF($B5=0,0,
IF(NOT(ISBLANK(Q5)),Q5,
VLOOKUP($A5,InnerGradeTable!$A:$W,MATCH(SUBSTITUTE(J$1,"|Float","표준수치"),InnerGradeTable!$1:$1,0),0)*TransferTable!$R5)))</f>
        <v>1</v>
      </c>
      <c r="R5">
        <f t="shared" si="1"/>
        <v>0.8573388203017831</v>
      </c>
      <c r="S5">
        <f t="shared" si="2"/>
        <v>1</v>
      </c>
      <c r="T5">
        <f t="shared" si="2"/>
        <v>1</v>
      </c>
      <c r="U5">
        <f t="shared" si="2"/>
        <v>1</v>
      </c>
      <c r="V5">
        <f t="shared" si="2"/>
        <v>1</v>
      </c>
      <c r="W5">
        <f t="shared" si="2"/>
        <v>1</v>
      </c>
      <c r="X5">
        <f t="shared" si="2"/>
        <v>1</v>
      </c>
      <c r="Y5">
        <f t="shared" si="2"/>
        <v>1</v>
      </c>
      <c r="Z5">
        <f t="shared" si="3"/>
        <v>0.44055528597441695</v>
      </c>
      <c r="AA5">
        <f t="shared" si="3"/>
        <v>0</v>
      </c>
      <c r="AB5">
        <f t="shared" si="3"/>
        <v>0</v>
      </c>
      <c r="AC5">
        <f t="shared" si="3"/>
        <v>0</v>
      </c>
      <c r="AD5">
        <f t="shared" si="3"/>
        <v>0</v>
      </c>
      <c r="AE5">
        <f t="shared" si="3"/>
        <v>0</v>
      </c>
      <c r="AF5">
        <f t="shared" si="3"/>
        <v>0</v>
      </c>
    </row>
    <row r="6" spans="1:32" x14ac:dyDescent="0.3">
      <c r="A6">
        <v>0</v>
      </c>
      <c r="B6">
        <v>4</v>
      </c>
      <c r="C6" s="1">
        <f t="shared" si="0"/>
        <v>1.4115816100000003</v>
      </c>
      <c r="D6">
        <f>MIN(1,IF($B6=0,0,
IF(NOT(ISBLANK(K6)),K6,
VLOOKUP($A6,InnerGradeTable!$A:$W,MATCH(SUBSTITUTE(D$1,"|Float","표준수치"),InnerGradeTable!$1:$1,0),0)*TransferTable!$R6)))</f>
        <v>0.79383224102016947</v>
      </c>
      <c r="E6">
        <f>MIN(1,IF($B6=0,0,
IF(NOT(ISBLANK(L6)),L6,
VLOOKUP($A6,InnerGradeTable!$A:$W,MATCH(SUBSTITUTE(E$1,"|Float","표준수치"),InnerGradeTable!$1:$1,0),0)*TransferTable!$R6)))</f>
        <v>1</v>
      </c>
      <c r="F6">
        <f>MIN(1,IF($B6=0,0,
IF(NOT(ISBLANK(M6)),M6,
VLOOKUP($A6,InnerGradeTable!$A:$W,MATCH(SUBSTITUTE(F$1,"|Float","표준수치"),InnerGradeTable!$1:$1,0),0)*TransferTable!$R6)))</f>
        <v>1</v>
      </c>
      <c r="G6">
        <f>MIN(1,IF($B6=0,0,
IF(NOT(ISBLANK(N6)),N6,
VLOOKUP($A6,InnerGradeTable!$A:$W,MATCH(SUBSTITUTE(G$1,"|Float","표준수치"),InnerGradeTable!$1:$1,0),0)*TransferTable!$R6)))</f>
        <v>1</v>
      </c>
      <c r="H6">
        <f>MIN(1,IF($B6=0,0,
IF(NOT(ISBLANK(O6)),O6,
VLOOKUP($A6,InnerGradeTable!$A:$W,MATCH(SUBSTITUTE(H$1,"|Float","표준수치"),InnerGradeTable!$1:$1,0),0)*TransferTable!$R6)))</f>
        <v>1</v>
      </c>
      <c r="I6">
        <f>MIN(1,IF($B6=0,0,
IF(NOT(ISBLANK(P6)),P6,
VLOOKUP($A6,InnerGradeTable!$A:$W,MATCH(SUBSTITUTE(I$1,"|Float","표준수치"),InnerGradeTable!$1:$1,0),0)*TransferTable!$R6)))</f>
        <v>1</v>
      </c>
      <c r="J6">
        <f>MIN(1,IF($B6=0,0,
IF(NOT(ISBLANK(Q6)),Q6,
VLOOKUP($A6,InnerGradeTable!$A:$W,MATCH(SUBSTITUTE(J$1,"|Float","표준수치"),InnerGradeTable!$1:$1,0),0)*TransferTable!$R6)))</f>
        <v>1</v>
      </c>
      <c r="R6">
        <f t="shared" si="1"/>
        <v>0.79383224102016947</v>
      </c>
      <c r="S6">
        <f t="shared" si="2"/>
        <v>1</v>
      </c>
      <c r="T6">
        <f t="shared" si="2"/>
        <v>1</v>
      </c>
      <c r="U6">
        <f t="shared" si="2"/>
        <v>1</v>
      </c>
      <c r="V6">
        <f t="shared" si="2"/>
        <v>1</v>
      </c>
      <c r="W6">
        <f t="shared" si="2"/>
        <v>1</v>
      </c>
      <c r="X6">
        <f t="shared" si="2"/>
        <v>1</v>
      </c>
      <c r="Y6">
        <f t="shared" si="2"/>
        <v>1</v>
      </c>
      <c r="Z6">
        <f t="shared" si="3"/>
        <v>0.57198105121061538</v>
      </c>
      <c r="AA6">
        <f t="shared" si="3"/>
        <v>0</v>
      </c>
      <c r="AB6">
        <f t="shared" si="3"/>
        <v>0</v>
      </c>
      <c r="AC6">
        <f t="shared" si="3"/>
        <v>0</v>
      </c>
      <c r="AD6">
        <f t="shared" si="3"/>
        <v>0</v>
      </c>
      <c r="AE6">
        <f t="shared" si="3"/>
        <v>0</v>
      </c>
      <c r="AF6">
        <f t="shared" si="3"/>
        <v>0</v>
      </c>
    </row>
    <row r="7" spans="1:32" x14ac:dyDescent="0.3">
      <c r="A7">
        <v>0</v>
      </c>
      <c r="B7">
        <v>5</v>
      </c>
      <c r="C7" s="1">
        <f t="shared" si="0"/>
        <v>1.5386239549000005</v>
      </c>
      <c r="D7">
        <f>MIN(1,IF($B7=0,0,
IF(NOT(ISBLANK(K7)),K7,
VLOOKUP($A7,InnerGradeTable!$A:$W,MATCH(SUBSTITUTE(D$1,"|Float","표준수치"),InnerGradeTable!$1:$1,0),0)*TransferTable!$R7)))</f>
        <v>0.66152686751680789</v>
      </c>
      <c r="E7">
        <f>MIN(1,IF($B7=0,0,
IF(NOT(ISBLANK(L7)),L7,
VLOOKUP($A7,InnerGradeTable!$A:$W,MATCH(SUBSTITUTE(E$1,"|Float","표준수치"),InnerGradeTable!$1:$1,0),0)*TransferTable!$R7)))</f>
        <v>1</v>
      </c>
      <c r="F7">
        <f>MIN(1,IF($B7=0,0,
IF(NOT(ISBLANK(M7)),M7,
VLOOKUP($A7,InnerGradeTable!$A:$W,MATCH(SUBSTITUTE(F$1,"|Float","표준수치"),InnerGradeTable!$1:$1,0),0)*TransferTable!$R7)))</f>
        <v>1</v>
      </c>
      <c r="G7">
        <f>MIN(1,IF($B7=0,0,
IF(NOT(ISBLANK(N7)),N7,
VLOOKUP($A7,InnerGradeTable!$A:$W,MATCH(SUBSTITUTE(G$1,"|Float","표준수치"),InnerGradeTable!$1:$1,0),0)*TransferTable!$R7)))</f>
        <v>1</v>
      </c>
      <c r="H7">
        <f>MIN(1,IF($B7=0,0,
IF(NOT(ISBLANK(O7)),O7,
VLOOKUP($A7,InnerGradeTable!$A:$W,MATCH(SUBSTITUTE(H$1,"|Float","표준수치"),InnerGradeTable!$1:$1,0),0)*TransferTable!$R7)))</f>
        <v>1</v>
      </c>
      <c r="I7">
        <f>MIN(1,IF($B7=0,0,
IF(NOT(ISBLANK(P7)),P7,
VLOOKUP($A7,InnerGradeTable!$A:$W,MATCH(SUBSTITUTE(I$1,"|Float","표준수치"),InnerGradeTable!$1:$1,0),0)*TransferTable!$R7)))</f>
        <v>1</v>
      </c>
      <c r="J7">
        <f>MIN(1,IF($B7=0,0,
IF(NOT(ISBLANK(Q7)),Q7,
VLOOKUP($A7,InnerGradeTable!$A:$W,MATCH(SUBSTITUTE(J$1,"|Float","표준수치"),InnerGradeTable!$1:$1,0),0)*TransferTable!$R7)))</f>
        <v>1</v>
      </c>
      <c r="R7">
        <f t="shared" si="1"/>
        <v>0.66152686751680789</v>
      </c>
      <c r="S7">
        <f t="shared" si="2"/>
        <v>1</v>
      </c>
      <c r="T7">
        <f t="shared" si="2"/>
        <v>1</v>
      </c>
      <c r="U7">
        <f t="shared" si="2"/>
        <v>1</v>
      </c>
      <c r="V7">
        <f t="shared" si="2"/>
        <v>1</v>
      </c>
      <c r="W7">
        <f t="shared" si="2"/>
        <v>1</v>
      </c>
      <c r="X7">
        <f t="shared" si="2"/>
        <v>1</v>
      </c>
      <c r="Y7">
        <f t="shared" si="2"/>
        <v>1</v>
      </c>
      <c r="Z7">
        <f t="shared" si="3"/>
        <v>0.87945700579355257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3">
      <c r="A8">
        <v>1</v>
      </c>
      <c r="B8">
        <v>0</v>
      </c>
      <c r="C8" s="1">
        <f t="shared" si="0"/>
        <v>1</v>
      </c>
      <c r="D8">
        <f>MIN(1,IF($B8=0,0,
IF(NOT(ISBLANK(K8)),K8,
VLOOKUP($A8,InnerGradeTable!$A:$W,MATCH(SUBSTITUTE(D$1,"|Float","표준수치"),InnerGradeTable!$1:$1,0),0)*TransferTable!$R8)))</f>
        <v>0</v>
      </c>
      <c r="E8">
        <f>MIN(1,IF($B8=0,0,
IF(NOT(ISBLANK(L8)),L8,
VLOOKUP($A8,InnerGradeTable!$A:$W,MATCH(SUBSTITUTE(E$1,"|Float","표준수치"),InnerGradeTable!$1:$1,0),0)*TransferTable!$R8)))</f>
        <v>0</v>
      </c>
      <c r="F8">
        <f>MIN(1,IF($B8=0,0,
IF(NOT(ISBLANK(M8)),M8,
VLOOKUP($A8,InnerGradeTable!$A:$W,MATCH(SUBSTITUTE(F$1,"|Float","표준수치"),InnerGradeTable!$1:$1,0),0)*TransferTable!$R8)))</f>
        <v>0</v>
      </c>
      <c r="G8">
        <f>MIN(1,IF($B8=0,0,
IF(NOT(ISBLANK(N8)),N8,
VLOOKUP($A8,InnerGradeTable!$A:$W,MATCH(SUBSTITUTE(G$1,"|Float","표준수치"),InnerGradeTable!$1:$1,0),0)*TransferTable!$R8)))</f>
        <v>0</v>
      </c>
      <c r="H8">
        <f>MIN(1,IF($B8=0,0,
IF(NOT(ISBLANK(O8)),O8,
VLOOKUP($A8,InnerGradeTable!$A:$W,MATCH(SUBSTITUTE(H$1,"|Float","표준수치"),InnerGradeTable!$1:$1,0),0)*TransferTable!$R8)))</f>
        <v>0</v>
      </c>
      <c r="I8">
        <f>MIN(1,IF($B8=0,0,
IF(NOT(ISBLANK(P8)),P8,
VLOOKUP($A8,InnerGradeTable!$A:$W,MATCH(SUBSTITUTE(I$1,"|Float","표준수치"),InnerGradeTable!$1:$1,0),0)*TransferTable!$R8)))</f>
        <v>0</v>
      </c>
      <c r="J8">
        <f>MIN(1,IF($B8=0,0,
IF(NOT(ISBLANK(Q8)),Q8,
VLOOKUP($A8,InnerGradeTable!$A:$W,MATCH(SUBSTITUTE(J$1,"|Float","표준수치"),InnerGradeTable!$1:$1,0),0)*TransferTable!$R8)))</f>
        <v>0</v>
      </c>
      <c r="R8">
        <f t="shared" si="1"/>
        <v>0</v>
      </c>
      <c r="S8">
        <f t="shared" si="2"/>
        <v>0</v>
      </c>
      <c r="T8">
        <f t="shared" si="2"/>
        <v>0</v>
      </c>
      <c r="U8">
        <f t="shared" si="2"/>
        <v>0</v>
      </c>
      <c r="V8">
        <f t="shared" si="2"/>
        <v>0</v>
      </c>
      <c r="W8">
        <f t="shared" si="2"/>
        <v>0</v>
      </c>
      <c r="X8">
        <f t="shared" si="2"/>
        <v>0</v>
      </c>
      <c r="Y8">
        <f t="shared" si="2"/>
        <v>0</v>
      </c>
      <c r="Z8" t="e">
        <f t="shared" si="3"/>
        <v>#DIV/0!</v>
      </c>
      <c r="AA8" t="e">
        <f t="shared" si="3"/>
        <v>#DIV/0!</v>
      </c>
      <c r="AB8" t="e">
        <f t="shared" si="3"/>
        <v>#DIV/0!</v>
      </c>
      <c r="AC8" t="e">
        <f t="shared" si="3"/>
        <v>#DIV/0!</v>
      </c>
      <c r="AD8" t="e">
        <f t="shared" si="3"/>
        <v>#DIV/0!</v>
      </c>
      <c r="AE8" t="e">
        <f t="shared" si="3"/>
        <v>#DIV/0!</v>
      </c>
      <c r="AF8" t="e">
        <f t="shared" si="3"/>
        <v>#DIV/0!</v>
      </c>
    </row>
    <row r="9" spans="1:32" x14ac:dyDescent="0.3">
      <c r="A9">
        <v>1</v>
      </c>
      <c r="B9">
        <v>1</v>
      </c>
      <c r="C9" s="1">
        <f t="shared" si="0"/>
        <v>1.0900000000000001</v>
      </c>
      <c r="D9">
        <f>MIN(1,IF($B9=0,0,
IF(NOT(ISBLANK(K9)),K9,
VLOOKUP($A9,InnerGradeTable!$A:$W,MATCH(SUBSTITUTE(D$1,"|Float","표준수치"),InnerGradeTable!$1:$1,0),0)*TransferTable!$R9)))</f>
        <v>0.2857142857142857</v>
      </c>
      <c r="E9">
        <f>MIN(1,IF($B9=0,0,
IF(NOT(ISBLANK(L9)),L9,
VLOOKUP($A9,InnerGradeTable!$A:$W,MATCH(SUBSTITUTE(E$1,"|Float","표준수치"),InnerGradeTable!$1:$1,0),0)*TransferTable!$R9)))</f>
        <v>0.7142857142857143</v>
      </c>
      <c r="F9">
        <f>MIN(1,IF($B9=0,0,
IF(NOT(ISBLANK(M9)),M9,
VLOOKUP($A9,InnerGradeTable!$A:$W,MATCH(SUBSTITUTE(F$1,"|Float","표준수치"),InnerGradeTable!$1:$1,0),0)*TransferTable!$R9)))</f>
        <v>1</v>
      </c>
      <c r="G9">
        <f>MIN(1,IF($B9=0,0,
IF(NOT(ISBLANK(N9)),N9,
VLOOKUP($A9,InnerGradeTable!$A:$W,MATCH(SUBSTITUTE(G$1,"|Float","표준수치"),InnerGradeTable!$1:$1,0),0)*TransferTable!$R9)))</f>
        <v>1</v>
      </c>
      <c r="H9">
        <f>MIN(1,IF($B9=0,0,
IF(NOT(ISBLANK(O9)),O9,
VLOOKUP($A9,InnerGradeTable!$A:$W,MATCH(SUBSTITUTE(H$1,"|Float","표준수치"),InnerGradeTable!$1:$1,0),0)*TransferTable!$R9)))</f>
        <v>1</v>
      </c>
      <c r="I9">
        <f>MIN(1,IF($B9=0,0,
IF(NOT(ISBLANK(P9)),P9,
VLOOKUP($A9,InnerGradeTable!$A:$W,MATCH(SUBSTITUTE(I$1,"|Float","표준수치"),InnerGradeTable!$1:$1,0),0)*TransferTable!$R9)))</f>
        <v>1</v>
      </c>
      <c r="J9">
        <f>MIN(1,IF($B9=0,0,
IF(NOT(ISBLANK(Q9)),Q9,
VLOOKUP($A9,InnerGradeTable!$A:$W,MATCH(SUBSTITUTE(J$1,"|Float","표준수치"),InnerGradeTable!$1:$1,0),0)*TransferTable!$R9)))</f>
        <v>1</v>
      </c>
      <c r="R9">
        <f t="shared" si="1"/>
        <v>1</v>
      </c>
      <c r="S9">
        <f t="shared" si="2"/>
        <v>0.99999995061464086</v>
      </c>
      <c r="T9">
        <f t="shared" si="2"/>
        <v>1</v>
      </c>
      <c r="U9">
        <f t="shared" si="2"/>
        <v>1</v>
      </c>
      <c r="V9">
        <f t="shared" si="2"/>
        <v>1</v>
      </c>
      <c r="W9">
        <f t="shared" si="2"/>
        <v>1</v>
      </c>
      <c r="X9">
        <f t="shared" si="2"/>
        <v>1</v>
      </c>
      <c r="Y9">
        <f t="shared" si="2"/>
        <v>1</v>
      </c>
      <c r="Z9">
        <f t="shared" si="3"/>
        <v>2.9580398915498085</v>
      </c>
      <c r="AA9">
        <f t="shared" si="3"/>
        <v>0.74833147735478822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3">
      <c r="A10">
        <v>1</v>
      </c>
      <c r="B10">
        <v>2</v>
      </c>
      <c r="C10" s="1">
        <f t="shared" si="0"/>
        <v>1.1881000000000002</v>
      </c>
      <c r="D10">
        <f>MIN(1,IF($B10=0,0,
IF(NOT(ISBLANK(K10)),K10,
VLOOKUP($A10,InnerGradeTable!$A:$W,MATCH(SUBSTITUTE(D$1,"|Float","표준수치"),InnerGradeTable!$1:$1,0),0)*TransferTable!$R10)))</f>
        <v>0.26455026455026448</v>
      </c>
      <c r="E10">
        <f>MIN(1,IF($B10=0,0,
IF(NOT(ISBLANK(L10)),L10,
VLOOKUP($A10,InnerGradeTable!$A:$W,MATCH(SUBSTITUTE(E$1,"|Float","표준수치"),InnerGradeTable!$1:$1,0),0)*TransferTable!$R10)))</f>
        <v>0.66137566137566128</v>
      </c>
      <c r="F10">
        <f>MIN(1,IF($B10=0,0,
IF(NOT(ISBLANK(M10)),M10,
VLOOKUP($A10,InnerGradeTable!$A:$W,MATCH(SUBSTITUTE(F$1,"|Float","표준수치"),InnerGradeTable!$1:$1,0),0)*TransferTable!$R10)))</f>
        <v>1</v>
      </c>
      <c r="G10">
        <f>MIN(1,IF($B10=0,0,
IF(NOT(ISBLANK(N10)),N10,
VLOOKUP($A10,InnerGradeTable!$A:$W,MATCH(SUBSTITUTE(G$1,"|Float","표준수치"),InnerGradeTable!$1:$1,0),0)*TransferTable!$R10)))</f>
        <v>1</v>
      </c>
      <c r="H10">
        <f>MIN(1,IF($B10=0,0,
IF(NOT(ISBLANK(O10)),O10,
VLOOKUP($A10,InnerGradeTable!$A:$W,MATCH(SUBSTITUTE(H$1,"|Float","표준수치"),InnerGradeTable!$1:$1,0),0)*TransferTable!$R10)))</f>
        <v>1</v>
      </c>
      <c r="I10">
        <f>MIN(1,IF($B10=0,0,
IF(NOT(ISBLANK(P10)),P10,
VLOOKUP($A10,InnerGradeTable!$A:$W,MATCH(SUBSTITUTE(I$1,"|Float","표준수치"),InnerGradeTable!$1:$1,0),0)*TransferTable!$R10)))</f>
        <v>1</v>
      </c>
      <c r="J10">
        <f>MIN(1,IF($B10=0,0,
IF(NOT(ISBLANK(Q10)),Q10,
VLOOKUP($A10,InnerGradeTable!$A:$W,MATCH(SUBSTITUTE(J$1,"|Float","표준수치"),InnerGradeTable!$1:$1,0),0)*TransferTable!$R10)))</f>
        <v>1</v>
      </c>
      <c r="R10">
        <f t="shared" si="1"/>
        <v>0.92592592592592582</v>
      </c>
      <c r="S10">
        <f t="shared" si="2"/>
        <v>0.99999978735762995</v>
      </c>
      <c r="T10">
        <f t="shared" si="2"/>
        <v>1</v>
      </c>
      <c r="U10">
        <f t="shared" si="2"/>
        <v>1</v>
      </c>
      <c r="V10">
        <f t="shared" si="2"/>
        <v>1</v>
      </c>
      <c r="W10">
        <f t="shared" si="2"/>
        <v>1</v>
      </c>
      <c r="X10">
        <f t="shared" si="2"/>
        <v>1</v>
      </c>
      <c r="Y10">
        <f t="shared" si="2"/>
        <v>1</v>
      </c>
      <c r="Z10">
        <f t="shared" si="3"/>
        <v>3.2416662382176251</v>
      </c>
      <c r="AA10">
        <f t="shared" si="3"/>
        <v>0.87985453343152153</v>
      </c>
      <c r="AB10">
        <f t="shared" si="3"/>
        <v>0</v>
      </c>
      <c r="AC10">
        <f t="shared" si="3"/>
        <v>0</v>
      </c>
      <c r="AD10">
        <f t="shared" si="3"/>
        <v>0</v>
      </c>
      <c r="AE10">
        <f t="shared" si="3"/>
        <v>0</v>
      </c>
      <c r="AF10">
        <f t="shared" si="3"/>
        <v>0</v>
      </c>
    </row>
    <row r="11" spans="1:32" x14ac:dyDescent="0.3">
      <c r="A11">
        <v>1</v>
      </c>
      <c r="B11">
        <v>3</v>
      </c>
      <c r="C11" s="1">
        <f t="shared" si="0"/>
        <v>1.2950290000000002</v>
      </c>
      <c r="D11">
        <f>MIN(1,IF($B11=0,0,
IF(NOT(ISBLANK(K11)),K11,
VLOOKUP($A11,InnerGradeTable!$A:$W,MATCH(SUBSTITUTE(D$1,"|Float","표준수치"),InnerGradeTable!$1:$1,0),0)*TransferTable!$R11)))</f>
        <v>0.2449539486576523</v>
      </c>
      <c r="E11">
        <f>MIN(1,IF($B11=0,0,
IF(NOT(ISBLANK(L11)),L11,
VLOOKUP($A11,InnerGradeTable!$A:$W,MATCH(SUBSTITUTE(E$1,"|Float","표준수치"),InnerGradeTable!$1:$1,0),0)*TransferTable!$R11)))</f>
        <v>0.6123848716441308</v>
      </c>
      <c r="F11">
        <f>MIN(1,IF($B11=0,0,
IF(NOT(ISBLANK(M11)),M11,
VLOOKUP($A11,InnerGradeTable!$A:$W,MATCH(SUBSTITUTE(F$1,"|Float","표준수치"),InnerGradeTable!$1:$1,0),0)*TransferTable!$R11)))</f>
        <v>1</v>
      </c>
      <c r="G11">
        <f>MIN(1,IF($B11=0,0,
IF(NOT(ISBLANK(N11)),N11,
VLOOKUP($A11,InnerGradeTable!$A:$W,MATCH(SUBSTITUTE(G$1,"|Float","표준수치"),InnerGradeTable!$1:$1,0),0)*TransferTable!$R11)))</f>
        <v>1</v>
      </c>
      <c r="H11">
        <f>MIN(1,IF($B11=0,0,
IF(NOT(ISBLANK(O11)),O11,
VLOOKUP($A11,InnerGradeTable!$A:$W,MATCH(SUBSTITUTE(H$1,"|Float","표준수치"),InnerGradeTable!$1:$1,0),0)*TransferTable!$R11)))</f>
        <v>1</v>
      </c>
      <c r="I11">
        <f>MIN(1,IF($B11=0,0,
IF(NOT(ISBLANK(P11)),P11,
VLOOKUP($A11,InnerGradeTable!$A:$W,MATCH(SUBSTITUTE(I$1,"|Float","표준수치"),InnerGradeTable!$1:$1,0),0)*TransferTable!$R11)))</f>
        <v>1</v>
      </c>
      <c r="J11">
        <f>MIN(1,IF($B11=0,0,
IF(NOT(ISBLANK(Q11)),Q11,
VLOOKUP($A11,InnerGradeTable!$A:$W,MATCH(SUBSTITUTE(J$1,"|Float","표준수치"),InnerGradeTable!$1:$1,0),0)*TransferTable!$R11)))</f>
        <v>1</v>
      </c>
      <c r="R11">
        <f t="shared" si="1"/>
        <v>0.8573388203017831</v>
      </c>
      <c r="S11">
        <f t="shared" si="2"/>
        <v>0.99999920809691645</v>
      </c>
      <c r="T11">
        <f t="shared" si="2"/>
        <v>1</v>
      </c>
      <c r="U11">
        <f t="shared" si="2"/>
        <v>1</v>
      </c>
      <c r="V11">
        <f t="shared" si="2"/>
        <v>1</v>
      </c>
      <c r="W11">
        <f t="shared" si="2"/>
        <v>1</v>
      </c>
      <c r="X11">
        <f t="shared" si="2"/>
        <v>1</v>
      </c>
      <c r="Y11">
        <f t="shared" si="2"/>
        <v>1</v>
      </c>
      <c r="Z11">
        <f t="shared" si="3"/>
        <v>3.5473355860420095</v>
      </c>
      <c r="AA11">
        <f t="shared" si="3"/>
        <v>1.0166603963959651</v>
      </c>
      <c r="AB11">
        <f t="shared" si="3"/>
        <v>0</v>
      </c>
      <c r="AC11">
        <f t="shared" si="3"/>
        <v>0</v>
      </c>
      <c r="AD11">
        <f t="shared" si="3"/>
        <v>0</v>
      </c>
      <c r="AE11">
        <f t="shared" si="3"/>
        <v>0</v>
      </c>
      <c r="AF11">
        <f t="shared" si="3"/>
        <v>0</v>
      </c>
    </row>
    <row r="12" spans="1:32" x14ac:dyDescent="0.3">
      <c r="A12">
        <v>1</v>
      </c>
      <c r="B12">
        <v>4</v>
      </c>
      <c r="C12" s="1">
        <f t="shared" si="0"/>
        <v>1.4115816100000003</v>
      </c>
      <c r="D12">
        <f>MIN(1,IF($B12=0,0,
IF(NOT(ISBLANK(K12)),K12,
VLOOKUP($A12,InnerGradeTable!$A:$W,MATCH(SUBSTITUTE(D$1,"|Float","표준수치"),InnerGradeTable!$1:$1,0),0)*TransferTable!$R12)))</f>
        <v>0.22680921172004842</v>
      </c>
      <c r="E12">
        <f>MIN(1,IF($B12=0,0,
IF(NOT(ISBLANK(L12)),L12,
VLOOKUP($A12,InnerGradeTable!$A:$W,MATCH(SUBSTITUTE(E$1,"|Float","표준수치"),InnerGradeTable!$1:$1,0),0)*TransferTable!$R12)))</f>
        <v>0.56702302930012105</v>
      </c>
      <c r="F12">
        <f>MIN(1,IF($B12=0,0,
IF(NOT(ISBLANK(M12)),M12,
VLOOKUP($A12,InnerGradeTable!$A:$W,MATCH(SUBSTITUTE(F$1,"|Float","표준수치"),InnerGradeTable!$1:$1,0),0)*TransferTable!$R12)))</f>
        <v>1</v>
      </c>
      <c r="G12">
        <f>MIN(1,IF($B12=0,0,
IF(NOT(ISBLANK(N12)),N12,
VLOOKUP($A12,InnerGradeTable!$A:$W,MATCH(SUBSTITUTE(G$1,"|Float","표준수치"),InnerGradeTable!$1:$1,0),0)*TransferTable!$R12)))</f>
        <v>1</v>
      </c>
      <c r="H12">
        <f>MIN(1,IF($B12=0,0,
IF(NOT(ISBLANK(O12)),O12,
VLOOKUP($A12,InnerGradeTable!$A:$W,MATCH(SUBSTITUTE(H$1,"|Float","표준수치"),InnerGradeTable!$1:$1,0),0)*TransferTable!$R12)))</f>
        <v>1</v>
      </c>
      <c r="I12">
        <f>MIN(1,IF($B12=0,0,
IF(NOT(ISBLANK(P12)),P12,
VLOOKUP($A12,InnerGradeTable!$A:$W,MATCH(SUBSTITUTE(I$1,"|Float","표준수치"),InnerGradeTable!$1:$1,0),0)*TransferTable!$R12)))</f>
        <v>1</v>
      </c>
      <c r="J12">
        <f>MIN(1,IF($B12=0,0,
IF(NOT(ISBLANK(Q12)),Q12,
VLOOKUP($A12,InnerGradeTable!$A:$W,MATCH(SUBSTITUTE(J$1,"|Float","표준수치"),InnerGradeTable!$1:$1,0),0)*TransferTable!$R12)))</f>
        <v>1</v>
      </c>
      <c r="R12">
        <f t="shared" si="1"/>
        <v>0.79383224102016947</v>
      </c>
      <c r="S12">
        <f t="shared" si="2"/>
        <v>0.99999740382739888</v>
      </c>
      <c r="T12">
        <f t="shared" si="2"/>
        <v>1</v>
      </c>
      <c r="U12">
        <f t="shared" si="2"/>
        <v>1</v>
      </c>
      <c r="V12">
        <f t="shared" si="2"/>
        <v>1</v>
      </c>
      <c r="W12">
        <f t="shared" si="2"/>
        <v>1</v>
      </c>
      <c r="X12">
        <f t="shared" si="2"/>
        <v>1</v>
      </c>
      <c r="Y12">
        <f t="shared" si="2"/>
        <v>1</v>
      </c>
      <c r="Z12">
        <f t="shared" si="3"/>
        <v>3.8768825692899198</v>
      </c>
      <c r="AA12">
        <f t="shared" si="3"/>
        <v>1.1604640765531009</v>
      </c>
      <c r="AB12">
        <f t="shared" si="3"/>
        <v>0</v>
      </c>
      <c r="AC12">
        <f t="shared" si="3"/>
        <v>0</v>
      </c>
      <c r="AD12">
        <f t="shared" si="3"/>
        <v>0</v>
      </c>
      <c r="AE12">
        <f t="shared" si="3"/>
        <v>0</v>
      </c>
      <c r="AF12">
        <f t="shared" si="3"/>
        <v>0</v>
      </c>
    </row>
    <row r="13" spans="1:32" x14ac:dyDescent="0.3">
      <c r="A13">
        <v>1</v>
      </c>
      <c r="B13">
        <v>5</v>
      </c>
      <c r="C13" s="1">
        <f t="shared" si="0"/>
        <v>1.5386239549000005</v>
      </c>
      <c r="D13">
        <f>MIN(1,IF($B13=0,0,
IF(NOT(ISBLANK(K13)),K13,
VLOOKUP($A13,InnerGradeTable!$A:$W,MATCH(SUBSTITUTE(D$1,"|Float","표준수치"),InnerGradeTable!$1:$1,0),0)*TransferTable!$R13)))</f>
        <v>0.18900767643337368</v>
      </c>
      <c r="E13">
        <f>MIN(1,IF($B13=0,0,
IF(NOT(ISBLANK(L13)),L13,
VLOOKUP($A13,InnerGradeTable!$A:$W,MATCH(SUBSTITUTE(E$1,"|Float","표준수치"),InnerGradeTable!$1:$1,0),0)*TransferTable!$R13)))</f>
        <v>0.47251919108343421</v>
      </c>
      <c r="F13">
        <f>MIN(1,IF($B13=0,0,
IF(NOT(ISBLANK(M13)),M13,
VLOOKUP($A13,InnerGradeTable!$A:$W,MATCH(SUBSTITUTE(F$1,"|Float","표준수치"),InnerGradeTable!$1:$1,0),0)*TransferTable!$R13)))</f>
        <v>1</v>
      </c>
      <c r="G13">
        <f>MIN(1,IF($B13=0,0,
IF(NOT(ISBLANK(N13)),N13,
VLOOKUP($A13,InnerGradeTable!$A:$W,MATCH(SUBSTITUTE(G$1,"|Float","표준수치"),InnerGradeTable!$1:$1,0),0)*TransferTable!$R13)))</f>
        <v>1</v>
      </c>
      <c r="H13">
        <f>MIN(1,IF($B13=0,0,
IF(NOT(ISBLANK(O13)),O13,
VLOOKUP($A13,InnerGradeTable!$A:$W,MATCH(SUBSTITUTE(H$1,"|Float","표준수치"),InnerGradeTable!$1:$1,0),0)*TransferTable!$R13)))</f>
        <v>1</v>
      </c>
      <c r="I13">
        <f>MIN(1,IF($B13=0,0,
IF(NOT(ISBLANK(P13)),P13,
VLOOKUP($A13,InnerGradeTable!$A:$W,MATCH(SUBSTITUTE(I$1,"|Float","표준수치"),InnerGradeTable!$1:$1,0),0)*TransferTable!$R13)))</f>
        <v>1</v>
      </c>
      <c r="J13">
        <f>MIN(1,IF($B13=0,0,
IF(NOT(ISBLANK(Q13)),Q13,
VLOOKUP($A13,InnerGradeTable!$A:$W,MATCH(SUBSTITUTE(J$1,"|Float","표준수치"),InnerGradeTable!$1:$1,0),0)*TransferTable!$R13)))</f>
        <v>1</v>
      </c>
      <c r="R13">
        <f t="shared" si="1"/>
        <v>0.66152686751680789</v>
      </c>
      <c r="S13">
        <f t="shared" si="2"/>
        <v>0.99997176178950831</v>
      </c>
      <c r="T13">
        <f t="shared" si="2"/>
        <v>0.99999999999998712</v>
      </c>
      <c r="U13">
        <f t="shared" si="2"/>
        <v>1</v>
      </c>
      <c r="V13">
        <f t="shared" si="2"/>
        <v>1</v>
      </c>
      <c r="W13">
        <f t="shared" si="2"/>
        <v>1</v>
      </c>
      <c r="X13">
        <f t="shared" si="2"/>
        <v>1</v>
      </c>
      <c r="Y13">
        <f t="shared" si="2"/>
        <v>1</v>
      </c>
      <c r="Z13">
        <f t="shared" si="3"/>
        <v>4.7646272316658909</v>
      </c>
      <c r="AA13">
        <f t="shared" si="3"/>
        <v>1.5370354352054305</v>
      </c>
      <c r="AB13">
        <f t="shared" si="3"/>
        <v>0</v>
      </c>
      <c r="AC13">
        <f t="shared" si="3"/>
        <v>0</v>
      </c>
      <c r="AD13">
        <f t="shared" si="3"/>
        <v>0</v>
      </c>
      <c r="AE13">
        <f t="shared" si="3"/>
        <v>0</v>
      </c>
      <c r="AF13">
        <f t="shared" si="3"/>
        <v>0</v>
      </c>
    </row>
    <row r="14" spans="1:32" x14ac:dyDescent="0.3">
      <c r="A14">
        <v>1</v>
      </c>
      <c r="B14">
        <v>6</v>
      </c>
      <c r="C14" s="1">
        <f t="shared" si="0"/>
        <v>1.6771001108410006</v>
      </c>
      <c r="D14">
        <f>MIN(1,IF($B14=0,0,
IF(NOT(ISBLANK(K14)),K14,
VLOOKUP($A14,InnerGradeTable!$A:$W,MATCH(SUBSTITUTE(D$1,"|Float","표준수치"),InnerGradeTable!$1:$1,0),0)*TransferTable!$R14)))</f>
        <v>0.17500710780867931</v>
      </c>
      <c r="E14">
        <f>MIN(1,IF($B14=0,0,
IF(NOT(ISBLANK(L14)),L14,
VLOOKUP($A14,InnerGradeTable!$A:$W,MATCH(SUBSTITUTE(E$1,"|Float","표준수치"),InnerGradeTable!$1:$1,0),0)*TransferTable!$R14)))</f>
        <v>0.4375177695216983</v>
      </c>
      <c r="F14">
        <f>MIN(1,IF($B14=0,0,
IF(NOT(ISBLANK(M14)),M14,
VLOOKUP($A14,InnerGradeTable!$A:$W,MATCH(SUBSTITUTE(F$1,"|Float","표준수치"),InnerGradeTable!$1:$1,0),0)*TransferTable!$R14)))</f>
        <v>1</v>
      </c>
      <c r="G14">
        <f>MIN(1,IF($B14=0,0,
IF(NOT(ISBLANK(N14)),N14,
VLOOKUP($A14,InnerGradeTable!$A:$W,MATCH(SUBSTITUTE(G$1,"|Float","표준수치"),InnerGradeTable!$1:$1,0),0)*TransferTable!$R14)))</f>
        <v>1</v>
      </c>
      <c r="H14">
        <f>MIN(1,IF($B14=0,0,
IF(NOT(ISBLANK(O14)),O14,
VLOOKUP($A14,InnerGradeTable!$A:$W,MATCH(SUBSTITUTE(H$1,"|Float","표준수치"),InnerGradeTable!$1:$1,0),0)*TransferTable!$R14)))</f>
        <v>1</v>
      </c>
      <c r="I14">
        <f>MIN(1,IF($B14=0,0,
IF(NOT(ISBLANK(P14)),P14,
VLOOKUP($A14,InnerGradeTable!$A:$W,MATCH(SUBSTITUTE(I$1,"|Float","표준수치"),InnerGradeTable!$1:$1,0),0)*TransferTable!$R14)))</f>
        <v>1</v>
      </c>
      <c r="J14">
        <f>MIN(1,IF($B14=0,0,
IF(NOT(ISBLANK(Q14)),Q14,
VLOOKUP($A14,InnerGradeTable!$A:$W,MATCH(SUBSTITUTE(J$1,"|Float","표준수치"),InnerGradeTable!$1:$1,0),0)*TransferTable!$R14)))</f>
        <v>1</v>
      </c>
      <c r="R14">
        <f t="shared" si="1"/>
        <v>0.61252487733037764</v>
      </c>
      <c r="S14">
        <f t="shared" si="2"/>
        <v>0.99993354765013409</v>
      </c>
      <c r="T14">
        <f t="shared" si="2"/>
        <v>0.99999999999967981</v>
      </c>
      <c r="U14">
        <f t="shared" si="2"/>
        <v>1</v>
      </c>
      <c r="V14">
        <f t="shared" si="2"/>
        <v>1</v>
      </c>
      <c r="W14">
        <f t="shared" si="2"/>
        <v>1</v>
      </c>
      <c r="X14">
        <f t="shared" si="2"/>
        <v>1</v>
      </c>
      <c r="Y14">
        <f t="shared" si="2"/>
        <v>1</v>
      </c>
      <c r="Z14">
        <f t="shared" si="3"/>
        <v>5.1900245931375331</v>
      </c>
      <c r="AA14">
        <f t="shared" si="3"/>
        <v>1.7141890131194943</v>
      </c>
      <c r="AB14">
        <f t="shared" si="3"/>
        <v>0</v>
      </c>
      <c r="AC14">
        <f t="shared" si="3"/>
        <v>0</v>
      </c>
      <c r="AD14">
        <f t="shared" si="3"/>
        <v>0</v>
      </c>
      <c r="AE14">
        <f t="shared" si="3"/>
        <v>0</v>
      </c>
      <c r="AF14">
        <f t="shared" si="3"/>
        <v>0</v>
      </c>
    </row>
    <row r="15" spans="1:32" x14ac:dyDescent="0.3">
      <c r="A15">
        <v>1</v>
      </c>
      <c r="B15">
        <v>7</v>
      </c>
      <c r="C15" s="1">
        <f t="shared" si="0"/>
        <v>1.8280391208166908</v>
      </c>
      <c r="D15">
        <f>MIN(1,IF($B15=0,0,
IF(NOT(ISBLANK(K15)),K15,
VLOOKUP($A15,InnerGradeTable!$A:$W,MATCH(SUBSTITUTE(D$1,"|Float","표준수치"),InnerGradeTable!$1:$1,0),0)*TransferTable!$R15)))</f>
        <v>0.16204361834136971</v>
      </c>
      <c r="E15">
        <f>MIN(1,IF($B15=0,0,
IF(NOT(ISBLANK(L15)),L15,
VLOOKUP($A15,InnerGradeTable!$A:$W,MATCH(SUBSTITUTE(E$1,"|Float","표준수치"),InnerGradeTable!$1:$1,0),0)*TransferTable!$R15)))</f>
        <v>0.40510904585342433</v>
      </c>
      <c r="F15">
        <f>MIN(1,IF($B15=0,0,
IF(NOT(ISBLANK(M15)),M15,
VLOOKUP($A15,InnerGradeTable!$A:$W,MATCH(SUBSTITUTE(F$1,"|Float","표준수치"),InnerGradeTable!$1:$1,0),0)*TransferTable!$R15)))</f>
        <v>1</v>
      </c>
      <c r="G15">
        <f>MIN(1,IF($B15=0,0,
IF(NOT(ISBLANK(N15)),N15,
VLOOKUP($A15,InnerGradeTable!$A:$W,MATCH(SUBSTITUTE(G$1,"|Float","표준수치"),InnerGradeTable!$1:$1,0),0)*TransferTable!$R15)))</f>
        <v>1</v>
      </c>
      <c r="H15">
        <f>MIN(1,IF($B15=0,0,
IF(NOT(ISBLANK(O15)),O15,
VLOOKUP($A15,InnerGradeTable!$A:$W,MATCH(SUBSTITUTE(H$1,"|Float","표준수치"),InnerGradeTable!$1:$1,0),0)*TransferTable!$R15)))</f>
        <v>1</v>
      </c>
      <c r="I15">
        <f>MIN(1,IF($B15=0,0,
IF(NOT(ISBLANK(P15)),P15,
VLOOKUP($A15,InnerGradeTable!$A:$W,MATCH(SUBSTITUTE(I$1,"|Float","표준수치"),InnerGradeTable!$1:$1,0),0)*TransferTable!$R15)))</f>
        <v>1</v>
      </c>
      <c r="J15">
        <f>MIN(1,IF($B15=0,0,
IF(NOT(ISBLANK(Q15)),Q15,
VLOOKUP($A15,InnerGradeTable!$A:$W,MATCH(SUBSTITUTE(J$1,"|Float","표준수치"),InnerGradeTable!$1:$1,0),0)*TransferTable!$R15)))</f>
        <v>1</v>
      </c>
      <c r="R15">
        <f t="shared" si="1"/>
        <v>0.56715266419479404</v>
      </c>
      <c r="S15">
        <f t="shared" si="2"/>
        <v>0.99985509924802984</v>
      </c>
      <c r="T15">
        <f t="shared" si="2"/>
        <v>0.99999999999472933</v>
      </c>
      <c r="U15">
        <f t="shared" si="2"/>
        <v>1</v>
      </c>
      <c r="V15">
        <f t="shared" si="2"/>
        <v>1</v>
      </c>
      <c r="W15">
        <f t="shared" si="2"/>
        <v>1</v>
      </c>
      <c r="X15">
        <f t="shared" si="2"/>
        <v>1</v>
      </c>
      <c r="Y15">
        <f t="shared" si="2"/>
        <v>1</v>
      </c>
      <c r="Z15">
        <f t="shared" si="3"/>
        <v>5.6490936467128954</v>
      </c>
      <c r="AA15">
        <f t="shared" si="3"/>
        <v>1.903911432624616</v>
      </c>
      <c r="AB15">
        <f t="shared" si="3"/>
        <v>0</v>
      </c>
      <c r="AC15">
        <f t="shared" si="3"/>
        <v>0</v>
      </c>
      <c r="AD15">
        <f t="shared" si="3"/>
        <v>0</v>
      </c>
      <c r="AE15">
        <f t="shared" si="3"/>
        <v>0</v>
      </c>
      <c r="AF15">
        <f t="shared" si="3"/>
        <v>0</v>
      </c>
    </row>
    <row r="16" spans="1:32" x14ac:dyDescent="0.3">
      <c r="A16">
        <v>1</v>
      </c>
      <c r="B16">
        <v>8</v>
      </c>
      <c r="C16" s="1">
        <f t="shared" si="0"/>
        <v>1.9925626416901931</v>
      </c>
      <c r="D16">
        <f>MIN(1,IF($B16=0,0,
IF(NOT(ISBLANK(K16)),K16,
VLOOKUP($A16,InnerGradeTable!$A:$W,MATCH(SUBSTITUTE(D$1,"|Float","표준수치"),InnerGradeTable!$1:$1,0),0)*TransferTable!$R16)))</f>
        <v>0.15004038735312009</v>
      </c>
      <c r="E16">
        <f>MIN(1,IF($B16=0,0,
IF(NOT(ISBLANK(L16)),L16,
VLOOKUP($A16,InnerGradeTable!$A:$W,MATCH(SUBSTITUTE(E$1,"|Float","표준수치"),InnerGradeTable!$1:$1,0),0)*TransferTable!$R16)))</f>
        <v>0.37510096838280027</v>
      </c>
      <c r="F16">
        <f>MIN(1,IF($B16=0,0,
IF(NOT(ISBLANK(M16)),M16,
VLOOKUP($A16,InnerGradeTable!$A:$W,MATCH(SUBSTITUTE(F$1,"|Float","표준수치"),InnerGradeTable!$1:$1,0),0)*TransferTable!$R16)))</f>
        <v>0.93775242095700073</v>
      </c>
      <c r="G16">
        <f>MIN(1,IF($B16=0,0,
IF(NOT(ISBLANK(N16)),N16,
VLOOKUP($A16,InnerGradeTable!$A:$W,MATCH(SUBSTITUTE(G$1,"|Float","표준수치"),InnerGradeTable!$1:$1,0),0)*TransferTable!$R16)))</f>
        <v>1</v>
      </c>
      <c r="H16">
        <f>MIN(1,IF($B16=0,0,
IF(NOT(ISBLANK(O16)),O16,
VLOOKUP($A16,InnerGradeTable!$A:$W,MATCH(SUBSTITUTE(H$1,"|Float","표준수치"),InnerGradeTable!$1:$1,0),0)*TransferTable!$R16)))</f>
        <v>1</v>
      </c>
      <c r="I16">
        <f>MIN(1,IF($B16=0,0,
IF(NOT(ISBLANK(P16)),P16,
VLOOKUP($A16,InnerGradeTable!$A:$W,MATCH(SUBSTITUTE(I$1,"|Float","표준수치"),InnerGradeTable!$1:$1,0),0)*TransferTable!$R16)))</f>
        <v>1</v>
      </c>
      <c r="J16">
        <f>MIN(1,IF($B16=0,0,
IF(NOT(ISBLANK(Q16)),Q16,
VLOOKUP($A16,InnerGradeTable!$A:$W,MATCH(SUBSTITUTE(J$1,"|Float","표준수치"),InnerGradeTable!$1:$1,0),0)*TransferTable!$R16)))</f>
        <v>1</v>
      </c>
      <c r="R16">
        <f t="shared" si="1"/>
        <v>0.52514135573592036</v>
      </c>
      <c r="S16">
        <f t="shared" si="2"/>
        <v>0.99970493717493758</v>
      </c>
      <c r="T16">
        <f t="shared" si="2"/>
        <v>0.99999999993827049</v>
      </c>
      <c r="U16">
        <f t="shared" si="2"/>
        <v>1</v>
      </c>
      <c r="V16">
        <f t="shared" si="2"/>
        <v>1</v>
      </c>
      <c r="W16">
        <f t="shared" si="2"/>
        <v>1</v>
      </c>
      <c r="X16">
        <f t="shared" si="2"/>
        <v>1</v>
      </c>
      <c r="Y16">
        <f t="shared" si="2"/>
        <v>1</v>
      </c>
      <c r="Z16">
        <f t="shared" si="3"/>
        <v>6.1445625315657777</v>
      </c>
      <c r="AA16">
        <f t="shared" si="3"/>
        <v>2.1074473837237244</v>
      </c>
      <c r="AB16">
        <f t="shared" si="3"/>
        <v>0.26605598849718476</v>
      </c>
      <c r="AC16">
        <f t="shared" si="3"/>
        <v>0</v>
      </c>
      <c r="AD16">
        <f t="shared" si="3"/>
        <v>0</v>
      </c>
      <c r="AE16">
        <f t="shared" si="3"/>
        <v>0</v>
      </c>
      <c r="AF16">
        <f t="shared" si="3"/>
        <v>0</v>
      </c>
    </row>
    <row r="17" spans="1:32" x14ac:dyDescent="0.3">
      <c r="A17">
        <v>1</v>
      </c>
      <c r="B17">
        <v>9</v>
      </c>
      <c r="C17" s="1">
        <f t="shared" si="0"/>
        <v>2.1718932794423105</v>
      </c>
      <c r="D17">
        <f>MIN(1,IF($B17=0,0,
IF(NOT(ISBLANK(K17)),K17,
VLOOKUP($A17,InnerGradeTable!$A:$W,MATCH(SUBSTITUTE(D$1,"|Float","표준수치"),InnerGradeTable!$1:$1,0),0)*TransferTable!$R17)))</f>
        <v>0.1389262845862223</v>
      </c>
      <c r="E17">
        <f>MIN(1,IF($B17=0,0,
IF(NOT(ISBLANK(L17)),L17,
VLOOKUP($A17,InnerGradeTable!$A:$W,MATCH(SUBSTITUTE(E$1,"|Float","표준수치"),InnerGradeTable!$1:$1,0),0)*TransferTable!$R17)))</f>
        <v>0.34731571146555579</v>
      </c>
      <c r="F17">
        <f>MIN(1,IF($B17=0,0,
IF(NOT(ISBLANK(M17)),M17,
VLOOKUP($A17,InnerGradeTable!$A:$W,MATCH(SUBSTITUTE(F$1,"|Float","표준수치"),InnerGradeTable!$1:$1,0),0)*TransferTable!$R17)))</f>
        <v>0.8682892786638895</v>
      </c>
      <c r="G17">
        <f>MIN(1,IF($B17=0,0,
IF(NOT(ISBLANK(N17)),N17,
VLOOKUP($A17,InnerGradeTable!$A:$W,MATCH(SUBSTITUTE(G$1,"|Float","표준수치"),InnerGradeTable!$1:$1,0),0)*TransferTable!$R17)))</f>
        <v>1</v>
      </c>
      <c r="H17">
        <f>MIN(1,IF($B17=0,0,
IF(NOT(ISBLANK(O17)),O17,
VLOOKUP($A17,InnerGradeTable!$A:$W,MATCH(SUBSTITUTE(H$1,"|Float","표준수치"),InnerGradeTable!$1:$1,0),0)*TransferTable!$R17)))</f>
        <v>1</v>
      </c>
      <c r="I17">
        <f>MIN(1,IF($B17=0,0,
IF(NOT(ISBLANK(P17)),P17,
VLOOKUP($A17,InnerGradeTable!$A:$W,MATCH(SUBSTITUTE(I$1,"|Float","표준수치"),InnerGradeTable!$1:$1,0),0)*TransferTable!$R17)))</f>
        <v>1</v>
      </c>
      <c r="J17">
        <f>MIN(1,IF($B17=0,0,
IF(NOT(ISBLANK(Q17)),Q17,
VLOOKUP($A17,InnerGradeTable!$A:$W,MATCH(SUBSTITUTE(J$1,"|Float","표준수치"),InnerGradeTable!$1:$1,0),0)*TransferTable!$R17)))</f>
        <v>1</v>
      </c>
      <c r="R17">
        <f t="shared" si="1"/>
        <v>0.48624199605177809</v>
      </c>
      <c r="S17">
        <f t="shared" si="2"/>
        <v>0.99943504140278516</v>
      </c>
      <c r="T17">
        <f t="shared" si="2"/>
        <v>0.99999999945655205</v>
      </c>
      <c r="U17">
        <f t="shared" si="2"/>
        <v>1</v>
      </c>
      <c r="V17">
        <f t="shared" si="2"/>
        <v>1</v>
      </c>
      <c r="W17">
        <f t="shared" si="2"/>
        <v>1</v>
      </c>
      <c r="X17">
        <f t="shared" si="2"/>
        <v>1</v>
      </c>
      <c r="Y17">
        <f t="shared" si="2"/>
        <v>1</v>
      </c>
      <c r="Z17">
        <f t="shared" si="3"/>
        <v>6.6793737433258773</v>
      </c>
      <c r="AA17">
        <f t="shared" si="3"/>
        <v>2.3260934017264274</v>
      </c>
      <c r="AB17">
        <f t="shared" si="3"/>
        <v>0.41797097626143004</v>
      </c>
      <c r="AC17">
        <f t="shared" si="3"/>
        <v>0</v>
      </c>
      <c r="AD17">
        <f t="shared" si="3"/>
        <v>0</v>
      </c>
      <c r="AE17">
        <f t="shared" si="3"/>
        <v>0</v>
      </c>
      <c r="AF17">
        <f t="shared" si="3"/>
        <v>0</v>
      </c>
    </row>
    <row r="18" spans="1:32" x14ac:dyDescent="0.3">
      <c r="A18">
        <v>1</v>
      </c>
      <c r="B18">
        <v>10</v>
      </c>
      <c r="C18" s="1">
        <f t="shared" si="0"/>
        <v>2.3673636745921187</v>
      </c>
      <c r="D18">
        <f>MIN(1,IF($B18=0,0,
IF(NOT(ISBLANK(K18)),K18,
VLOOKUP($A18,InnerGradeTable!$A:$W,MATCH(SUBSTITUTE(D$1,"|Float","표준수치"),InnerGradeTable!$1:$1,0),0)*TransferTable!$R18)))</f>
        <v>0.10686637275863255</v>
      </c>
      <c r="E18">
        <f>MIN(1,IF($B18=0,0,
IF(NOT(ISBLANK(L18)),L18,
VLOOKUP($A18,InnerGradeTable!$A:$W,MATCH(SUBSTITUTE(E$1,"|Float","표준수치"),InnerGradeTable!$1:$1,0),0)*TransferTable!$R18)))</f>
        <v>0.26716593189658139</v>
      </c>
      <c r="F18">
        <f>MIN(1,IF($B18=0,0,
IF(NOT(ISBLANK(M18)),M18,
VLOOKUP($A18,InnerGradeTable!$A:$W,MATCH(SUBSTITUTE(F$1,"|Float","표준수치"),InnerGradeTable!$1:$1,0),0)*TransferTable!$R18)))</f>
        <v>0.66791482974145344</v>
      </c>
      <c r="G18">
        <f>MIN(1,IF($B18=0,0,
IF(NOT(ISBLANK(N18)),N18,
VLOOKUP($A18,InnerGradeTable!$A:$W,MATCH(SUBSTITUTE(G$1,"|Float","표준수치"),InnerGradeTable!$1:$1,0),0)*TransferTable!$R18)))</f>
        <v>1</v>
      </c>
      <c r="H18">
        <f>MIN(1,IF($B18=0,0,
IF(NOT(ISBLANK(O18)),O18,
VLOOKUP($A18,InnerGradeTable!$A:$W,MATCH(SUBSTITUTE(H$1,"|Float","표준수치"),InnerGradeTable!$1:$1,0),0)*TransferTable!$R18)))</f>
        <v>1</v>
      </c>
      <c r="I18">
        <f>MIN(1,IF($B18=0,0,
IF(NOT(ISBLANK(P18)),P18,
VLOOKUP($A18,InnerGradeTable!$A:$W,MATCH(SUBSTITUTE(I$1,"|Float","표준수치"),InnerGradeTable!$1:$1,0),0)*TransferTable!$R18)))</f>
        <v>1</v>
      </c>
      <c r="J18">
        <f>MIN(1,IF($B18=0,0,
IF(NOT(ISBLANK(Q18)),Q18,
VLOOKUP($A18,InnerGradeTable!$A:$W,MATCH(SUBSTITUTE(J$1,"|Float","표준수치"),InnerGradeTable!$1:$1,0),0)*TransferTable!$R18)))</f>
        <v>1</v>
      </c>
      <c r="R18">
        <f t="shared" si="1"/>
        <v>0.37403230465521392</v>
      </c>
      <c r="S18">
        <f t="shared" si="2"/>
        <v>0.9964858357074996</v>
      </c>
      <c r="T18">
        <f t="shared" si="2"/>
        <v>0.99999982205633386</v>
      </c>
      <c r="U18">
        <f t="shared" si="2"/>
        <v>1</v>
      </c>
      <c r="V18">
        <f t="shared" si="2"/>
        <v>1</v>
      </c>
      <c r="W18">
        <f t="shared" si="2"/>
        <v>1</v>
      </c>
      <c r="X18">
        <f t="shared" si="2"/>
        <v>1</v>
      </c>
      <c r="Y18">
        <f t="shared" si="2"/>
        <v>1</v>
      </c>
      <c r="Z18">
        <f t="shared" si="3"/>
        <v>8.8433568819415775</v>
      </c>
      <c r="AA18">
        <f t="shared" si="3"/>
        <v>3.2042157275708933</v>
      </c>
      <c r="AB18">
        <f t="shared" si="3"/>
        <v>0.86278712315759187</v>
      </c>
      <c r="AC18">
        <f t="shared" si="3"/>
        <v>0</v>
      </c>
      <c r="AD18">
        <f t="shared" si="3"/>
        <v>0</v>
      </c>
      <c r="AE18">
        <f t="shared" si="3"/>
        <v>0</v>
      </c>
      <c r="AF18">
        <f t="shared" si="3"/>
        <v>0</v>
      </c>
    </row>
    <row r="19" spans="1:32" x14ac:dyDescent="0.3">
      <c r="A19">
        <v>2</v>
      </c>
      <c r="B19">
        <v>0</v>
      </c>
      <c r="C19" s="1">
        <f t="shared" si="0"/>
        <v>1</v>
      </c>
      <c r="D19">
        <f>MIN(1,IF($B19=0,0,
IF(NOT(ISBLANK(K19)),K19,
VLOOKUP($A19,InnerGradeTable!$A:$W,MATCH(SUBSTITUTE(D$1,"|Float","표준수치"),InnerGradeTable!$1:$1,0),0)*TransferTable!$R19)))</f>
        <v>0</v>
      </c>
      <c r="E19">
        <f>MIN(1,IF($B19=0,0,
IF(NOT(ISBLANK(L19)),L19,
VLOOKUP($A19,InnerGradeTable!$A:$W,MATCH(SUBSTITUTE(E$1,"|Float","표준수치"),InnerGradeTable!$1:$1,0),0)*TransferTable!$R19)))</f>
        <v>0</v>
      </c>
      <c r="F19">
        <f>MIN(1,IF($B19=0,0,
IF(NOT(ISBLANK(M19)),M19,
VLOOKUP($A19,InnerGradeTable!$A:$W,MATCH(SUBSTITUTE(F$1,"|Float","표준수치"),InnerGradeTable!$1:$1,0),0)*TransferTable!$R19)))</f>
        <v>0</v>
      </c>
      <c r="G19">
        <f>MIN(1,IF($B19=0,0,
IF(NOT(ISBLANK(N19)),N19,
VLOOKUP($A19,InnerGradeTable!$A:$W,MATCH(SUBSTITUTE(G$1,"|Float","표준수치"),InnerGradeTable!$1:$1,0),0)*TransferTable!$R19)))</f>
        <v>0</v>
      </c>
      <c r="H19">
        <f>MIN(1,IF($B19=0,0,
IF(NOT(ISBLANK(O19)),O19,
VLOOKUP($A19,InnerGradeTable!$A:$W,MATCH(SUBSTITUTE(H$1,"|Float","표준수치"),InnerGradeTable!$1:$1,0),0)*TransferTable!$R19)))</f>
        <v>0</v>
      </c>
      <c r="I19">
        <f>MIN(1,IF($B19=0,0,
IF(NOT(ISBLANK(P19)),P19,
VLOOKUP($A19,InnerGradeTable!$A:$W,MATCH(SUBSTITUTE(I$1,"|Float","표준수치"),InnerGradeTable!$1:$1,0),0)*TransferTable!$R19)))</f>
        <v>0</v>
      </c>
      <c r="J19">
        <f>MIN(1,IF($B19=0,0,
IF(NOT(ISBLANK(Q19)),Q19,
VLOOKUP($A19,InnerGradeTable!$A:$W,MATCH(SUBSTITUTE(J$1,"|Float","표준수치"),InnerGradeTable!$1:$1,0),0)*TransferTable!$R19)))</f>
        <v>0</v>
      </c>
      <c r="R19">
        <f t="shared" si="1"/>
        <v>0</v>
      </c>
      <c r="S19">
        <f t="shared" si="2"/>
        <v>0</v>
      </c>
      <c r="T19">
        <f t="shared" si="2"/>
        <v>0</v>
      </c>
      <c r="U19">
        <f t="shared" si="2"/>
        <v>0</v>
      </c>
      <c r="V19">
        <f t="shared" si="2"/>
        <v>0</v>
      </c>
      <c r="W19">
        <f t="shared" si="2"/>
        <v>0</v>
      </c>
      <c r="X19">
        <f t="shared" si="2"/>
        <v>0</v>
      </c>
      <c r="Y19">
        <f t="shared" si="2"/>
        <v>0</v>
      </c>
      <c r="Z19" t="e">
        <f t="shared" si="3"/>
        <v>#DIV/0!</v>
      </c>
      <c r="AA19" t="e">
        <f t="shared" si="3"/>
        <v>#DIV/0!</v>
      </c>
      <c r="AB19" t="e">
        <f t="shared" si="3"/>
        <v>#DIV/0!</v>
      </c>
      <c r="AC19" t="e">
        <f t="shared" si="3"/>
        <v>#DIV/0!</v>
      </c>
      <c r="AD19" t="e">
        <f t="shared" si="3"/>
        <v>#DIV/0!</v>
      </c>
      <c r="AE19" t="e">
        <f t="shared" si="3"/>
        <v>#DIV/0!</v>
      </c>
      <c r="AF19" t="e">
        <f t="shared" si="3"/>
        <v>#DIV/0!</v>
      </c>
    </row>
    <row r="20" spans="1:32" x14ac:dyDescent="0.3">
      <c r="A20">
        <v>2</v>
      </c>
      <c r="B20">
        <v>1</v>
      </c>
      <c r="C20" s="1">
        <f t="shared" si="0"/>
        <v>1.0900000000000001</v>
      </c>
      <c r="D20">
        <f>MIN(1,IF($B20=0,0,
IF(NOT(ISBLANK(K20)),K20,
VLOOKUP($A20,InnerGradeTable!$A:$W,MATCH(SUBSTITUTE(D$1,"|Float","표준수치"),InnerGradeTable!$1:$1,0),0)*TransferTable!$R20)))</f>
        <v>8.1632653061224497E-2</v>
      </c>
      <c r="E20">
        <f>MIN(1,IF($B20=0,0,
IF(NOT(ISBLANK(L20)),L20,
VLOOKUP($A20,InnerGradeTable!$A:$W,MATCH(SUBSTITUTE(E$1,"|Float","표준수치"),InnerGradeTable!$1:$1,0),0)*TransferTable!$R20)))</f>
        <v>0.20408163265306123</v>
      </c>
      <c r="F20">
        <f>MIN(1,IF($B20=0,0,
IF(NOT(ISBLANK(M20)),M20,
VLOOKUP($A20,InnerGradeTable!$A:$W,MATCH(SUBSTITUTE(F$1,"|Float","표준수치"),InnerGradeTable!$1:$1,0),0)*TransferTable!$R20)))</f>
        <v>0.51020408163265307</v>
      </c>
      <c r="G20">
        <f>MIN(1,IF($B20=0,0,
IF(NOT(ISBLANK(N20)),N20,
VLOOKUP($A20,InnerGradeTable!$A:$W,MATCH(SUBSTITUTE(G$1,"|Float","표준수치"),InnerGradeTable!$1:$1,0),0)*TransferTable!$R20)))</f>
        <v>1</v>
      </c>
      <c r="H20">
        <f>MIN(1,IF($B20=0,0,
IF(NOT(ISBLANK(O20)),O20,
VLOOKUP($A20,InnerGradeTable!$A:$W,MATCH(SUBSTITUTE(H$1,"|Float","표준수치"),InnerGradeTable!$1:$1,0),0)*TransferTable!$R20)))</f>
        <v>1</v>
      </c>
      <c r="I20">
        <f>MIN(1,IF($B20=0,0,
IF(NOT(ISBLANK(P20)),P20,
VLOOKUP($A20,InnerGradeTable!$A:$W,MATCH(SUBSTITUTE(I$1,"|Float","표준수치"),InnerGradeTable!$1:$1,0),0)*TransferTable!$R20)))</f>
        <v>1</v>
      </c>
      <c r="J20">
        <f>MIN(1,IF($B20=0,0,
IF(NOT(ISBLANK(Q20)),Q20,
VLOOKUP($A20,InnerGradeTable!$A:$W,MATCH(SUBSTITUTE(J$1,"|Float","표준수치"),InnerGradeTable!$1:$1,0),0)*TransferTable!$R20)))</f>
        <v>1</v>
      </c>
      <c r="R20">
        <f t="shared" si="1"/>
        <v>1</v>
      </c>
      <c r="S20">
        <f t="shared" si="2"/>
        <v>0.98584787397433182</v>
      </c>
      <c r="T20">
        <f t="shared" si="2"/>
        <v>0.99998894836966268</v>
      </c>
      <c r="U20">
        <f t="shared" si="2"/>
        <v>0.99999999999999967</v>
      </c>
      <c r="V20">
        <f t="shared" si="2"/>
        <v>1</v>
      </c>
      <c r="W20">
        <f t="shared" si="2"/>
        <v>1</v>
      </c>
      <c r="X20">
        <f t="shared" si="2"/>
        <v>1</v>
      </c>
      <c r="Y20">
        <f t="shared" si="2"/>
        <v>1</v>
      </c>
      <c r="Z20">
        <f t="shared" si="3"/>
        <v>11.739356881873894</v>
      </c>
      <c r="AA20">
        <f t="shared" si="3"/>
        <v>4.3714985988788788</v>
      </c>
      <c r="AB20">
        <f t="shared" si="3"/>
        <v>1.3717142559585798</v>
      </c>
      <c r="AC20">
        <f t="shared" si="3"/>
        <v>0</v>
      </c>
      <c r="AD20">
        <f t="shared" si="3"/>
        <v>0</v>
      </c>
      <c r="AE20">
        <f t="shared" si="3"/>
        <v>0</v>
      </c>
      <c r="AF20">
        <f t="shared" si="3"/>
        <v>0</v>
      </c>
    </row>
    <row r="21" spans="1:32" x14ac:dyDescent="0.3">
      <c r="A21">
        <v>2</v>
      </c>
      <c r="B21">
        <v>2</v>
      </c>
      <c r="C21" s="1">
        <f t="shared" si="0"/>
        <v>1.1881000000000002</v>
      </c>
      <c r="D21">
        <f>MIN(1,IF($B21=0,0,
IF(NOT(ISBLANK(K21)),K21,
VLOOKUP($A21,InnerGradeTable!$A:$W,MATCH(SUBSTITUTE(D$1,"|Float","표준수치"),InnerGradeTable!$1:$1,0),0)*TransferTable!$R21)))</f>
        <v>7.5585789871504161E-2</v>
      </c>
      <c r="E21">
        <f>MIN(1,IF($B21=0,0,
IF(NOT(ISBLANK(L21)),L21,
VLOOKUP($A21,InnerGradeTable!$A:$W,MATCH(SUBSTITUTE(E$1,"|Float","표준수치"),InnerGradeTable!$1:$1,0),0)*TransferTable!$R21)))</f>
        <v>0.18896447467876037</v>
      </c>
      <c r="F21">
        <f>MIN(1,IF($B21=0,0,
IF(NOT(ISBLANK(M21)),M21,
VLOOKUP($A21,InnerGradeTable!$A:$W,MATCH(SUBSTITUTE(F$1,"|Float","표준수치"),InnerGradeTable!$1:$1,0),0)*TransferTable!$R21)))</f>
        <v>0.47241118669690096</v>
      </c>
      <c r="G21">
        <f>MIN(1,IF($B21=0,0,
IF(NOT(ISBLANK(N21)),N21,
VLOOKUP($A21,InnerGradeTable!$A:$W,MATCH(SUBSTITUTE(G$1,"|Float","표준수치"),InnerGradeTable!$1:$1,0),0)*TransferTable!$R21)))</f>
        <v>1</v>
      </c>
      <c r="H21">
        <f>MIN(1,IF($B21=0,0,
IF(NOT(ISBLANK(O21)),O21,
VLOOKUP($A21,InnerGradeTable!$A:$W,MATCH(SUBSTITUTE(H$1,"|Float","표준수치"),InnerGradeTable!$1:$1,0),0)*TransferTable!$R21)))</f>
        <v>1</v>
      </c>
      <c r="I21">
        <f>MIN(1,IF($B21=0,0,
IF(NOT(ISBLANK(P21)),P21,
VLOOKUP($A21,InnerGradeTable!$A:$W,MATCH(SUBSTITUTE(I$1,"|Float","표준수치"),InnerGradeTable!$1:$1,0),0)*TransferTable!$R21)))</f>
        <v>1</v>
      </c>
      <c r="J21">
        <f>MIN(1,IF($B21=0,0,
IF(NOT(ISBLANK(Q21)),Q21,
VLOOKUP($A21,InnerGradeTable!$A:$W,MATCH(SUBSTITUTE(J$1,"|Float","표준수치"),InnerGradeTable!$1:$1,0),0)*TransferTable!$R21)))</f>
        <v>1</v>
      </c>
      <c r="R21">
        <f t="shared" si="1"/>
        <v>0.92592592592592582</v>
      </c>
      <c r="S21">
        <f t="shared" si="2"/>
        <v>0.98035144384314532</v>
      </c>
      <c r="T21">
        <f t="shared" si="2"/>
        <v>0.99997168647845214</v>
      </c>
      <c r="U21">
        <f t="shared" si="2"/>
        <v>0.99999999999998701</v>
      </c>
      <c r="V21">
        <f t="shared" si="2"/>
        <v>1</v>
      </c>
      <c r="W21">
        <f t="shared" si="2"/>
        <v>1</v>
      </c>
      <c r="X21">
        <f t="shared" si="2"/>
        <v>1</v>
      </c>
      <c r="Y21">
        <f t="shared" si="2"/>
        <v>1</v>
      </c>
      <c r="Z21">
        <f t="shared" si="3"/>
        <v>12.720176885562557</v>
      </c>
      <c r="AA21">
        <f t="shared" si="3"/>
        <v>4.7658434720414391</v>
      </c>
      <c r="AB21">
        <f t="shared" si="3"/>
        <v>1.5375442237542309</v>
      </c>
      <c r="AC21">
        <f t="shared" si="3"/>
        <v>0</v>
      </c>
      <c r="AD21">
        <f t="shared" si="3"/>
        <v>0</v>
      </c>
      <c r="AE21">
        <f t="shared" si="3"/>
        <v>0</v>
      </c>
      <c r="AF21">
        <f t="shared" si="3"/>
        <v>0</v>
      </c>
    </row>
    <row r="22" spans="1:32" x14ac:dyDescent="0.3">
      <c r="A22">
        <v>2</v>
      </c>
      <c r="B22">
        <v>3</v>
      </c>
      <c r="C22" s="1">
        <f t="shared" si="0"/>
        <v>1.2950290000000002</v>
      </c>
      <c r="D22">
        <f>MIN(1,IF($B22=0,0,
IF(NOT(ISBLANK(K22)),K22,
VLOOKUP($A22,InnerGradeTable!$A:$W,MATCH(SUBSTITUTE(D$1,"|Float","표준수치"),InnerGradeTable!$1:$1,0),0)*TransferTable!$R22)))</f>
        <v>6.9986842473614946E-2</v>
      </c>
      <c r="E22">
        <f>MIN(1,IF($B22=0,0,
IF(NOT(ISBLANK(L22)),L22,
VLOOKUP($A22,InnerGradeTable!$A:$W,MATCH(SUBSTITUTE(E$1,"|Float","표준수치"),InnerGradeTable!$1:$1,0),0)*TransferTable!$R22)))</f>
        <v>0.17496710618403738</v>
      </c>
      <c r="F22">
        <f>MIN(1,IF($B22=0,0,
IF(NOT(ISBLANK(M22)),M22,
VLOOKUP($A22,InnerGradeTable!$A:$W,MATCH(SUBSTITUTE(F$1,"|Float","표준수치"),InnerGradeTable!$1:$1,0),0)*TransferTable!$R22)))</f>
        <v>0.43741776546009342</v>
      </c>
      <c r="G22">
        <f>MIN(1,IF($B22=0,0,
IF(NOT(ISBLANK(N22)),N22,
VLOOKUP($A22,InnerGradeTable!$A:$W,MATCH(SUBSTITUTE(G$1,"|Float","표준수치"),InnerGradeTable!$1:$1,0),0)*TransferTable!$R22)))</f>
        <v>1</v>
      </c>
      <c r="H22">
        <f>MIN(1,IF($B22=0,0,
IF(NOT(ISBLANK(O22)),O22,
VLOOKUP($A22,InnerGradeTable!$A:$W,MATCH(SUBSTITUTE(H$1,"|Float","표준수치"),InnerGradeTable!$1:$1,0),0)*TransferTable!$R22)))</f>
        <v>1</v>
      </c>
      <c r="I22">
        <f>MIN(1,IF($B22=0,0,
IF(NOT(ISBLANK(P22)),P22,
VLOOKUP($A22,InnerGradeTable!$A:$W,MATCH(SUBSTITUTE(I$1,"|Float","표준수치"),InnerGradeTable!$1:$1,0),0)*TransferTable!$R22)))</f>
        <v>1</v>
      </c>
      <c r="J22">
        <f>MIN(1,IF($B22=0,0,
IF(NOT(ISBLANK(Q22)),Q22,
VLOOKUP($A22,InnerGradeTable!$A:$W,MATCH(SUBSTITUTE(J$1,"|Float","표준수치"),InnerGradeTable!$1:$1,0),0)*TransferTable!$R22)))</f>
        <v>1</v>
      </c>
      <c r="R22">
        <f t="shared" si="1"/>
        <v>0.8573388203017831</v>
      </c>
      <c r="S22">
        <f t="shared" si="2"/>
        <v>0.97342613999255534</v>
      </c>
      <c r="T22">
        <f t="shared" si="2"/>
        <v>0.99993338635406659</v>
      </c>
      <c r="U22">
        <f t="shared" si="2"/>
        <v>0.99999999999967693</v>
      </c>
      <c r="V22">
        <f t="shared" si="2"/>
        <v>1</v>
      </c>
      <c r="W22">
        <f t="shared" si="2"/>
        <v>1</v>
      </c>
      <c r="X22">
        <f t="shared" si="2"/>
        <v>1</v>
      </c>
      <c r="Y22">
        <f t="shared" si="2"/>
        <v>1</v>
      </c>
      <c r="Z22">
        <f t="shared" si="3"/>
        <v>13.779331426451723</v>
      </c>
      <c r="AA22">
        <f t="shared" si="3"/>
        <v>5.191337007900759</v>
      </c>
      <c r="AB22">
        <f t="shared" si="3"/>
        <v>1.7147333287529001</v>
      </c>
      <c r="AC22">
        <f t="shared" si="3"/>
        <v>0</v>
      </c>
      <c r="AD22">
        <f t="shared" si="3"/>
        <v>0</v>
      </c>
      <c r="AE22">
        <f t="shared" si="3"/>
        <v>0</v>
      </c>
      <c r="AF22">
        <f t="shared" si="3"/>
        <v>0</v>
      </c>
    </row>
    <row r="23" spans="1:32" x14ac:dyDescent="0.3">
      <c r="A23">
        <v>2</v>
      </c>
      <c r="B23">
        <v>4</v>
      </c>
      <c r="C23" s="1">
        <f t="shared" si="0"/>
        <v>1.4115816100000003</v>
      </c>
      <c r="D23">
        <f>MIN(1,IF($B23=0,0,
IF(NOT(ISBLANK(K23)),K23,
VLOOKUP($A23,InnerGradeTable!$A:$W,MATCH(SUBSTITUTE(D$1,"|Float","표준수치"),InnerGradeTable!$1:$1,0),0)*TransferTable!$R23)))</f>
        <v>6.4802631920013842E-2</v>
      </c>
      <c r="E23">
        <f>MIN(1,IF($B23=0,0,
IF(NOT(ISBLANK(L23)),L23,
VLOOKUP($A23,InnerGradeTable!$A:$W,MATCH(SUBSTITUTE(E$1,"|Float","표준수치"),InnerGradeTable!$1:$1,0),0)*TransferTable!$R23)))</f>
        <v>0.16200657980003458</v>
      </c>
      <c r="F23">
        <f>MIN(1,IF($B23=0,0,
IF(NOT(ISBLANK(M23)),M23,
VLOOKUP($A23,InnerGradeTable!$A:$W,MATCH(SUBSTITUTE(F$1,"|Float","표준수치"),InnerGradeTable!$1:$1,0),0)*TransferTable!$R23)))</f>
        <v>0.40501644950008647</v>
      </c>
      <c r="G23">
        <f>MIN(1,IF($B23=0,0,
IF(NOT(ISBLANK(N23)),N23,
VLOOKUP($A23,InnerGradeTable!$A:$W,MATCH(SUBSTITUTE(G$1,"|Float","표준수치"),InnerGradeTable!$1:$1,0),0)*TransferTable!$R23)))</f>
        <v>1</v>
      </c>
      <c r="H23">
        <f>MIN(1,IF($B23=0,0,
IF(NOT(ISBLANK(O23)),O23,
VLOOKUP($A23,InnerGradeTable!$A:$W,MATCH(SUBSTITUTE(H$1,"|Float","표준수치"),InnerGradeTable!$1:$1,0),0)*TransferTable!$R23)))</f>
        <v>1</v>
      </c>
      <c r="I23">
        <f>MIN(1,IF($B23=0,0,
IF(NOT(ISBLANK(P23)),P23,
VLOOKUP($A23,InnerGradeTable!$A:$W,MATCH(SUBSTITUTE(I$1,"|Float","표준수치"),InnerGradeTable!$1:$1,0),0)*TransferTable!$R23)))</f>
        <v>1</v>
      </c>
      <c r="J23">
        <f>MIN(1,IF($B23=0,0,
IF(NOT(ISBLANK(Q23)),Q23,
VLOOKUP($A23,InnerGradeTable!$A:$W,MATCH(SUBSTITUTE(J$1,"|Float","표준수치"),InnerGradeTable!$1:$1,0),0)*TransferTable!$R23)))</f>
        <v>1</v>
      </c>
      <c r="R23">
        <f t="shared" si="1"/>
        <v>0.79383224102016947</v>
      </c>
      <c r="S23">
        <f t="shared" si="2"/>
        <v>0.96491158134123312</v>
      </c>
      <c r="T23">
        <f t="shared" si="2"/>
        <v>0.9998547786628128</v>
      </c>
      <c r="U23">
        <f t="shared" si="2"/>
        <v>0.99999999999468814</v>
      </c>
      <c r="V23">
        <f t="shared" si="2"/>
        <v>1</v>
      </c>
      <c r="W23">
        <f t="shared" si="2"/>
        <v>1</v>
      </c>
      <c r="X23">
        <f t="shared" si="2"/>
        <v>1</v>
      </c>
      <c r="Y23">
        <f t="shared" si="2"/>
        <v>1</v>
      </c>
      <c r="Z23">
        <f t="shared" si="3"/>
        <v>14.923098072678609</v>
      </c>
      <c r="AA23">
        <f t="shared" si="3"/>
        <v>5.6505100383846294</v>
      </c>
      <c r="AB23">
        <f t="shared" si="3"/>
        <v>1.9044949144121315</v>
      </c>
      <c r="AC23">
        <f t="shared" si="3"/>
        <v>0</v>
      </c>
      <c r="AD23">
        <f t="shared" si="3"/>
        <v>0</v>
      </c>
      <c r="AE23">
        <f t="shared" si="3"/>
        <v>0</v>
      </c>
      <c r="AF23">
        <f t="shared" si="3"/>
        <v>0</v>
      </c>
    </row>
    <row r="24" spans="1:32" x14ac:dyDescent="0.3">
      <c r="A24">
        <v>2</v>
      </c>
      <c r="B24">
        <v>5</v>
      </c>
      <c r="C24" s="1">
        <f t="shared" si="0"/>
        <v>1.5386239549000005</v>
      </c>
      <c r="D24">
        <f>MIN(1,IF($B24=0,0,
IF(NOT(ISBLANK(K24)),K24,
VLOOKUP($A24,InnerGradeTable!$A:$W,MATCH(SUBSTITUTE(D$1,"|Float","표준수치"),InnerGradeTable!$1:$1,0),0)*TransferTable!$R24)))</f>
        <v>5.4002193266678197E-2</v>
      </c>
      <c r="E24">
        <f>MIN(1,IF($B24=0,0,
IF(NOT(ISBLANK(L24)),L24,
VLOOKUP($A24,InnerGradeTable!$A:$W,MATCH(SUBSTITUTE(E$1,"|Float","표준수치"),InnerGradeTable!$1:$1,0),0)*TransferTable!$R24)))</f>
        <v>0.1350054831666955</v>
      </c>
      <c r="F24">
        <f>MIN(1,IF($B24=0,0,
IF(NOT(ISBLANK(M24)),M24,
VLOOKUP($A24,InnerGradeTable!$A:$W,MATCH(SUBSTITUTE(F$1,"|Float","표준수치"),InnerGradeTable!$1:$1,0),0)*TransferTable!$R24)))</f>
        <v>0.33751370791673874</v>
      </c>
      <c r="G24">
        <f>MIN(1,IF($B24=0,0,
IF(NOT(ISBLANK(N24)),N24,
VLOOKUP($A24,InnerGradeTable!$A:$W,MATCH(SUBSTITUTE(G$1,"|Float","표준수치"),InnerGradeTable!$1:$1,0),0)*TransferTable!$R24)))</f>
        <v>0.84378426979184673</v>
      </c>
      <c r="H24">
        <f>MIN(1,IF($B24=0,0,
IF(NOT(ISBLANK(O24)),O24,
VLOOKUP($A24,InnerGradeTable!$A:$W,MATCH(SUBSTITUTE(H$1,"|Float","표준수치"),InnerGradeTable!$1:$1,0),0)*TransferTable!$R24)))</f>
        <v>1</v>
      </c>
      <c r="I24">
        <f>MIN(1,IF($B24=0,0,
IF(NOT(ISBLANK(P24)),P24,
VLOOKUP($A24,InnerGradeTable!$A:$W,MATCH(SUBSTITUTE(I$1,"|Float","표준수치"),InnerGradeTable!$1:$1,0),0)*TransferTable!$R24)))</f>
        <v>1</v>
      </c>
      <c r="J24">
        <f>MIN(1,IF($B24=0,0,
IF(NOT(ISBLANK(Q24)),Q24,
VLOOKUP($A24,InnerGradeTable!$A:$W,MATCH(SUBSTITUTE(J$1,"|Float","표준수치"),InnerGradeTable!$1:$1,0),0)*TransferTable!$R24)))</f>
        <v>1</v>
      </c>
      <c r="R24">
        <f t="shared" si="1"/>
        <v>0.66152686751680789</v>
      </c>
      <c r="S24">
        <f t="shared" si="2"/>
        <v>0.93769735634586593</v>
      </c>
      <c r="T24">
        <f t="shared" si="2"/>
        <v>0.99929096491649116</v>
      </c>
      <c r="U24">
        <f t="shared" si="2"/>
        <v>0.99999999885489632</v>
      </c>
      <c r="V24">
        <f t="shared" si="2"/>
        <v>1</v>
      </c>
      <c r="W24">
        <f t="shared" si="2"/>
        <v>1</v>
      </c>
      <c r="X24">
        <f t="shared" si="2"/>
        <v>1</v>
      </c>
      <c r="Y24">
        <f t="shared" si="2"/>
        <v>1</v>
      </c>
      <c r="Z24">
        <f t="shared" si="3"/>
        <v>18.010827466970227</v>
      </c>
      <c r="AA24">
        <f t="shared" si="3"/>
        <v>6.8889854863539268</v>
      </c>
      <c r="AB24">
        <f t="shared" si="3"/>
        <v>2.4115542271720138</v>
      </c>
      <c r="AC24">
        <f t="shared" si="3"/>
        <v>0.46841517560236395</v>
      </c>
      <c r="AD24">
        <f t="shared" si="3"/>
        <v>0</v>
      </c>
      <c r="AE24">
        <f t="shared" si="3"/>
        <v>0</v>
      </c>
      <c r="AF24">
        <f t="shared" si="3"/>
        <v>0</v>
      </c>
    </row>
    <row r="25" spans="1:32" x14ac:dyDescent="0.3">
      <c r="A25">
        <v>2</v>
      </c>
      <c r="B25">
        <v>6</v>
      </c>
      <c r="C25" s="1">
        <f t="shared" si="0"/>
        <v>1.6771001108410006</v>
      </c>
      <c r="D25">
        <f>MIN(1,IF($B25=0,0,
IF(NOT(ISBLANK(K25)),K25,
VLOOKUP($A25,InnerGradeTable!$A:$W,MATCH(SUBSTITUTE(D$1,"|Float","표준수치"),InnerGradeTable!$1:$1,0),0)*TransferTable!$R25)))</f>
        <v>5.0002030802479815E-2</v>
      </c>
      <c r="E25">
        <f>MIN(1,IF($B25=0,0,
IF(NOT(ISBLANK(L25)),L25,
VLOOKUP($A25,InnerGradeTable!$A:$W,MATCH(SUBSTITUTE(E$1,"|Float","표준수치"),InnerGradeTable!$1:$1,0),0)*TransferTable!$R25)))</f>
        <v>0.12500507700619953</v>
      </c>
      <c r="F25">
        <f>MIN(1,IF($B25=0,0,
IF(NOT(ISBLANK(M25)),M25,
VLOOKUP($A25,InnerGradeTable!$A:$W,MATCH(SUBSTITUTE(F$1,"|Float","표준수치"),InnerGradeTable!$1:$1,0),0)*TransferTable!$R25)))</f>
        <v>0.31251269251549879</v>
      </c>
      <c r="G25">
        <f>MIN(1,IF($B25=0,0,
IF(NOT(ISBLANK(N25)),N25,
VLOOKUP($A25,InnerGradeTable!$A:$W,MATCH(SUBSTITUTE(G$1,"|Float","표준수치"),InnerGradeTable!$1:$1,0),0)*TransferTable!$R25)))</f>
        <v>0.78128173128874701</v>
      </c>
      <c r="H25">
        <f>MIN(1,IF($B25=0,0,
IF(NOT(ISBLANK(O25)),O25,
VLOOKUP($A25,InnerGradeTable!$A:$W,MATCH(SUBSTITUTE(H$1,"|Float","표준수치"),InnerGradeTable!$1:$1,0),0)*TransferTable!$R25)))</f>
        <v>1</v>
      </c>
      <c r="I25">
        <f>MIN(1,IF($B25=0,0,
IF(NOT(ISBLANK(P25)),P25,
VLOOKUP($A25,InnerGradeTable!$A:$W,MATCH(SUBSTITUTE(I$1,"|Float","표준수치"),InnerGradeTable!$1:$1,0),0)*TransferTable!$R25)))</f>
        <v>1</v>
      </c>
      <c r="J25">
        <f>MIN(1,IF($B25=0,0,
IF(NOT(ISBLANK(Q25)),Q25,
VLOOKUP($A25,InnerGradeTable!$A:$W,MATCH(SUBSTITUTE(J$1,"|Float","표준수치"),InnerGradeTable!$1:$1,0),0)*TransferTable!$R25)))</f>
        <v>1</v>
      </c>
      <c r="R25">
        <f t="shared" si="1"/>
        <v>0.61252487733037764</v>
      </c>
      <c r="S25">
        <f t="shared" si="2"/>
        <v>0.92306324850555088</v>
      </c>
      <c r="T25">
        <f t="shared" si="2"/>
        <v>0.99874027236830565</v>
      </c>
      <c r="U25">
        <f t="shared" si="2"/>
        <v>0.99999999270148965</v>
      </c>
      <c r="V25">
        <f t="shared" si="2"/>
        <v>1</v>
      </c>
      <c r="W25">
        <f t="shared" si="2"/>
        <v>1</v>
      </c>
      <c r="X25">
        <f t="shared" si="2"/>
        <v>1</v>
      </c>
      <c r="Y25">
        <f t="shared" si="2"/>
        <v>1</v>
      </c>
      <c r="Z25">
        <f t="shared" si="3"/>
        <v>19.492776134450729</v>
      </c>
      <c r="AA25">
        <f t="shared" si="3"/>
        <v>7.4829891338668872</v>
      </c>
      <c r="AB25">
        <f t="shared" si="3"/>
        <v>2.6531675785858662</v>
      </c>
      <c r="AC25">
        <f t="shared" si="3"/>
        <v>0.59859744726207254</v>
      </c>
      <c r="AD25">
        <f t="shared" si="3"/>
        <v>0</v>
      </c>
      <c r="AE25">
        <f t="shared" si="3"/>
        <v>0</v>
      </c>
      <c r="AF25">
        <f t="shared" si="3"/>
        <v>0</v>
      </c>
    </row>
    <row r="26" spans="1:32" x14ac:dyDescent="0.3">
      <c r="A26">
        <v>2</v>
      </c>
      <c r="B26">
        <v>7</v>
      </c>
      <c r="C26" s="1">
        <f t="shared" si="0"/>
        <v>1.8280391208166908</v>
      </c>
      <c r="D26">
        <f>MIN(1,IF($B26=0,0,
IF(NOT(ISBLANK(K26)),K26,
VLOOKUP($A26,InnerGradeTable!$A:$W,MATCH(SUBSTITUTE(D$1,"|Float","표준수치"),InnerGradeTable!$1:$1,0),0)*TransferTable!$R26)))</f>
        <v>4.6298176668962784E-2</v>
      </c>
      <c r="E26">
        <f>MIN(1,IF($B26=0,0,
IF(NOT(ISBLANK(L26)),L26,
VLOOKUP($A26,InnerGradeTable!$A:$W,MATCH(SUBSTITUTE(E$1,"|Float","표준수치"),InnerGradeTable!$1:$1,0),0)*TransferTable!$R26)))</f>
        <v>0.11574544167240695</v>
      </c>
      <c r="F26">
        <f>MIN(1,IF($B26=0,0,
IF(NOT(ISBLANK(M26)),M26,
VLOOKUP($A26,InnerGradeTable!$A:$W,MATCH(SUBSTITUTE(F$1,"|Float","표준수치"),InnerGradeTable!$1:$1,0),0)*TransferTable!$R26)))</f>
        <v>0.28936360418101736</v>
      </c>
      <c r="G26">
        <f>MIN(1,IF($B26=0,0,
IF(NOT(ISBLANK(N26)),N26,
VLOOKUP($A26,InnerGradeTable!$A:$W,MATCH(SUBSTITUTE(G$1,"|Float","표준수치"),InnerGradeTable!$1:$1,0),0)*TransferTable!$R26)))</f>
        <v>0.72340901045254336</v>
      </c>
      <c r="H26">
        <f>MIN(1,IF($B26=0,0,
IF(NOT(ISBLANK(O26)),O26,
VLOOKUP($A26,InnerGradeTable!$A:$W,MATCH(SUBSTITUTE(H$1,"|Float","표준수치"),InnerGradeTable!$1:$1,0),0)*TransferTable!$R26)))</f>
        <v>1</v>
      </c>
      <c r="I26">
        <f>MIN(1,IF($B26=0,0,
IF(NOT(ISBLANK(P26)),P26,
VLOOKUP($A26,InnerGradeTable!$A:$W,MATCH(SUBSTITUTE(I$1,"|Float","표준수치"),InnerGradeTable!$1:$1,0),0)*TransferTable!$R26)))</f>
        <v>1</v>
      </c>
      <c r="J26">
        <f>MIN(1,IF($B26=0,0,
IF(NOT(ISBLANK(Q26)),Q26,
VLOOKUP($A26,InnerGradeTable!$A:$W,MATCH(SUBSTITUTE(J$1,"|Float","표준수치"),InnerGradeTable!$1:$1,0),0)*TransferTable!$R26)))</f>
        <v>1</v>
      </c>
      <c r="R26">
        <f t="shared" si="1"/>
        <v>0.56715266419479404</v>
      </c>
      <c r="S26">
        <f t="shared" si="2"/>
        <v>0.90653895191136247</v>
      </c>
      <c r="T26">
        <f t="shared" si="2"/>
        <v>0.99786761625183396</v>
      </c>
      <c r="U26">
        <f t="shared" si="2"/>
        <v>0.99999996177281458</v>
      </c>
      <c r="V26">
        <f t="shared" si="2"/>
        <v>1</v>
      </c>
      <c r="W26">
        <f t="shared" si="2"/>
        <v>1</v>
      </c>
      <c r="X26">
        <f t="shared" si="2"/>
        <v>1</v>
      </c>
      <c r="Y26">
        <f t="shared" si="2"/>
        <v>1</v>
      </c>
      <c r="Z26">
        <f t="shared" si="3"/>
        <v>21.0931974800341</v>
      </c>
      <c r="AA26">
        <f t="shared" si="3"/>
        <v>8.1242776499898302</v>
      </c>
      <c r="AB26">
        <f t="shared" si="3"/>
        <v>2.9132638382885485</v>
      </c>
      <c r="AC26">
        <f t="shared" si="3"/>
        <v>0.72700115395004161</v>
      </c>
      <c r="AD26">
        <f t="shared" si="3"/>
        <v>0</v>
      </c>
      <c r="AE26">
        <f t="shared" si="3"/>
        <v>0</v>
      </c>
      <c r="AF26">
        <f t="shared" si="3"/>
        <v>0</v>
      </c>
    </row>
    <row r="27" spans="1:32" x14ac:dyDescent="0.3">
      <c r="A27">
        <v>2</v>
      </c>
      <c r="B27">
        <v>8</v>
      </c>
      <c r="C27" s="1">
        <f t="shared" si="0"/>
        <v>1.9925626416901931</v>
      </c>
      <c r="D27">
        <f>MIN(1,IF($B27=0,0,
IF(NOT(ISBLANK(K27)),K27,
VLOOKUP($A27,InnerGradeTable!$A:$W,MATCH(SUBSTITUTE(D$1,"|Float","표준수치"),InnerGradeTable!$1:$1,0),0)*TransferTable!$R27)))</f>
        <v>4.286868210089146E-2</v>
      </c>
      <c r="E27">
        <f>MIN(1,IF($B27=0,0,
IF(NOT(ISBLANK(L27)),L27,
VLOOKUP($A27,InnerGradeTable!$A:$W,MATCH(SUBSTITUTE(E$1,"|Float","표준수치"),InnerGradeTable!$1:$1,0),0)*TransferTable!$R27)))</f>
        <v>0.10717170525222865</v>
      </c>
      <c r="F27">
        <f>MIN(1,IF($B27=0,0,
IF(NOT(ISBLANK(M27)),M27,
VLOOKUP($A27,InnerGradeTable!$A:$W,MATCH(SUBSTITUTE(F$1,"|Float","표준수치"),InnerGradeTable!$1:$1,0),0)*TransferTable!$R27)))</f>
        <v>0.26792926313057164</v>
      </c>
      <c r="G27">
        <f>MIN(1,IF($B27=0,0,
IF(NOT(ISBLANK(N27)),N27,
VLOOKUP($A27,InnerGradeTable!$A:$W,MATCH(SUBSTITUTE(G$1,"|Float","표준수치"),InnerGradeTable!$1:$1,0),0)*TransferTable!$R27)))</f>
        <v>0.66982315782642898</v>
      </c>
      <c r="H27">
        <f>MIN(1,IF($B27=0,0,
IF(NOT(ISBLANK(O27)),O27,
VLOOKUP($A27,InnerGradeTable!$A:$W,MATCH(SUBSTITUTE(H$1,"|Float","표준수치"),InnerGradeTable!$1:$1,0),0)*TransferTable!$R27)))</f>
        <v>1</v>
      </c>
      <c r="I27">
        <f>MIN(1,IF($B27=0,0,
IF(NOT(ISBLANK(P27)),P27,
VLOOKUP($A27,InnerGradeTable!$A:$W,MATCH(SUBSTITUTE(I$1,"|Float","표준수치"),InnerGradeTable!$1:$1,0),0)*TransferTable!$R27)))</f>
        <v>1</v>
      </c>
      <c r="J27">
        <f>MIN(1,IF($B27=0,0,
IF(NOT(ISBLANK(Q27)),Q27,
VLOOKUP($A27,InnerGradeTable!$A:$W,MATCH(SUBSTITUTE(J$1,"|Float","표준수치"),InnerGradeTable!$1:$1,0),0)*TransferTable!$R27)))</f>
        <v>1</v>
      </c>
      <c r="R27">
        <f t="shared" si="1"/>
        <v>0.52514135573592036</v>
      </c>
      <c r="S27">
        <f t="shared" si="2"/>
        <v>0.88816536062799811</v>
      </c>
      <c r="T27">
        <f t="shared" si="2"/>
        <v>0.99654540408633563</v>
      </c>
      <c r="U27">
        <f t="shared" si="2"/>
        <v>0.9999998310911693</v>
      </c>
      <c r="V27">
        <f t="shared" si="2"/>
        <v>1</v>
      </c>
      <c r="W27">
        <f t="shared" si="2"/>
        <v>1</v>
      </c>
      <c r="X27">
        <f t="shared" si="2"/>
        <v>1</v>
      </c>
      <c r="Y27">
        <f t="shared" si="2"/>
        <v>1</v>
      </c>
      <c r="Z27">
        <f t="shared" si="3"/>
        <v>22.821575931476268</v>
      </c>
      <c r="AA27">
        <f t="shared" si="3"/>
        <v>8.8166546868999838</v>
      </c>
      <c r="AB27">
        <f t="shared" si="3"/>
        <v>3.193422448462949</v>
      </c>
      <c r="AC27">
        <f t="shared" si="3"/>
        <v>0.85785353742938342</v>
      </c>
      <c r="AD27">
        <f t="shared" si="3"/>
        <v>0</v>
      </c>
      <c r="AE27">
        <f t="shared" si="3"/>
        <v>0</v>
      </c>
      <c r="AF27">
        <f t="shared" si="3"/>
        <v>0</v>
      </c>
    </row>
    <row r="28" spans="1:32" x14ac:dyDescent="0.3">
      <c r="A28">
        <v>2</v>
      </c>
      <c r="B28">
        <v>9</v>
      </c>
      <c r="C28" s="1">
        <f t="shared" si="0"/>
        <v>2.1718932794423105</v>
      </c>
      <c r="D28">
        <f>MIN(1,IF($B28=0,0,
IF(NOT(ISBLANK(K28)),K28,
VLOOKUP($A28,InnerGradeTable!$A:$W,MATCH(SUBSTITUTE(D$1,"|Float","표준수치"),InnerGradeTable!$1:$1,0),0)*TransferTable!$R28)))</f>
        <v>3.9693224167492096E-2</v>
      </c>
      <c r="E28">
        <f>MIN(1,IF($B28=0,0,
IF(NOT(ISBLANK(L28)),L28,
VLOOKUP($A28,InnerGradeTable!$A:$W,MATCH(SUBSTITUTE(E$1,"|Float","표준수치"),InnerGradeTable!$1:$1,0),0)*TransferTable!$R28)))</f>
        <v>9.9233060418730229E-2</v>
      </c>
      <c r="F28">
        <f>MIN(1,IF($B28=0,0,
IF(NOT(ISBLANK(M28)),M28,
VLOOKUP($A28,InnerGradeTable!$A:$W,MATCH(SUBSTITUTE(F$1,"|Float","표준수치"),InnerGradeTable!$1:$1,0),0)*TransferTable!$R28)))</f>
        <v>0.24808265104682556</v>
      </c>
      <c r="G28">
        <f>MIN(1,IF($B28=0,0,
IF(NOT(ISBLANK(N28)),N28,
VLOOKUP($A28,InnerGradeTable!$A:$W,MATCH(SUBSTITUTE(G$1,"|Float","표준수치"),InnerGradeTable!$1:$1,0),0)*TransferTable!$R28)))</f>
        <v>0.62020662761706391</v>
      </c>
      <c r="H28">
        <f>MIN(1,IF($B28=0,0,
IF(NOT(ISBLANK(O28)),O28,
VLOOKUP($A28,InnerGradeTable!$A:$W,MATCH(SUBSTITUTE(H$1,"|Float","표준수치"),InnerGradeTable!$1:$1,0),0)*TransferTable!$R28)))</f>
        <v>1</v>
      </c>
      <c r="I28">
        <f>MIN(1,IF($B28=0,0,
IF(NOT(ISBLANK(P28)),P28,
VLOOKUP($A28,InnerGradeTable!$A:$W,MATCH(SUBSTITUTE(I$1,"|Float","표준수치"),InnerGradeTable!$1:$1,0),0)*TransferTable!$R28)))</f>
        <v>1</v>
      </c>
      <c r="J28">
        <f>MIN(1,IF($B28=0,0,
IF(NOT(ISBLANK(Q28)),Q28,
VLOOKUP($A28,InnerGradeTable!$A:$W,MATCH(SUBSTITUTE(J$1,"|Float","표준수치"),InnerGradeTable!$1:$1,0),0)*TransferTable!$R28)))</f>
        <v>1</v>
      </c>
      <c r="R28">
        <f t="shared" si="1"/>
        <v>0.48624199605177809</v>
      </c>
      <c r="S28">
        <f t="shared" si="2"/>
        <v>0.86802257192653909</v>
      </c>
      <c r="T28">
        <f t="shared" si="2"/>
        <v>0.99462198629222121</v>
      </c>
      <c r="U28">
        <f t="shared" si="2"/>
        <v>0.99999935656412742</v>
      </c>
      <c r="V28">
        <f t="shared" si="2"/>
        <v>1</v>
      </c>
      <c r="W28">
        <f t="shared" si="2"/>
        <v>1</v>
      </c>
      <c r="X28">
        <f t="shared" si="2"/>
        <v>1</v>
      </c>
      <c r="Y28">
        <f t="shared" si="2"/>
        <v>1</v>
      </c>
      <c r="Z28">
        <f t="shared" si="3"/>
        <v>24.688154113152699</v>
      </c>
      <c r="AA28">
        <f t="shared" si="3"/>
        <v>9.5642260817125422</v>
      </c>
      <c r="AB28">
        <f t="shared" si="3"/>
        <v>3.4953338150505755</v>
      </c>
      <c r="AC28">
        <f t="shared" si="3"/>
        <v>0.99365881133369804</v>
      </c>
      <c r="AD28">
        <f t="shared" si="3"/>
        <v>0</v>
      </c>
      <c r="AE28">
        <f t="shared" si="3"/>
        <v>0</v>
      </c>
      <c r="AF28">
        <f t="shared" si="3"/>
        <v>0</v>
      </c>
    </row>
    <row r="29" spans="1:32" x14ac:dyDescent="0.3">
      <c r="A29">
        <v>2</v>
      </c>
      <c r="B29">
        <v>10</v>
      </c>
      <c r="C29" s="1">
        <f t="shared" si="0"/>
        <v>2.3673636745921187</v>
      </c>
      <c r="D29">
        <f>MIN(1,IF($B29=0,0,
IF(NOT(ISBLANK(K29)),K29,
VLOOKUP($A29,InnerGradeTable!$A:$W,MATCH(SUBSTITUTE(D$1,"|Float","표준수치"),InnerGradeTable!$1:$1,0),0)*TransferTable!$R29)))</f>
        <v>3.0533249359609303E-2</v>
      </c>
      <c r="E29">
        <f>MIN(1,IF($B29=0,0,
IF(NOT(ISBLANK(L29)),L29,
VLOOKUP($A29,InnerGradeTable!$A:$W,MATCH(SUBSTITUTE(E$1,"|Float","표준수치"),InnerGradeTable!$1:$1,0),0)*TransferTable!$R29)))</f>
        <v>7.6333123399023248E-2</v>
      </c>
      <c r="F29">
        <f>MIN(1,IF($B29=0,0,
IF(NOT(ISBLANK(M29)),M29,
VLOOKUP($A29,InnerGradeTable!$A:$W,MATCH(SUBSTITUTE(F$1,"|Float","표준수치"),InnerGradeTable!$1:$1,0),0)*TransferTable!$R29)))</f>
        <v>0.19083280849755813</v>
      </c>
      <c r="G29">
        <f>MIN(1,IF($B29=0,0,
IF(NOT(ISBLANK(N29)),N29,
VLOOKUP($A29,InnerGradeTable!$A:$W,MATCH(SUBSTITUTE(G$1,"|Float","표준수치"),InnerGradeTable!$1:$1,0),0)*TransferTable!$R29)))</f>
        <v>0.47708202124389532</v>
      </c>
      <c r="H29">
        <f>MIN(1,IF($B29=0,0,
IF(NOT(ISBLANK(O29)),O29,
VLOOKUP($A29,InnerGradeTable!$A:$W,MATCH(SUBSTITUTE(H$1,"|Float","표준수치"),InnerGradeTable!$1:$1,0),0)*TransferTable!$R29)))</f>
        <v>1</v>
      </c>
      <c r="I29">
        <f>MIN(1,IF($B29=0,0,
IF(NOT(ISBLANK(P29)),P29,
VLOOKUP($A29,InnerGradeTable!$A:$W,MATCH(SUBSTITUTE(I$1,"|Float","표준수치"),InnerGradeTable!$1:$1,0),0)*TransferTable!$R29)))</f>
        <v>1</v>
      </c>
      <c r="J29">
        <f>MIN(1,IF($B29=0,0,
IF(NOT(ISBLANK(Q29)),Q29,
VLOOKUP($A29,InnerGradeTable!$A:$W,MATCH(SUBSTITUTE(J$1,"|Float","표준수치"),InnerGradeTable!$1:$1,0),0)*TransferTable!$R29)))</f>
        <v>1</v>
      </c>
      <c r="R29">
        <f t="shared" si="1"/>
        <v>0.37403230465521392</v>
      </c>
      <c r="S29">
        <f t="shared" si="2"/>
        <v>0.78784857974856237</v>
      </c>
      <c r="T29">
        <f t="shared" si="2"/>
        <v>0.98113014823424405</v>
      </c>
      <c r="U29">
        <f t="shared" si="2"/>
        <v>0.99997477023081061</v>
      </c>
      <c r="V29">
        <f t="shared" si="2"/>
        <v>0.99999999999999167</v>
      </c>
      <c r="W29">
        <f t="shared" si="2"/>
        <v>1</v>
      </c>
      <c r="X29">
        <f t="shared" si="2"/>
        <v>1</v>
      </c>
      <c r="Y29">
        <f t="shared" si="2"/>
        <v>1</v>
      </c>
      <c r="Z29">
        <f t="shared" si="3"/>
        <v>32.247305716491866</v>
      </c>
      <c r="AA29">
        <f t="shared" si="3"/>
        <v>12.590548539651952</v>
      </c>
      <c r="AB29">
        <f t="shared" si="3"/>
        <v>4.7137450667341927</v>
      </c>
      <c r="AC29">
        <f t="shared" si="3"/>
        <v>1.5157365959997426</v>
      </c>
      <c r="AD29">
        <f t="shared" si="3"/>
        <v>0</v>
      </c>
      <c r="AE29">
        <f t="shared" si="3"/>
        <v>0</v>
      </c>
      <c r="AF29">
        <f t="shared" si="3"/>
        <v>0</v>
      </c>
    </row>
    <row r="30" spans="1:32" x14ac:dyDescent="0.3">
      <c r="A30">
        <v>2</v>
      </c>
      <c r="B30">
        <v>11</v>
      </c>
      <c r="C30" s="1">
        <f t="shared" si="0"/>
        <v>2.5804264053054098</v>
      </c>
      <c r="D30">
        <f>MIN(1,IF($B30=0,0,
IF(NOT(ISBLANK(K30)),K30,
VLOOKUP($A30,InnerGradeTable!$A:$W,MATCH(SUBSTITUTE(D$1,"|Float","표준수치"),InnerGradeTable!$1:$1,0),0)*TransferTable!$R30)))</f>
        <v>2.8271527184823425E-2</v>
      </c>
      <c r="E30">
        <f>MIN(1,IF($B30=0,0,
IF(NOT(ISBLANK(L30)),L30,
VLOOKUP($A30,InnerGradeTable!$A:$W,MATCH(SUBSTITUTE(E$1,"|Float","표준수치"),InnerGradeTable!$1:$1,0),0)*TransferTable!$R30)))</f>
        <v>7.0678817962058563E-2</v>
      </c>
      <c r="F30">
        <f>MIN(1,IF($B30=0,0,
IF(NOT(ISBLANK(M30)),M30,
VLOOKUP($A30,InnerGradeTable!$A:$W,MATCH(SUBSTITUTE(F$1,"|Float","표준수치"),InnerGradeTable!$1:$1,0),0)*TransferTable!$R30)))</f>
        <v>0.1766970449051464</v>
      </c>
      <c r="G30">
        <f>MIN(1,IF($B30=0,0,
IF(NOT(ISBLANK(N30)),N30,
VLOOKUP($A30,InnerGradeTable!$A:$W,MATCH(SUBSTITUTE(G$1,"|Float","표준수치"),InnerGradeTable!$1:$1,0),0)*TransferTable!$R30)))</f>
        <v>0.44174261226286599</v>
      </c>
      <c r="H30">
        <f>MIN(1,IF($B30=0,0,
IF(NOT(ISBLANK(O30)),O30,
VLOOKUP($A30,InnerGradeTable!$A:$W,MATCH(SUBSTITUTE(H$1,"|Float","표준수치"),InnerGradeTable!$1:$1,0),0)*TransferTable!$R30)))</f>
        <v>1</v>
      </c>
      <c r="I30">
        <f>MIN(1,IF($B30=0,0,
IF(NOT(ISBLANK(P30)),P30,
VLOOKUP($A30,InnerGradeTable!$A:$W,MATCH(SUBSTITUTE(I$1,"|Float","표준수치"),InnerGradeTable!$1:$1,0),0)*TransferTable!$R30)))</f>
        <v>1</v>
      </c>
      <c r="J30">
        <f>MIN(1,IF($B30=0,0,
IF(NOT(ISBLANK(Q30)),Q30,
VLOOKUP($A30,InnerGradeTable!$A:$W,MATCH(SUBSTITUTE(J$1,"|Float","표준수치"),InnerGradeTable!$1:$1,0),0)*TransferTable!$R30)))</f>
        <v>1</v>
      </c>
      <c r="R30">
        <f t="shared" si="1"/>
        <v>0.34632620801408692</v>
      </c>
      <c r="S30">
        <f t="shared" si="2"/>
        <v>0.7616328448068701</v>
      </c>
      <c r="T30">
        <f t="shared" si="2"/>
        <v>0.97439694392943166</v>
      </c>
      <c r="U30">
        <f t="shared" si="2"/>
        <v>0.99994002314185604</v>
      </c>
      <c r="V30">
        <f t="shared" si="2"/>
        <v>0.9999999999997804</v>
      </c>
      <c r="W30">
        <f t="shared" si="2"/>
        <v>1</v>
      </c>
      <c r="X30">
        <f t="shared" si="2"/>
        <v>1</v>
      </c>
      <c r="Y30">
        <f t="shared" si="2"/>
        <v>1</v>
      </c>
      <c r="Z30">
        <f t="shared" si="3"/>
        <v>34.867691522099037</v>
      </c>
      <c r="AA30">
        <f t="shared" si="3"/>
        <v>13.639348944007711</v>
      </c>
      <c r="AB30">
        <f t="shared" si="3"/>
        <v>5.135119454506385</v>
      </c>
      <c r="AC30">
        <f t="shared" si="3"/>
        <v>1.6914063022520935</v>
      </c>
      <c r="AD30">
        <f t="shared" si="3"/>
        <v>0</v>
      </c>
      <c r="AE30">
        <f t="shared" si="3"/>
        <v>0</v>
      </c>
      <c r="AF30">
        <f t="shared" si="3"/>
        <v>0</v>
      </c>
    </row>
    <row r="31" spans="1:32" x14ac:dyDescent="0.3">
      <c r="A31">
        <v>2</v>
      </c>
      <c r="B31">
        <v>12</v>
      </c>
      <c r="C31" s="1">
        <f t="shared" si="0"/>
        <v>2.8126647817828969</v>
      </c>
      <c r="D31">
        <f>MIN(1,IF($B31=0,0,
IF(NOT(ISBLANK(K31)),K31,
VLOOKUP($A31,InnerGradeTable!$A:$W,MATCH(SUBSTITUTE(D$1,"|Float","표준수치"),InnerGradeTable!$1:$1,0),0)*TransferTable!$R31)))</f>
        <v>2.6177339985947613E-2</v>
      </c>
      <c r="E31">
        <f>MIN(1,IF($B31=0,0,
IF(NOT(ISBLANK(L31)),L31,
VLOOKUP($A31,InnerGradeTable!$A:$W,MATCH(SUBSTITUTE(E$1,"|Float","표준수치"),InnerGradeTable!$1:$1,0),0)*TransferTable!$R31)))</f>
        <v>6.544334996486903E-2</v>
      </c>
      <c r="F31">
        <f>MIN(1,IF($B31=0,0,
IF(NOT(ISBLANK(M31)),M31,
VLOOKUP($A31,InnerGradeTable!$A:$W,MATCH(SUBSTITUTE(F$1,"|Float","표준수치"),InnerGradeTable!$1:$1,0),0)*TransferTable!$R31)))</f>
        <v>0.16360837491217259</v>
      </c>
      <c r="G31">
        <f>MIN(1,IF($B31=0,0,
IF(NOT(ISBLANK(N31)),N31,
VLOOKUP($A31,InnerGradeTable!$A:$W,MATCH(SUBSTITUTE(G$1,"|Float","표준수치"),InnerGradeTable!$1:$1,0),0)*TransferTable!$R31)))</f>
        <v>0.40902093728043143</v>
      </c>
      <c r="H31">
        <f>MIN(1,IF($B31=0,0,
IF(NOT(ISBLANK(O31)),O31,
VLOOKUP($A31,InnerGradeTable!$A:$W,MATCH(SUBSTITUTE(H$1,"|Float","표준수치"),InnerGradeTable!$1:$1,0),0)*TransferTable!$R31)))</f>
        <v>1</v>
      </c>
      <c r="I31">
        <f>MIN(1,IF($B31=0,0,
IF(NOT(ISBLANK(P31)),P31,
VLOOKUP($A31,InnerGradeTable!$A:$W,MATCH(SUBSTITUTE(I$1,"|Float","표준수치"),InnerGradeTable!$1:$1,0),0)*TransferTable!$R31)))</f>
        <v>1</v>
      </c>
      <c r="J31">
        <f>MIN(1,IF($B31=0,0,
IF(NOT(ISBLANK(Q31)),Q31,
VLOOKUP($A31,InnerGradeTable!$A:$W,MATCH(SUBSTITUTE(J$1,"|Float","표준수치"),InnerGradeTable!$1:$1,0),0)*TransferTable!$R31)))</f>
        <v>1</v>
      </c>
      <c r="R31">
        <f t="shared" si="1"/>
        <v>0.32067241482785824</v>
      </c>
      <c r="S31">
        <f t="shared" si="2"/>
        <v>0.73454323393255239</v>
      </c>
      <c r="T31">
        <f t="shared" si="2"/>
        <v>0.96609360575807135</v>
      </c>
      <c r="U31">
        <f t="shared" si="2"/>
        <v>0.99986802739914704</v>
      </c>
      <c r="V31">
        <f t="shared" si="2"/>
        <v>0.99999999999621025</v>
      </c>
      <c r="W31">
        <f t="shared" si="2"/>
        <v>1</v>
      </c>
      <c r="X31">
        <f t="shared" si="2"/>
        <v>1</v>
      </c>
      <c r="Y31">
        <f t="shared" si="2"/>
        <v>1</v>
      </c>
      <c r="Z31">
        <f t="shared" si="3"/>
        <v>37.697662714342506</v>
      </c>
      <c r="AA31">
        <f t="shared" si="3"/>
        <v>14.771931797775837</v>
      </c>
      <c r="AB31">
        <f t="shared" si="3"/>
        <v>5.5898390958418318</v>
      </c>
      <c r="AC31">
        <f t="shared" si="3"/>
        <v>1.8794921141904293</v>
      </c>
      <c r="AD31">
        <f t="shared" si="3"/>
        <v>0</v>
      </c>
      <c r="AE31">
        <f t="shared" si="3"/>
        <v>0</v>
      </c>
      <c r="AF31">
        <f t="shared" si="3"/>
        <v>0</v>
      </c>
    </row>
    <row r="32" spans="1:32" x14ac:dyDescent="0.3">
      <c r="A32">
        <v>2</v>
      </c>
      <c r="B32">
        <v>13</v>
      </c>
      <c r="C32" s="1">
        <f t="shared" si="0"/>
        <v>3.0658046121433578</v>
      </c>
      <c r="D32">
        <f>MIN(1,IF($B32=0,0,
IF(NOT(ISBLANK(K32)),K32,
VLOOKUP($A32,InnerGradeTable!$A:$W,MATCH(SUBSTITUTE(D$1,"|Float","표준수치"),InnerGradeTable!$1:$1,0),0)*TransferTable!$R32)))</f>
        <v>2.4238277764766305E-2</v>
      </c>
      <c r="E32">
        <f>MIN(1,IF($B32=0,0,
IF(NOT(ISBLANK(L32)),L32,
VLOOKUP($A32,InnerGradeTable!$A:$W,MATCH(SUBSTITUTE(E$1,"|Float","표준수치"),InnerGradeTable!$1:$1,0),0)*TransferTable!$R32)))</f>
        <v>6.0595694411915757E-2</v>
      </c>
      <c r="F32">
        <f>MIN(1,IF($B32=0,0,
IF(NOT(ISBLANK(M32)),M32,
VLOOKUP($A32,InnerGradeTable!$A:$W,MATCH(SUBSTITUTE(F$1,"|Float","표준수치"),InnerGradeTable!$1:$1,0),0)*TransferTable!$R32)))</f>
        <v>0.15148923602978939</v>
      </c>
      <c r="G32">
        <f>MIN(1,IF($B32=0,0,
IF(NOT(ISBLANK(N32)),N32,
VLOOKUP($A32,InnerGradeTable!$A:$W,MATCH(SUBSTITUTE(G$1,"|Float","표준수치"),InnerGradeTable!$1:$1,0),0)*TransferTable!$R32)))</f>
        <v>0.37872309007447347</v>
      </c>
      <c r="H32">
        <f>MIN(1,IF($B32=0,0,
IF(NOT(ISBLANK(O32)),O32,
VLOOKUP($A32,InnerGradeTable!$A:$W,MATCH(SUBSTITUTE(H$1,"|Float","표준수치"),InnerGradeTable!$1:$1,0),0)*TransferTable!$R32)))</f>
        <v>0.94680772518618361</v>
      </c>
      <c r="I32">
        <f>MIN(1,IF($B32=0,0,
IF(NOT(ISBLANK(P32)),P32,
VLOOKUP($A32,InnerGradeTable!$A:$W,MATCH(SUBSTITUTE(I$1,"|Float","표준수치"),InnerGradeTable!$1:$1,0),0)*TransferTable!$R32)))</f>
        <v>0.94680772518618361</v>
      </c>
      <c r="J32">
        <f>MIN(1,IF($B32=0,0,
IF(NOT(ISBLANK(Q32)),Q32,
VLOOKUP($A32,InnerGradeTable!$A:$W,MATCH(SUBSTITUTE(J$1,"|Float","표준수치"),InnerGradeTable!$1:$1,0),0)*TransferTable!$R32)))</f>
        <v>0.94680772518618361</v>
      </c>
      <c r="R32">
        <f t="shared" si="1"/>
        <v>0.29691890261838721</v>
      </c>
      <c r="S32">
        <f t="shared" si="2"/>
        <v>0.70678318816328656</v>
      </c>
      <c r="T32">
        <f t="shared" si="2"/>
        <v>0.95608354074418855</v>
      </c>
      <c r="U32">
        <f t="shared" si="2"/>
        <v>0.9997290633221223</v>
      </c>
      <c r="V32">
        <f t="shared" si="2"/>
        <v>0.99999999995384059</v>
      </c>
      <c r="W32">
        <f t="shared" si="2"/>
        <v>1</v>
      </c>
      <c r="X32">
        <f t="shared" si="2"/>
        <v>1</v>
      </c>
      <c r="Y32">
        <f t="shared" si="2"/>
        <v>1</v>
      </c>
      <c r="Z32">
        <f t="shared" si="3"/>
        <v>40.753989628924046</v>
      </c>
      <c r="AA32">
        <f t="shared" si="3"/>
        <v>15.995009649900807</v>
      </c>
      <c r="AB32">
        <f t="shared" si="3"/>
        <v>6.0806065445044553</v>
      </c>
      <c r="AC32">
        <f t="shared" si="3"/>
        <v>2.0812335704222531</v>
      </c>
      <c r="AD32">
        <f t="shared" si="3"/>
        <v>0.24359170155185281</v>
      </c>
      <c r="AE32">
        <f t="shared" si="3"/>
        <v>0.24359170155185281</v>
      </c>
      <c r="AF32">
        <f t="shared" si="3"/>
        <v>0.24359170155185281</v>
      </c>
    </row>
    <row r="33" spans="1:32" x14ac:dyDescent="0.3">
      <c r="A33">
        <v>2</v>
      </c>
      <c r="B33">
        <v>14</v>
      </c>
      <c r="C33" s="1">
        <f t="shared" si="0"/>
        <v>3.34172702723626</v>
      </c>
      <c r="D33">
        <f>MIN(1,IF($B33=0,0,
IF(NOT(ISBLANK(K33)),K33,
VLOOKUP($A33,InnerGradeTable!$A:$W,MATCH(SUBSTITUTE(D$1,"|Float","표준수치"),InnerGradeTable!$1:$1,0),0)*TransferTable!$R33)))</f>
        <v>2.2442849782191021E-2</v>
      </c>
      <c r="E33">
        <f>MIN(1,IF($B33=0,0,
IF(NOT(ISBLANK(L33)),L33,
VLOOKUP($A33,InnerGradeTable!$A:$W,MATCH(SUBSTITUTE(E$1,"|Float","표준수치"),InnerGradeTable!$1:$1,0),0)*TransferTable!$R33)))</f>
        <v>5.6107124455477546E-2</v>
      </c>
      <c r="F33">
        <f>MIN(1,IF($B33=0,0,
IF(NOT(ISBLANK(M33)),M33,
VLOOKUP($A33,InnerGradeTable!$A:$W,MATCH(SUBSTITUTE(F$1,"|Float","표준수치"),InnerGradeTable!$1:$1,0),0)*TransferTable!$R33)))</f>
        <v>0.14026781113869388</v>
      </c>
      <c r="G33">
        <f>MIN(1,IF($B33=0,0,
IF(NOT(ISBLANK(N33)),N33,
VLOOKUP($A33,InnerGradeTable!$A:$W,MATCH(SUBSTITUTE(G$1,"|Float","표준수치"),InnerGradeTable!$1:$1,0),0)*TransferTable!$R33)))</f>
        <v>0.35066952784673466</v>
      </c>
      <c r="H33">
        <f>MIN(1,IF($B33=0,0,
IF(NOT(ISBLANK(O33)),O33,
VLOOKUP($A33,InnerGradeTable!$A:$W,MATCH(SUBSTITUTE(H$1,"|Float","표준수치"),InnerGradeTable!$1:$1,0),0)*TransferTable!$R33)))</f>
        <v>0.87667381961683655</v>
      </c>
      <c r="I33">
        <f>MIN(1,IF($B33=0,0,
IF(NOT(ISBLANK(P33)),P33,
VLOOKUP($A33,InnerGradeTable!$A:$W,MATCH(SUBSTITUTE(I$1,"|Float","표준수치"),InnerGradeTable!$1:$1,0),0)*TransferTable!$R33)))</f>
        <v>0.87667381961683655</v>
      </c>
      <c r="J33">
        <f>MIN(1,IF($B33=0,0,
IF(NOT(ISBLANK(Q33)),Q33,
VLOOKUP($A33,InnerGradeTable!$A:$W,MATCH(SUBSTITUTE(J$1,"|Float","표준수치"),InnerGradeTable!$1:$1,0),0)*TransferTable!$R33)))</f>
        <v>0.87667381961683655</v>
      </c>
      <c r="R33">
        <f t="shared" si="1"/>
        <v>0.27492490983183998</v>
      </c>
      <c r="S33">
        <f t="shared" si="2"/>
        <v>0.67855414294644989</v>
      </c>
      <c r="T33">
        <f t="shared" si="2"/>
        <v>0.94426405057167195</v>
      </c>
      <c r="U33">
        <f t="shared" si="2"/>
        <v>0.9994774120832991</v>
      </c>
      <c r="V33">
        <f t="shared" si="2"/>
        <v>0.99999999957996144</v>
      </c>
      <c r="W33">
        <f t="shared" si="2"/>
        <v>1</v>
      </c>
      <c r="X33">
        <f t="shared" si="2"/>
        <v>1</v>
      </c>
      <c r="Y33">
        <f t="shared" si="2"/>
        <v>1</v>
      </c>
      <c r="Z33">
        <f t="shared" si="3"/>
        <v>44.054783948776482</v>
      </c>
      <c r="AA33">
        <f t="shared" si="3"/>
        <v>17.315831169991487</v>
      </c>
      <c r="AB33">
        <f t="shared" si="3"/>
        <v>6.6103365889179404</v>
      </c>
      <c r="AC33">
        <f t="shared" si="3"/>
        <v>2.2979197800687823</v>
      </c>
      <c r="AD33">
        <f t="shared" si="3"/>
        <v>0.40058031448284692</v>
      </c>
      <c r="AE33">
        <f t="shared" si="3"/>
        <v>0.40058031448284692</v>
      </c>
      <c r="AF33">
        <f t="shared" si="3"/>
        <v>0.40058031448284692</v>
      </c>
    </row>
    <row r="34" spans="1:32" x14ac:dyDescent="0.3">
      <c r="A34">
        <v>2</v>
      </c>
      <c r="B34">
        <v>15</v>
      </c>
      <c r="C34" s="1">
        <f t="shared" si="0"/>
        <v>3.6424824596875238</v>
      </c>
      <c r="D34">
        <f>MIN(1,IF($B34=0,0,
IF(NOT(ISBLANK(K34)),K34,
VLOOKUP($A34,InnerGradeTable!$A:$W,MATCH(SUBSTITUTE(D$1,"|Float","표준수치"),InnerGradeTable!$1:$1,0),0)*TransferTable!$R34)))</f>
        <v>1.4026781113869386E-2</v>
      </c>
      <c r="E34">
        <f>MIN(1,IF($B34=0,0,
IF(NOT(ISBLANK(L34)),L34,
VLOOKUP($A34,InnerGradeTable!$A:$W,MATCH(SUBSTITUTE(E$1,"|Float","표준수치"),InnerGradeTable!$1:$1,0),0)*TransferTable!$R34)))</f>
        <v>3.5066952784673464E-2</v>
      </c>
      <c r="F34">
        <f>MIN(1,IF($B34=0,0,
IF(NOT(ISBLANK(M34)),M34,
VLOOKUP($A34,InnerGradeTable!$A:$W,MATCH(SUBSTITUTE(F$1,"|Float","표준수치"),InnerGradeTable!$1:$1,0),0)*TransferTable!$R34)))</f>
        <v>8.7667381961683652E-2</v>
      </c>
      <c r="G34">
        <f>MIN(1,IF($B34=0,0,
IF(NOT(ISBLANK(N34)),N34,
VLOOKUP($A34,InnerGradeTable!$A:$W,MATCH(SUBSTITUTE(G$1,"|Float","표준수치"),InnerGradeTable!$1:$1,0),0)*TransferTable!$R34)))</f>
        <v>0.21916845490420914</v>
      </c>
      <c r="H34">
        <f>MIN(1,IF($B34=0,0,
IF(NOT(ISBLANK(O34)),O34,
VLOOKUP($A34,InnerGradeTable!$A:$W,MATCH(SUBSTITUTE(H$1,"|Float","표준수치"),InnerGradeTable!$1:$1,0),0)*TransferTable!$R34)))</f>
        <v>0.54792113726052283</v>
      </c>
      <c r="I34">
        <f>MIN(1,IF($B34=0,0,
IF(NOT(ISBLANK(P34)),P34,
VLOOKUP($A34,InnerGradeTable!$A:$W,MATCH(SUBSTITUTE(I$1,"|Float","표준수치"),InnerGradeTable!$1:$1,0),0)*TransferTable!$R34)))</f>
        <v>0.54792113726052283</v>
      </c>
      <c r="J34">
        <f>MIN(1,IF($B34=0,0,
IF(NOT(ISBLANK(Q34)),Q34,
VLOOKUP($A34,InnerGradeTable!$A:$W,MATCH(SUBSTITUTE(J$1,"|Float","표준수치"),InnerGradeTable!$1:$1,0),0)*TransferTable!$R34)))</f>
        <v>0.54792113726052283</v>
      </c>
      <c r="R34">
        <f t="shared" si="1"/>
        <v>0.17182806864489997</v>
      </c>
      <c r="S34">
        <f t="shared" ref="S34:Y65" si="4">1-(1-D34)^S$1</f>
        <v>0.50653547444863078</v>
      </c>
      <c r="T34">
        <f t="shared" si="4"/>
        <v>0.83217408527573689</v>
      </c>
      <c r="U34">
        <f t="shared" si="4"/>
        <v>0.98982205476854423</v>
      </c>
      <c r="V34">
        <f t="shared" si="4"/>
        <v>0.99999575509953176</v>
      </c>
      <c r="W34">
        <f t="shared" si="4"/>
        <v>1</v>
      </c>
      <c r="X34">
        <f t="shared" si="4"/>
        <v>1</v>
      </c>
      <c r="Y34">
        <f t="shared" si="4"/>
        <v>1</v>
      </c>
      <c r="Z34">
        <f t="shared" ref="Z34:AF65" si="5">SQRT((1-D34)/D34^2)</f>
        <v>70.790428220517242</v>
      </c>
      <c r="AA34">
        <f t="shared" si="5"/>
        <v>28.012415637879695</v>
      </c>
      <c r="AB34">
        <f t="shared" si="5"/>
        <v>10.895284216466951</v>
      </c>
      <c r="AC34">
        <f t="shared" si="5"/>
        <v>4.0318153053699834</v>
      </c>
      <c r="AD34">
        <f t="shared" si="5"/>
        <v>1.2271256845241072</v>
      </c>
      <c r="AE34">
        <f t="shared" si="5"/>
        <v>1.2271256845241072</v>
      </c>
      <c r="AF34">
        <f t="shared" si="5"/>
        <v>1.2271256845241072</v>
      </c>
    </row>
    <row r="35" spans="1:32" x14ac:dyDescent="0.3">
      <c r="A35">
        <v>3</v>
      </c>
      <c r="B35">
        <v>0</v>
      </c>
      <c r="C35" s="1">
        <f t="shared" si="0"/>
        <v>1</v>
      </c>
      <c r="D35">
        <f>MIN(1,IF($B35=0,0,
IF(NOT(ISBLANK(K35)),K35,
VLOOKUP($A35,InnerGradeTable!$A:$W,MATCH(SUBSTITUTE(D$1,"|Float","표준수치"),InnerGradeTable!$1:$1,0),0)*TransferTable!$R35)))</f>
        <v>0</v>
      </c>
      <c r="E35">
        <f>MIN(1,IF($B35=0,0,
IF(NOT(ISBLANK(L35)),L35,
VLOOKUP($A35,InnerGradeTable!$A:$W,MATCH(SUBSTITUTE(E$1,"|Float","표준수치"),InnerGradeTable!$1:$1,0),0)*TransferTable!$R35)))</f>
        <v>0</v>
      </c>
      <c r="F35">
        <f>MIN(1,IF($B35=0,0,
IF(NOT(ISBLANK(M35)),M35,
VLOOKUP($A35,InnerGradeTable!$A:$W,MATCH(SUBSTITUTE(F$1,"|Float","표준수치"),InnerGradeTable!$1:$1,0),0)*TransferTable!$R35)))</f>
        <v>0</v>
      </c>
      <c r="G35">
        <f>MIN(1,IF($B35=0,0,
IF(NOT(ISBLANK(N35)),N35,
VLOOKUP($A35,InnerGradeTable!$A:$W,MATCH(SUBSTITUTE(G$1,"|Float","표준수치"),InnerGradeTable!$1:$1,0),0)*TransferTable!$R35)))</f>
        <v>0</v>
      </c>
      <c r="H35">
        <f>MIN(1,IF($B35=0,0,
IF(NOT(ISBLANK(O35)),O35,
VLOOKUP($A35,InnerGradeTable!$A:$W,MATCH(SUBSTITUTE(H$1,"|Float","표준수치"),InnerGradeTable!$1:$1,0),0)*TransferTable!$R35)))</f>
        <v>0</v>
      </c>
      <c r="I35">
        <f>MIN(1,IF($B35=0,0,
IF(NOT(ISBLANK(P35)),P35,
VLOOKUP($A35,InnerGradeTable!$A:$W,MATCH(SUBSTITUTE(I$1,"|Float","표준수치"),InnerGradeTable!$1:$1,0),0)*TransferTable!$R35)))</f>
        <v>0</v>
      </c>
      <c r="J35">
        <f>MIN(1,IF($B35=0,0,
IF(NOT(ISBLANK(Q35)),Q35,
VLOOKUP($A35,InnerGradeTable!$A:$W,MATCH(SUBSTITUTE(J$1,"|Float","표준수치"),InnerGradeTable!$1:$1,0),0)*TransferTable!$R35)))</f>
        <v>0</v>
      </c>
      <c r="R35">
        <f t="shared" si="1"/>
        <v>0</v>
      </c>
      <c r="S35">
        <f t="shared" si="4"/>
        <v>0</v>
      </c>
      <c r="T35">
        <f t="shared" si="4"/>
        <v>0</v>
      </c>
      <c r="U35">
        <f t="shared" si="4"/>
        <v>0</v>
      </c>
      <c r="V35">
        <f t="shared" si="4"/>
        <v>0</v>
      </c>
      <c r="W35">
        <f t="shared" si="4"/>
        <v>0</v>
      </c>
      <c r="X35">
        <f t="shared" si="4"/>
        <v>0</v>
      </c>
      <c r="Y35">
        <f t="shared" si="4"/>
        <v>0</v>
      </c>
      <c r="Z35" t="e">
        <f t="shared" si="5"/>
        <v>#DIV/0!</v>
      </c>
      <c r="AA35" t="e">
        <f t="shared" si="5"/>
        <v>#DIV/0!</v>
      </c>
      <c r="AB35" t="e">
        <f t="shared" si="5"/>
        <v>#DIV/0!</v>
      </c>
      <c r="AC35" t="e">
        <f t="shared" si="5"/>
        <v>#DIV/0!</v>
      </c>
      <c r="AD35" t="e">
        <f t="shared" si="5"/>
        <v>#DIV/0!</v>
      </c>
      <c r="AE35" t="e">
        <f t="shared" si="5"/>
        <v>#DIV/0!</v>
      </c>
      <c r="AF35" t="e">
        <f t="shared" si="5"/>
        <v>#DIV/0!</v>
      </c>
    </row>
    <row r="36" spans="1:32" x14ac:dyDescent="0.3">
      <c r="A36">
        <v>3</v>
      </c>
      <c r="B36">
        <v>1</v>
      </c>
      <c r="C36" s="1">
        <f t="shared" si="0"/>
        <v>1.0900000000000001</v>
      </c>
      <c r="D36">
        <f>MIN(1,IF($B36=0,0,
IF(NOT(ISBLANK(K36)),K36,
VLOOKUP($A36,InnerGradeTable!$A:$W,MATCH(SUBSTITUTE(D$1,"|Float","표준수치"),InnerGradeTable!$1:$1,0),0)*TransferTable!$R36)))</f>
        <v>2.3323615160349857E-2</v>
      </c>
      <c r="E36">
        <f>MIN(1,IF($B36=0,0,
IF(NOT(ISBLANK(L36)),L36,
VLOOKUP($A36,InnerGradeTable!$A:$W,MATCH(SUBSTITUTE(E$1,"|Float","표준수치"),InnerGradeTable!$1:$1,0),0)*TransferTable!$R36)))</f>
        <v>5.830903790087464E-2</v>
      </c>
      <c r="F36">
        <f>MIN(1,IF($B36=0,0,
IF(NOT(ISBLANK(M36)),M36,
VLOOKUP($A36,InnerGradeTable!$A:$W,MATCH(SUBSTITUTE(F$1,"|Float","표준수치"),InnerGradeTable!$1:$1,0),0)*TransferTable!$R36)))</f>
        <v>0.1457725947521866</v>
      </c>
      <c r="G36">
        <f>MIN(1,IF($B36=0,0,
IF(NOT(ISBLANK(N36)),N36,
VLOOKUP($A36,InnerGradeTable!$A:$W,MATCH(SUBSTITUTE(G$1,"|Float","표준수치"),InnerGradeTable!$1:$1,0),0)*TransferTable!$R36)))</f>
        <v>0.3644314868804665</v>
      </c>
      <c r="H36">
        <f>MIN(1,IF($B36=0,0,
IF(NOT(ISBLANK(O36)),O36,
VLOOKUP($A36,InnerGradeTable!$A:$W,MATCH(SUBSTITUTE(H$1,"|Float","표준수치"),InnerGradeTable!$1:$1,0),0)*TransferTable!$R36)))</f>
        <v>0.91107871720116629</v>
      </c>
      <c r="I36">
        <f>MIN(1,IF($B36=0,0,
IF(NOT(ISBLANK(P36)),P36,
VLOOKUP($A36,InnerGradeTable!$A:$W,MATCH(SUBSTITUTE(I$1,"|Float","표준수치"),InnerGradeTable!$1:$1,0),0)*TransferTable!$R36)))</f>
        <v>0.91107871720116629</v>
      </c>
      <c r="J36">
        <f>MIN(1,IF($B36=0,0,
IF(NOT(ISBLANK(Q36)),Q36,
VLOOKUP($A36,InnerGradeTable!$A:$W,MATCH(SUBSTITUTE(J$1,"|Float","표준수치"),InnerGradeTable!$1:$1,0),0)*TransferTable!$R36)))</f>
        <v>0.91107871720116629</v>
      </c>
      <c r="R36">
        <f t="shared" si="1"/>
        <v>1</v>
      </c>
      <c r="S36">
        <f t="shared" si="4"/>
        <v>0.69271996069863517</v>
      </c>
      <c r="T36">
        <f t="shared" si="4"/>
        <v>0.95040703039658259</v>
      </c>
      <c r="U36">
        <f t="shared" si="4"/>
        <v>0.99962096875189077</v>
      </c>
      <c r="V36">
        <f t="shared" si="4"/>
        <v>0.99999999985608079</v>
      </c>
      <c r="W36">
        <f t="shared" si="4"/>
        <v>1</v>
      </c>
      <c r="X36">
        <f t="shared" si="4"/>
        <v>1</v>
      </c>
      <c r="Y36">
        <f t="shared" si="4"/>
        <v>1</v>
      </c>
      <c r="Z36">
        <f t="shared" si="5"/>
        <v>42.372050044811374</v>
      </c>
      <c r="AA36">
        <f t="shared" si="5"/>
        <v>16.642490799156235</v>
      </c>
      <c r="AB36">
        <f t="shared" si="5"/>
        <v>6.3403154495655807</v>
      </c>
      <c r="AC36">
        <f t="shared" si="5"/>
        <v>2.1875867982779558</v>
      </c>
      <c r="AD36">
        <f t="shared" si="5"/>
        <v>0.32730071799493482</v>
      </c>
      <c r="AE36">
        <f t="shared" si="5"/>
        <v>0.32730071799493482</v>
      </c>
      <c r="AF36">
        <f t="shared" si="5"/>
        <v>0.32730071799493482</v>
      </c>
    </row>
    <row r="37" spans="1:32" x14ac:dyDescent="0.3">
      <c r="A37">
        <v>3</v>
      </c>
      <c r="B37">
        <v>2</v>
      </c>
      <c r="C37" s="1">
        <f t="shared" si="0"/>
        <v>1.1881000000000002</v>
      </c>
      <c r="D37">
        <f>MIN(1,IF($B37=0,0,
IF(NOT(ISBLANK(K37)),K37,
VLOOKUP($A37,InnerGradeTable!$A:$W,MATCH(SUBSTITUTE(D$1,"|Float","표준수치"),InnerGradeTable!$1:$1,0),0)*TransferTable!$R37)))</f>
        <v>2.1595939963286903E-2</v>
      </c>
      <c r="E37">
        <f>MIN(1,IF($B37=0,0,
IF(NOT(ISBLANK(L37)),L37,
VLOOKUP($A37,InnerGradeTable!$A:$W,MATCH(SUBSTITUTE(E$1,"|Float","표준수치"),InnerGradeTable!$1:$1,0),0)*TransferTable!$R37)))</f>
        <v>5.3989849908217251E-2</v>
      </c>
      <c r="F37">
        <f>MIN(1,IF($B37=0,0,
IF(NOT(ISBLANK(M37)),M37,
VLOOKUP($A37,InnerGradeTable!$A:$W,MATCH(SUBSTITUTE(F$1,"|Float","표준수치"),InnerGradeTable!$1:$1,0),0)*TransferTable!$R37)))</f>
        <v>0.13497462477054312</v>
      </c>
      <c r="G37">
        <f>MIN(1,IF($B37=0,0,
IF(NOT(ISBLANK(N37)),N37,
VLOOKUP($A37,InnerGradeTable!$A:$W,MATCH(SUBSTITUTE(G$1,"|Float","표준수치"),InnerGradeTable!$1:$1,0),0)*TransferTable!$R37)))</f>
        <v>0.33743656192635785</v>
      </c>
      <c r="H37">
        <f>MIN(1,IF($B37=0,0,
IF(NOT(ISBLANK(O37)),O37,
VLOOKUP($A37,InnerGradeTable!$A:$W,MATCH(SUBSTITUTE(H$1,"|Float","표준수치"),InnerGradeTable!$1:$1,0),0)*TransferTable!$R37)))</f>
        <v>0.84359140481589456</v>
      </c>
      <c r="I37">
        <f>MIN(1,IF($B37=0,0,
IF(NOT(ISBLANK(P37)),P37,
VLOOKUP($A37,InnerGradeTable!$A:$W,MATCH(SUBSTITUTE(I$1,"|Float","표준수치"),InnerGradeTable!$1:$1,0),0)*TransferTable!$R37)))</f>
        <v>0.84359140481589456</v>
      </c>
      <c r="J37">
        <f>MIN(1,IF($B37=0,0,
IF(NOT(ISBLANK(Q37)),Q37,
VLOOKUP($A37,InnerGradeTable!$A:$W,MATCH(SUBSTITUTE(J$1,"|Float","표준수치"),InnerGradeTable!$1:$1,0),0)*TransferTable!$R37)))</f>
        <v>0.84359140481589456</v>
      </c>
      <c r="R37">
        <f t="shared" si="1"/>
        <v>0.92592592592592582</v>
      </c>
      <c r="S37">
        <f t="shared" si="4"/>
        <v>0.66433016881377782</v>
      </c>
      <c r="T37">
        <f t="shared" si="4"/>
        <v>0.93765669717374089</v>
      </c>
      <c r="U37">
        <f t="shared" si="4"/>
        <v>0.99928969908072707</v>
      </c>
      <c r="V37">
        <f t="shared" si="4"/>
        <v>0.99999999884820989</v>
      </c>
      <c r="W37">
        <f t="shared" si="4"/>
        <v>1</v>
      </c>
      <c r="X37">
        <f t="shared" si="4"/>
        <v>1</v>
      </c>
      <c r="Y37">
        <f t="shared" si="4"/>
        <v>1</v>
      </c>
      <c r="Z37">
        <f t="shared" si="5"/>
        <v>45.802270958981936</v>
      </c>
      <c r="AA37">
        <f t="shared" si="5"/>
        <v>18.015062697642772</v>
      </c>
      <c r="AB37">
        <f t="shared" si="5"/>
        <v>6.8906833797526943</v>
      </c>
      <c r="AC37">
        <f t="shared" si="5"/>
        <v>2.4122460053651245</v>
      </c>
      <c r="AD37">
        <f t="shared" si="5"/>
        <v>0.46881139754063156</v>
      </c>
      <c r="AE37">
        <f t="shared" si="5"/>
        <v>0.46881139754063156</v>
      </c>
      <c r="AF37">
        <f t="shared" si="5"/>
        <v>0.46881139754063156</v>
      </c>
    </row>
    <row r="38" spans="1:32" x14ac:dyDescent="0.3">
      <c r="A38">
        <v>3</v>
      </c>
      <c r="B38">
        <v>3</v>
      </c>
      <c r="C38" s="1">
        <f t="shared" si="0"/>
        <v>1.2950290000000002</v>
      </c>
      <c r="D38">
        <f>MIN(1,IF($B38=0,0,
IF(NOT(ISBLANK(K38)),K38,
VLOOKUP($A38,InnerGradeTable!$A:$W,MATCH(SUBSTITUTE(D$1,"|Float","표준수치"),InnerGradeTable!$1:$1,0),0)*TransferTable!$R38)))</f>
        <v>1.9996240706747131E-2</v>
      </c>
      <c r="E38">
        <f>MIN(1,IF($B38=0,0,
IF(NOT(ISBLANK(L38)),L38,
VLOOKUP($A38,InnerGradeTable!$A:$W,MATCH(SUBSTITUTE(E$1,"|Float","표준수치"),InnerGradeTable!$1:$1,0),0)*TransferTable!$R38)))</f>
        <v>4.9990601766867822E-2</v>
      </c>
      <c r="F38">
        <f>MIN(1,IF($B38=0,0,
IF(NOT(ISBLANK(M38)),M38,
VLOOKUP($A38,InnerGradeTable!$A:$W,MATCH(SUBSTITUTE(F$1,"|Float","표준수치"),InnerGradeTable!$1:$1,0),0)*TransferTable!$R38)))</f>
        <v>0.12497650441716955</v>
      </c>
      <c r="G38">
        <f>MIN(1,IF($B38=0,0,
IF(NOT(ISBLANK(N38)),N38,
VLOOKUP($A38,InnerGradeTable!$A:$W,MATCH(SUBSTITUTE(G$1,"|Float","표준수치"),InnerGradeTable!$1:$1,0),0)*TransferTable!$R38)))</f>
        <v>0.31244126104292391</v>
      </c>
      <c r="H38">
        <f>MIN(1,IF($B38=0,0,
IF(NOT(ISBLANK(O38)),O38,
VLOOKUP($A38,InnerGradeTable!$A:$W,MATCH(SUBSTITUTE(H$1,"|Float","표준수치"),InnerGradeTable!$1:$1,0),0)*TransferTable!$R38)))</f>
        <v>0.78110315260730978</v>
      </c>
      <c r="I38">
        <f>MIN(1,IF($B38=0,0,
IF(NOT(ISBLANK(P38)),P38,
VLOOKUP($A38,InnerGradeTable!$A:$W,MATCH(SUBSTITUTE(I$1,"|Float","표준수치"),InnerGradeTable!$1:$1,0),0)*TransferTable!$R38)))</f>
        <v>0.78110315260730978</v>
      </c>
      <c r="J38">
        <f>MIN(1,IF($B38=0,0,
IF(NOT(ISBLANK(Q38)),Q38,
VLOOKUP($A38,InnerGradeTable!$A:$W,MATCH(SUBSTITUTE(J$1,"|Float","표준수치"),InnerGradeTable!$1:$1,0),0)*TransferTable!$R38)))</f>
        <v>0.78110315260730978</v>
      </c>
      <c r="R38">
        <f t="shared" si="1"/>
        <v>0.8573388203017831</v>
      </c>
      <c r="S38">
        <f t="shared" si="4"/>
        <v>0.63576046535712272</v>
      </c>
      <c r="T38">
        <f t="shared" si="4"/>
        <v>0.92301695513819171</v>
      </c>
      <c r="U38">
        <f t="shared" si="4"/>
        <v>0.99873821392829099</v>
      </c>
      <c r="V38">
        <f t="shared" si="4"/>
        <v>0.99999999266347639</v>
      </c>
      <c r="W38">
        <f t="shared" si="4"/>
        <v>1</v>
      </c>
      <c r="X38">
        <f t="shared" si="4"/>
        <v>1</v>
      </c>
      <c r="Y38">
        <f t="shared" si="4"/>
        <v>1</v>
      </c>
      <c r="Z38">
        <f t="shared" si="5"/>
        <v>49.506875162546869</v>
      </c>
      <c r="AA38">
        <f t="shared" si="5"/>
        <v>19.497349926018153</v>
      </c>
      <c r="AB38">
        <f t="shared" si="5"/>
        <v>7.4848221262776864</v>
      </c>
      <c r="AC38">
        <f t="shared" si="5"/>
        <v>2.6539120184969511</v>
      </c>
      <c r="AD38">
        <f t="shared" si="5"/>
        <v>0.59897867767359603</v>
      </c>
      <c r="AE38">
        <f t="shared" si="5"/>
        <v>0.59897867767359603</v>
      </c>
      <c r="AF38">
        <f t="shared" si="5"/>
        <v>0.59897867767359603</v>
      </c>
    </row>
    <row r="39" spans="1:32" x14ac:dyDescent="0.3">
      <c r="A39">
        <v>3</v>
      </c>
      <c r="B39">
        <v>4</v>
      </c>
      <c r="C39" s="1">
        <f t="shared" si="0"/>
        <v>1.4115816100000003</v>
      </c>
      <c r="D39">
        <f>MIN(1,IF($B39=0,0,
IF(NOT(ISBLANK(K39)),K39,
VLOOKUP($A39,InnerGradeTable!$A:$W,MATCH(SUBSTITUTE(D$1,"|Float","표준수치"),InnerGradeTable!$1:$1,0),0)*TransferTable!$R39)))</f>
        <v>1.8515037691432527E-2</v>
      </c>
      <c r="E39">
        <f>MIN(1,IF($B39=0,0,
IF(NOT(ISBLANK(L39)),L39,
VLOOKUP($A39,InnerGradeTable!$A:$W,MATCH(SUBSTITUTE(E$1,"|Float","표준수치"),InnerGradeTable!$1:$1,0),0)*TransferTable!$R39)))</f>
        <v>4.6287594228581315E-2</v>
      </c>
      <c r="F39">
        <f>MIN(1,IF($B39=0,0,
IF(NOT(ISBLANK(M39)),M39,
VLOOKUP($A39,InnerGradeTable!$A:$W,MATCH(SUBSTITUTE(F$1,"|Float","표준수치"),InnerGradeTable!$1:$1,0),0)*TransferTable!$R39)))</f>
        <v>0.11571898557145328</v>
      </c>
      <c r="G39">
        <f>MIN(1,IF($B39=0,0,
IF(NOT(ISBLANK(N39)),N39,
VLOOKUP($A39,InnerGradeTable!$A:$W,MATCH(SUBSTITUTE(G$1,"|Float","표준수치"),InnerGradeTable!$1:$1,0),0)*TransferTable!$R39)))</f>
        <v>0.2892974639286332</v>
      </c>
      <c r="H39">
        <f>MIN(1,IF($B39=0,0,
IF(NOT(ISBLANK(O39)),O39,
VLOOKUP($A39,InnerGradeTable!$A:$W,MATCH(SUBSTITUTE(H$1,"|Float","표준수치"),InnerGradeTable!$1:$1,0),0)*TransferTable!$R39)))</f>
        <v>0.72324365982158301</v>
      </c>
      <c r="I39">
        <f>MIN(1,IF($B39=0,0,
IF(NOT(ISBLANK(P39)),P39,
VLOOKUP($A39,InnerGradeTable!$A:$W,MATCH(SUBSTITUTE(I$1,"|Float","표준수치"),InnerGradeTable!$1:$1,0),0)*TransferTable!$R39)))</f>
        <v>0.72324365982158301</v>
      </c>
      <c r="J39">
        <f>MIN(1,IF($B39=0,0,
IF(NOT(ISBLANK(Q39)),Q39,
VLOOKUP($A39,InnerGradeTable!$A:$W,MATCH(SUBSTITUTE(J$1,"|Float","표준수치"),InnerGradeTable!$1:$1,0),0)*TransferTable!$R39)))</f>
        <v>0.72324365982158301</v>
      </c>
      <c r="R39">
        <f t="shared" si="1"/>
        <v>0.79383224102016947</v>
      </c>
      <c r="S39">
        <f t="shared" si="4"/>
        <v>0.60719003189272158</v>
      </c>
      <c r="T39">
        <f t="shared" si="4"/>
        <v>0.90648708481458029</v>
      </c>
      <c r="U39">
        <f t="shared" si="4"/>
        <v>0.99786442396224551</v>
      </c>
      <c r="V39">
        <f t="shared" si="4"/>
        <v>0.99999996159451454</v>
      </c>
      <c r="W39">
        <f t="shared" si="4"/>
        <v>1</v>
      </c>
      <c r="X39">
        <f t="shared" si="4"/>
        <v>1</v>
      </c>
      <c r="Y39">
        <f t="shared" si="4"/>
        <v>1</v>
      </c>
      <c r="Z39">
        <f t="shared" si="5"/>
        <v>53.507815943683447</v>
      </c>
      <c r="AA39">
        <f t="shared" si="5"/>
        <v>21.09813693789328</v>
      </c>
      <c r="AB39">
        <f t="shared" si="5"/>
        <v>8.1262566147036903</v>
      </c>
      <c r="AC39">
        <f t="shared" si="5"/>
        <v>2.9140654786882325</v>
      </c>
      <c r="AD39">
        <f t="shared" si="5"/>
        <v>0.72738468744756823</v>
      </c>
      <c r="AE39">
        <f t="shared" si="5"/>
        <v>0.72738468744756823</v>
      </c>
      <c r="AF39">
        <f t="shared" si="5"/>
        <v>0.72738468744756823</v>
      </c>
    </row>
    <row r="40" spans="1:32" x14ac:dyDescent="0.3">
      <c r="A40">
        <v>3</v>
      </c>
      <c r="B40">
        <v>5</v>
      </c>
      <c r="C40" s="1">
        <f t="shared" si="0"/>
        <v>1.5386239549000005</v>
      </c>
      <c r="D40">
        <f>MIN(1,IF($B40=0,0,
IF(NOT(ISBLANK(K40)),K40,
VLOOKUP($A40,InnerGradeTable!$A:$W,MATCH(SUBSTITUTE(D$1,"|Float","표준수치"),InnerGradeTable!$1:$1,0),0)*TransferTable!$R40)))</f>
        <v>1.5429198076193772E-2</v>
      </c>
      <c r="E40">
        <f>MIN(1,IF($B40=0,0,
IF(NOT(ISBLANK(L40)),L40,
VLOOKUP($A40,InnerGradeTable!$A:$W,MATCH(SUBSTITUTE(E$1,"|Float","표준수치"),InnerGradeTable!$1:$1,0),0)*TransferTable!$R40)))</f>
        <v>3.8572995190484426E-2</v>
      </c>
      <c r="F40">
        <f>MIN(1,IF($B40=0,0,
IF(NOT(ISBLANK(M40)),M40,
VLOOKUP($A40,InnerGradeTable!$A:$W,MATCH(SUBSTITUTE(F$1,"|Float","표준수치"),InnerGradeTable!$1:$1,0),0)*TransferTable!$R40)))</f>
        <v>9.6432487976211068E-2</v>
      </c>
      <c r="G40">
        <f>MIN(1,IF($B40=0,0,
IF(NOT(ISBLANK(N40)),N40,
VLOOKUP($A40,InnerGradeTable!$A:$W,MATCH(SUBSTITUTE(G$1,"|Float","표준수치"),InnerGradeTable!$1:$1,0),0)*TransferTable!$R40)))</f>
        <v>0.24108121994052767</v>
      </c>
      <c r="H40">
        <f>MIN(1,IF($B40=0,0,
IF(NOT(ISBLANK(O40)),O40,
VLOOKUP($A40,InnerGradeTable!$A:$W,MATCH(SUBSTITUTE(H$1,"|Float","표준수치"),InnerGradeTable!$1:$1,0),0)*TransferTable!$R40)))</f>
        <v>0.60270304985131917</v>
      </c>
      <c r="I40">
        <f>MIN(1,IF($B40=0,0,
IF(NOT(ISBLANK(P40)),P40,
VLOOKUP($A40,InnerGradeTable!$A:$W,MATCH(SUBSTITUTE(I$1,"|Float","표준수치"),InnerGradeTable!$1:$1,0),0)*TransferTable!$R40)))</f>
        <v>0.60270304985131917</v>
      </c>
      <c r="J40">
        <f>MIN(1,IF($B40=0,0,
IF(NOT(ISBLANK(Q40)),Q40,
VLOOKUP($A40,InnerGradeTable!$A:$W,MATCH(SUBSTITUTE(J$1,"|Float","표준수치"),InnerGradeTable!$1:$1,0),0)*TransferTable!$R40)))</f>
        <v>0.60270304985131917</v>
      </c>
      <c r="R40">
        <f t="shared" si="1"/>
        <v>0.66152686751680789</v>
      </c>
      <c r="S40">
        <f t="shared" si="4"/>
        <v>0.54043428940988236</v>
      </c>
      <c r="T40">
        <f t="shared" si="4"/>
        <v>0.86010060803089483</v>
      </c>
      <c r="U40">
        <f t="shared" si="4"/>
        <v>0.9937189772187881</v>
      </c>
      <c r="V40">
        <f t="shared" si="4"/>
        <v>0.99999897726057796</v>
      </c>
      <c r="W40">
        <f t="shared" si="4"/>
        <v>1</v>
      </c>
      <c r="X40">
        <f t="shared" si="4"/>
        <v>1</v>
      </c>
      <c r="Y40">
        <f t="shared" si="4"/>
        <v>1</v>
      </c>
      <c r="Z40">
        <f t="shared" si="5"/>
        <v>64.310238726433525</v>
      </c>
      <c r="AA40">
        <f t="shared" si="5"/>
        <v>25.419956039146477</v>
      </c>
      <c r="AB40">
        <f t="shared" si="5"/>
        <v>9.8572763426182952</v>
      </c>
      <c r="AC40">
        <f t="shared" si="5"/>
        <v>3.6135516737690039</v>
      </c>
      <c r="AD40">
        <f t="shared" si="5"/>
        <v>1.0458134585937413</v>
      </c>
      <c r="AE40">
        <f t="shared" si="5"/>
        <v>1.0458134585937413</v>
      </c>
      <c r="AF40">
        <f t="shared" si="5"/>
        <v>1.0458134585937413</v>
      </c>
    </row>
    <row r="41" spans="1:32" x14ac:dyDescent="0.3">
      <c r="A41">
        <v>3</v>
      </c>
      <c r="B41">
        <v>6</v>
      </c>
      <c r="C41" s="1">
        <f t="shared" si="0"/>
        <v>1.6771001108410006</v>
      </c>
      <c r="D41">
        <f>MIN(1,IF($B41=0,0,
IF(NOT(ISBLANK(K41)),K41,
VLOOKUP($A41,InnerGradeTable!$A:$W,MATCH(SUBSTITUTE(D$1,"|Float","표준수치"),InnerGradeTable!$1:$1,0),0)*TransferTable!$R41)))</f>
        <v>1.4286294514994233E-2</v>
      </c>
      <c r="E41">
        <f>MIN(1,IF($B41=0,0,
IF(NOT(ISBLANK(L41)),L41,
VLOOKUP($A41,InnerGradeTable!$A:$W,MATCH(SUBSTITUTE(E$1,"|Float","표준수치"),InnerGradeTable!$1:$1,0),0)*TransferTable!$R41)))</f>
        <v>3.5715736287485582E-2</v>
      </c>
      <c r="F41">
        <f>MIN(1,IF($B41=0,0,
IF(NOT(ISBLANK(M41)),M41,
VLOOKUP($A41,InnerGradeTable!$A:$W,MATCH(SUBSTITUTE(F$1,"|Float","표준수치"),InnerGradeTable!$1:$1,0),0)*TransferTable!$R41)))</f>
        <v>8.9289340718713944E-2</v>
      </c>
      <c r="G41">
        <f>MIN(1,IF($B41=0,0,
IF(NOT(ISBLANK(N41)),N41,
VLOOKUP($A41,InnerGradeTable!$A:$W,MATCH(SUBSTITUTE(G$1,"|Float","표준수치"),InnerGradeTable!$1:$1,0),0)*TransferTable!$R41)))</f>
        <v>0.22322335179678487</v>
      </c>
      <c r="H41">
        <f>MIN(1,IF($B41=0,0,
IF(NOT(ISBLANK(O41)),O41,
VLOOKUP($A41,InnerGradeTable!$A:$W,MATCH(SUBSTITUTE(H$1,"|Float","표준수치"),InnerGradeTable!$1:$1,0),0)*TransferTable!$R41)))</f>
        <v>0.55805837949196224</v>
      </c>
      <c r="I41">
        <f>MIN(1,IF($B41=0,0,
IF(NOT(ISBLANK(P41)),P41,
VLOOKUP($A41,InnerGradeTable!$A:$W,MATCH(SUBSTITUTE(I$1,"|Float","표준수치"),InnerGradeTable!$1:$1,0),0)*TransferTable!$R41)))</f>
        <v>0.55805837949196224</v>
      </c>
      <c r="J41">
        <f>MIN(1,IF($B41=0,0,
IF(NOT(ISBLANK(Q41)),Q41,
VLOOKUP($A41,InnerGradeTable!$A:$W,MATCH(SUBSTITUTE(J$1,"|Float","표준수치"),InnerGradeTable!$1:$1,0),0)*TransferTable!$R41)))</f>
        <v>0.55805837949196224</v>
      </c>
      <c r="R41">
        <f t="shared" si="1"/>
        <v>0.61252487733037764</v>
      </c>
      <c r="S41">
        <f t="shared" si="4"/>
        <v>0.51298789723441796</v>
      </c>
      <c r="T41">
        <f t="shared" si="4"/>
        <v>0.837724119078744</v>
      </c>
      <c r="U41">
        <f t="shared" si="4"/>
        <v>0.99068847127981829</v>
      </c>
      <c r="V41">
        <f t="shared" si="4"/>
        <v>0.99999672803946049</v>
      </c>
      <c r="W41">
        <f t="shared" si="4"/>
        <v>1</v>
      </c>
      <c r="X41">
        <f t="shared" si="4"/>
        <v>1</v>
      </c>
      <c r="Y41">
        <f t="shared" si="4"/>
        <v>1</v>
      </c>
      <c r="Z41">
        <f t="shared" si="5"/>
        <v>69.495358333997359</v>
      </c>
      <c r="AA41">
        <f t="shared" si="5"/>
        <v>27.494316778513181</v>
      </c>
      <c r="AB41">
        <f t="shared" si="5"/>
        <v>10.687855993955244</v>
      </c>
      <c r="AC41">
        <f t="shared" si="5"/>
        <v>3.9482846517331049</v>
      </c>
      <c r="AD41">
        <f t="shared" si="5"/>
        <v>1.1912497383759093</v>
      </c>
      <c r="AE41">
        <f t="shared" si="5"/>
        <v>1.1912497383759093</v>
      </c>
      <c r="AF41">
        <f t="shared" si="5"/>
        <v>1.1912497383759093</v>
      </c>
    </row>
    <row r="42" spans="1:32" x14ac:dyDescent="0.3">
      <c r="A42">
        <v>3</v>
      </c>
      <c r="B42">
        <v>7</v>
      </c>
      <c r="C42" s="1">
        <f t="shared" si="0"/>
        <v>1.8280391208166908</v>
      </c>
      <c r="D42">
        <f>MIN(1,IF($B42=0,0,
IF(NOT(ISBLANK(K42)),K42,
VLOOKUP($A42,InnerGradeTable!$A:$W,MATCH(SUBSTITUTE(D$1,"|Float","표준수치"),InnerGradeTable!$1:$1,0),0)*TransferTable!$R42)))</f>
        <v>1.322805047684651E-2</v>
      </c>
      <c r="E42">
        <f>MIN(1,IF($B42=0,0,
IF(NOT(ISBLANK(L42)),L42,
VLOOKUP($A42,InnerGradeTable!$A:$W,MATCH(SUBSTITUTE(E$1,"|Float","표준수치"),InnerGradeTable!$1:$1,0),0)*TransferTable!$R42)))</f>
        <v>3.3070126192116273E-2</v>
      </c>
      <c r="F42">
        <f>MIN(1,IF($B42=0,0,
IF(NOT(ISBLANK(M42)),M42,
VLOOKUP($A42,InnerGradeTable!$A:$W,MATCH(SUBSTITUTE(F$1,"|Float","표준수치"),InnerGradeTable!$1:$1,0),0)*TransferTable!$R42)))</f>
        <v>8.2675315480290681E-2</v>
      </c>
      <c r="G42">
        <f>MIN(1,IF($B42=0,0,
IF(NOT(ISBLANK(N42)),N42,
VLOOKUP($A42,InnerGradeTable!$A:$W,MATCH(SUBSTITUTE(G$1,"|Float","표준수치"),InnerGradeTable!$1:$1,0),0)*TransferTable!$R42)))</f>
        <v>0.2066882887007267</v>
      </c>
      <c r="H42">
        <f>MIN(1,IF($B42=0,0,
IF(NOT(ISBLANK(O42)),O42,
VLOOKUP($A42,InnerGradeTable!$A:$W,MATCH(SUBSTITUTE(H$1,"|Float","표준수치"),InnerGradeTable!$1:$1,0),0)*TransferTable!$R42)))</f>
        <v>0.51672072175181682</v>
      </c>
      <c r="I42">
        <f>MIN(1,IF($B42=0,0,
IF(NOT(ISBLANK(P42)),P42,
VLOOKUP($A42,InnerGradeTable!$A:$W,MATCH(SUBSTITUTE(I$1,"|Float","표준수치"),InnerGradeTable!$1:$1,0),0)*TransferTable!$R42)))</f>
        <v>0.51672072175181682</v>
      </c>
      <c r="J42">
        <f>MIN(1,IF($B42=0,0,
IF(NOT(ISBLANK(Q42)),Q42,
VLOOKUP($A42,InnerGradeTable!$A:$W,MATCH(SUBSTITUTE(J$1,"|Float","표준수치"),InnerGradeTable!$1:$1,0),0)*TransferTable!$R42)))</f>
        <v>0.51672072175181682</v>
      </c>
      <c r="R42">
        <f t="shared" si="1"/>
        <v>0.56715266419479404</v>
      </c>
      <c r="S42">
        <f t="shared" si="4"/>
        <v>0.48614595929293947</v>
      </c>
      <c r="T42">
        <f t="shared" si="4"/>
        <v>0.81389891300370043</v>
      </c>
      <c r="U42">
        <f t="shared" si="4"/>
        <v>0.98662930413798178</v>
      </c>
      <c r="V42">
        <f t="shared" si="4"/>
        <v>0.99999062020641494</v>
      </c>
      <c r="W42">
        <f t="shared" si="4"/>
        <v>0.99999999999999989</v>
      </c>
      <c r="X42">
        <f t="shared" si="4"/>
        <v>0.99999999999999989</v>
      </c>
      <c r="Y42">
        <f t="shared" si="4"/>
        <v>0.99999999999999989</v>
      </c>
      <c r="Z42">
        <f t="shared" si="5"/>
        <v>75.095265017455858</v>
      </c>
      <c r="AA42">
        <f t="shared" si="5"/>
        <v>29.73456825639785</v>
      </c>
      <c r="AB42">
        <f t="shared" si="5"/>
        <v>11.584723676729224</v>
      </c>
      <c r="AC42">
        <f t="shared" si="5"/>
        <v>4.3092933912435205</v>
      </c>
      <c r="AD42">
        <f t="shared" si="5"/>
        <v>1.3453745527478667</v>
      </c>
      <c r="AE42">
        <f t="shared" si="5"/>
        <v>1.3453745527478667</v>
      </c>
      <c r="AF42">
        <f t="shared" si="5"/>
        <v>1.3453745527478667</v>
      </c>
    </row>
    <row r="43" spans="1:32" x14ac:dyDescent="0.3">
      <c r="A43">
        <v>3</v>
      </c>
      <c r="B43">
        <v>8</v>
      </c>
      <c r="C43" s="1">
        <f t="shared" si="0"/>
        <v>1.9925626416901931</v>
      </c>
      <c r="D43">
        <f>MIN(1,IF($B43=0,0,
IF(NOT(ISBLANK(K43)),K43,
VLOOKUP($A43,InnerGradeTable!$A:$W,MATCH(SUBSTITUTE(D$1,"|Float","표준수치"),InnerGradeTable!$1:$1,0),0)*TransferTable!$R43)))</f>
        <v>1.224819488596899E-2</v>
      </c>
      <c r="E43">
        <f>MIN(1,IF($B43=0,0,
IF(NOT(ISBLANK(L43)),L43,
VLOOKUP($A43,InnerGradeTable!$A:$W,MATCH(SUBSTITUTE(E$1,"|Float","표준수치"),InnerGradeTable!$1:$1,0),0)*TransferTable!$R43)))</f>
        <v>3.062048721492247E-2</v>
      </c>
      <c r="F43">
        <f>MIN(1,IF($B43=0,0,
IF(NOT(ISBLANK(M43)),M43,
VLOOKUP($A43,InnerGradeTable!$A:$W,MATCH(SUBSTITUTE(F$1,"|Float","표준수치"),InnerGradeTable!$1:$1,0),0)*TransferTable!$R43)))</f>
        <v>7.6551218037306176E-2</v>
      </c>
      <c r="G43">
        <f>MIN(1,IF($B43=0,0,
IF(NOT(ISBLANK(N43)),N43,
VLOOKUP($A43,InnerGradeTable!$A:$W,MATCH(SUBSTITUTE(G$1,"|Float","표준수치"),InnerGradeTable!$1:$1,0),0)*TransferTable!$R43)))</f>
        <v>0.19137804509326545</v>
      </c>
      <c r="H43">
        <f>MIN(1,IF($B43=0,0,
IF(NOT(ISBLANK(O43)),O43,
VLOOKUP($A43,InnerGradeTable!$A:$W,MATCH(SUBSTITUTE(H$1,"|Float","표준수치"),InnerGradeTable!$1:$1,0),0)*TransferTable!$R43)))</f>
        <v>0.47844511273316365</v>
      </c>
      <c r="I43">
        <f>MIN(1,IF($B43=0,0,
IF(NOT(ISBLANK(P43)),P43,
VLOOKUP($A43,InnerGradeTable!$A:$W,MATCH(SUBSTITUTE(I$1,"|Float","표준수치"),InnerGradeTable!$1:$1,0),0)*TransferTable!$R43)))</f>
        <v>0.47844511273316365</v>
      </c>
      <c r="J43">
        <f>MIN(1,IF($B43=0,0,
IF(NOT(ISBLANK(Q43)),Q43,
VLOOKUP($A43,InnerGradeTable!$A:$W,MATCH(SUBSTITUTE(J$1,"|Float","표준수치"),InnerGradeTable!$1:$1,0),0)*TransferTable!$R43)))</f>
        <v>0.47844511273316365</v>
      </c>
      <c r="R43">
        <f t="shared" si="1"/>
        <v>0.52514135573592036</v>
      </c>
      <c r="S43">
        <f t="shared" si="4"/>
        <v>0.46000268387198673</v>
      </c>
      <c r="T43">
        <f t="shared" si="4"/>
        <v>0.78880100492770344</v>
      </c>
      <c r="U43">
        <f t="shared" si="4"/>
        <v>0.98135164020521448</v>
      </c>
      <c r="V43">
        <f t="shared" si="4"/>
        <v>0.99997560636986038</v>
      </c>
      <c r="W43">
        <f t="shared" si="4"/>
        <v>0.99999999999999267</v>
      </c>
      <c r="X43">
        <f t="shared" si="4"/>
        <v>0.99999999999999267</v>
      </c>
      <c r="Y43">
        <f t="shared" si="4"/>
        <v>0.99999999999999267</v>
      </c>
      <c r="Z43">
        <f t="shared" si="5"/>
        <v>81.143143442569112</v>
      </c>
      <c r="AA43">
        <f t="shared" si="5"/>
        <v>32.153986258299341</v>
      </c>
      <c r="AB43">
        <f t="shared" si="5"/>
        <v>12.553195748969245</v>
      </c>
      <c r="AC43">
        <f t="shared" si="5"/>
        <v>4.6987317330909963</v>
      </c>
      <c r="AD43">
        <f t="shared" si="5"/>
        <v>1.5094470639897937</v>
      </c>
      <c r="AE43">
        <f t="shared" si="5"/>
        <v>1.5094470639897937</v>
      </c>
      <c r="AF43">
        <f t="shared" si="5"/>
        <v>1.5094470639897937</v>
      </c>
    </row>
    <row r="44" spans="1:32" x14ac:dyDescent="0.3">
      <c r="A44">
        <v>3</v>
      </c>
      <c r="B44">
        <v>9</v>
      </c>
      <c r="C44" s="1">
        <f t="shared" si="0"/>
        <v>2.1718932794423105</v>
      </c>
      <c r="D44">
        <f>MIN(1,IF($B44=0,0,
IF(NOT(ISBLANK(K44)),K44,
VLOOKUP($A44,InnerGradeTable!$A:$W,MATCH(SUBSTITUTE(D$1,"|Float","표준수치"),InnerGradeTable!$1:$1,0),0)*TransferTable!$R44)))</f>
        <v>1.1340921190712026E-2</v>
      </c>
      <c r="E44">
        <f>MIN(1,IF($B44=0,0,
IF(NOT(ISBLANK(L44)),L44,
VLOOKUP($A44,InnerGradeTable!$A:$W,MATCH(SUBSTITUTE(E$1,"|Float","표준수치"),InnerGradeTable!$1:$1,0),0)*TransferTable!$R44)))</f>
        <v>2.8352302976780066E-2</v>
      </c>
      <c r="F44">
        <f>MIN(1,IF($B44=0,0,
IF(NOT(ISBLANK(M44)),M44,
VLOOKUP($A44,InnerGradeTable!$A:$W,MATCH(SUBSTITUTE(F$1,"|Float","표준수치"),InnerGradeTable!$1:$1,0),0)*TransferTable!$R44)))</f>
        <v>7.088075744195016E-2</v>
      </c>
      <c r="G44">
        <f>MIN(1,IF($B44=0,0,
IF(NOT(ISBLANK(N44)),N44,
VLOOKUP($A44,InnerGradeTable!$A:$W,MATCH(SUBSTITUTE(G$1,"|Float","표준수치"),InnerGradeTable!$1:$1,0),0)*TransferTable!$R44)))</f>
        <v>0.17720189360487543</v>
      </c>
      <c r="H44">
        <f>MIN(1,IF($B44=0,0,
IF(NOT(ISBLANK(O44)),O44,
VLOOKUP($A44,InnerGradeTable!$A:$W,MATCH(SUBSTITUTE(H$1,"|Float","표준수치"),InnerGradeTable!$1:$1,0),0)*TransferTable!$R44)))</f>
        <v>0.44300473401218854</v>
      </c>
      <c r="I44">
        <f>MIN(1,IF($B44=0,0,
IF(NOT(ISBLANK(P44)),P44,
VLOOKUP($A44,InnerGradeTable!$A:$W,MATCH(SUBSTITUTE(I$1,"|Float","표준수치"),InnerGradeTable!$1:$1,0),0)*TransferTable!$R44)))</f>
        <v>0.44300473401218854</v>
      </c>
      <c r="J44">
        <f>MIN(1,IF($B44=0,0,
IF(NOT(ISBLANK(Q44)),Q44,
VLOOKUP($A44,InnerGradeTable!$A:$W,MATCH(SUBSTITUTE(J$1,"|Float","표준수치"),InnerGradeTable!$1:$1,0),0)*TransferTable!$R44)))</f>
        <v>0.44300473401218854</v>
      </c>
      <c r="R44">
        <f t="shared" si="1"/>
        <v>0.48624199605177809</v>
      </c>
      <c r="S44">
        <f t="shared" si="4"/>
        <v>0.43463627338099275</v>
      </c>
      <c r="T44">
        <f t="shared" si="4"/>
        <v>0.7626215538640928</v>
      </c>
      <c r="U44">
        <f t="shared" si="4"/>
        <v>0.97467364255234212</v>
      </c>
      <c r="V44">
        <f t="shared" si="4"/>
        <v>0.99994183467266917</v>
      </c>
      <c r="W44">
        <f t="shared" si="4"/>
        <v>0.99999999999980382</v>
      </c>
      <c r="X44">
        <f t="shared" si="4"/>
        <v>0.99999999999980382</v>
      </c>
      <c r="Y44">
        <f t="shared" si="4"/>
        <v>0.99999999999980382</v>
      </c>
      <c r="Z44">
        <f t="shared" si="5"/>
        <v>87.674832917592752</v>
      </c>
      <c r="AA44">
        <f t="shared" si="5"/>
        <v>34.766908264462622</v>
      </c>
      <c r="AB44">
        <f t="shared" si="5"/>
        <v>13.599012641172656</v>
      </c>
      <c r="AC44">
        <f t="shared" si="5"/>
        <v>5.1189193038200411</v>
      </c>
      <c r="AD44">
        <f t="shared" si="5"/>
        <v>1.6846798632697264</v>
      </c>
      <c r="AE44">
        <f t="shared" si="5"/>
        <v>1.6846798632697264</v>
      </c>
      <c r="AF44">
        <f t="shared" si="5"/>
        <v>1.6846798632697264</v>
      </c>
    </row>
    <row r="45" spans="1:32" x14ac:dyDescent="0.3">
      <c r="A45">
        <v>3</v>
      </c>
      <c r="B45">
        <v>10</v>
      </c>
      <c r="C45" s="1">
        <f t="shared" si="0"/>
        <v>2.3673636745921187</v>
      </c>
      <c r="D45">
        <f>MIN(1,IF($B45=0,0,
IF(NOT(ISBLANK(K45)),K45,
VLOOKUP($A45,InnerGradeTable!$A:$W,MATCH(SUBSTITUTE(D$1,"|Float","표준수치"),InnerGradeTable!$1:$1,0),0)*TransferTable!$R45)))</f>
        <v>8.7237855313169431E-3</v>
      </c>
      <c r="E45">
        <f>MIN(1,IF($B45=0,0,
IF(NOT(ISBLANK(L45)),L45,
VLOOKUP($A45,InnerGradeTable!$A:$W,MATCH(SUBSTITUTE(E$1,"|Float","표준수치"),InnerGradeTable!$1:$1,0),0)*TransferTable!$R45)))</f>
        <v>2.1809463828292359E-2</v>
      </c>
      <c r="F45">
        <f>MIN(1,IF($B45=0,0,
IF(NOT(ISBLANK(M45)),M45,
VLOOKUP($A45,InnerGradeTable!$A:$W,MATCH(SUBSTITUTE(F$1,"|Float","표준수치"),InnerGradeTable!$1:$1,0),0)*TransferTable!$R45)))</f>
        <v>5.4523659570730895E-2</v>
      </c>
      <c r="G45">
        <f>MIN(1,IF($B45=0,0,
IF(NOT(ISBLANK(N45)),N45,
VLOOKUP($A45,InnerGradeTable!$A:$W,MATCH(SUBSTITUTE(G$1,"|Float","표준수치"),InnerGradeTable!$1:$1,0),0)*TransferTable!$R45)))</f>
        <v>0.13630914892682724</v>
      </c>
      <c r="H45">
        <f>MIN(1,IF($B45=0,0,
IF(NOT(ISBLANK(O45)),O45,
VLOOKUP($A45,InnerGradeTable!$A:$W,MATCH(SUBSTITUTE(H$1,"|Float","표준수치"),InnerGradeTable!$1:$1,0),0)*TransferTable!$R45)))</f>
        <v>0.3407728723170681</v>
      </c>
      <c r="I45">
        <f>MIN(1,IF($B45=0,0,
IF(NOT(ISBLANK(P45)),P45,
VLOOKUP($A45,InnerGradeTable!$A:$W,MATCH(SUBSTITUTE(I$1,"|Float","표준수치"),InnerGradeTable!$1:$1,0),0)*TransferTable!$R45)))</f>
        <v>0.3407728723170681</v>
      </c>
      <c r="J45">
        <f>MIN(1,IF($B45=0,0,
IF(NOT(ISBLANK(Q45)),Q45,
VLOOKUP($A45,InnerGradeTable!$A:$W,MATCH(SUBSTITUTE(J$1,"|Float","표준수치"),InnerGradeTable!$1:$1,0),0)*TransferTable!$R45)))</f>
        <v>0.3407728723170681</v>
      </c>
      <c r="R45">
        <f t="shared" si="1"/>
        <v>0.37403230465521392</v>
      </c>
      <c r="S45">
        <f t="shared" si="4"/>
        <v>0.35474069881716797</v>
      </c>
      <c r="T45">
        <f t="shared" si="4"/>
        <v>0.66797342997184672</v>
      </c>
      <c r="U45">
        <f t="shared" si="4"/>
        <v>0.93939153607811743</v>
      </c>
      <c r="V45">
        <f t="shared" si="4"/>
        <v>0.99934246941197624</v>
      </c>
      <c r="W45">
        <f t="shared" si="4"/>
        <v>0.99999999910514326</v>
      </c>
      <c r="X45">
        <f t="shared" si="4"/>
        <v>0.99999999910514326</v>
      </c>
      <c r="Y45">
        <f t="shared" si="4"/>
        <v>0.99999999910514326</v>
      </c>
      <c r="Z45">
        <f t="shared" si="5"/>
        <v>114.12804096150597</v>
      </c>
      <c r="AA45">
        <f t="shared" si="5"/>
        <v>45.348898164141019</v>
      </c>
      <c r="AB45">
        <f t="shared" si="5"/>
        <v>17.833653951879821</v>
      </c>
      <c r="AC45">
        <f t="shared" si="5"/>
        <v>6.8179553601735163</v>
      </c>
      <c r="AD45">
        <f t="shared" si="5"/>
        <v>2.382607587210491</v>
      </c>
      <c r="AE45">
        <f t="shared" si="5"/>
        <v>2.382607587210491</v>
      </c>
      <c r="AF45">
        <f t="shared" si="5"/>
        <v>2.382607587210491</v>
      </c>
    </row>
    <row r="46" spans="1:32" x14ac:dyDescent="0.3">
      <c r="A46">
        <v>3</v>
      </c>
      <c r="B46">
        <v>11</v>
      </c>
      <c r="C46" s="1">
        <f t="shared" si="0"/>
        <v>2.5804264053054098</v>
      </c>
      <c r="D46">
        <f>MIN(1,IF($B46=0,0,
IF(NOT(ISBLANK(K46)),K46,
VLOOKUP($A46,InnerGradeTable!$A:$W,MATCH(SUBSTITUTE(D$1,"|Float","표준수치"),InnerGradeTable!$1:$1,0),0)*TransferTable!$R46)))</f>
        <v>8.0775791956638355E-3</v>
      </c>
      <c r="E46">
        <f>MIN(1,IF($B46=0,0,
IF(NOT(ISBLANK(L46)),L46,
VLOOKUP($A46,InnerGradeTable!$A:$W,MATCH(SUBSTITUTE(E$1,"|Float","표준수치"),InnerGradeTable!$1:$1,0),0)*TransferTable!$R46)))</f>
        <v>2.0193947989159588E-2</v>
      </c>
      <c r="F46">
        <f>MIN(1,IF($B46=0,0,
IF(NOT(ISBLANK(M46)),M46,
VLOOKUP($A46,InnerGradeTable!$A:$W,MATCH(SUBSTITUTE(F$1,"|Float","표준수치"),InnerGradeTable!$1:$1,0),0)*TransferTable!$R46)))</f>
        <v>5.0484869972898971E-2</v>
      </c>
      <c r="G46">
        <f>MIN(1,IF($B46=0,0,
IF(NOT(ISBLANK(N46)),N46,
VLOOKUP($A46,InnerGradeTable!$A:$W,MATCH(SUBSTITUTE(G$1,"|Float","표준수치"),InnerGradeTable!$1:$1,0),0)*TransferTable!$R46)))</f>
        <v>0.12621217493224743</v>
      </c>
      <c r="H46">
        <f>MIN(1,IF($B46=0,0,
IF(NOT(ISBLANK(O46)),O46,
VLOOKUP($A46,InnerGradeTable!$A:$W,MATCH(SUBSTITUTE(H$1,"|Float","표준수치"),InnerGradeTable!$1:$1,0),0)*TransferTable!$R46)))</f>
        <v>0.31553043733061859</v>
      </c>
      <c r="I46">
        <f>MIN(1,IF($B46=0,0,
IF(NOT(ISBLANK(P46)),P46,
VLOOKUP($A46,InnerGradeTable!$A:$W,MATCH(SUBSTITUTE(I$1,"|Float","표준수치"),InnerGradeTable!$1:$1,0),0)*TransferTable!$R46)))</f>
        <v>0.31553043733061859</v>
      </c>
      <c r="J46">
        <f>MIN(1,IF($B46=0,0,
IF(NOT(ISBLANK(Q46)),Q46,
VLOOKUP($A46,InnerGradeTable!$A:$W,MATCH(SUBSTITUTE(J$1,"|Float","표준수치"),InnerGradeTable!$1:$1,0),0)*TransferTable!$R46)))</f>
        <v>0.31553043733061859</v>
      </c>
      <c r="R46">
        <f t="shared" si="1"/>
        <v>0.34632620801408692</v>
      </c>
      <c r="S46">
        <f t="shared" si="4"/>
        <v>0.33336924661921019</v>
      </c>
      <c r="T46">
        <f t="shared" si="4"/>
        <v>0.63941647274490587</v>
      </c>
      <c r="U46">
        <f t="shared" si="4"/>
        <v>0.92499426534384088</v>
      </c>
      <c r="V46">
        <f t="shared" si="4"/>
        <v>0.99882429204030132</v>
      </c>
      <c r="W46">
        <f t="shared" si="4"/>
        <v>0.99999999414257112</v>
      </c>
      <c r="X46">
        <f t="shared" si="4"/>
        <v>0.99999999414257112</v>
      </c>
      <c r="Y46">
        <f t="shared" si="4"/>
        <v>0.99999999414257112</v>
      </c>
      <c r="Z46">
        <f t="shared" si="5"/>
        <v>123.29845331864429</v>
      </c>
      <c r="AA46">
        <f t="shared" si="5"/>
        <v>49.017236788864956</v>
      </c>
      <c r="AB46">
        <f t="shared" si="5"/>
        <v>19.301439623600448</v>
      </c>
      <c r="AC46">
        <f t="shared" si="5"/>
        <v>7.4063075759621491</v>
      </c>
      <c r="AD46">
        <f t="shared" si="5"/>
        <v>2.6220188578038188</v>
      </c>
      <c r="AE46">
        <f t="shared" si="5"/>
        <v>2.6220188578038188</v>
      </c>
      <c r="AF46">
        <f t="shared" si="5"/>
        <v>2.6220188578038188</v>
      </c>
    </row>
    <row r="47" spans="1:32" x14ac:dyDescent="0.3">
      <c r="A47">
        <v>3</v>
      </c>
      <c r="B47">
        <v>12</v>
      </c>
      <c r="C47" s="1">
        <f t="shared" si="0"/>
        <v>2.8126647817828969</v>
      </c>
      <c r="D47">
        <f>MIN(1,IF($B47=0,0,
IF(NOT(ISBLANK(K47)),K47,
VLOOKUP($A47,InnerGradeTable!$A:$W,MATCH(SUBSTITUTE(D$1,"|Float","표준수치"),InnerGradeTable!$1:$1,0),0)*TransferTable!$R47)))</f>
        <v>7.4792399959850327E-3</v>
      </c>
      <c r="E47">
        <f>MIN(1,IF($B47=0,0,
IF(NOT(ISBLANK(L47)),L47,
VLOOKUP($A47,InnerGradeTable!$A:$W,MATCH(SUBSTITUTE(E$1,"|Float","표준수치"),InnerGradeTable!$1:$1,0),0)*TransferTable!$R47)))</f>
        <v>1.869809998996258E-2</v>
      </c>
      <c r="F47">
        <f>MIN(1,IF($B47=0,0,
IF(NOT(ISBLANK(M47)),M47,
VLOOKUP($A47,InnerGradeTable!$A:$W,MATCH(SUBSTITUTE(F$1,"|Float","표준수치"),InnerGradeTable!$1:$1,0),0)*TransferTable!$R47)))</f>
        <v>4.674524997490645E-2</v>
      </c>
      <c r="G47">
        <f>MIN(1,IF($B47=0,0,
IF(NOT(ISBLANK(N47)),N47,
VLOOKUP($A47,InnerGradeTable!$A:$W,MATCH(SUBSTITUTE(G$1,"|Float","표준수치"),InnerGradeTable!$1:$1,0),0)*TransferTable!$R47)))</f>
        <v>0.11686312493726614</v>
      </c>
      <c r="H47">
        <f>MIN(1,IF($B47=0,0,
IF(NOT(ISBLANK(O47)),O47,
VLOOKUP($A47,InnerGradeTable!$A:$W,MATCH(SUBSTITUTE(H$1,"|Float","표준수치"),InnerGradeTable!$1:$1,0),0)*TransferTable!$R47)))</f>
        <v>0.29215781234316535</v>
      </c>
      <c r="I47">
        <f>MIN(1,IF($B47=0,0,
IF(NOT(ISBLANK(P47)),P47,
VLOOKUP($A47,InnerGradeTable!$A:$W,MATCH(SUBSTITUTE(I$1,"|Float","표준수치"),InnerGradeTable!$1:$1,0),0)*TransferTable!$R47)))</f>
        <v>0.29215781234316535</v>
      </c>
      <c r="J47">
        <f>MIN(1,IF($B47=0,0,
IF(NOT(ISBLANK(Q47)),Q47,
VLOOKUP($A47,InnerGradeTable!$A:$W,MATCH(SUBSTITUTE(J$1,"|Float","표준수치"),InnerGradeTable!$1:$1,0),0)*TransferTable!$R47)))</f>
        <v>0.29215781234316535</v>
      </c>
      <c r="R47">
        <f t="shared" si="1"/>
        <v>0.32067241482785824</v>
      </c>
      <c r="S47">
        <f t="shared" si="4"/>
        <v>0.31296324533200603</v>
      </c>
      <c r="T47">
        <f t="shared" si="4"/>
        <v>0.61083660216625035</v>
      </c>
      <c r="U47">
        <f t="shared" si="4"/>
        <v>0.90870459889284994</v>
      </c>
      <c r="V47">
        <f t="shared" si="4"/>
        <v>0.99799829097289061</v>
      </c>
      <c r="W47">
        <f t="shared" si="4"/>
        <v>0.99999996860777063</v>
      </c>
      <c r="X47">
        <f t="shared" si="4"/>
        <v>0.99999996860777063</v>
      </c>
      <c r="Y47">
        <f t="shared" si="4"/>
        <v>0.99999996860777063</v>
      </c>
      <c r="Z47">
        <f t="shared" si="5"/>
        <v>133.20248606626203</v>
      </c>
      <c r="AA47">
        <f t="shared" si="5"/>
        <v>52.979010421119668</v>
      </c>
      <c r="AB47">
        <f t="shared" si="5"/>
        <v>20.886564065966535</v>
      </c>
      <c r="AC47">
        <f t="shared" si="5"/>
        <v>8.0414897784486996</v>
      </c>
      <c r="AD47">
        <f t="shared" si="5"/>
        <v>2.8797230174151798</v>
      </c>
      <c r="AE47">
        <f t="shared" si="5"/>
        <v>2.8797230174151798</v>
      </c>
      <c r="AF47">
        <f t="shared" si="5"/>
        <v>2.8797230174151798</v>
      </c>
    </row>
    <row r="48" spans="1:32" x14ac:dyDescent="0.3">
      <c r="A48">
        <v>3</v>
      </c>
      <c r="B48">
        <v>13</v>
      </c>
      <c r="C48" s="1">
        <f t="shared" si="0"/>
        <v>3.0658046121433578</v>
      </c>
      <c r="D48">
        <f>MIN(1,IF($B48=0,0,
IF(NOT(ISBLANK(K48)),K48,
VLOOKUP($A48,InnerGradeTable!$A:$W,MATCH(SUBSTITUTE(D$1,"|Float","표준수치"),InnerGradeTable!$1:$1,0),0)*TransferTable!$R48)))</f>
        <v>6.9252222185046588E-3</v>
      </c>
      <c r="E48">
        <f>MIN(1,IF($B48=0,0,
IF(NOT(ISBLANK(L48)),L48,
VLOOKUP($A48,InnerGradeTable!$A:$W,MATCH(SUBSTITUTE(E$1,"|Float","표준수치"),InnerGradeTable!$1:$1,0),0)*TransferTable!$R48)))</f>
        <v>1.7313055546261648E-2</v>
      </c>
      <c r="F48">
        <f>MIN(1,IF($B48=0,0,
IF(NOT(ISBLANK(M48)),M48,
VLOOKUP($A48,InnerGradeTable!$A:$W,MATCH(SUBSTITUTE(F$1,"|Float","표준수치"),InnerGradeTable!$1:$1,0),0)*TransferTable!$R48)))</f>
        <v>4.3282638865654116E-2</v>
      </c>
      <c r="G48">
        <f>MIN(1,IF($B48=0,0,
IF(NOT(ISBLANK(N48)),N48,
VLOOKUP($A48,InnerGradeTable!$A:$W,MATCH(SUBSTITUTE(G$1,"|Float","표준수치"),InnerGradeTable!$1:$1,0),0)*TransferTable!$R48)))</f>
        <v>0.10820659716413529</v>
      </c>
      <c r="H48">
        <f>MIN(1,IF($B48=0,0,
IF(NOT(ISBLANK(O48)),O48,
VLOOKUP($A48,InnerGradeTable!$A:$W,MATCH(SUBSTITUTE(H$1,"|Float","표준수치"),InnerGradeTable!$1:$1,0),0)*TransferTable!$R48)))</f>
        <v>0.27051649291033825</v>
      </c>
      <c r="I48">
        <f>MIN(1,IF($B48=0,0,
IF(NOT(ISBLANK(P48)),P48,
VLOOKUP($A48,InnerGradeTable!$A:$W,MATCH(SUBSTITUTE(I$1,"|Float","표준수치"),InnerGradeTable!$1:$1,0),0)*TransferTable!$R48)))</f>
        <v>0.27051649291033825</v>
      </c>
      <c r="J48">
        <f>MIN(1,IF($B48=0,0,
IF(NOT(ISBLANK(Q48)),Q48,
VLOOKUP($A48,InnerGradeTable!$A:$W,MATCH(SUBSTITUTE(J$1,"|Float","표준수치"),InnerGradeTable!$1:$1,0),0)*TransferTable!$R48)))</f>
        <v>0.27051649291033825</v>
      </c>
      <c r="R48">
        <f t="shared" si="1"/>
        <v>0.29691890261838721</v>
      </c>
      <c r="S48">
        <f t="shared" si="4"/>
        <v>0.29352371395202415</v>
      </c>
      <c r="T48">
        <f t="shared" si="4"/>
        <v>0.58240113246968739</v>
      </c>
      <c r="U48">
        <f t="shared" si="4"/>
        <v>0.89055832044216032</v>
      </c>
      <c r="V48">
        <f t="shared" si="4"/>
        <v>0.99674003630423724</v>
      </c>
      <c r="W48">
        <f t="shared" si="4"/>
        <v>0.99999985849432138</v>
      </c>
      <c r="X48">
        <f t="shared" si="4"/>
        <v>0.99999985849432138</v>
      </c>
      <c r="Y48">
        <f t="shared" si="4"/>
        <v>0.99999985849432138</v>
      </c>
      <c r="Z48">
        <f t="shared" si="5"/>
        <v>143.89882977935738</v>
      </c>
      <c r="AA48">
        <f t="shared" si="5"/>
        <v>57.257696306022765</v>
      </c>
      <c r="AB48">
        <f t="shared" si="5"/>
        <v>22.598421067701803</v>
      </c>
      <c r="AC48">
        <f t="shared" si="5"/>
        <v>8.7272695122992694</v>
      </c>
      <c r="AD48">
        <f t="shared" si="5"/>
        <v>3.1572864827840914</v>
      </c>
      <c r="AE48">
        <f t="shared" si="5"/>
        <v>3.1572864827840914</v>
      </c>
      <c r="AF48">
        <f t="shared" si="5"/>
        <v>3.1572864827840914</v>
      </c>
    </row>
    <row r="49" spans="1:32" x14ac:dyDescent="0.3">
      <c r="A49">
        <v>3</v>
      </c>
      <c r="B49">
        <v>14</v>
      </c>
      <c r="C49" s="1">
        <f t="shared" si="0"/>
        <v>3.34172702723626</v>
      </c>
      <c r="D49">
        <f>MIN(1,IF($B49=0,0,
IF(NOT(ISBLANK(K49)),K49,
VLOOKUP($A49,InnerGradeTable!$A:$W,MATCH(SUBSTITUTE(D$1,"|Float","표준수치"),InnerGradeTable!$1:$1,0),0)*TransferTable!$R49)))</f>
        <v>6.4122427949117209E-3</v>
      </c>
      <c r="E49">
        <f>MIN(1,IF($B49=0,0,
IF(NOT(ISBLANK(L49)),L49,
VLOOKUP($A49,InnerGradeTable!$A:$W,MATCH(SUBSTITUTE(E$1,"|Float","표준수치"),InnerGradeTable!$1:$1,0),0)*TransferTable!$R49)))</f>
        <v>1.6030606987279299E-2</v>
      </c>
      <c r="F49">
        <f>MIN(1,IF($B49=0,0,
IF(NOT(ISBLANK(M49)),M49,
VLOOKUP($A49,InnerGradeTable!$A:$W,MATCH(SUBSTITUTE(F$1,"|Float","표준수치"),InnerGradeTable!$1:$1,0),0)*TransferTable!$R49)))</f>
        <v>4.007651746819825E-2</v>
      </c>
      <c r="G49">
        <f>MIN(1,IF($B49=0,0,
IF(NOT(ISBLANK(N49)),N49,
VLOOKUP($A49,InnerGradeTable!$A:$W,MATCH(SUBSTITUTE(G$1,"|Float","표준수치"),InnerGradeTable!$1:$1,0),0)*TransferTable!$R49)))</f>
        <v>0.10019129367049563</v>
      </c>
      <c r="H49">
        <f>MIN(1,IF($B49=0,0,
IF(NOT(ISBLANK(O49)),O49,
VLOOKUP($A49,InnerGradeTable!$A:$W,MATCH(SUBSTITUTE(H$1,"|Float","표준수치"),InnerGradeTable!$1:$1,0),0)*TransferTable!$R49)))</f>
        <v>0.2504782341762391</v>
      </c>
      <c r="I49">
        <f>MIN(1,IF($B49=0,0,
IF(NOT(ISBLANK(P49)),P49,
VLOOKUP($A49,InnerGradeTable!$A:$W,MATCH(SUBSTITUTE(I$1,"|Float","표준수치"),InnerGradeTable!$1:$1,0),0)*TransferTable!$R49)))</f>
        <v>0.2504782341762391</v>
      </c>
      <c r="J49">
        <f>MIN(1,IF($B49=0,0,
IF(NOT(ISBLANK(Q49)),Q49,
VLOOKUP($A49,InnerGradeTable!$A:$W,MATCH(SUBSTITUTE(J$1,"|Float","표준수치"),InnerGradeTable!$1:$1,0),0)*TransferTable!$R49)))</f>
        <v>0.2504782341762391</v>
      </c>
      <c r="R49">
        <f t="shared" si="1"/>
        <v>0.27492490983183998</v>
      </c>
      <c r="S49">
        <f t="shared" si="4"/>
        <v>0.27504411671219542</v>
      </c>
      <c r="T49">
        <f t="shared" si="4"/>
        <v>0.55426218286602102</v>
      </c>
      <c r="U49">
        <f t="shared" si="4"/>
        <v>0.87063082881864551</v>
      </c>
      <c r="V49">
        <f t="shared" si="4"/>
        <v>0.9949007119070441</v>
      </c>
      <c r="W49">
        <f t="shared" si="4"/>
        <v>0.999999451454754</v>
      </c>
      <c r="X49">
        <f t="shared" si="4"/>
        <v>0.999999451454754</v>
      </c>
      <c r="Y49">
        <f t="shared" si="4"/>
        <v>0.999999451454754</v>
      </c>
      <c r="Z49">
        <f t="shared" si="5"/>
        <v>155.45087020749941</v>
      </c>
      <c r="AA49">
        <f t="shared" si="5"/>
        <v>61.878649677305447</v>
      </c>
      <c r="AB49">
        <f t="shared" si="5"/>
        <v>24.447155356142012</v>
      </c>
      <c r="AC49">
        <f t="shared" si="5"/>
        <v>9.4677135839316442</v>
      </c>
      <c r="AD49">
        <f t="shared" si="5"/>
        <v>3.4563851584645136</v>
      </c>
      <c r="AE49">
        <f t="shared" si="5"/>
        <v>3.4563851584645136</v>
      </c>
      <c r="AF49">
        <f t="shared" si="5"/>
        <v>3.4563851584645136</v>
      </c>
    </row>
    <row r="50" spans="1:32" x14ac:dyDescent="0.3">
      <c r="A50">
        <v>3</v>
      </c>
      <c r="B50">
        <v>15</v>
      </c>
      <c r="C50" s="1">
        <f t="shared" si="0"/>
        <v>3.6424824596875238</v>
      </c>
      <c r="D50">
        <f>MIN(1,IF($B50=0,0,
IF(NOT(ISBLANK(K50)),K50,
VLOOKUP($A50,InnerGradeTable!$A:$W,MATCH(SUBSTITUTE(D$1,"|Float","표준수치"),InnerGradeTable!$1:$1,0),0)*TransferTable!$R50)))</f>
        <v>4.0076517468198248E-3</v>
      </c>
      <c r="E50">
        <f>MIN(1,IF($B50=0,0,
IF(NOT(ISBLANK(L50)),L50,
VLOOKUP($A50,InnerGradeTable!$A:$W,MATCH(SUBSTITUTE(E$1,"|Float","표준수치"),InnerGradeTable!$1:$1,0),0)*TransferTable!$R50)))</f>
        <v>1.0019129367049561E-2</v>
      </c>
      <c r="F50">
        <f>MIN(1,IF($B50=0,0,
IF(NOT(ISBLANK(M50)),M50,
VLOOKUP($A50,InnerGradeTable!$A:$W,MATCH(SUBSTITUTE(F$1,"|Float","표준수치"),InnerGradeTable!$1:$1,0),0)*TransferTable!$R50)))</f>
        <v>2.5047823417623905E-2</v>
      </c>
      <c r="G50">
        <f>MIN(1,IF($B50=0,0,
IF(NOT(ISBLANK(N50)),N50,
VLOOKUP($A50,InnerGradeTable!$A:$W,MATCH(SUBSTITUTE(G$1,"|Float","표준수치"),InnerGradeTable!$1:$1,0),0)*TransferTable!$R50)))</f>
        <v>6.2619558544059761E-2</v>
      </c>
      <c r="H50">
        <f>MIN(1,IF($B50=0,0,
IF(NOT(ISBLANK(O50)),O50,
VLOOKUP($A50,InnerGradeTable!$A:$W,MATCH(SUBSTITUTE(H$1,"|Float","표준수치"),InnerGradeTable!$1:$1,0),0)*TransferTable!$R50)))</f>
        <v>0.1565488963601494</v>
      </c>
      <c r="I50">
        <f>MIN(1,IF($B50=0,0,
IF(NOT(ISBLANK(P50)),P50,
VLOOKUP($A50,InnerGradeTable!$A:$W,MATCH(SUBSTITUTE(I$1,"|Float","표준수치"),InnerGradeTable!$1:$1,0),0)*TransferTable!$R50)))</f>
        <v>0.1565488963601494</v>
      </c>
      <c r="J50">
        <f>MIN(1,IF($B50=0,0,
IF(NOT(ISBLANK(Q50)),Q50,
VLOOKUP($A50,InnerGradeTable!$A:$W,MATCH(SUBSTITUTE(J$1,"|Float","표준수치"),InnerGradeTable!$1:$1,0),0)*TransferTable!$R50)))</f>
        <v>0.1565488963601494</v>
      </c>
      <c r="R50">
        <f t="shared" si="1"/>
        <v>0.17182806864489997</v>
      </c>
      <c r="S50">
        <f t="shared" si="4"/>
        <v>0.18191185804965715</v>
      </c>
      <c r="T50">
        <f t="shared" si="4"/>
        <v>0.39557817053612732</v>
      </c>
      <c r="U50">
        <f t="shared" si="4"/>
        <v>0.71870263825305081</v>
      </c>
      <c r="V50">
        <f t="shared" si="4"/>
        <v>0.96057294089892964</v>
      </c>
      <c r="W50">
        <f t="shared" si="4"/>
        <v>0.99979909278124168</v>
      </c>
      <c r="X50">
        <f t="shared" si="4"/>
        <v>0.99979909278124168</v>
      </c>
      <c r="Y50">
        <f t="shared" si="4"/>
        <v>0.99979909278124168</v>
      </c>
      <c r="Z50">
        <f t="shared" si="5"/>
        <v>249.02217694597701</v>
      </c>
      <c r="AA50">
        <f t="shared" si="5"/>
        <v>99.307812858848365</v>
      </c>
      <c r="AB50">
        <f t="shared" si="5"/>
        <v>39.420457810558766</v>
      </c>
      <c r="AC50">
        <f t="shared" si="5"/>
        <v>15.461368896994507</v>
      </c>
      <c r="AD50">
        <f t="shared" si="5"/>
        <v>5.8665117539294807</v>
      </c>
      <c r="AE50">
        <f t="shared" si="5"/>
        <v>5.8665117539294807</v>
      </c>
      <c r="AF50">
        <f t="shared" si="5"/>
        <v>5.8665117539294807</v>
      </c>
    </row>
    <row r="51" spans="1:32" x14ac:dyDescent="0.3">
      <c r="A51">
        <v>3</v>
      </c>
      <c r="B51">
        <v>16</v>
      </c>
      <c r="C51" s="1">
        <f t="shared" si="0"/>
        <v>3.9703058810594012</v>
      </c>
      <c r="D51">
        <f>MIN(1,IF($B51=0,0,
IF(NOT(ISBLANK(K51)),K51,
VLOOKUP($A51,InnerGradeTable!$A:$W,MATCH(SUBSTITUTE(D$1,"|Float","표준수치"),InnerGradeTable!$1:$1,0),0)*TransferTable!$R51)))</f>
        <v>3.7107886544628004E-3</v>
      </c>
      <c r="E51">
        <f>MIN(1,IF($B51=0,0,
IF(NOT(ISBLANK(L51)),L51,
VLOOKUP($A51,InnerGradeTable!$A:$W,MATCH(SUBSTITUTE(E$1,"|Float","표준수치"),InnerGradeTable!$1:$1,0),0)*TransferTable!$R51)))</f>
        <v>9.2769716361570005E-3</v>
      </c>
      <c r="F51">
        <f>MIN(1,IF($B51=0,0,
IF(NOT(ISBLANK(M51)),M51,
VLOOKUP($A51,InnerGradeTable!$A:$W,MATCH(SUBSTITUTE(F$1,"|Float","표준수치"),InnerGradeTable!$1:$1,0),0)*TransferTable!$R51)))</f>
        <v>2.31924290903925E-2</v>
      </c>
      <c r="G51">
        <f>MIN(1,IF($B51=0,0,
IF(NOT(ISBLANK(N51)),N51,
VLOOKUP($A51,InnerGradeTable!$A:$W,MATCH(SUBSTITUTE(G$1,"|Float","표준수치"),InnerGradeTable!$1:$1,0),0)*TransferTable!$R51)))</f>
        <v>5.7981072725981249E-2</v>
      </c>
      <c r="H51">
        <f>MIN(1,IF($B51=0,0,
IF(NOT(ISBLANK(O51)),O51,
VLOOKUP($A51,InnerGradeTable!$A:$W,MATCH(SUBSTITUTE(H$1,"|Float","표준수치"),InnerGradeTable!$1:$1,0),0)*TransferTable!$R51)))</f>
        <v>0.14495268181495313</v>
      </c>
      <c r="I51">
        <f>MIN(1,IF($B51=0,0,
IF(NOT(ISBLANK(P51)),P51,
VLOOKUP($A51,InnerGradeTable!$A:$W,MATCH(SUBSTITUTE(I$1,"|Float","표준수치"),InnerGradeTable!$1:$1,0),0)*TransferTable!$R51)))</f>
        <v>0.14495268181495313</v>
      </c>
      <c r="J51">
        <f>MIN(1,IF($B51=0,0,
IF(NOT(ISBLANK(Q51)),Q51,
VLOOKUP($A51,InnerGradeTable!$A:$W,MATCH(SUBSTITUTE(J$1,"|Float","표준수치"),InnerGradeTable!$1:$1,0),0)*TransferTable!$R51)))</f>
        <v>0.14495268181495313</v>
      </c>
      <c r="R51">
        <f t="shared" si="1"/>
        <v>0.15910006356009254</v>
      </c>
      <c r="S51">
        <f t="shared" si="4"/>
        <v>0.16963053238624615</v>
      </c>
      <c r="T51">
        <f t="shared" si="4"/>
        <v>0.37250121031241756</v>
      </c>
      <c r="U51">
        <f t="shared" si="4"/>
        <v>0.69064947950449374</v>
      </c>
      <c r="V51">
        <f t="shared" si="4"/>
        <v>0.94953602673587079</v>
      </c>
      <c r="W51">
        <f t="shared" si="4"/>
        <v>0.99960234407375859</v>
      </c>
      <c r="X51">
        <f t="shared" si="4"/>
        <v>0.99960234407375859</v>
      </c>
      <c r="Y51">
        <f t="shared" si="4"/>
        <v>0.99960234407375859</v>
      </c>
      <c r="Z51">
        <f t="shared" si="5"/>
        <v>268.98402851029505</v>
      </c>
      <c r="AA51">
        <f t="shared" si="5"/>
        <v>107.29263225686654</v>
      </c>
      <c r="AB51">
        <f t="shared" si="5"/>
        <v>42.61458574840178</v>
      </c>
      <c r="AC51">
        <f t="shared" si="5"/>
        <v>16.739541882069428</v>
      </c>
      <c r="AD51">
        <f t="shared" si="5"/>
        <v>6.3792382124801383</v>
      </c>
      <c r="AE51">
        <f t="shared" si="5"/>
        <v>6.3792382124801383</v>
      </c>
      <c r="AF51">
        <f t="shared" si="5"/>
        <v>6.3792382124801383</v>
      </c>
    </row>
    <row r="52" spans="1:32" x14ac:dyDescent="0.3">
      <c r="A52">
        <v>3</v>
      </c>
      <c r="B52">
        <v>17</v>
      </c>
      <c r="C52" s="1">
        <f t="shared" si="0"/>
        <v>4.327633410354748</v>
      </c>
      <c r="D52">
        <f>MIN(1,IF($B52=0,0,
IF(NOT(ISBLANK(K52)),K52,
VLOOKUP($A52,InnerGradeTable!$A:$W,MATCH(SUBSTITUTE(D$1,"|Float","표준수치"),InnerGradeTable!$1:$1,0),0)*TransferTable!$R52)))</f>
        <v>3.4359154207988887E-3</v>
      </c>
      <c r="E52">
        <f>MIN(1,IF($B52=0,0,
IF(NOT(ISBLANK(L52)),L52,
VLOOKUP($A52,InnerGradeTable!$A:$W,MATCH(SUBSTITUTE(E$1,"|Float","표준수치"),InnerGradeTable!$1:$1,0),0)*TransferTable!$R52)))</f>
        <v>8.5897885519972215E-3</v>
      </c>
      <c r="F52">
        <f>MIN(1,IF($B52=0,0,
IF(NOT(ISBLANK(M52)),M52,
VLOOKUP($A52,InnerGradeTable!$A:$W,MATCH(SUBSTITUTE(F$1,"|Float","표준수치"),InnerGradeTable!$1:$1,0),0)*TransferTable!$R52)))</f>
        <v>2.1474471379993053E-2</v>
      </c>
      <c r="G52">
        <f>MIN(1,IF($B52=0,0,
IF(NOT(ISBLANK(N52)),N52,
VLOOKUP($A52,InnerGradeTable!$A:$W,MATCH(SUBSTITUTE(G$1,"|Float","표준수치"),InnerGradeTable!$1:$1,0),0)*TransferTable!$R52)))</f>
        <v>5.3686178449982636E-2</v>
      </c>
      <c r="H52">
        <f>MIN(1,IF($B52=0,0,
IF(NOT(ISBLANK(O52)),O52,
VLOOKUP($A52,InnerGradeTable!$A:$W,MATCH(SUBSTITUTE(H$1,"|Float","표준수치"),InnerGradeTable!$1:$1,0),0)*TransferTable!$R52)))</f>
        <v>0.13421544612495659</v>
      </c>
      <c r="I52">
        <f>MIN(1,IF($B52=0,0,
IF(NOT(ISBLANK(P52)),P52,
VLOOKUP($A52,InnerGradeTable!$A:$W,MATCH(SUBSTITUTE(I$1,"|Float","표준수치"),InnerGradeTable!$1:$1,0),0)*TransferTable!$R52)))</f>
        <v>0.13421544612495659</v>
      </c>
      <c r="J52">
        <f>MIN(1,IF($B52=0,0,
IF(NOT(ISBLANK(Q52)),Q52,
VLOOKUP($A52,InnerGradeTable!$A:$W,MATCH(SUBSTITUTE(J$1,"|Float","표준수치"),InnerGradeTable!$1:$1,0),0)*TransferTable!$R52)))</f>
        <v>0.13421544612495659</v>
      </c>
      <c r="R52">
        <f t="shared" si="1"/>
        <v>0.14731487366675233</v>
      </c>
      <c r="S52">
        <f t="shared" si="4"/>
        <v>0.15809793739607525</v>
      </c>
      <c r="T52">
        <f t="shared" si="4"/>
        <v>0.35036503816434983</v>
      </c>
      <c r="U52">
        <f t="shared" si="4"/>
        <v>0.66224015272592651</v>
      </c>
      <c r="V52">
        <f t="shared" si="4"/>
        <v>0.93664816993211542</v>
      </c>
      <c r="W52">
        <f t="shared" si="4"/>
        <v>0.99925785003145573</v>
      </c>
      <c r="X52">
        <f t="shared" si="4"/>
        <v>0.99925785003145573</v>
      </c>
      <c r="Y52">
        <f t="shared" si="4"/>
        <v>0.99925785003145573</v>
      </c>
      <c r="Z52">
        <f t="shared" si="5"/>
        <v>290.54282245035961</v>
      </c>
      <c r="AA52">
        <f t="shared" si="5"/>
        <v>115.91622271168249</v>
      </c>
      <c r="AB52">
        <f t="shared" si="5"/>
        <v>46.064206904948392</v>
      </c>
      <c r="AC52">
        <f t="shared" si="5"/>
        <v>18.119870980286287</v>
      </c>
      <c r="AD52">
        <f t="shared" si="5"/>
        <v>6.9327001618130399</v>
      </c>
      <c r="AE52">
        <f t="shared" si="5"/>
        <v>6.9327001618130399</v>
      </c>
      <c r="AF52">
        <f t="shared" si="5"/>
        <v>6.9327001618130399</v>
      </c>
    </row>
    <row r="53" spans="1:32" x14ac:dyDescent="0.3">
      <c r="A53">
        <v>3</v>
      </c>
      <c r="B53">
        <v>18</v>
      </c>
      <c r="C53" s="1">
        <f t="shared" si="0"/>
        <v>4.7171204172866759</v>
      </c>
      <c r="D53">
        <f>MIN(1,IF($B53=0,0,
IF(NOT(ISBLANK(K53)),K53,
VLOOKUP($A53,InnerGradeTable!$A:$W,MATCH(SUBSTITUTE(D$1,"|Float","표준수치"),InnerGradeTable!$1:$1,0),0)*TransferTable!$R53)))</f>
        <v>3.1814031674063784E-3</v>
      </c>
      <c r="E53">
        <f>MIN(1,IF($B53=0,0,
IF(NOT(ISBLANK(L53)),L53,
VLOOKUP($A53,InnerGradeTable!$A:$W,MATCH(SUBSTITUTE(E$1,"|Float","표준수치"),InnerGradeTable!$1:$1,0),0)*TransferTable!$R53)))</f>
        <v>7.9535079185159459E-3</v>
      </c>
      <c r="F53">
        <f>MIN(1,IF($B53=0,0,
IF(NOT(ISBLANK(M53)),M53,
VLOOKUP($A53,InnerGradeTable!$A:$W,MATCH(SUBSTITUTE(F$1,"|Float","표준수치"),InnerGradeTable!$1:$1,0),0)*TransferTable!$R53)))</f>
        <v>1.9883769796289863E-2</v>
      </c>
      <c r="G53">
        <f>MIN(1,IF($B53=0,0,
IF(NOT(ISBLANK(N53)),N53,
VLOOKUP($A53,InnerGradeTable!$A:$W,MATCH(SUBSTITUTE(G$1,"|Float","표준수치"),InnerGradeTable!$1:$1,0),0)*TransferTable!$R53)))</f>
        <v>4.9709424490724657E-2</v>
      </c>
      <c r="H53">
        <f>MIN(1,IF($B53=0,0,
IF(NOT(ISBLANK(O53)),O53,
VLOOKUP($A53,InnerGradeTable!$A:$W,MATCH(SUBSTITUTE(H$1,"|Float","표준수치"),InnerGradeTable!$1:$1,0),0)*TransferTable!$R53)))</f>
        <v>0.12427356122681166</v>
      </c>
      <c r="I53">
        <f>MIN(1,IF($B53=0,0,
IF(NOT(ISBLANK(P53)),P53,
VLOOKUP($A53,InnerGradeTable!$A:$W,MATCH(SUBSTITUTE(I$1,"|Float","표준수치"),InnerGradeTable!$1:$1,0),0)*TransferTable!$R53)))</f>
        <v>0.12427356122681166</v>
      </c>
      <c r="J53">
        <f>MIN(1,IF($B53=0,0,
IF(NOT(ISBLANK(Q53)),Q53,
VLOOKUP($A53,InnerGradeTable!$A:$W,MATCH(SUBSTITUTE(J$1,"|Float","표준수치"),InnerGradeTable!$1:$1,0),0)*TransferTable!$R53)))</f>
        <v>0.12427356122681166</v>
      </c>
      <c r="R53">
        <f t="shared" si="1"/>
        <v>0.13640266080254845</v>
      </c>
      <c r="S53">
        <f t="shared" si="4"/>
        <v>0.14727973640089953</v>
      </c>
      <c r="T53">
        <f t="shared" si="4"/>
        <v>0.32918728141757803</v>
      </c>
      <c r="U53">
        <f t="shared" si="4"/>
        <v>0.63366446566699852</v>
      </c>
      <c r="V53">
        <f t="shared" si="4"/>
        <v>0.9218694090979267</v>
      </c>
      <c r="W53">
        <f t="shared" si="4"/>
        <v>0.99868652116986523</v>
      </c>
      <c r="X53">
        <f t="shared" si="4"/>
        <v>0.99868652116986523</v>
      </c>
      <c r="Y53">
        <f t="shared" si="4"/>
        <v>0.99868652116986523</v>
      </c>
      <c r="Z53">
        <f t="shared" si="5"/>
        <v>313.82631458431831</v>
      </c>
      <c r="AA53">
        <f t="shared" si="5"/>
        <v>125.22968699552688</v>
      </c>
      <c r="AB53">
        <f t="shared" si="5"/>
        <v>49.789763570053637</v>
      </c>
      <c r="AC53">
        <f t="shared" si="5"/>
        <v>19.610536536331221</v>
      </c>
      <c r="AD53">
        <f t="shared" si="5"/>
        <v>7.5301822427349014</v>
      </c>
      <c r="AE53">
        <f t="shared" si="5"/>
        <v>7.5301822427349014</v>
      </c>
      <c r="AF53">
        <f t="shared" si="5"/>
        <v>7.5301822427349014</v>
      </c>
    </row>
    <row r="54" spans="1:32" x14ac:dyDescent="0.3">
      <c r="A54">
        <v>3</v>
      </c>
      <c r="B54">
        <v>19</v>
      </c>
      <c r="C54" s="1">
        <f t="shared" si="0"/>
        <v>5.1416612548424769</v>
      </c>
      <c r="D54">
        <f>MIN(1,IF($B54=0,0,
IF(NOT(ISBLANK(K54)),K54,
VLOOKUP($A54,InnerGradeTable!$A:$W,MATCH(SUBSTITUTE(D$1,"|Float","표준수치"),InnerGradeTable!$1:$1,0),0)*TransferTable!$R54)))</f>
        <v>2.9457436735244244E-3</v>
      </c>
      <c r="E54">
        <f>MIN(1,IF($B54=0,0,
IF(NOT(ISBLANK(L54)),L54,
VLOOKUP($A54,InnerGradeTable!$A:$W,MATCH(SUBSTITUTE(E$1,"|Float","표준수치"),InnerGradeTable!$1:$1,0),0)*TransferTable!$R54)))</f>
        <v>7.3643591838110601E-3</v>
      </c>
      <c r="F54">
        <f>MIN(1,IF($B54=0,0,
IF(NOT(ISBLANK(M54)),M54,
VLOOKUP($A54,InnerGradeTable!$A:$W,MATCH(SUBSTITUTE(F$1,"|Float","표준수치"),InnerGradeTable!$1:$1,0),0)*TransferTable!$R54)))</f>
        <v>1.8410897959527651E-2</v>
      </c>
      <c r="G54">
        <f>MIN(1,IF($B54=0,0,
IF(NOT(ISBLANK(N54)),N54,
VLOOKUP($A54,InnerGradeTable!$A:$W,MATCH(SUBSTITUTE(G$1,"|Float","표준수치"),InnerGradeTable!$1:$1,0),0)*TransferTable!$R54)))</f>
        <v>4.6027244898819125E-2</v>
      </c>
      <c r="H54">
        <f>MIN(1,IF($B54=0,0,
IF(NOT(ISBLANK(O54)),O54,
VLOOKUP($A54,InnerGradeTable!$A:$W,MATCH(SUBSTITUTE(H$1,"|Float","표준수치"),InnerGradeTable!$1:$1,0),0)*TransferTable!$R54)))</f>
        <v>0.11506811224704783</v>
      </c>
      <c r="I54">
        <f>MIN(1,IF($B54=0,0,
IF(NOT(ISBLANK(P54)),P54,
VLOOKUP($A54,InnerGradeTable!$A:$W,MATCH(SUBSTITUTE(I$1,"|Float","표준수치"),InnerGradeTable!$1:$1,0),0)*TransferTable!$R54)))</f>
        <v>0.11506811224704783</v>
      </c>
      <c r="J54">
        <f>MIN(1,IF($B54=0,0,
IF(NOT(ISBLANK(Q54)),Q54,
VLOOKUP($A54,InnerGradeTable!$A:$W,MATCH(SUBSTITUTE(J$1,"|Float","표준수치"),InnerGradeTable!$1:$1,0),0)*TransferTable!$R54)))</f>
        <v>0.11506811224704783</v>
      </c>
      <c r="R54">
        <f t="shared" si="1"/>
        <v>0.12629876000235968</v>
      </c>
      <c r="S54">
        <f t="shared" si="4"/>
        <v>0.13714148405939897</v>
      </c>
      <c r="T54">
        <f t="shared" si="4"/>
        <v>0.30897584376081866</v>
      </c>
      <c r="U54">
        <f t="shared" si="4"/>
        <v>0.60510066489321446</v>
      </c>
      <c r="V54">
        <f t="shared" si="4"/>
        <v>0.90520212890624507</v>
      </c>
      <c r="W54">
        <f t="shared" si="4"/>
        <v>0.99778439549024334</v>
      </c>
      <c r="X54">
        <f t="shared" si="4"/>
        <v>0.99778439549024334</v>
      </c>
      <c r="Y54">
        <f t="shared" si="4"/>
        <v>0.99778439549024334</v>
      </c>
      <c r="Z54">
        <f t="shared" si="5"/>
        <v>338.97248116374482</v>
      </c>
      <c r="AA54">
        <f t="shared" si="5"/>
        <v>135.28821601982503</v>
      </c>
      <c r="AB54">
        <f t="shared" si="5"/>
        <v>53.813333193730813</v>
      </c>
      <c r="AC54">
        <f t="shared" si="5"/>
        <v>21.220372646822131</v>
      </c>
      <c r="AD54">
        <f t="shared" si="5"/>
        <v>8.1752291385838749</v>
      </c>
      <c r="AE54">
        <f t="shared" si="5"/>
        <v>8.1752291385838749</v>
      </c>
      <c r="AF54">
        <f t="shared" si="5"/>
        <v>8.1752291385838749</v>
      </c>
    </row>
    <row r="55" spans="1:32" x14ac:dyDescent="0.3">
      <c r="A55">
        <v>3</v>
      </c>
      <c r="B55">
        <v>20</v>
      </c>
      <c r="C55" s="1">
        <f t="shared" si="0"/>
        <v>5.6044107677783002</v>
      </c>
      <c r="D55">
        <f>MIN(1,IF($B55=0,0,
IF(NOT(ISBLANK(K55)),K55,
VLOOKUP($A55,InnerGradeTable!$A:$W,MATCH(SUBSTITUTE(D$1,"|Float","표준수치"),InnerGradeTable!$1:$1,0),0)*TransferTable!$R55)))</f>
        <v>1.7327903961908378E-3</v>
      </c>
      <c r="E55">
        <f>MIN(1,IF($B55=0,0,
IF(NOT(ISBLANK(L55)),L55,
VLOOKUP($A55,InnerGradeTable!$A:$W,MATCH(SUBSTITUTE(E$1,"|Float","표준수치"),InnerGradeTable!$1:$1,0),0)*TransferTable!$R55)))</f>
        <v>4.3319759904770945E-3</v>
      </c>
      <c r="F55">
        <f>MIN(1,IF($B55=0,0,
IF(NOT(ISBLANK(M55)),M55,
VLOOKUP($A55,InnerGradeTable!$A:$W,MATCH(SUBSTITUTE(F$1,"|Float","표준수치"),InnerGradeTable!$1:$1,0),0)*TransferTable!$R55)))</f>
        <v>1.0829939976192736E-2</v>
      </c>
      <c r="G55">
        <f>MIN(1,IF($B55=0,0,
IF(NOT(ISBLANK(N55)),N55,
VLOOKUP($A55,InnerGradeTable!$A:$W,MATCH(SUBSTITUTE(G$1,"|Float","표준수치"),InnerGradeTable!$1:$1,0),0)*TransferTable!$R55)))</f>
        <v>2.707484994048184E-2</v>
      </c>
      <c r="H55">
        <f>MIN(1,IF($B55=0,0,
IF(NOT(ISBLANK(O55)),O55,
VLOOKUP($A55,InnerGradeTable!$A:$W,MATCH(SUBSTITUTE(H$1,"|Float","표준수치"),InnerGradeTable!$1:$1,0),0)*TransferTable!$R55)))</f>
        <v>6.7687124851204608E-2</v>
      </c>
      <c r="I55">
        <f>MIN(1,IF($B55=0,0,
IF(NOT(ISBLANK(P55)),P55,
VLOOKUP($A55,InnerGradeTable!$A:$W,MATCH(SUBSTITUTE(I$1,"|Float","표준수치"),InnerGradeTable!$1:$1,0),0)*TransferTable!$R55)))</f>
        <v>6.7687124851204608E-2</v>
      </c>
      <c r="J55">
        <f>MIN(1,IF($B55=0,0,
IF(NOT(ISBLANK(Q55)),Q55,
VLOOKUP($A55,InnerGradeTable!$A:$W,MATCH(SUBSTITUTE(J$1,"|Float","표준수치"),InnerGradeTable!$1:$1,0),0)*TransferTable!$R55)))</f>
        <v>6.7687124851204608E-2</v>
      </c>
      <c r="R55">
        <f t="shared" si="1"/>
        <v>7.4293388236682162E-2</v>
      </c>
      <c r="S55">
        <f t="shared" si="4"/>
        <v>8.306131221450197E-2</v>
      </c>
      <c r="T55">
        <f t="shared" si="4"/>
        <v>0.1951258178458003</v>
      </c>
      <c r="U55">
        <f t="shared" si="4"/>
        <v>0.4198395249321768</v>
      </c>
      <c r="V55">
        <f t="shared" si="4"/>
        <v>0.74650377211252139</v>
      </c>
      <c r="W55">
        <f t="shared" si="4"/>
        <v>0.96993341582290715</v>
      </c>
      <c r="X55">
        <f t="shared" si="4"/>
        <v>0.96993341582290715</v>
      </c>
      <c r="Y55">
        <f t="shared" si="4"/>
        <v>0.96993341582290715</v>
      </c>
      <c r="Z55">
        <f t="shared" si="5"/>
        <v>576.60362808590901</v>
      </c>
      <c r="AA55">
        <f t="shared" si="5"/>
        <v>230.34099527596882</v>
      </c>
      <c r="AB55">
        <f t="shared" si="5"/>
        <v>91.835254056642412</v>
      </c>
      <c r="AC55">
        <f t="shared" si="5"/>
        <v>36.431215109855756</v>
      </c>
      <c r="AD55">
        <f t="shared" si="5"/>
        <v>14.265098472974183</v>
      </c>
      <c r="AE55">
        <f t="shared" si="5"/>
        <v>14.265098472974183</v>
      </c>
      <c r="AF55">
        <f t="shared" si="5"/>
        <v>14.265098472974183</v>
      </c>
    </row>
    <row r="56" spans="1:32" x14ac:dyDescent="0.3">
      <c r="A56">
        <v>4</v>
      </c>
      <c r="B56">
        <v>0</v>
      </c>
      <c r="C56" s="1">
        <f t="shared" si="0"/>
        <v>1</v>
      </c>
      <c r="D56">
        <f>MIN(1,IF($B56=0,0,
IF(NOT(ISBLANK(K56)),K56,
VLOOKUP($A56,InnerGradeTable!$A:$W,MATCH(SUBSTITUTE(D$1,"|Float","표준수치"),InnerGradeTable!$1:$1,0),0)*TransferTable!$R56)))</f>
        <v>0</v>
      </c>
      <c r="E56">
        <f>MIN(1,IF($B56=0,0,
IF(NOT(ISBLANK(L56)),L56,
VLOOKUP($A56,InnerGradeTable!$A:$W,MATCH(SUBSTITUTE(E$1,"|Float","표준수치"),InnerGradeTable!$1:$1,0),0)*TransferTable!$R56)))</f>
        <v>0</v>
      </c>
      <c r="F56">
        <f>MIN(1,IF($B56=0,0,
IF(NOT(ISBLANK(M56)),M56,
VLOOKUP($A56,InnerGradeTable!$A:$W,MATCH(SUBSTITUTE(F$1,"|Float","표준수치"),InnerGradeTable!$1:$1,0),0)*TransferTable!$R56)))</f>
        <v>0</v>
      </c>
      <c r="G56">
        <f>MIN(1,IF($B56=0,0,
IF(NOT(ISBLANK(N56)),N56,
VLOOKUP($A56,InnerGradeTable!$A:$W,MATCH(SUBSTITUTE(G$1,"|Float","표준수치"),InnerGradeTable!$1:$1,0),0)*TransferTable!$R56)))</f>
        <v>0</v>
      </c>
      <c r="H56">
        <f>MIN(1,IF($B56=0,0,
IF(NOT(ISBLANK(O56)),O56,
VLOOKUP($A56,InnerGradeTable!$A:$W,MATCH(SUBSTITUTE(H$1,"|Float","표준수치"),InnerGradeTable!$1:$1,0),0)*TransferTable!$R56)))</f>
        <v>0</v>
      </c>
      <c r="I56">
        <f>MIN(1,IF($B56=0,0,
IF(NOT(ISBLANK(P56)),P56,
VLOOKUP($A56,InnerGradeTable!$A:$W,MATCH(SUBSTITUTE(I$1,"|Float","표준수치"),InnerGradeTable!$1:$1,0),0)*TransferTable!$R56)))</f>
        <v>0</v>
      </c>
      <c r="J56">
        <f>MIN(1,IF($B56=0,0,
IF(NOT(ISBLANK(Q56)),Q56,
VLOOKUP($A56,InnerGradeTable!$A:$W,MATCH(SUBSTITUTE(J$1,"|Float","표준수치"),InnerGradeTable!$1:$1,0),0)*TransferTable!$R56)))</f>
        <v>0</v>
      </c>
      <c r="R56">
        <f t="shared" si="1"/>
        <v>0</v>
      </c>
      <c r="S56">
        <f t="shared" si="4"/>
        <v>0</v>
      </c>
      <c r="T56">
        <f t="shared" si="4"/>
        <v>0</v>
      </c>
      <c r="U56">
        <f t="shared" si="4"/>
        <v>0</v>
      </c>
      <c r="V56">
        <f t="shared" si="4"/>
        <v>0</v>
      </c>
      <c r="W56">
        <f t="shared" si="4"/>
        <v>0</v>
      </c>
      <c r="X56">
        <f t="shared" si="4"/>
        <v>0</v>
      </c>
      <c r="Y56">
        <f t="shared" si="4"/>
        <v>0</v>
      </c>
      <c r="Z56" t="e">
        <f t="shared" si="5"/>
        <v>#DIV/0!</v>
      </c>
      <c r="AA56" t="e">
        <f t="shared" si="5"/>
        <v>#DIV/0!</v>
      </c>
      <c r="AB56" t="e">
        <f t="shared" si="5"/>
        <v>#DIV/0!</v>
      </c>
      <c r="AC56" t="e">
        <f t="shared" si="5"/>
        <v>#DIV/0!</v>
      </c>
      <c r="AD56" t="e">
        <f t="shared" si="5"/>
        <v>#DIV/0!</v>
      </c>
      <c r="AE56" t="e">
        <f t="shared" si="5"/>
        <v>#DIV/0!</v>
      </c>
      <c r="AF56" t="e">
        <f t="shared" si="5"/>
        <v>#DIV/0!</v>
      </c>
    </row>
    <row r="57" spans="1:32" x14ac:dyDescent="0.3">
      <c r="A57">
        <v>4</v>
      </c>
      <c r="B57">
        <v>1</v>
      </c>
      <c r="C57" s="1">
        <f t="shared" si="0"/>
        <v>1.0900000000000001</v>
      </c>
      <c r="D57">
        <f>MIN(1,IF($B57=0,0,
IF(NOT(ISBLANK(K57)),K57,
VLOOKUP($A57,InnerGradeTable!$A:$W,MATCH(SUBSTITUTE(D$1,"|Float","표준수치"),InnerGradeTable!$1:$1,0),0)*TransferTable!$R57)))</f>
        <v>6.6638900458142443E-3</v>
      </c>
      <c r="E57">
        <f>MIN(1,IF($B57=0,0,
IF(NOT(ISBLANK(L57)),L57,
VLOOKUP($A57,InnerGradeTable!$A:$W,MATCH(SUBSTITUTE(E$1,"|Float","표준수치"),InnerGradeTable!$1:$1,0),0)*TransferTable!$R57)))</f>
        <v>1.665972511453561E-2</v>
      </c>
      <c r="F57">
        <f>MIN(1,IF($B57=0,0,
IF(NOT(ISBLANK(M57)),M57,
VLOOKUP($A57,InnerGradeTable!$A:$W,MATCH(SUBSTITUTE(F$1,"|Float","표준수치"),InnerGradeTable!$1:$1,0),0)*TransferTable!$R57)))</f>
        <v>4.1649312786339029E-2</v>
      </c>
      <c r="G57">
        <f>MIN(1,IF($B57=0,0,
IF(NOT(ISBLANK(N57)),N57,
VLOOKUP($A57,InnerGradeTable!$A:$W,MATCH(SUBSTITUTE(G$1,"|Float","표준수치"),InnerGradeTable!$1:$1,0),0)*TransferTable!$R57)))</f>
        <v>0.10412328196584757</v>
      </c>
      <c r="H57">
        <f>MIN(1,IF($B57=0,0,
IF(NOT(ISBLANK(O57)),O57,
VLOOKUP($A57,InnerGradeTable!$A:$W,MATCH(SUBSTITUTE(H$1,"|Float","표준수치"),InnerGradeTable!$1:$1,0),0)*TransferTable!$R57)))</f>
        <v>0.26030820491461892</v>
      </c>
      <c r="I57">
        <f>MIN(1,IF($B57=0,0,
IF(NOT(ISBLANK(P57)),P57,
VLOOKUP($A57,InnerGradeTable!$A:$W,MATCH(SUBSTITUTE(I$1,"|Float","표준수치"),InnerGradeTable!$1:$1,0),0)*TransferTable!$R57)))</f>
        <v>0.26030820491461892</v>
      </c>
      <c r="J57">
        <f>MIN(1,IF($B57=0,0,
IF(NOT(ISBLANK(Q57)),Q57,
VLOOKUP($A57,InnerGradeTable!$A:$W,MATCH(SUBSTITUTE(J$1,"|Float","표준수치"),InnerGradeTable!$1:$1,0),0)*TransferTable!$R57)))</f>
        <v>0.26030820491461892</v>
      </c>
      <c r="R57">
        <f t="shared" si="1"/>
        <v>1</v>
      </c>
      <c r="S57">
        <f t="shared" si="4"/>
        <v>0.28416790587957108</v>
      </c>
      <c r="T57">
        <f t="shared" si="4"/>
        <v>0.5682907530451039</v>
      </c>
      <c r="U57">
        <f t="shared" si="4"/>
        <v>0.88081463506676128</v>
      </c>
      <c r="V57">
        <f t="shared" si="4"/>
        <v>0.99590350417553475</v>
      </c>
      <c r="W57">
        <f t="shared" si="4"/>
        <v>0.99999971650848207</v>
      </c>
      <c r="X57">
        <f t="shared" si="4"/>
        <v>0.99999971650848207</v>
      </c>
      <c r="Y57">
        <f t="shared" si="4"/>
        <v>0.99999971650848207</v>
      </c>
      <c r="Z57">
        <f t="shared" si="5"/>
        <v>149.56166422666604</v>
      </c>
      <c r="AA57">
        <f t="shared" si="5"/>
        <v>59.522900004956071</v>
      </c>
      <c r="AB57">
        <f t="shared" si="5"/>
        <v>23.504682512214451</v>
      </c>
      <c r="AC57">
        <f t="shared" si="5"/>
        <v>9.0902594022392993</v>
      </c>
      <c r="AD57">
        <f t="shared" si="5"/>
        <v>3.3039810168946184</v>
      </c>
      <c r="AE57">
        <f t="shared" si="5"/>
        <v>3.3039810168946184</v>
      </c>
      <c r="AF57">
        <f t="shared" si="5"/>
        <v>3.3039810168946184</v>
      </c>
    </row>
    <row r="58" spans="1:32" x14ac:dyDescent="0.3">
      <c r="A58">
        <v>4</v>
      </c>
      <c r="B58">
        <v>2</v>
      </c>
      <c r="C58" s="1">
        <f t="shared" si="0"/>
        <v>1.1881000000000002</v>
      </c>
      <c r="D58">
        <f>MIN(1,IF($B58=0,0,
IF(NOT(ISBLANK(K58)),K58,
VLOOKUP($A58,InnerGradeTable!$A:$W,MATCH(SUBSTITUTE(D$1,"|Float","표준수치"),InnerGradeTable!$1:$1,0),0)*TransferTable!$R58)))</f>
        <v>6.1702685609391142E-3</v>
      </c>
      <c r="E58">
        <f>MIN(1,IF($B58=0,0,
IF(NOT(ISBLANK(L58)),L58,
VLOOKUP($A58,InnerGradeTable!$A:$W,MATCH(SUBSTITUTE(E$1,"|Float","표준수치"),InnerGradeTable!$1:$1,0),0)*TransferTable!$R58)))</f>
        <v>1.5425671402347785E-2</v>
      </c>
      <c r="F58">
        <f>MIN(1,IF($B58=0,0,
IF(NOT(ISBLANK(M58)),M58,
VLOOKUP($A58,InnerGradeTable!$A:$W,MATCH(SUBSTITUTE(F$1,"|Float","표준수치"),InnerGradeTable!$1:$1,0),0)*TransferTable!$R58)))</f>
        <v>3.8564178505869469E-2</v>
      </c>
      <c r="G58">
        <f>MIN(1,IF($B58=0,0,
IF(NOT(ISBLANK(N58)),N58,
VLOOKUP($A58,InnerGradeTable!$A:$W,MATCH(SUBSTITUTE(G$1,"|Float","표준수치"),InnerGradeTable!$1:$1,0),0)*TransferTable!$R58)))</f>
        <v>9.6410446264673655E-2</v>
      </c>
      <c r="H58">
        <f>MIN(1,IF($B58=0,0,
IF(NOT(ISBLANK(O58)),O58,
VLOOKUP($A58,InnerGradeTable!$A:$W,MATCH(SUBSTITUTE(H$1,"|Float","표준수치"),InnerGradeTable!$1:$1,0),0)*TransferTable!$R58)))</f>
        <v>0.24102611566168416</v>
      </c>
      <c r="I58">
        <f>MIN(1,IF($B58=0,0,
IF(NOT(ISBLANK(P58)),P58,
VLOOKUP($A58,InnerGradeTable!$A:$W,MATCH(SUBSTITUTE(I$1,"|Float","표준수치"),InnerGradeTable!$1:$1,0),0)*TransferTable!$R58)))</f>
        <v>0.24102611566168416</v>
      </c>
      <c r="J58">
        <f>MIN(1,IF($B58=0,0,
IF(NOT(ISBLANK(Q58)),Q58,
VLOOKUP($A58,InnerGradeTable!$A:$W,MATCH(SUBSTITUTE(J$1,"|Float","표준수치"),InnerGradeTable!$1:$1,0),0)*TransferTable!$R58)))</f>
        <v>0.24102611566168416</v>
      </c>
      <c r="R58">
        <f t="shared" si="1"/>
        <v>0.92592592592592582</v>
      </c>
      <c r="S58">
        <f t="shared" si="4"/>
        <v>0.26616360247830539</v>
      </c>
      <c r="T58">
        <f t="shared" si="4"/>
        <v>0.54035197533916801</v>
      </c>
      <c r="U58">
        <f t="shared" si="4"/>
        <v>0.86003644684254532</v>
      </c>
      <c r="V58">
        <f t="shared" si="4"/>
        <v>0.99371131164511206</v>
      </c>
      <c r="W58">
        <f t="shared" si="4"/>
        <v>0.99999897354096445</v>
      </c>
      <c r="X58">
        <f t="shared" si="4"/>
        <v>0.99999897354096445</v>
      </c>
      <c r="Y58">
        <f t="shared" si="4"/>
        <v>0.99999897354096445</v>
      </c>
      <c r="Z58">
        <f t="shared" si="5"/>
        <v>161.56672632770028</v>
      </c>
      <c r="AA58">
        <f t="shared" si="5"/>
        <v>64.325056774168502</v>
      </c>
      <c r="AB58">
        <f t="shared" si="5"/>
        <v>25.425884225332261</v>
      </c>
      <c r="AC58">
        <f t="shared" si="5"/>
        <v>9.8596502058845896</v>
      </c>
      <c r="AD58">
        <f t="shared" si="5"/>
        <v>3.6145090329371152</v>
      </c>
      <c r="AE58">
        <f t="shared" si="5"/>
        <v>3.6145090329371152</v>
      </c>
      <c r="AF58">
        <f t="shared" si="5"/>
        <v>3.6145090329371152</v>
      </c>
    </row>
    <row r="59" spans="1:32" x14ac:dyDescent="0.3">
      <c r="A59">
        <v>4</v>
      </c>
      <c r="B59">
        <v>3</v>
      </c>
      <c r="C59" s="1">
        <f t="shared" si="0"/>
        <v>1.2950290000000002</v>
      </c>
      <c r="D59">
        <f>MIN(1,IF($B59=0,0,
IF(NOT(ISBLANK(K59)),K59,
VLOOKUP($A59,InnerGradeTable!$A:$W,MATCH(SUBSTITUTE(D$1,"|Float","표준수치"),InnerGradeTable!$1:$1,0),0)*TransferTable!$R59)))</f>
        <v>5.7132116304991799E-3</v>
      </c>
      <c r="E59">
        <f>MIN(1,IF($B59=0,0,
IF(NOT(ISBLANK(L59)),L59,
VLOOKUP($A59,InnerGradeTable!$A:$W,MATCH(SUBSTITUTE(E$1,"|Float","표준수치"),InnerGradeTable!$1:$1,0),0)*TransferTable!$R59)))</f>
        <v>1.4283029076247948E-2</v>
      </c>
      <c r="F59">
        <f>MIN(1,IF($B59=0,0,
IF(NOT(ISBLANK(M59)),M59,
VLOOKUP($A59,InnerGradeTable!$A:$W,MATCH(SUBSTITUTE(F$1,"|Float","표준수치"),InnerGradeTable!$1:$1,0),0)*TransferTable!$R59)))</f>
        <v>3.5707572690619874E-2</v>
      </c>
      <c r="G59">
        <f>MIN(1,IF($B59=0,0,
IF(NOT(ISBLANK(N59)),N59,
VLOOKUP($A59,InnerGradeTable!$A:$W,MATCH(SUBSTITUTE(G$1,"|Float","표준수치"),InnerGradeTable!$1:$1,0),0)*TransferTable!$R59)))</f>
        <v>8.9268931726549677E-2</v>
      </c>
      <c r="H59">
        <f>MIN(1,IF($B59=0,0,
IF(NOT(ISBLANK(O59)),O59,
VLOOKUP($A59,InnerGradeTable!$A:$W,MATCH(SUBSTITUTE(H$1,"|Float","표준수치"),InnerGradeTable!$1:$1,0),0)*TransferTable!$R59)))</f>
        <v>0.22317232931637421</v>
      </c>
      <c r="I59">
        <f>MIN(1,IF($B59=0,0,
IF(NOT(ISBLANK(P59)),P59,
VLOOKUP($A59,InnerGradeTable!$A:$W,MATCH(SUBSTITUTE(I$1,"|Float","표준수치"),InnerGradeTable!$1:$1,0),0)*TransferTable!$R59)))</f>
        <v>0.22317232931637421</v>
      </c>
      <c r="J59">
        <f>MIN(1,IF($B59=0,0,
IF(NOT(ISBLANK(Q59)),Q59,
VLOOKUP($A59,InnerGradeTable!$A:$W,MATCH(SUBSTITUTE(J$1,"|Float","표준수치"),InnerGradeTable!$1:$1,0),0)*TransferTable!$R59)))</f>
        <v>0.22317232931637421</v>
      </c>
      <c r="R59">
        <f t="shared" si="1"/>
        <v>0.8573388203017831</v>
      </c>
      <c r="S59">
        <f t="shared" si="4"/>
        <v>0.24909769531018167</v>
      </c>
      <c r="T59">
        <f t="shared" si="4"/>
        <v>0.51290722283260681</v>
      </c>
      <c r="U59">
        <f t="shared" si="4"/>
        <v>0.83765541373243146</v>
      </c>
      <c r="V59">
        <f t="shared" si="4"/>
        <v>0.99067803199858695</v>
      </c>
      <c r="W59">
        <f t="shared" si="4"/>
        <v>0.99999671727623252</v>
      </c>
      <c r="X59">
        <f t="shared" si="4"/>
        <v>0.99999671727623252</v>
      </c>
      <c r="Y59">
        <f t="shared" si="4"/>
        <v>0.99999671727623252</v>
      </c>
      <c r="Z59">
        <f t="shared" si="5"/>
        <v>174.53218380118324</v>
      </c>
      <c r="AA59">
        <f t="shared" si="5"/>
        <v>69.511361756087055</v>
      </c>
      <c r="AB59">
        <f t="shared" si="5"/>
        <v>27.500719039866869</v>
      </c>
      <c r="AC59">
        <f t="shared" si="5"/>
        <v>10.690419274918613</v>
      </c>
      <c r="AD59">
        <f t="shared" si="5"/>
        <v>3.9493170219378722</v>
      </c>
      <c r="AE59">
        <f t="shared" si="5"/>
        <v>3.9493170219378722</v>
      </c>
      <c r="AF59">
        <f t="shared" si="5"/>
        <v>3.9493170219378722</v>
      </c>
    </row>
    <row r="60" spans="1:32" x14ac:dyDescent="0.3">
      <c r="A60">
        <v>4</v>
      </c>
      <c r="B60">
        <v>4</v>
      </c>
      <c r="C60" s="1">
        <f t="shared" si="0"/>
        <v>1.4115816100000003</v>
      </c>
      <c r="D60">
        <f>MIN(1,IF($B60=0,0,
IF(NOT(ISBLANK(K60)),K60,
VLOOKUP($A60,InnerGradeTable!$A:$W,MATCH(SUBSTITUTE(D$1,"|Float","표준수치"),InnerGradeTable!$1:$1,0),0)*TransferTable!$R60)))</f>
        <v>5.2900107689807215E-3</v>
      </c>
      <c r="E60">
        <f>MIN(1,IF($B60=0,0,
IF(NOT(ISBLANK(L60)),L60,
VLOOKUP($A60,InnerGradeTable!$A:$W,MATCH(SUBSTITUTE(E$1,"|Float","표준수치"),InnerGradeTable!$1:$1,0),0)*TransferTable!$R60)))</f>
        <v>1.3225026922451803E-2</v>
      </c>
      <c r="F60">
        <f>MIN(1,IF($B60=0,0,
IF(NOT(ISBLANK(M60)),M60,
VLOOKUP($A60,InnerGradeTable!$A:$W,MATCH(SUBSTITUTE(F$1,"|Float","표준수치"),InnerGradeTable!$1:$1,0),0)*TransferTable!$R60)))</f>
        <v>3.3062567306129512E-2</v>
      </c>
      <c r="G60">
        <f>MIN(1,IF($B60=0,0,
IF(NOT(ISBLANK(N60)),N60,
VLOOKUP($A60,InnerGradeTable!$A:$W,MATCH(SUBSTITUTE(G$1,"|Float","표준수치"),InnerGradeTable!$1:$1,0),0)*TransferTable!$R60)))</f>
        <v>8.2656418265323772E-2</v>
      </c>
      <c r="H60">
        <f>MIN(1,IF($B60=0,0,
IF(NOT(ISBLANK(O60)),O60,
VLOOKUP($A60,InnerGradeTable!$A:$W,MATCH(SUBSTITUTE(H$1,"|Float","표준수치"),InnerGradeTable!$1:$1,0),0)*TransferTable!$R60)))</f>
        <v>0.20664104566330943</v>
      </c>
      <c r="I60">
        <f>MIN(1,IF($B60=0,0,
IF(NOT(ISBLANK(P60)),P60,
VLOOKUP($A60,InnerGradeTable!$A:$W,MATCH(SUBSTITUTE(I$1,"|Float","표준수치"),InnerGradeTable!$1:$1,0),0)*TransferTable!$R60)))</f>
        <v>0.20664104566330943</v>
      </c>
      <c r="J60">
        <f>MIN(1,IF($B60=0,0,
IF(NOT(ISBLANK(Q60)),Q60,
VLOOKUP($A60,InnerGradeTable!$A:$W,MATCH(SUBSTITUTE(J$1,"|Float","표준수치"),InnerGradeTable!$1:$1,0),0)*TransferTable!$R60)))</f>
        <v>0.20664104566330943</v>
      </c>
      <c r="R60">
        <f t="shared" si="1"/>
        <v>0.79383224102016947</v>
      </c>
      <c r="S60">
        <f t="shared" si="4"/>
        <v>0.23294948624241563</v>
      </c>
      <c r="T60">
        <f t="shared" si="4"/>
        <v>0.48606722872690744</v>
      </c>
      <c r="U60">
        <f t="shared" si="4"/>
        <v>0.81382615765742339</v>
      </c>
      <c r="V60">
        <f t="shared" si="4"/>
        <v>0.98661552513015194</v>
      </c>
      <c r="W60">
        <f t="shared" si="4"/>
        <v>0.99999059223650832</v>
      </c>
      <c r="X60">
        <f t="shared" si="4"/>
        <v>0.99999059223650832</v>
      </c>
      <c r="Y60">
        <f t="shared" si="4"/>
        <v>0.99999059223650832</v>
      </c>
      <c r="Z60">
        <f t="shared" si="5"/>
        <v>188.53486899383637</v>
      </c>
      <c r="AA60">
        <f t="shared" si="5"/>
        <v>75.112548649101811</v>
      </c>
      <c r="AB60">
        <f t="shared" si="5"/>
        <v>29.741482532957058</v>
      </c>
      <c r="AC60">
        <f t="shared" si="5"/>
        <v>11.587491570331792</v>
      </c>
      <c r="AD60">
        <f t="shared" si="5"/>
        <v>4.3104069380142827</v>
      </c>
      <c r="AE60">
        <f t="shared" si="5"/>
        <v>4.3104069380142827</v>
      </c>
      <c r="AF60">
        <f t="shared" si="5"/>
        <v>4.3104069380142827</v>
      </c>
    </row>
    <row r="61" spans="1:32" x14ac:dyDescent="0.3">
      <c r="A61">
        <v>4</v>
      </c>
      <c r="B61">
        <v>5</v>
      </c>
      <c r="C61" s="1">
        <f t="shared" si="0"/>
        <v>1.5386239549000005</v>
      </c>
      <c r="D61">
        <f>MIN(1,IF($B61=0,0,
IF(NOT(ISBLANK(K61)),K61,
VLOOKUP($A61,InnerGradeTable!$A:$W,MATCH(SUBSTITUTE(D$1,"|Float","표준수치"),InnerGradeTable!$1:$1,0),0)*TransferTable!$R61)))</f>
        <v>4.4083423074839341E-3</v>
      </c>
      <c r="E61">
        <f>MIN(1,IF($B61=0,0,
IF(NOT(ISBLANK(L61)),L61,
VLOOKUP($A61,InnerGradeTable!$A:$W,MATCH(SUBSTITUTE(E$1,"|Float","표준수치"),InnerGradeTable!$1:$1,0),0)*TransferTable!$R61)))</f>
        <v>1.1020855768709837E-2</v>
      </c>
      <c r="F61">
        <f>MIN(1,IF($B61=0,0,
IF(NOT(ISBLANK(M61)),M61,
VLOOKUP($A61,InnerGradeTable!$A:$W,MATCH(SUBSTITUTE(F$1,"|Float","표준수치"),InnerGradeTable!$1:$1,0),0)*TransferTable!$R61)))</f>
        <v>2.7552139421774591E-2</v>
      </c>
      <c r="G61">
        <f>MIN(1,IF($B61=0,0,
IF(NOT(ISBLANK(N61)),N61,
VLOOKUP($A61,InnerGradeTable!$A:$W,MATCH(SUBSTITUTE(G$1,"|Float","표준수치"),InnerGradeTable!$1:$1,0),0)*TransferTable!$R61)))</f>
        <v>6.8880348554436477E-2</v>
      </c>
      <c r="H61">
        <f>MIN(1,IF($B61=0,0,
IF(NOT(ISBLANK(O61)),O61,
VLOOKUP($A61,InnerGradeTable!$A:$W,MATCH(SUBSTITUTE(H$1,"|Float","표준수치"),InnerGradeTable!$1:$1,0),0)*TransferTable!$R61)))</f>
        <v>0.17220087138609119</v>
      </c>
      <c r="I61">
        <f>MIN(1,IF($B61=0,0,
IF(NOT(ISBLANK(P61)),P61,
VLOOKUP($A61,InnerGradeTable!$A:$W,MATCH(SUBSTITUTE(I$1,"|Float","표준수치"),InnerGradeTable!$1:$1,0),0)*TransferTable!$R61)))</f>
        <v>0.17220087138609119</v>
      </c>
      <c r="J61">
        <f>MIN(1,IF($B61=0,0,
IF(NOT(ISBLANK(Q61)),Q61,
VLOOKUP($A61,InnerGradeTable!$A:$W,MATCH(SUBSTITUTE(J$1,"|Float","표준수치"),InnerGradeTable!$1:$1,0),0)*TransferTable!$R61)))</f>
        <v>0.17220087138609119</v>
      </c>
      <c r="R61">
        <f t="shared" si="1"/>
        <v>0.66152686751680789</v>
      </c>
      <c r="S61">
        <f t="shared" si="4"/>
        <v>0.1982066598910639</v>
      </c>
      <c r="T61">
        <f t="shared" si="4"/>
        <v>0.42541185579533358</v>
      </c>
      <c r="U61">
        <f t="shared" si="4"/>
        <v>0.7526475252749768</v>
      </c>
      <c r="V61">
        <f t="shared" si="4"/>
        <v>0.97179834273124521</v>
      </c>
      <c r="W61">
        <f t="shared" si="4"/>
        <v>0.99992125042019242</v>
      </c>
      <c r="X61">
        <f t="shared" si="4"/>
        <v>0.99992125042019242</v>
      </c>
      <c r="Y61">
        <f t="shared" si="4"/>
        <v>0.99992125042019242</v>
      </c>
      <c r="Z61">
        <f t="shared" si="5"/>
        <v>226.34208613926219</v>
      </c>
      <c r="AA61">
        <f t="shared" si="5"/>
        <v>90.235670109129842</v>
      </c>
      <c r="AB61">
        <f t="shared" si="5"/>
        <v>35.79132984845063</v>
      </c>
      <c r="AC61">
        <f t="shared" si="5"/>
        <v>14.009008867751312</v>
      </c>
      <c r="AD61">
        <f t="shared" si="5"/>
        <v>5.2835660104945772</v>
      </c>
      <c r="AE61">
        <f t="shared" si="5"/>
        <v>5.2835660104945772</v>
      </c>
      <c r="AF61">
        <f t="shared" si="5"/>
        <v>5.2835660104945772</v>
      </c>
    </row>
    <row r="62" spans="1:32" x14ac:dyDescent="0.3">
      <c r="A62">
        <v>4</v>
      </c>
      <c r="B62">
        <v>6</v>
      </c>
      <c r="C62" s="1">
        <f t="shared" si="0"/>
        <v>1.6771001108410006</v>
      </c>
      <c r="D62">
        <f>MIN(1,IF($B62=0,0,
IF(NOT(ISBLANK(K62)),K62,
VLOOKUP($A62,InnerGradeTable!$A:$W,MATCH(SUBSTITUTE(D$1,"|Float","표준수치"),InnerGradeTable!$1:$1,0),0)*TransferTable!$R62)))</f>
        <v>4.0817984328554947E-3</v>
      </c>
      <c r="E62">
        <f>MIN(1,IF($B62=0,0,
IF(NOT(ISBLANK(L62)),L62,
VLOOKUP($A62,InnerGradeTable!$A:$W,MATCH(SUBSTITUTE(E$1,"|Float","표준수치"),InnerGradeTable!$1:$1,0),0)*TransferTable!$R62)))</f>
        <v>1.0204496082138735E-2</v>
      </c>
      <c r="F62">
        <f>MIN(1,IF($B62=0,0,
IF(NOT(ISBLANK(M62)),M62,
VLOOKUP($A62,InnerGradeTable!$A:$W,MATCH(SUBSTITUTE(F$1,"|Float","표준수치"),InnerGradeTable!$1:$1,0),0)*TransferTable!$R62)))</f>
        <v>2.5511240205346841E-2</v>
      </c>
      <c r="G62">
        <f>MIN(1,IF($B62=0,0,
IF(NOT(ISBLANK(N62)),N62,
VLOOKUP($A62,InnerGradeTable!$A:$W,MATCH(SUBSTITUTE(G$1,"|Float","표준수치"),InnerGradeTable!$1:$1,0),0)*TransferTable!$R62)))</f>
        <v>6.3778100513367103E-2</v>
      </c>
      <c r="H62">
        <f>MIN(1,IF($B62=0,0,
IF(NOT(ISBLANK(O62)),O62,
VLOOKUP($A62,InnerGradeTable!$A:$W,MATCH(SUBSTITUTE(H$1,"|Float","표준수치"),InnerGradeTable!$1:$1,0),0)*TransferTable!$R62)))</f>
        <v>0.15944525128341777</v>
      </c>
      <c r="I62">
        <f>MIN(1,IF($B62=0,0,
IF(NOT(ISBLANK(P62)),P62,
VLOOKUP($A62,InnerGradeTable!$A:$W,MATCH(SUBSTITUTE(I$1,"|Float","표준수치"),InnerGradeTable!$1:$1,0),0)*TransferTable!$R62)))</f>
        <v>0.15944525128341777</v>
      </c>
      <c r="J62">
        <f>MIN(1,IF($B62=0,0,
IF(NOT(ISBLANK(Q62)),Q62,
VLOOKUP($A62,InnerGradeTable!$A:$W,MATCH(SUBSTITUTE(J$1,"|Float","표준수치"),InnerGradeTable!$1:$1,0),0)*TransferTable!$R62)))</f>
        <v>0.15944525128341777</v>
      </c>
      <c r="R62">
        <f t="shared" si="1"/>
        <v>0.61252487733037764</v>
      </c>
      <c r="S62">
        <f t="shared" si="4"/>
        <v>0.18495144068770342</v>
      </c>
      <c r="T62">
        <f t="shared" si="4"/>
        <v>0.40121096873902184</v>
      </c>
      <c r="U62">
        <f t="shared" si="4"/>
        <v>0.72531072290032994</v>
      </c>
      <c r="V62">
        <f t="shared" si="4"/>
        <v>0.96293706721144745</v>
      </c>
      <c r="W62">
        <f t="shared" si="4"/>
        <v>0.99983083897722935</v>
      </c>
      <c r="X62">
        <f t="shared" si="4"/>
        <v>0.99983083897722935</v>
      </c>
      <c r="Y62">
        <f t="shared" si="4"/>
        <v>0.99983083897722935</v>
      </c>
      <c r="Z62">
        <f t="shared" si="5"/>
        <v>244.48953820321441</v>
      </c>
      <c r="AA62">
        <f t="shared" si="5"/>
        <v>97.49473767674894</v>
      </c>
      <c r="AB62">
        <f t="shared" si="5"/>
        <v>38.695177673658279</v>
      </c>
      <c r="AC62">
        <f t="shared" si="5"/>
        <v>15.17112606669763</v>
      </c>
      <c r="AD62">
        <f t="shared" si="5"/>
        <v>5.750047253820723</v>
      </c>
      <c r="AE62">
        <f t="shared" si="5"/>
        <v>5.750047253820723</v>
      </c>
      <c r="AF62">
        <f t="shared" si="5"/>
        <v>5.750047253820723</v>
      </c>
    </row>
    <row r="63" spans="1:32" x14ac:dyDescent="0.3">
      <c r="A63">
        <v>4</v>
      </c>
      <c r="B63">
        <v>7</v>
      </c>
      <c r="C63" s="1">
        <f t="shared" si="0"/>
        <v>1.8280391208166908</v>
      </c>
      <c r="D63">
        <f>MIN(1,IF($B63=0,0,
IF(NOT(ISBLANK(K63)),K63,
VLOOKUP($A63,InnerGradeTable!$A:$W,MATCH(SUBSTITUTE(D$1,"|Float","표준수치"),InnerGradeTable!$1:$1,0),0)*TransferTable!$R63)))</f>
        <v>3.779442993384717E-3</v>
      </c>
      <c r="E63">
        <f>MIN(1,IF($B63=0,0,
IF(NOT(ISBLANK(L63)),L63,
VLOOKUP($A63,InnerGradeTable!$A:$W,MATCH(SUBSTITUTE(E$1,"|Float","표준수치"),InnerGradeTable!$1:$1,0),0)*TransferTable!$R63)))</f>
        <v>9.4486074834617909E-3</v>
      </c>
      <c r="F63">
        <f>MIN(1,IF($B63=0,0,
IF(NOT(ISBLANK(M63)),M63,
VLOOKUP($A63,InnerGradeTable!$A:$W,MATCH(SUBSTITUTE(F$1,"|Float","표준수치"),InnerGradeTable!$1:$1,0),0)*TransferTable!$R63)))</f>
        <v>2.362151870865448E-2</v>
      </c>
      <c r="G63">
        <f>MIN(1,IF($B63=0,0,
IF(NOT(ISBLANK(N63)),N63,
VLOOKUP($A63,InnerGradeTable!$A:$W,MATCH(SUBSTITUTE(G$1,"|Float","표준수치"),InnerGradeTable!$1:$1,0),0)*TransferTable!$R63)))</f>
        <v>5.9053796771636198E-2</v>
      </c>
      <c r="H63">
        <f>MIN(1,IF($B63=0,0,
IF(NOT(ISBLANK(O63)),O63,
VLOOKUP($A63,InnerGradeTable!$A:$W,MATCH(SUBSTITUTE(H$1,"|Float","표준수치"),InnerGradeTable!$1:$1,0),0)*TransferTable!$R63)))</f>
        <v>0.14763449192909051</v>
      </c>
      <c r="I63">
        <f>MIN(1,IF($B63=0,0,
IF(NOT(ISBLANK(P63)),P63,
VLOOKUP($A63,InnerGradeTable!$A:$W,MATCH(SUBSTITUTE(I$1,"|Float","표준수치"),InnerGradeTable!$1:$1,0),0)*TransferTable!$R63)))</f>
        <v>0.14763449192909051</v>
      </c>
      <c r="J63">
        <f>MIN(1,IF($B63=0,0,
IF(NOT(ISBLANK(Q63)),Q63,
VLOOKUP($A63,InnerGradeTable!$A:$W,MATCH(SUBSTITUTE(J$1,"|Float","표준수치"),InnerGradeTable!$1:$1,0),0)*TransferTable!$R63)))</f>
        <v>0.14763449192909051</v>
      </c>
      <c r="R63">
        <f t="shared" si="1"/>
        <v>0.56715266419479404</v>
      </c>
      <c r="S63">
        <f t="shared" si="4"/>
        <v>0.17248674748250425</v>
      </c>
      <c r="T63">
        <f t="shared" si="4"/>
        <v>0.37791369264995112</v>
      </c>
      <c r="U63">
        <f t="shared" si="4"/>
        <v>0.6973714026243254</v>
      </c>
      <c r="V63">
        <f t="shared" si="4"/>
        <v>0.95233059736071357</v>
      </c>
      <c r="W63">
        <f t="shared" si="4"/>
        <v>0.99966014523833491</v>
      </c>
      <c r="X63">
        <f t="shared" si="4"/>
        <v>0.99966014523833491</v>
      </c>
      <c r="Y63">
        <f t="shared" si="4"/>
        <v>0.99966014523833491</v>
      </c>
      <c r="Z63">
        <f t="shared" si="5"/>
        <v>264.08878010450962</v>
      </c>
      <c r="AA63">
        <f t="shared" si="5"/>
        <v>105.33451468303706</v>
      </c>
      <c r="AB63">
        <f t="shared" si="5"/>
        <v>41.831292461893817</v>
      </c>
      <c r="AC63">
        <f t="shared" si="5"/>
        <v>16.426104142903039</v>
      </c>
      <c r="AD63">
        <f t="shared" si="5"/>
        <v>6.2535280152469372</v>
      </c>
      <c r="AE63">
        <f t="shared" si="5"/>
        <v>6.2535280152469372</v>
      </c>
      <c r="AF63">
        <f t="shared" si="5"/>
        <v>6.2535280152469372</v>
      </c>
    </row>
    <row r="64" spans="1:32" x14ac:dyDescent="0.3">
      <c r="A64">
        <v>4</v>
      </c>
      <c r="B64">
        <v>8</v>
      </c>
      <c r="C64" s="1">
        <f t="shared" si="0"/>
        <v>1.9925626416901931</v>
      </c>
      <c r="D64">
        <f>MIN(1,IF($B64=0,0,
IF(NOT(ISBLANK(K64)),K64,
VLOOKUP($A64,InnerGradeTable!$A:$W,MATCH(SUBSTITUTE(D$1,"|Float","표준수치"),InnerGradeTable!$1:$1,0),0)*TransferTable!$R64)))</f>
        <v>3.4994842531339966E-3</v>
      </c>
      <c r="E64">
        <f>MIN(1,IF($B64=0,0,
IF(NOT(ISBLANK(L64)),L64,
VLOOKUP($A64,InnerGradeTable!$A:$W,MATCH(SUBSTITUTE(E$1,"|Float","표준수치"),InnerGradeTable!$1:$1,0),0)*TransferTable!$R64)))</f>
        <v>8.7487106328349908E-3</v>
      </c>
      <c r="F64">
        <f>MIN(1,IF($B64=0,0,
IF(NOT(ISBLANK(M64)),M64,
VLOOKUP($A64,InnerGradeTable!$A:$W,MATCH(SUBSTITUTE(F$1,"|Float","표준수치"),InnerGradeTable!$1:$1,0),0)*TransferTable!$R64)))</f>
        <v>2.1871776582087481E-2</v>
      </c>
      <c r="G64">
        <f>MIN(1,IF($B64=0,0,
IF(NOT(ISBLANK(N64)),N64,
VLOOKUP($A64,InnerGradeTable!$A:$W,MATCH(SUBSTITUTE(G$1,"|Float","표준수치"),InnerGradeTable!$1:$1,0),0)*TransferTable!$R64)))</f>
        <v>5.4679441455218698E-2</v>
      </c>
      <c r="H64">
        <f>MIN(1,IF($B64=0,0,
IF(NOT(ISBLANK(O64)),O64,
VLOOKUP($A64,InnerGradeTable!$A:$W,MATCH(SUBSTITUTE(H$1,"|Float","표준수치"),InnerGradeTable!$1:$1,0),0)*TransferTable!$R64)))</f>
        <v>0.13669860363804676</v>
      </c>
      <c r="I64">
        <f>MIN(1,IF($B64=0,0,
IF(NOT(ISBLANK(P64)),P64,
VLOOKUP($A64,InnerGradeTable!$A:$W,MATCH(SUBSTITUTE(I$1,"|Float","표준수치"),InnerGradeTable!$1:$1,0),0)*TransferTable!$R64)))</f>
        <v>0.13669860363804676</v>
      </c>
      <c r="J64">
        <f>MIN(1,IF($B64=0,0,
IF(NOT(ISBLANK(Q64)),Q64,
VLOOKUP($A64,InnerGradeTable!$A:$W,MATCH(SUBSTITUTE(J$1,"|Float","표준수치"),InnerGradeTable!$1:$1,0),0)*TransferTable!$R64)))</f>
        <v>0.13669860363804676</v>
      </c>
      <c r="R64">
        <f t="shared" si="1"/>
        <v>0.52514135573592036</v>
      </c>
      <c r="S64">
        <f t="shared" si="4"/>
        <v>0.16077890783183635</v>
      </c>
      <c r="T64">
        <f t="shared" si="4"/>
        <v>0.35555143398285494</v>
      </c>
      <c r="U64">
        <f t="shared" si="4"/>
        <v>0.66902932000230586</v>
      </c>
      <c r="V64">
        <f t="shared" si="4"/>
        <v>0.93988883499380504</v>
      </c>
      <c r="W64">
        <f t="shared" si="4"/>
        <v>0.99935713146711214</v>
      </c>
      <c r="X64">
        <f t="shared" si="4"/>
        <v>0.99935713146711214</v>
      </c>
      <c r="Y64">
        <f t="shared" si="4"/>
        <v>0.99935713146711214</v>
      </c>
      <c r="Z64">
        <f t="shared" si="5"/>
        <v>285.25595550153179</v>
      </c>
      <c r="AA64">
        <f t="shared" si="5"/>
        <v>113.80145908276268</v>
      </c>
      <c r="AB64">
        <f t="shared" si="5"/>
        <v>45.21825870710763</v>
      </c>
      <c r="AC64">
        <f t="shared" si="5"/>
        <v>17.781380760847213</v>
      </c>
      <c r="AD64">
        <f t="shared" si="5"/>
        <v>6.7969980193215278</v>
      </c>
      <c r="AE64">
        <f t="shared" si="5"/>
        <v>6.7969980193215278</v>
      </c>
      <c r="AF64">
        <f t="shared" si="5"/>
        <v>6.7969980193215278</v>
      </c>
    </row>
    <row r="65" spans="1:32" x14ac:dyDescent="0.3">
      <c r="A65">
        <v>4</v>
      </c>
      <c r="B65">
        <v>9</v>
      </c>
      <c r="C65" s="1">
        <f t="shared" si="0"/>
        <v>2.1718932794423105</v>
      </c>
      <c r="D65">
        <f>MIN(1,IF($B65=0,0,
IF(NOT(ISBLANK(K65)),K65,
VLOOKUP($A65,InnerGradeTable!$A:$W,MATCH(SUBSTITUTE(D$1,"|Float","표준수치"),InnerGradeTable!$1:$1,0),0)*TransferTable!$R65)))</f>
        <v>3.2402631973462931E-3</v>
      </c>
      <c r="E65">
        <f>MIN(1,IF($B65=0,0,
IF(NOT(ISBLANK(L65)),L65,
VLOOKUP($A65,InnerGradeTable!$A:$W,MATCH(SUBSTITUTE(E$1,"|Float","표준수치"),InnerGradeTable!$1:$1,0),0)*TransferTable!$R65)))</f>
        <v>8.1006579933657324E-3</v>
      </c>
      <c r="F65">
        <f>MIN(1,IF($B65=0,0,
IF(NOT(ISBLANK(M65)),M65,
VLOOKUP($A65,InnerGradeTable!$A:$W,MATCH(SUBSTITUTE(F$1,"|Float","표준수치"),InnerGradeTable!$1:$1,0),0)*TransferTable!$R65)))</f>
        <v>2.0251644983414332E-2</v>
      </c>
      <c r="G65">
        <f>MIN(1,IF($B65=0,0,
IF(NOT(ISBLANK(N65)),N65,
VLOOKUP($A65,InnerGradeTable!$A:$W,MATCH(SUBSTITUTE(G$1,"|Float","표준수치"),InnerGradeTable!$1:$1,0),0)*TransferTable!$R65)))</f>
        <v>5.0629112458535831E-2</v>
      </c>
      <c r="H65">
        <f>MIN(1,IF($B65=0,0,
IF(NOT(ISBLANK(O65)),O65,
VLOOKUP($A65,InnerGradeTable!$A:$W,MATCH(SUBSTITUTE(H$1,"|Float","표준수치"),InnerGradeTable!$1:$1,0),0)*TransferTable!$R65)))</f>
        <v>0.12657278114633957</v>
      </c>
      <c r="I65">
        <f>MIN(1,IF($B65=0,0,
IF(NOT(ISBLANK(P65)),P65,
VLOOKUP($A65,InnerGradeTable!$A:$W,MATCH(SUBSTITUTE(I$1,"|Float","표준수치"),InnerGradeTable!$1:$1,0),0)*TransferTable!$R65)))</f>
        <v>0.12657278114633957</v>
      </c>
      <c r="J65">
        <f>MIN(1,IF($B65=0,0,
IF(NOT(ISBLANK(Q65)),Q65,
VLOOKUP($A65,InnerGradeTable!$A:$W,MATCH(SUBSTITUTE(J$1,"|Float","표준수치"),InnerGradeTable!$1:$1,0),0)*TransferTable!$R65)))</f>
        <v>0.12657278114633957</v>
      </c>
      <c r="R65">
        <f t="shared" si="1"/>
        <v>0.48624199605177809</v>
      </c>
      <c r="S65">
        <f t="shared" si="4"/>
        <v>0.14979366414966377</v>
      </c>
      <c r="T65">
        <f t="shared" si="4"/>
        <v>0.33414432082010592</v>
      </c>
      <c r="U65">
        <f t="shared" si="4"/>
        <v>0.64047661107156628</v>
      </c>
      <c r="V65">
        <f t="shared" si="4"/>
        <v>0.92556186265487073</v>
      </c>
      <c r="W65">
        <f t="shared" si="4"/>
        <v>0.99884830868511576</v>
      </c>
      <c r="X65">
        <f t="shared" si="4"/>
        <v>0.99884830868511576</v>
      </c>
      <c r="Y65">
        <f t="shared" si="4"/>
        <v>0.99884830868511576</v>
      </c>
      <c r="Z65">
        <f t="shared" si="5"/>
        <v>308.11649951003403</v>
      </c>
      <c r="AA65">
        <f t="shared" si="5"/>
        <v>122.94574537576555</v>
      </c>
      <c r="AB65">
        <f t="shared" si="5"/>
        <v>48.876147414267074</v>
      </c>
      <c r="AC65">
        <f t="shared" si="5"/>
        <v>19.244987830863611</v>
      </c>
      <c r="AD65">
        <f t="shared" si="5"/>
        <v>7.3836829153028312</v>
      </c>
      <c r="AE65">
        <f t="shared" si="5"/>
        <v>7.3836829153028312</v>
      </c>
      <c r="AF65">
        <f t="shared" si="5"/>
        <v>7.3836829153028312</v>
      </c>
    </row>
    <row r="66" spans="1:32" x14ac:dyDescent="0.3">
      <c r="A66">
        <v>4</v>
      </c>
      <c r="B66">
        <v>10</v>
      </c>
      <c r="C66" s="1">
        <f t="shared" ref="C66:C129" si="6">IF(B66=0,1,C65*1.09)</f>
        <v>2.3673636745921187</v>
      </c>
      <c r="D66">
        <f>MIN(1,IF($B66=0,0,
IF(NOT(ISBLANK(K66)),K66,
VLOOKUP($A66,InnerGradeTable!$A:$W,MATCH(SUBSTITUTE(D$1,"|Float","표준수치"),InnerGradeTable!$1:$1,0),0)*TransferTable!$R66)))</f>
        <v>2.4925101518048407E-3</v>
      </c>
      <c r="E66">
        <f>MIN(1,IF($B66=0,0,
IF(NOT(ISBLANK(L66)),L66,
VLOOKUP($A66,InnerGradeTable!$A:$W,MATCH(SUBSTITUTE(E$1,"|Float","표준수치"),InnerGradeTable!$1:$1,0),0)*TransferTable!$R66)))</f>
        <v>6.231275379512102E-3</v>
      </c>
      <c r="F66">
        <f>MIN(1,IF($B66=0,0,
IF(NOT(ISBLANK(M66)),M66,
VLOOKUP($A66,InnerGradeTable!$A:$W,MATCH(SUBSTITUTE(F$1,"|Float","표준수치"),InnerGradeTable!$1:$1,0),0)*TransferTable!$R66)))</f>
        <v>1.5578188448780256E-2</v>
      </c>
      <c r="G66">
        <f>MIN(1,IF($B66=0,0,
IF(NOT(ISBLANK(N66)),N66,
VLOOKUP($A66,InnerGradeTable!$A:$W,MATCH(SUBSTITUTE(G$1,"|Float","표준수치"),InnerGradeTable!$1:$1,0),0)*TransferTable!$R66)))</f>
        <v>3.8945471121950639E-2</v>
      </c>
      <c r="H66">
        <f>MIN(1,IF($B66=0,0,
IF(NOT(ISBLANK(O66)),O66,
VLOOKUP($A66,InnerGradeTable!$A:$W,MATCH(SUBSTITUTE(H$1,"|Float","표준수치"),InnerGradeTable!$1:$1,0),0)*TransferTable!$R66)))</f>
        <v>9.7363677804876606E-2</v>
      </c>
      <c r="I66">
        <f>MIN(1,IF($B66=0,0,
IF(NOT(ISBLANK(P66)),P66,
VLOOKUP($A66,InnerGradeTable!$A:$W,MATCH(SUBSTITUTE(I$1,"|Float","표준수치"),InnerGradeTable!$1:$1,0),0)*TransferTable!$R66)))</f>
        <v>9.7363677804876606E-2</v>
      </c>
      <c r="J66">
        <f>MIN(1,IF($B66=0,0,
IF(NOT(ISBLANK(Q66)),Q66,
VLOOKUP($A66,InnerGradeTable!$A:$W,MATCH(SUBSTITUTE(J$1,"|Float","표준수치"),InnerGradeTable!$1:$1,0),0)*TransferTable!$R66)))</f>
        <v>9.7363677804876606E-2</v>
      </c>
      <c r="R66">
        <f t="shared" ref="R66:R129" si="7">IF(B66=0,0,
IF(B66=1,1,
R65/IF(B66=5,1.2,
IF(B66=10,1.3,
IF(B66=15,1.6,
IF(B66=20,1.7,
IF(B66=25,2,
IF(B66=30,3,
1.08))))))))</f>
        <v>0.37403230465521392</v>
      </c>
      <c r="S66">
        <f t="shared" ref="S66:Y97" si="8">1-(1-D66)^S$1</f>
        <v>0.11730988121705888</v>
      </c>
      <c r="T66">
        <f t="shared" si="8"/>
        <v>0.26841256718538231</v>
      </c>
      <c r="U66">
        <f t="shared" si="8"/>
        <v>0.54389862261737931</v>
      </c>
      <c r="V66">
        <f t="shared" si="8"/>
        <v>0.86278503436281473</v>
      </c>
      <c r="W66">
        <f t="shared" si="8"/>
        <v>0.99403459024697649</v>
      </c>
      <c r="X66">
        <f t="shared" si="8"/>
        <v>0.99403459024697649</v>
      </c>
      <c r="Y66">
        <f t="shared" si="8"/>
        <v>0.99403459024697649</v>
      </c>
      <c r="Z66">
        <f t="shared" ref="Z66:AF96" si="9">SQRT((1-D66)/D66^2)</f>
        <v>400.70166480795109</v>
      </c>
      <c r="AA66">
        <f t="shared" si="9"/>
        <v>159.98000935853088</v>
      </c>
      <c r="AB66">
        <f t="shared" si="9"/>
        <v>63.690353691339169</v>
      </c>
      <c r="AC66">
        <f t="shared" si="9"/>
        <v>25.171961159688241</v>
      </c>
      <c r="AD66">
        <f t="shared" si="9"/>
        <v>9.7579689596213353</v>
      </c>
      <c r="AE66">
        <f t="shared" si="9"/>
        <v>9.7579689596213353</v>
      </c>
      <c r="AF66">
        <f t="shared" si="9"/>
        <v>9.7579689596213353</v>
      </c>
    </row>
    <row r="67" spans="1:32" x14ac:dyDescent="0.3">
      <c r="A67">
        <v>4</v>
      </c>
      <c r="B67">
        <v>11</v>
      </c>
      <c r="C67" s="1">
        <f t="shared" si="6"/>
        <v>2.5804264053054098</v>
      </c>
      <c r="D67">
        <f>MIN(1,IF($B67=0,0,
IF(NOT(ISBLANK(K67)),K67,
VLOOKUP($A67,InnerGradeTable!$A:$W,MATCH(SUBSTITUTE(D$1,"|Float","표준수치"),InnerGradeTable!$1:$1,0),0)*TransferTable!$R67)))</f>
        <v>2.3078797701896673E-3</v>
      </c>
      <c r="E67">
        <f>MIN(1,IF($B67=0,0,
IF(NOT(ISBLANK(L67)),L67,
VLOOKUP($A67,InnerGradeTable!$A:$W,MATCH(SUBSTITUTE(E$1,"|Float","표준수치"),InnerGradeTable!$1:$1,0),0)*TransferTable!$R67)))</f>
        <v>5.7696994254741677E-3</v>
      </c>
      <c r="F67">
        <f>MIN(1,IF($B67=0,0,
IF(NOT(ISBLANK(M67)),M67,
VLOOKUP($A67,InnerGradeTable!$A:$W,MATCH(SUBSTITUTE(F$1,"|Float","표준수치"),InnerGradeTable!$1:$1,0),0)*TransferTable!$R67)))</f>
        <v>1.442424856368542E-2</v>
      </c>
      <c r="G67">
        <f>MIN(1,IF($B67=0,0,
IF(NOT(ISBLANK(N67)),N67,
VLOOKUP($A67,InnerGradeTable!$A:$W,MATCH(SUBSTITUTE(G$1,"|Float","표준수치"),InnerGradeTable!$1:$1,0),0)*TransferTable!$R67)))</f>
        <v>3.6060621409213553E-2</v>
      </c>
      <c r="H67">
        <f>MIN(1,IF($B67=0,0,
IF(NOT(ISBLANK(O67)),O67,
VLOOKUP($A67,InnerGradeTable!$A:$W,MATCH(SUBSTITUTE(H$1,"|Float","표준수치"),InnerGradeTable!$1:$1,0),0)*TransferTable!$R67)))</f>
        <v>9.0151553523033875E-2</v>
      </c>
      <c r="I67">
        <f>MIN(1,IF($B67=0,0,
IF(NOT(ISBLANK(P67)),P67,
VLOOKUP($A67,InnerGradeTable!$A:$W,MATCH(SUBSTITUTE(I$1,"|Float","표준수치"),InnerGradeTable!$1:$1,0),0)*TransferTable!$R67)))</f>
        <v>9.0151553523033875E-2</v>
      </c>
      <c r="J67">
        <f>MIN(1,IF($B67=0,0,
IF(NOT(ISBLANK(Q67)),Q67,
VLOOKUP($A67,InnerGradeTable!$A:$W,MATCH(SUBSTITUTE(J$1,"|Float","표준수치"),InnerGradeTable!$1:$1,0),0)*TransferTable!$R67)))</f>
        <v>9.0151553523033875E-2</v>
      </c>
      <c r="R67">
        <f t="shared" si="7"/>
        <v>0.34632620801408692</v>
      </c>
      <c r="S67">
        <f t="shared" si="8"/>
        <v>0.10910379541277471</v>
      </c>
      <c r="T67">
        <f t="shared" si="8"/>
        <v>0.25122775624726457</v>
      </c>
      <c r="U67">
        <f t="shared" si="8"/>
        <v>0.51638418953624177</v>
      </c>
      <c r="V67">
        <f t="shared" si="8"/>
        <v>0.84060080796228265</v>
      </c>
      <c r="W67">
        <f t="shared" si="8"/>
        <v>0.99111918355054207</v>
      </c>
      <c r="X67">
        <f t="shared" si="8"/>
        <v>0.99111918355054207</v>
      </c>
      <c r="Y67">
        <f t="shared" si="8"/>
        <v>0.99111918355054207</v>
      </c>
      <c r="Z67">
        <f t="shared" si="9"/>
        <v>432.7978460831165</v>
      </c>
      <c r="AA67">
        <f t="shared" si="9"/>
        <v>172.81853066003441</v>
      </c>
      <c r="AB67">
        <f t="shared" si="9"/>
        <v>68.825885431052612</v>
      </c>
      <c r="AC67">
        <f t="shared" si="9"/>
        <v>27.22648990374493</v>
      </c>
      <c r="AD67">
        <f t="shared" si="9"/>
        <v>10.580624794619146</v>
      </c>
      <c r="AE67">
        <f t="shared" si="9"/>
        <v>10.580624794619146</v>
      </c>
      <c r="AF67">
        <f t="shared" si="9"/>
        <v>10.580624794619146</v>
      </c>
    </row>
    <row r="68" spans="1:32" x14ac:dyDescent="0.3">
      <c r="A68">
        <v>4</v>
      </c>
      <c r="B68">
        <v>12</v>
      </c>
      <c r="C68" s="1">
        <f t="shared" si="6"/>
        <v>2.8126647817828969</v>
      </c>
      <c r="D68">
        <f>MIN(1,IF($B68=0,0,
IF(NOT(ISBLANK(K68)),K68,
VLOOKUP($A68,InnerGradeTable!$A:$W,MATCH(SUBSTITUTE(D$1,"|Float","표준수치"),InnerGradeTable!$1:$1,0),0)*TransferTable!$R68)))</f>
        <v>2.1369257131385808E-3</v>
      </c>
      <c r="E68">
        <f>MIN(1,IF($B68=0,0,
IF(NOT(ISBLANK(L68)),L68,
VLOOKUP($A68,InnerGradeTable!$A:$W,MATCH(SUBSTITUTE(E$1,"|Float","표준수치"),InnerGradeTable!$1:$1,0),0)*TransferTable!$R68)))</f>
        <v>5.342314282846451E-3</v>
      </c>
      <c r="F68">
        <f>MIN(1,IF($B68=0,0,
IF(NOT(ISBLANK(M68)),M68,
VLOOKUP($A68,InnerGradeTable!$A:$W,MATCH(SUBSTITUTE(F$1,"|Float","표준수치"),InnerGradeTable!$1:$1,0),0)*TransferTable!$R68)))</f>
        <v>1.335578570711613E-2</v>
      </c>
      <c r="G68">
        <f>MIN(1,IF($B68=0,0,
IF(NOT(ISBLANK(N68)),N68,
VLOOKUP($A68,InnerGradeTable!$A:$W,MATCH(SUBSTITUTE(G$1,"|Float","표준수치"),InnerGradeTable!$1:$1,0),0)*TransferTable!$R68)))</f>
        <v>3.3389464267790325E-2</v>
      </c>
      <c r="H68">
        <f>MIN(1,IF($B68=0,0,
IF(NOT(ISBLANK(O68)),O68,
VLOOKUP($A68,InnerGradeTable!$A:$W,MATCH(SUBSTITUTE(H$1,"|Float","표준수치"),InnerGradeTable!$1:$1,0),0)*TransferTable!$R68)))</f>
        <v>8.3473660669475813E-2</v>
      </c>
      <c r="I68">
        <f>MIN(1,IF($B68=0,0,
IF(NOT(ISBLANK(P68)),P68,
VLOOKUP($A68,InnerGradeTable!$A:$W,MATCH(SUBSTITUTE(I$1,"|Float","표준수치"),InnerGradeTable!$1:$1,0),0)*TransferTable!$R68)))</f>
        <v>8.3473660669475813E-2</v>
      </c>
      <c r="J68">
        <f>MIN(1,IF($B68=0,0,
IF(NOT(ISBLANK(Q68)),Q68,
VLOOKUP($A68,InnerGradeTable!$A:$W,MATCH(SUBSTITUTE(J$1,"|Float","표준수치"),InnerGradeTable!$1:$1,0),0)*TransferTable!$R68)))</f>
        <v>8.3473660669475813E-2</v>
      </c>
      <c r="R68">
        <f t="shared" si="7"/>
        <v>0.32067241482785824</v>
      </c>
      <c r="S68">
        <f t="shared" si="8"/>
        <v>0.10143893324416275</v>
      </c>
      <c r="T68">
        <f t="shared" si="8"/>
        <v>0.23496353039437479</v>
      </c>
      <c r="U68">
        <f t="shared" si="8"/>
        <v>0.48946129108879255</v>
      </c>
      <c r="V68">
        <f t="shared" si="8"/>
        <v>0.81694726390564854</v>
      </c>
      <c r="W68">
        <f t="shared" si="8"/>
        <v>0.98719889333699928</v>
      </c>
      <c r="X68">
        <f t="shared" si="8"/>
        <v>0.98719889333699928</v>
      </c>
      <c r="Y68">
        <f t="shared" si="8"/>
        <v>0.98719889333699928</v>
      </c>
      <c r="Z68">
        <f t="shared" si="9"/>
        <v>467.461718292081</v>
      </c>
      <c r="AA68">
        <f t="shared" si="9"/>
        <v>186.68412469839834</v>
      </c>
      <c r="AB68">
        <f t="shared" si="9"/>
        <v>74.372236995256202</v>
      </c>
      <c r="AC68">
        <f t="shared" si="9"/>
        <v>29.445322233895411</v>
      </c>
      <c r="AD68">
        <f t="shared" si="9"/>
        <v>11.468932998889491</v>
      </c>
      <c r="AE68">
        <f t="shared" si="9"/>
        <v>11.468932998889491</v>
      </c>
      <c r="AF68">
        <f t="shared" si="9"/>
        <v>11.468932998889491</v>
      </c>
    </row>
    <row r="69" spans="1:32" x14ac:dyDescent="0.3">
      <c r="A69">
        <v>4</v>
      </c>
      <c r="B69">
        <v>13</v>
      </c>
      <c r="C69" s="1">
        <f t="shared" si="6"/>
        <v>3.0658046121433578</v>
      </c>
      <c r="D69">
        <f>MIN(1,IF($B69=0,0,
IF(NOT(ISBLANK(K69)),K69,
VLOOKUP($A69,InnerGradeTable!$A:$W,MATCH(SUBSTITUTE(D$1,"|Float","표준수치"),InnerGradeTable!$1:$1,0),0)*TransferTable!$R69)))</f>
        <v>1.9786349195727595E-3</v>
      </c>
      <c r="E69">
        <f>MIN(1,IF($B69=0,0,
IF(NOT(ISBLANK(L69)),L69,
VLOOKUP($A69,InnerGradeTable!$A:$W,MATCH(SUBSTITUTE(E$1,"|Float","표준수치"),InnerGradeTable!$1:$1,0),0)*TransferTable!$R69)))</f>
        <v>4.9465872989318989E-3</v>
      </c>
      <c r="F69">
        <f>MIN(1,IF($B69=0,0,
IF(NOT(ISBLANK(M69)),M69,
VLOOKUP($A69,InnerGradeTable!$A:$W,MATCH(SUBSTITUTE(F$1,"|Float","표준수치"),InnerGradeTable!$1:$1,0),0)*TransferTable!$R69)))</f>
        <v>1.2366468247329747E-2</v>
      </c>
      <c r="G69">
        <f>MIN(1,IF($B69=0,0,
IF(NOT(ISBLANK(N69)),N69,
VLOOKUP($A69,InnerGradeTable!$A:$W,MATCH(SUBSTITUTE(G$1,"|Float","표준수치"),InnerGradeTable!$1:$1,0),0)*TransferTable!$R69)))</f>
        <v>3.0916170618324367E-2</v>
      </c>
      <c r="H69">
        <f>MIN(1,IF($B69=0,0,
IF(NOT(ISBLANK(O69)),O69,
VLOOKUP($A69,InnerGradeTable!$A:$W,MATCH(SUBSTITUTE(H$1,"|Float","표준수치"),InnerGradeTable!$1:$1,0),0)*TransferTable!$R69)))</f>
        <v>7.729042654581092E-2</v>
      </c>
      <c r="I69">
        <f>MIN(1,IF($B69=0,0,
IF(NOT(ISBLANK(P69)),P69,
VLOOKUP($A69,InnerGradeTable!$A:$W,MATCH(SUBSTITUTE(I$1,"|Float","표준수치"),InnerGradeTable!$1:$1,0),0)*TransferTable!$R69)))</f>
        <v>7.729042654581092E-2</v>
      </c>
      <c r="J69">
        <f>MIN(1,IF($B69=0,0,
IF(NOT(ISBLANK(Q69)),Q69,
VLOOKUP($A69,InnerGradeTable!$A:$W,MATCH(SUBSTITUTE(J$1,"|Float","표준수치"),InnerGradeTable!$1:$1,0),0)*TransferTable!$R69)))</f>
        <v>7.729042654581092E-2</v>
      </c>
      <c r="R69">
        <f t="shared" si="7"/>
        <v>0.29691890261838721</v>
      </c>
      <c r="S69">
        <f t="shared" si="8"/>
        <v>9.428423758418869E-2</v>
      </c>
      <c r="T69">
        <f t="shared" si="8"/>
        <v>0.21959565913227486</v>
      </c>
      <c r="U69">
        <f t="shared" si="8"/>
        <v>0.46322618054746145</v>
      </c>
      <c r="V69">
        <f t="shared" si="8"/>
        <v>0.79199808241665248</v>
      </c>
      <c r="W69">
        <f t="shared" si="8"/>
        <v>0.98208357606660879</v>
      </c>
      <c r="X69">
        <f t="shared" si="8"/>
        <v>0.98208357606660879</v>
      </c>
      <c r="Y69">
        <f t="shared" si="8"/>
        <v>0.98208357606660879</v>
      </c>
      <c r="Z69">
        <f t="shared" si="9"/>
        <v>504.89869697471141</v>
      </c>
      <c r="AA69">
        <f t="shared" si="9"/>
        <v>201.6589579621745</v>
      </c>
      <c r="AB69">
        <f t="shared" si="9"/>
        <v>80.362275686703256</v>
      </c>
      <c r="AC69">
        <f t="shared" si="9"/>
        <v>31.841607011842658</v>
      </c>
      <c r="AD69">
        <f t="shared" si="9"/>
        <v>12.428159242107688</v>
      </c>
      <c r="AE69">
        <f t="shared" si="9"/>
        <v>12.428159242107688</v>
      </c>
      <c r="AF69">
        <f t="shared" si="9"/>
        <v>12.428159242107688</v>
      </c>
    </row>
    <row r="70" spans="1:32" x14ac:dyDescent="0.3">
      <c r="A70">
        <v>4</v>
      </c>
      <c r="B70">
        <v>14</v>
      </c>
      <c r="C70" s="1">
        <f t="shared" si="6"/>
        <v>3.34172702723626</v>
      </c>
      <c r="D70">
        <f>MIN(1,IF($B70=0,0,
IF(NOT(ISBLANK(K70)),K70,
VLOOKUP($A70,InnerGradeTable!$A:$W,MATCH(SUBSTITUTE(D$1,"|Float","표준수치"),InnerGradeTable!$1:$1,0),0)*TransferTable!$R70)))</f>
        <v>1.8320693699747771E-3</v>
      </c>
      <c r="E70">
        <f>MIN(1,IF($B70=0,0,
IF(NOT(ISBLANK(L70)),L70,
VLOOKUP($A70,InnerGradeTable!$A:$W,MATCH(SUBSTITUTE(E$1,"|Float","표준수치"),InnerGradeTable!$1:$1,0),0)*TransferTable!$R70)))</f>
        <v>4.5801734249369423E-3</v>
      </c>
      <c r="F70">
        <f>MIN(1,IF($B70=0,0,
IF(NOT(ISBLANK(M70)),M70,
VLOOKUP($A70,InnerGradeTable!$A:$W,MATCH(SUBSTITUTE(F$1,"|Float","표준수치"),InnerGradeTable!$1:$1,0),0)*TransferTable!$R70)))</f>
        <v>1.1450433562342358E-2</v>
      </c>
      <c r="G70">
        <f>MIN(1,IF($B70=0,0,
IF(NOT(ISBLANK(N70)),N70,
VLOOKUP($A70,InnerGradeTable!$A:$W,MATCH(SUBSTITUTE(G$1,"|Float","표준수치"),InnerGradeTable!$1:$1,0),0)*TransferTable!$R70)))</f>
        <v>2.8626083905855894E-2</v>
      </c>
      <c r="H70">
        <f>MIN(1,IF($B70=0,0,
IF(NOT(ISBLANK(O70)),O70,
VLOOKUP($A70,InnerGradeTable!$A:$W,MATCH(SUBSTITUTE(H$1,"|Float","표준수치"),InnerGradeTable!$1:$1,0),0)*TransferTable!$R70)))</f>
        <v>7.1565209764639731E-2</v>
      </c>
      <c r="I70">
        <f>MIN(1,IF($B70=0,0,
IF(NOT(ISBLANK(P70)),P70,
VLOOKUP($A70,InnerGradeTable!$A:$W,MATCH(SUBSTITUTE(I$1,"|Float","표준수치"),InnerGradeTable!$1:$1,0),0)*TransferTable!$R70)))</f>
        <v>7.1565209764639731E-2</v>
      </c>
      <c r="J70">
        <f>MIN(1,IF($B70=0,0,
IF(NOT(ISBLANK(Q70)),Q70,
VLOOKUP($A70,InnerGradeTable!$A:$W,MATCH(SUBSTITUTE(J$1,"|Float","표준수치"),InnerGradeTable!$1:$1,0),0)*TransferTable!$R70)))</f>
        <v>7.1565209764639731E-2</v>
      </c>
      <c r="R70">
        <f t="shared" si="7"/>
        <v>0.27492490983183998</v>
      </c>
      <c r="S70">
        <f t="shared" si="8"/>
        <v>8.760975761931844E-2</v>
      </c>
      <c r="T70">
        <f t="shared" si="8"/>
        <v>0.20509663713700554</v>
      </c>
      <c r="U70">
        <f t="shared" si="8"/>
        <v>0.43775901792908745</v>
      </c>
      <c r="V70">
        <f t="shared" si="8"/>
        <v>0.76594287395381921</v>
      </c>
      <c r="W70">
        <f t="shared" si="8"/>
        <v>0.97558985850330704</v>
      </c>
      <c r="X70">
        <f t="shared" si="8"/>
        <v>0.97558985850330704</v>
      </c>
      <c r="Y70">
        <f t="shared" si="8"/>
        <v>0.97558985850330704</v>
      </c>
      <c r="Z70">
        <f t="shared" si="9"/>
        <v>545.33063089430038</v>
      </c>
      <c r="AA70">
        <f t="shared" si="9"/>
        <v>217.83177020862911</v>
      </c>
      <c r="AB70">
        <f t="shared" si="9"/>
        <v>86.831498060238204</v>
      </c>
      <c r="AC70">
        <f t="shared" si="9"/>
        <v>34.429544635868851</v>
      </c>
      <c r="AD70">
        <f t="shared" si="9"/>
        <v>13.463989193474202</v>
      </c>
      <c r="AE70">
        <f t="shared" si="9"/>
        <v>13.463989193474202</v>
      </c>
      <c r="AF70">
        <f t="shared" si="9"/>
        <v>13.463989193474202</v>
      </c>
    </row>
    <row r="71" spans="1:32" x14ac:dyDescent="0.3">
      <c r="A71">
        <v>4</v>
      </c>
      <c r="B71">
        <v>15</v>
      </c>
      <c r="C71" s="1">
        <f t="shared" si="6"/>
        <v>3.6424824596875238</v>
      </c>
      <c r="D71">
        <f>MIN(1,IF($B71=0,0,
IF(NOT(ISBLANK(K71)),K71,
VLOOKUP($A71,InnerGradeTable!$A:$W,MATCH(SUBSTITUTE(D$1,"|Float","표준수치"),InnerGradeTable!$1:$1,0),0)*TransferTable!$R71)))</f>
        <v>1.1450433562342356E-3</v>
      </c>
      <c r="E71">
        <f>MIN(1,IF($B71=0,0,
IF(NOT(ISBLANK(L71)),L71,
VLOOKUP($A71,InnerGradeTable!$A:$W,MATCH(SUBSTITUTE(E$1,"|Float","표준수치"),InnerGradeTable!$1:$1,0),0)*TransferTable!$R71)))</f>
        <v>2.862608390585589E-3</v>
      </c>
      <c r="F71">
        <f>MIN(1,IF($B71=0,0,
IF(NOT(ISBLANK(M71)),M71,
VLOOKUP($A71,InnerGradeTable!$A:$W,MATCH(SUBSTITUTE(F$1,"|Float","표준수치"),InnerGradeTable!$1:$1,0),0)*TransferTable!$R71)))</f>
        <v>7.1565209764639726E-3</v>
      </c>
      <c r="G71">
        <f>MIN(1,IF($B71=0,0,
IF(NOT(ISBLANK(N71)),N71,
VLOOKUP($A71,InnerGradeTable!$A:$W,MATCH(SUBSTITUTE(G$1,"|Float","표준수치"),InnerGradeTable!$1:$1,0),0)*TransferTable!$R71)))</f>
        <v>1.7891302441159929E-2</v>
      </c>
      <c r="H71">
        <f>MIN(1,IF($B71=0,0,
IF(NOT(ISBLANK(O71)),O71,
VLOOKUP($A71,InnerGradeTable!$A:$W,MATCH(SUBSTITUTE(H$1,"|Float","표준수치"),InnerGradeTable!$1:$1,0),0)*TransferTable!$R71)))</f>
        <v>4.4728256102899829E-2</v>
      </c>
      <c r="I71">
        <f>MIN(1,IF($B71=0,0,
IF(NOT(ISBLANK(P71)),P71,
VLOOKUP($A71,InnerGradeTable!$A:$W,MATCH(SUBSTITUTE(I$1,"|Float","표준수치"),InnerGradeTable!$1:$1,0),0)*TransferTable!$R71)))</f>
        <v>4.4728256102899829E-2</v>
      </c>
      <c r="J71">
        <f>MIN(1,IF($B71=0,0,
IF(NOT(ISBLANK(Q71)),Q71,
VLOOKUP($A71,InnerGradeTable!$A:$W,MATCH(SUBSTITUTE(J$1,"|Float","표준수치"),InnerGradeTable!$1:$1,0),0)*TransferTable!$R71)))</f>
        <v>4.4728256102899829E-2</v>
      </c>
      <c r="R71">
        <f t="shared" si="7"/>
        <v>0.17182806864489997</v>
      </c>
      <c r="S71">
        <f t="shared" si="8"/>
        <v>5.5675074163236471E-2</v>
      </c>
      <c r="T71">
        <f t="shared" si="8"/>
        <v>0.13353682951909851</v>
      </c>
      <c r="U71">
        <f t="shared" si="8"/>
        <v>0.30170427097397468</v>
      </c>
      <c r="V71">
        <f t="shared" si="8"/>
        <v>0.59451213777897172</v>
      </c>
      <c r="W71">
        <f t="shared" si="8"/>
        <v>0.89852791264171261</v>
      </c>
      <c r="X71">
        <f t="shared" si="8"/>
        <v>0.89852791264171261</v>
      </c>
      <c r="Y71">
        <f t="shared" si="8"/>
        <v>0.89852791264171261</v>
      </c>
      <c r="Z71">
        <f t="shared" si="9"/>
        <v>872.82923296836384</v>
      </c>
      <c r="AA71">
        <f t="shared" si="9"/>
        <v>348.83139213319004</v>
      </c>
      <c r="AB71">
        <f t="shared" si="9"/>
        <v>139.23180240842731</v>
      </c>
      <c r="AC71">
        <f t="shared" si="9"/>
        <v>55.39082343004619</v>
      </c>
      <c r="AD71">
        <f t="shared" si="9"/>
        <v>21.851512350938815</v>
      </c>
      <c r="AE71">
        <f t="shared" si="9"/>
        <v>21.851512350938815</v>
      </c>
      <c r="AF71">
        <f t="shared" si="9"/>
        <v>21.851512350938815</v>
      </c>
    </row>
    <row r="72" spans="1:32" x14ac:dyDescent="0.3">
      <c r="A72">
        <v>4</v>
      </c>
      <c r="B72">
        <v>16</v>
      </c>
      <c r="C72" s="1">
        <f t="shared" si="6"/>
        <v>3.9703058810594012</v>
      </c>
      <c r="D72">
        <f>MIN(1,IF($B72=0,0,
IF(NOT(ISBLANK(K72)),K72,
VLOOKUP($A72,InnerGradeTable!$A:$W,MATCH(SUBSTITUTE(D$1,"|Float","표준수치"),InnerGradeTable!$1:$1,0),0)*TransferTable!$R72)))</f>
        <v>1.0602253298465142E-3</v>
      </c>
      <c r="E72">
        <f>MIN(1,IF($B72=0,0,
IF(NOT(ISBLANK(L72)),L72,
VLOOKUP($A72,InnerGradeTable!$A:$W,MATCH(SUBSTITUTE(E$1,"|Float","표준수치"),InnerGradeTable!$1:$1,0),0)*TransferTable!$R72)))</f>
        <v>2.6505633246162856E-3</v>
      </c>
      <c r="F72">
        <f>MIN(1,IF($B72=0,0,
IF(NOT(ISBLANK(M72)),M72,
VLOOKUP($A72,InnerGradeTable!$A:$W,MATCH(SUBSTITUTE(F$1,"|Float","표준수치"),InnerGradeTable!$1:$1,0),0)*TransferTable!$R72)))</f>
        <v>6.6264083115407145E-3</v>
      </c>
      <c r="G72">
        <f>MIN(1,IF($B72=0,0,
IF(NOT(ISBLANK(N72)),N72,
VLOOKUP($A72,InnerGradeTable!$A:$W,MATCH(SUBSTITUTE(G$1,"|Float","표준수치"),InnerGradeTable!$1:$1,0),0)*TransferTable!$R72)))</f>
        <v>1.6566020778851786E-2</v>
      </c>
      <c r="H72">
        <f>MIN(1,IF($B72=0,0,
IF(NOT(ISBLANK(O72)),O72,
VLOOKUP($A72,InnerGradeTable!$A:$W,MATCH(SUBSTITUTE(H$1,"|Float","표준수치"),InnerGradeTable!$1:$1,0),0)*TransferTable!$R72)))</f>
        <v>4.1415051947129466E-2</v>
      </c>
      <c r="I72">
        <f>MIN(1,IF($B72=0,0,
IF(NOT(ISBLANK(P72)),P72,
VLOOKUP($A72,InnerGradeTable!$A:$W,MATCH(SUBSTITUTE(I$1,"|Float","표준수치"),InnerGradeTable!$1:$1,0),0)*TransferTable!$R72)))</f>
        <v>4.1415051947129466E-2</v>
      </c>
      <c r="J72">
        <f>MIN(1,IF($B72=0,0,
IF(NOT(ISBLANK(Q72)),Q72,
VLOOKUP($A72,InnerGradeTable!$A:$W,MATCH(SUBSTITUTE(J$1,"|Float","표준수치"),InnerGradeTable!$1:$1,0),0)*TransferTable!$R72)))</f>
        <v>4.1415051947129466E-2</v>
      </c>
      <c r="R72">
        <f t="shared" si="7"/>
        <v>0.15910006356009254</v>
      </c>
      <c r="S72">
        <f t="shared" si="8"/>
        <v>5.1657341872527351E-2</v>
      </c>
      <c r="T72">
        <f t="shared" si="8"/>
        <v>0.12427583201194725</v>
      </c>
      <c r="U72">
        <f t="shared" si="8"/>
        <v>0.2828161254010324</v>
      </c>
      <c r="V72">
        <f t="shared" si="8"/>
        <v>0.56622902441035805</v>
      </c>
      <c r="W72">
        <f t="shared" si="8"/>
        <v>0.87934918351055014</v>
      </c>
      <c r="X72">
        <f t="shared" si="8"/>
        <v>0.87934918351055014</v>
      </c>
      <c r="Y72">
        <f t="shared" si="8"/>
        <v>0.87934918351055014</v>
      </c>
      <c r="Z72">
        <f t="shared" si="9"/>
        <v>942.69559367678289</v>
      </c>
      <c r="AA72">
        <f t="shared" si="9"/>
        <v>376.77795874986299</v>
      </c>
      <c r="AB72">
        <f t="shared" si="9"/>
        <v>150.41048514725205</v>
      </c>
      <c r="AC72">
        <f t="shared" si="9"/>
        <v>59.862438397279696</v>
      </c>
      <c r="AD72">
        <f t="shared" si="9"/>
        <v>23.640523652899681</v>
      </c>
      <c r="AE72">
        <f t="shared" si="9"/>
        <v>23.640523652899681</v>
      </c>
      <c r="AF72">
        <f t="shared" si="9"/>
        <v>23.640523652899681</v>
      </c>
    </row>
    <row r="73" spans="1:32" x14ac:dyDescent="0.3">
      <c r="A73">
        <v>4</v>
      </c>
      <c r="B73">
        <v>17</v>
      </c>
      <c r="C73" s="1">
        <f t="shared" si="6"/>
        <v>4.327633410354748</v>
      </c>
      <c r="D73">
        <f>MIN(1,IF($B73=0,0,
IF(NOT(ISBLANK(K73)),K73,
VLOOKUP($A73,InnerGradeTable!$A:$W,MATCH(SUBSTITUTE(D$1,"|Float","표준수치"),InnerGradeTable!$1:$1,0),0)*TransferTable!$R73)))</f>
        <v>9.8169012022825391E-4</v>
      </c>
      <c r="E73">
        <f>MIN(1,IF($B73=0,0,
IF(NOT(ISBLANK(L73)),L73,
VLOOKUP($A73,InnerGradeTable!$A:$W,MATCH(SUBSTITUTE(E$1,"|Float","표준수치"),InnerGradeTable!$1:$1,0),0)*TransferTable!$R73)))</f>
        <v>2.4542253005706343E-3</v>
      </c>
      <c r="F73">
        <f>MIN(1,IF($B73=0,0,
IF(NOT(ISBLANK(M73)),M73,
VLOOKUP($A73,InnerGradeTable!$A:$W,MATCH(SUBSTITUTE(F$1,"|Float","표준수치"),InnerGradeTable!$1:$1,0),0)*TransferTable!$R73)))</f>
        <v>6.1355632514265871E-3</v>
      </c>
      <c r="G73">
        <f>MIN(1,IF($B73=0,0,
IF(NOT(ISBLANK(N73)),N73,
VLOOKUP($A73,InnerGradeTable!$A:$W,MATCH(SUBSTITUTE(G$1,"|Float","표준수치"),InnerGradeTable!$1:$1,0),0)*TransferTable!$R73)))</f>
        <v>1.5338908128566467E-2</v>
      </c>
      <c r="H73">
        <f>MIN(1,IF($B73=0,0,
IF(NOT(ISBLANK(O73)),O73,
VLOOKUP($A73,InnerGradeTable!$A:$W,MATCH(SUBSTITUTE(H$1,"|Float","표준수치"),InnerGradeTable!$1:$1,0),0)*TransferTable!$R73)))</f>
        <v>3.8347270321416167E-2</v>
      </c>
      <c r="I73">
        <f>MIN(1,IF($B73=0,0,
IF(NOT(ISBLANK(P73)),P73,
VLOOKUP($A73,InnerGradeTable!$A:$W,MATCH(SUBSTITUTE(I$1,"|Float","표준수치"),InnerGradeTable!$1:$1,0),0)*TransferTable!$R73)))</f>
        <v>3.8347270321416167E-2</v>
      </c>
      <c r="J73">
        <f>MIN(1,IF($B73=0,0,
IF(NOT(ISBLANK(Q73)),Q73,
VLOOKUP($A73,InnerGradeTable!$A:$W,MATCH(SUBSTITUTE(J$1,"|Float","표준수치"),InnerGradeTable!$1:$1,0),0)*TransferTable!$R73)))</f>
        <v>3.8347270321416167E-2</v>
      </c>
      <c r="R73">
        <f t="shared" si="7"/>
        <v>0.14731487366675233</v>
      </c>
      <c r="S73">
        <f t="shared" si="8"/>
        <v>4.7922285532148945E-2</v>
      </c>
      <c r="T73">
        <f t="shared" si="8"/>
        <v>0.1156143823514757</v>
      </c>
      <c r="U73">
        <f t="shared" si="8"/>
        <v>0.26488119865818227</v>
      </c>
      <c r="V73">
        <f t="shared" si="8"/>
        <v>0.53832232708971284</v>
      </c>
      <c r="W73">
        <f t="shared" si="8"/>
        <v>0.85844883928416615</v>
      </c>
      <c r="X73">
        <f t="shared" si="8"/>
        <v>0.85844883928416615</v>
      </c>
      <c r="Y73">
        <f t="shared" si="8"/>
        <v>0.85844883928416615</v>
      </c>
      <c r="Z73">
        <f t="shared" si="9"/>
        <v>1018.1512616057363</v>
      </c>
      <c r="AA73">
        <f t="shared" si="9"/>
        <v>406.96024659571594</v>
      </c>
      <c r="AB73">
        <f t="shared" si="9"/>
        <v>162.48345219307447</v>
      </c>
      <c r="AC73">
        <f t="shared" si="9"/>
        <v>64.691756388991109</v>
      </c>
      <c r="AD73">
        <f t="shared" si="9"/>
        <v>25.572587860573996</v>
      </c>
      <c r="AE73">
        <f t="shared" si="9"/>
        <v>25.572587860573996</v>
      </c>
      <c r="AF73">
        <f t="shared" si="9"/>
        <v>25.572587860573996</v>
      </c>
    </row>
    <row r="74" spans="1:32" x14ac:dyDescent="0.3">
      <c r="A74">
        <v>4</v>
      </c>
      <c r="B74">
        <v>18</v>
      </c>
      <c r="C74" s="1">
        <f t="shared" si="6"/>
        <v>4.7171204172866759</v>
      </c>
      <c r="D74">
        <f>MIN(1,IF($B74=0,0,
IF(NOT(ISBLANK(K74)),K74,
VLOOKUP($A74,InnerGradeTable!$A:$W,MATCH(SUBSTITUTE(D$1,"|Float","표준수치"),InnerGradeTable!$1:$1,0),0)*TransferTable!$R74)))</f>
        <v>9.0897233354467948E-4</v>
      </c>
      <c r="E74">
        <f>MIN(1,IF($B74=0,0,
IF(NOT(ISBLANK(L74)),L74,
VLOOKUP($A74,InnerGradeTable!$A:$W,MATCH(SUBSTITUTE(E$1,"|Float","표준수치"),InnerGradeTable!$1:$1,0),0)*TransferTable!$R74)))</f>
        <v>2.2724308338616986E-3</v>
      </c>
      <c r="F74">
        <f>MIN(1,IF($B74=0,0,
IF(NOT(ISBLANK(M74)),M74,
VLOOKUP($A74,InnerGradeTable!$A:$W,MATCH(SUBSTITUTE(F$1,"|Float","표준수치"),InnerGradeTable!$1:$1,0),0)*TransferTable!$R74)))</f>
        <v>5.6810770846542468E-3</v>
      </c>
      <c r="G74">
        <f>MIN(1,IF($B74=0,0,
IF(NOT(ISBLANK(N74)),N74,
VLOOKUP($A74,InnerGradeTable!$A:$W,MATCH(SUBSTITUTE(G$1,"|Float","표준수치"),InnerGradeTable!$1:$1,0),0)*TransferTable!$R74)))</f>
        <v>1.4202692711635616E-2</v>
      </c>
      <c r="H74">
        <f>MIN(1,IF($B74=0,0,
IF(NOT(ISBLANK(O74)),O74,
VLOOKUP($A74,InnerGradeTable!$A:$W,MATCH(SUBSTITUTE(H$1,"|Float","표준수치"),InnerGradeTable!$1:$1,0),0)*TransferTable!$R74)))</f>
        <v>3.5506731779089043E-2</v>
      </c>
      <c r="I74">
        <f>MIN(1,IF($B74=0,0,
IF(NOT(ISBLANK(P74)),P74,
VLOOKUP($A74,InnerGradeTable!$A:$W,MATCH(SUBSTITUTE(I$1,"|Float","표준수치"),InnerGradeTable!$1:$1,0),0)*TransferTable!$R74)))</f>
        <v>3.5506731779089043E-2</v>
      </c>
      <c r="J74">
        <f>MIN(1,IF($B74=0,0,
IF(NOT(ISBLANK(Q74)),Q74,
VLOOKUP($A74,InnerGradeTable!$A:$W,MATCH(SUBSTITUTE(J$1,"|Float","표준수치"),InnerGradeTable!$1:$1,0),0)*TransferTable!$R74)))</f>
        <v>3.5506731779089043E-2</v>
      </c>
      <c r="R74">
        <f t="shared" si="7"/>
        <v>0.13640266080254845</v>
      </c>
      <c r="S74">
        <f t="shared" si="8"/>
        <v>4.4451048164407037E-2</v>
      </c>
      <c r="T74">
        <f t="shared" si="8"/>
        <v>0.10751969799339656</v>
      </c>
      <c r="U74">
        <f t="shared" si="8"/>
        <v>0.24788330619993915</v>
      </c>
      <c r="V74">
        <f t="shared" si="8"/>
        <v>0.51091834053376839</v>
      </c>
      <c r="W74">
        <f t="shared" si="8"/>
        <v>0.83595611749448784</v>
      </c>
      <c r="X74">
        <f t="shared" si="8"/>
        <v>0.83595611749448784</v>
      </c>
      <c r="Y74">
        <f t="shared" si="8"/>
        <v>0.83595611749448784</v>
      </c>
      <c r="Z74">
        <f t="shared" si="9"/>
        <v>1099.6433814542418</v>
      </c>
      <c r="AA74">
        <f t="shared" si="9"/>
        <v>439.55711367392115</v>
      </c>
      <c r="AB74">
        <f t="shared" si="9"/>
        <v>175.52224706140109</v>
      </c>
      <c r="AC74">
        <f t="shared" si="9"/>
        <v>69.907395631252555</v>
      </c>
      <c r="AD74">
        <f t="shared" si="9"/>
        <v>27.659154545031871</v>
      </c>
      <c r="AE74">
        <f t="shared" si="9"/>
        <v>27.659154545031871</v>
      </c>
      <c r="AF74">
        <f t="shared" si="9"/>
        <v>27.659154545031871</v>
      </c>
    </row>
    <row r="75" spans="1:32" x14ac:dyDescent="0.3">
      <c r="A75">
        <v>4</v>
      </c>
      <c r="B75">
        <v>19</v>
      </c>
      <c r="C75" s="1">
        <f t="shared" si="6"/>
        <v>5.1416612548424769</v>
      </c>
      <c r="D75">
        <f>MIN(1,IF($B75=0,0,
IF(NOT(ISBLANK(K75)),K75,
VLOOKUP($A75,InnerGradeTable!$A:$W,MATCH(SUBSTITUTE(D$1,"|Float","표준수치"),InnerGradeTable!$1:$1,0),0)*TransferTable!$R75)))</f>
        <v>8.4164104957840688E-4</v>
      </c>
      <c r="E75">
        <f>MIN(1,IF($B75=0,0,
IF(NOT(ISBLANK(L75)),L75,
VLOOKUP($A75,InnerGradeTable!$A:$W,MATCH(SUBSTITUTE(E$1,"|Float","표준수치"),InnerGradeTable!$1:$1,0),0)*TransferTable!$R75)))</f>
        <v>2.1041026239460173E-3</v>
      </c>
      <c r="F75">
        <f>MIN(1,IF($B75=0,0,
IF(NOT(ISBLANK(M75)),M75,
VLOOKUP($A75,InnerGradeTable!$A:$W,MATCH(SUBSTITUTE(F$1,"|Float","표준수치"),InnerGradeTable!$1:$1,0),0)*TransferTable!$R75)))</f>
        <v>5.2602565598650437E-3</v>
      </c>
      <c r="G75">
        <f>MIN(1,IF($B75=0,0,
IF(NOT(ISBLANK(N75)),N75,
VLOOKUP($A75,InnerGradeTable!$A:$W,MATCH(SUBSTITUTE(G$1,"|Float","표준수치"),InnerGradeTable!$1:$1,0),0)*TransferTable!$R75)))</f>
        <v>1.3150641399662608E-2</v>
      </c>
      <c r="H75">
        <f>MIN(1,IF($B75=0,0,
IF(NOT(ISBLANK(O75)),O75,
VLOOKUP($A75,InnerGradeTable!$A:$W,MATCH(SUBSTITUTE(H$1,"|Float","표준수치"),InnerGradeTable!$1:$1,0),0)*TransferTable!$R75)))</f>
        <v>3.2876603499156519E-2</v>
      </c>
      <c r="I75">
        <f>MIN(1,IF($B75=0,0,
IF(NOT(ISBLANK(P75)),P75,
VLOOKUP($A75,InnerGradeTable!$A:$W,MATCH(SUBSTITUTE(I$1,"|Float","표준수치"),InnerGradeTable!$1:$1,0),0)*TransferTable!$R75)))</f>
        <v>3.2876603499156519E-2</v>
      </c>
      <c r="J75">
        <f>MIN(1,IF($B75=0,0,
IF(NOT(ISBLANK(Q75)),Q75,
VLOOKUP($A75,InnerGradeTable!$A:$W,MATCH(SUBSTITUTE(J$1,"|Float","표준수치"),InnerGradeTable!$1:$1,0),0)*TransferTable!$R75)))</f>
        <v>3.2876603499156519E-2</v>
      </c>
      <c r="R75">
        <f t="shared" si="7"/>
        <v>0.12629876000235968</v>
      </c>
      <c r="S75">
        <f t="shared" si="8"/>
        <v>4.1225882448122753E-2</v>
      </c>
      <c r="T75">
        <f t="shared" si="8"/>
        <v>9.9959906120793418E-2</v>
      </c>
      <c r="U75">
        <f t="shared" si="8"/>
        <v>0.23180142723133601</v>
      </c>
      <c r="V75">
        <f t="shared" si="8"/>
        <v>0.48412657110787949</v>
      </c>
      <c r="W75">
        <f t="shared" si="8"/>
        <v>0.81202742529080751</v>
      </c>
      <c r="X75">
        <f t="shared" si="8"/>
        <v>0.81202742529080751</v>
      </c>
      <c r="Y75">
        <f t="shared" si="8"/>
        <v>0.81202742529080751</v>
      </c>
      <c r="Z75">
        <f t="shared" si="9"/>
        <v>1187.6548694882215</v>
      </c>
      <c r="AA75">
        <f t="shared" si="9"/>
        <v>474.76172660516397</v>
      </c>
      <c r="AB75">
        <f t="shared" si="9"/>
        <v>189.60413669085338</v>
      </c>
      <c r="AC75">
        <f t="shared" si="9"/>
        <v>75.540263654659597</v>
      </c>
      <c r="AD75">
        <f t="shared" si="9"/>
        <v>29.912588802551134</v>
      </c>
      <c r="AE75">
        <f t="shared" si="9"/>
        <v>29.912588802551134</v>
      </c>
      <c r="AF75">
        <f t="shared" si="9"/>
        <v>29.912588802551134</v>
      </c>
    </row>
    <row r="76" spans="1:32" x14ac:dyDescent="0.3">
      <c r="A76">
        <v>4</v>
      </c>
      <c r="B76">
        <v>20</v>
      </c>
      <c r="C76" s="1">
        <f t="shared" si="6"/>
        <v>5.6044107677783002</v>
      </c>
      <c r="D76">
        <f>MIN(1,IF($B76=0,0,
IF(NOT(ISBLANK(K76)),K76,
VLOOKUP($A76,InnerGradeTable!$A:$W,MATCH(SUBSTITUTE(D$1,"|Float","표준수치"),InnerGradeTable!$1:$1,0),0)*TransferTable!$R76)))</f>
        <v>4.9508297034023935E-4</v>
      </c>
      <c r="E76">
        <f>MIN(1,IF($B76=0,0,
IF(NOT(ISBLANK(L76)),L76,
VLOOKUP($A76,InnerGradeTable!$A:$W,MATCH(SUBSTITUTE(E$1,"|Float","표준수치"),InnerGradeTable!$1:$1,0),0)*TransferTable!$R76)))</f>
        <v>1.2377074258505983E-3</v>
      </c>
      <c r="F76">
        <f>MIN(1,IF($B76=0,0,
IF(NOT(ISBLANK(M76)),M76,
VLOOKUP($A76,InnerGradeTable!$A:$W,MATCH(SUBSTITUTE(F$1,"|Float","표준수치"),InnerGradeTable!$1:$1,0),0)*TransferTable!$R76)))</f>
        <v>3.094268564626496E-3</v>
      </c>
      <c r="G76">
        <f>MIN(1,IF($B76=0,0,
IF(NOT(ISBLANK(N76)),N76,
VLOOKUP($A76,InnerGradeTable!$A:$W,MATCH(SUBSTITUTE(G$1,"|Float","표준수치"),InnerGradeTable!$1:$1,0),0)*TransferTable!$R76)))</f>
        <v>7.7356714115662398E-3</v>
      </c>
      <c r="H76">
        <f>MIN(1,IF($B76=0,0,
IF(NOT(ISBLANK(O76)),O76,
VLOOKUP($A76,InnerGradeTable!$A:$W,MATCH(SUBSTITUTE(H$1,"|Float","표준수치"),InnerGradeTable!$1:$1,0),0)*TransferTable!$R76)))</f>
        <v>1.9339178528915601E-2</v>
      </c>
      <c r="I76">
        <f>MIN(1,IF($B76=0,0,
IF(NOT(ISBLANK(P76)),P76,
VLOOKUP($A76,InnerGradeTable!$A:$W,MATCH(SUBSTITUTE(I$1,"|Float","표준수치"),InnerGradeTable!$1:$1,0),0)*TransferTable!$R76)))</f>
        <v>1.9339178528915601E-2</v>
      </c>
      <c r="J76">
        <f>MIN(1,IF($B76=0,0,
IF(NOT(ISBLANK(Q76)),Q76,
VLOOKUP($A76,InnerGradeTable!$A:$W,MATCH(SUBSTITUTE(J$1,"|Float","표준수치"),InnerGradeTable!$1:$1,0),0)*TransferTable!$R76)))</f>
        <v>1.9339178528915601E-2</v>
      </c>
      <c r="R76">
        <f t="shared" si="7"/>
        <v>7.4293388236682162E-2</v>
      </c>
      <c r="S76">
        <f t="shared" si="8"/>
        <v>2.4456256916380092E-2</v>
      </c>
      <c r="T76">
        <f t="shared" si="8"/>
        <v>6.004539826862787E-2</v>
      </c>
      <c r="U76">
        <f t="shared" si="8"/>
        <v>0.14354481465784852</v>
      </c>
      <c r="V76">
        <f t="shared" si="8"/>
        <v>0.32178256783475512</v>
      </c>
      <c r="W76">
        <f t="shared" si="8"/>
        <v>0.6233471533248911</v>
      </c>
      <c r="X76">
        <f t="shared" si="8"/>
        <v>0.6233471533248911</v>
      </c>
      <c r="Y76">
        <f t="shared" si="8"/>
        <v>0.6233471533248911</v>
      </c>
      <c r="Z76">
        <f t="shared" si="9"/>
        <v>2019.363395153307</v>
      </c>
      <c r="AA76">
        <f t="shared" si="9"/>
        <v>807.44522801235371</v>
      </c>
      <c r="AB76">
        <f t="shared" si="9"/>
        <v>322.6777657455039</v>
      </c>
      <c r="AC76">
        <f t="shared" si="9"/>
        <v>128.77029053431065</v>
      </c>
      <c r="AD76">
        <f t="shared" si="9"/>
        <v>51.206063441609857</v>
      </c>
      <c r="AE76">
        <f t="shared" si="9"/>
        <v>51.206063441609857</v>
      </c>
      <c r="AF76">
        <f t="shared" si="9"/>
        <v>51.206063441609857</v>
      </c>
    </row>
    <row r="77" spans="1:32" x14ac:dyDescent="0.3">
      <c r="A77">
        <v>4</v>
      </c>
      <c r="B77">
        <v>21</v>
      </c>
      <c r="C77" s="1">
        <f t="shared" si="6"/>
        <v>6.1088077368783473</v>
      </c>
      <c r="D77">
        <f>MIN(1,IF($B77=0,0,
IF(NOT(ISBLANK(K77)),K77,
VLOOKUP($A77,InnerGradeTable!$A:$W,MATCH(SUBSTITUTE(D$1,"|Float","표준수치"),InnerGradeTable!$1:$1,0),0)*TransferTable!$R77)))</f>
        <v>4.584101577224438E-4</v>
      </c>
      <c r="E77">
        <f>MIN(1,IF($B77=0,0,
IF(NOT(ISBLANK(L77)),L77,
VLOOKUP($A77,InnerGradeTable!$A:$W,MATCH(SUBSTITUTE(E$1,"|Float","표준수치"),InnerGradeTable!$1:$1,0),0)*TransferTable!$R77)))</f>
        <v>1.1460253943061094E-3</v>
      </c>
      <c r="F77">
        <f>MIN(1,IF($B77=0,0,
IF(NOT(ISBLANK(M77)),M77,
VLOOKUP($A77,InnerGradeTable!$A:$W,MATCH(SUBSTITUTE(F$1,"|Float","표준수치"),InnerGradeTable!$1:$1,0),0)*TransferTable!$R77)))</f>
        <v>2.8650634857652737E-3</v>
      </c>
      <c r="G77">
        <f>MIN(1,IF($B77=0,0,
IF(NOT(ISBLANK(N77)),N77,
VLOOKUP($A77,InnerGradeTable!$A:$W,MATCH(SUBSTITUTE(G$1,"|Float","표준수치"),InnerGradeTable!$1:$1,0),0)*TransferTable!$R77)))</f>
        <v>7.1626587144131846E-3</v>
      </c>
      <c r="H77">
        <f>MIN(1,IF($B77=0,0,
IF(NOT(ISBLANK(O77)),O77,
VLOOKUP($A77,InnerGradeTable!$A:$W,MATCH(SUBSTITUTE(H$1,"|Float","표준수치"),InnerGradeTable!$1:$1,0),0)*TransferTable!$R77)))</f>
        <v>1.7906646786032959E-2</v>
      </c>
      <c r="I77">
        <f>MIN(1,IF($B77=0,0,
IF(NOT(ISBLANK(P77)),P77,
VLOOKUP($A77,InnerGradeTable!$A:$W,MATCH(SUBSTITUTE(I$1,"|Float","표준수치"),InnerGradeTable!$1:$1,0),0)*TransferTable!$R77)))</f>
        <v>1.7906646786032959E-2</v>
      </c>
      <c r="J77">
        <f>MIN(1,IF($B77=0,0,
IF(NOT(ISBLANK(Q77)),Q77,
VLOOKUP($A77,InnerGradeTable!$A:$W,MATCH(SUBSTITUTE(J$1,"|Float","표준수치"),InnerGradeTable!$1:$1,0),0)*TransferTable!$R77)))</f>
        <v>1.7906646786032959E-2</v>
      </c>
      <c r="R77">
        <f t="shared" si="7"/>
        <v>6.8790174293224218E-2</v>
      </c>
      <c r="S77">
        <f t="shared" si="8"/>
        <v>2.2664964487980499E-2</v>
      </c>
      <c r="T77">
        <f t="shared" si="8"/>
        <v>5.5721494350957967E-2</v>
      </c>
      <c r="U77">
        <f t="shared" si="8"/>
        <v>0.13364349091075722</v>
      </c>
      <c r="V77">
        <f t="shared" si="8"/>
        <v>0.30192008077713572</v>
      </c>
      <c r="W77">
        <f t="shared" si="8"/>
        <v>0.59482878116799753</v>
      </c>
      <c r="X77">
        <f t="shared" si="8"/>
        <v>0.59482878116799753</v>
      </c>
      <c r="Y77">
        <f t="shared" si="8"/>
        <v>0.59482878116799753</v>
      </c>
      <c r="Z77">
        <f t="shared" si="9"/>
        <v>2180.9524763039158</v>
      </c>
      <c r="AA77">
        <f t="shared" si="9"/>
        <v>872.08087011201019</v>
      </c>
      <c r="AB77">
        <f t="shared" si="9"/>
        <v>348.53204673203862</v>
      </c>
      <c r="AC77">
        <f t="shared" si="9"/>
        <v>139.11206359832667</v>
      </c>
      <c r="AD77">
        <f t="shared" si="9"/>
        <v>55.342926262144871</v>
      </c>
      <c r="AE77">
        <f t="shared" si="9"/>
        <v>55.342926262144871</v>
      </c>
      <c r="AF77">
        <f t="shared" si="9"/>
        <v>55.342926262144871</v>
      </c>
    </row>
    <row r="78" spans="1:32" x14ac:dyDescent="0.3">
      <c r="A78">
        <v>4</v>
      </c>
      <c r="B78">
        <v>22</v>
      </c>
      <c r="C78" s="1">
        <f t="shared" si="6"/>
        <v>6.6586004331973987</v>
      </c>
      <c r="D78">
        <f>MIN(1,IF($B78=0,0,
IF(NOT(ISBLANK(K78)),K78,
VLOOKUP($A78,InnerGradeTable!$A:$W,MATCH(SUBSTITUTE(D$1,"|Float","표준수치"),InnerGradeTable!$1:$1,0),0)*TransferTable!$R78)))</f>
        <v>4.2445384974300354E-4</v>
      </c>
      <c r="E78">
        <f>MIN(1,IF($B78=0,0,
IF(NOT(ISBLANK(L78)),L78,
VLOOKUP($A78,InnerGradeTable!$A:$W,MATCH(SUBSTITUTE(E$1,"|Float","표준수치"),InnerGradeTable!$1:$1,0),0)*TransferTable!$R78)))</f>
        <v>1.0611346243575089E-3</v>
      </c>
      <c r="F78">
        <f>MIN(1,IF($B78=0,0,
IF(NOT(ISBLANK(M78)),M78,
VLOOKUP($A78,InnerGradeTable!$A:$W,MATCH(SUBSTITUTE(F$1,"|Float","표준수치"),InnerGradeTable!$1:$1,0),0)*TransferTable!$R78)))</f>
        <v>2.6528365608937724E-3</v>
      </c>
      <c r="G78">
        <f>MIN(1,IF($B78=0,0,
IF(NOT(ISBLANK(N78)),N78,
VLOOKUP($A78,InnerGradeTable!$A:$W,MATCH(SUBSTITUTE(G$1,"|Float","표준수치"),InnerGradeTable!$1:$1,0),0)*TransferTable!$R78)))</f>
        <v>6.6320914022344303E-3</v>
      </c>
      <c r="H78">
        <f>MIN(1,IF($B78=0,0,
IF(NOT(ISBLANK(O78)),O78,
VLOOKUP($A78,InnerGradeTable!$A:$W,MATCH(SUBSTITUTE(H$1,"|Float","표준수치"),InnerGradeTable!$1:$1,0),0)*TransferTable!$R78)))</f>
        <v>1.6580228505586075E-2</v>
      </c>
      <c r="I78">
        <f>MIN(1,IF($B78=0,0,
IF(NOT(ISBLANK(P78)),P78,
VLOOKUP($A78,InnerGradeTable!$A:$W,MATCH(SUBSTITUTE(I$1,"|Float","표준수치"),InnerGradeTable!$1:$1,0),0)*TransferTable!$R78)))</f>
        <v>1.6580228505586075E-2</v>
      </c>
      <c r="J78">
        <f>MIN(1,IF($B78=0,0,
IF(NOT(ISBLANK(Q78)),Q78,
VLOOKUP($A78,InnerGradeTable!$A:$W,MATCH(SUBSTITUTE(J$1,"|Float","표준수치"),InnerGradeTable!$1:$1,0),0)*TransferTable!$R78)))</f>
        <v>1.6580228505586075E-2</v>
      </c>
      <c r="R78">
        <f t="shared" si="7"/>
        <v>6.3694605827059464E-2</v>
      </c>
      <c r="S78">
        <f t="shared" si="8"/>
        <v>2.1003486542905625E-2</v>
      </c>
      <c r="T78">
        <f t="shared" si="8"/>
        <v>5.1700502809993276E-2</v>
      </c>
      <c r="U78">
        <f t="shared" si="8"/>
        <v>0.12437562736509478</v>
      </c>
      <c r="V78">
        <f t="shared" si="8"/>
        <v>0.28302124710974219</v>
      </c>
      <c r="W78">
        <f t="shared" si="8"/>
        <v>0.56654224922994922</v>
      </c>
      <c r="X78">
        <f t="shared" si="8"/>
        <v>0.56654224922994922</v>
      </c>
      <c r="Y78">
        <f t="shared" si="8"/>
        <v>0.56654224922994922</v>
      </c>
      <c r="Z78">
        <f t="shared" si="9"/>
        <v>2355.4686832397942</v>
      </c>
      <c r="AA78">
        <f t="shared" si="9"/>
        <v>941.88736181086517</v>
      </c>
      <c r="AB78">
        <f t="shared" si="9"/>
        <v>376.45466576409899</v>
      </c>
      <c r="AC78">
        <f t="shared" si="9"/>
        <v>150.28116735178531</v>
      </c>
      <c r="AD78">
        <f t="shared" si="9"/>
        <v>59.810709759279412</v>
      </c>
      <c r="AE78">
        <f t="shared" si="9"/>
        <v>59.810709759279412</v>
      </c>
      <c r="AF78">
        <f t="shared" si="9"/>
        <v>59.810709759279412</v>
      </c>
    </row>
    <row r="79" spans="1:32" x14ac:dyDescent="0.3">
      <c r="A79">
        <v>4</v>
      </c>
      <c r="B79">
        <v>23</v>
      </c>
      <c r="C79" s="1">
        <f t="shared" si="6"/>
        <v>7.2578744721851649</v>
      </c>
      <c r="D79">
        <f>MIN(1,IF($B79=0,0,
IF(NOT(ISBLANK(K79)),K79,
VLOOKUP($A79,InnerGradeTable!$A:$W,MATCH(SUBSTITUTE(D$1,"|Float","표준수치"),InnerGradeTable!$1:$1,0),0)*TransferTable!$R79)))</f>
        <v>3.9301282383611438E-4</v>
      </c>
      <c r="E79">
        <f>MIN(1,IF($B79=0,0,
IF(NOT(ISBLANK(L79)),L79,
VLOOKUP($A79,InnerGradeTable!$A:$W,MATCH(SUBSTITUTE(E$1,"|Float","표준수치"),InnerGradeTable!$1:$1,0),0)*TransferTable!$R79)))</f>
        <v>9.8253205959028598E-4</v>
      </c>
      <c r="F79">
        <f>MIN(1,IF($B79=0,0,
IF(NOT(ISBLANK(M79)),M79,
VLOOKUP($A79,InnerGradeTable!$A:$W,MATCH(SUBSTITUTE(F$1,"|Float","표준수치"),InnerGradeTable!$1:$1,0),0)*TransferTable!$R79)))</f>
        <v>2.4563301489757151E-3</v>
      </c>
      <c r="G79">
        <f>MIN(1,IF($B79=0,0,
IF(NOT(ISBLANK(N79)),N79,
VLOOKUP($A79,InnerGradeTable!$A:$W,MATCH(SUBSTITUTE(G$1,"|Float","표준수치"),InnerGradeTable!$1:$1,0),0)*TransferTable!$R79)))</f>
        <v>6.1408253724392868E-3</v>
      </c>
      <c r="H79">
        <f>MIN(1,IF($B79=0,0,
IF(NOT(ISBLANK(O79)),O79,
VLOOKUP($A79,InnerGradeTable!$A:$W,MATCH(SUBSTITUTE(H$1,"|Float","표준수치"),InnerGradeTable!$1:$1,0),0)*TransferTable!$R79)))</f>
        <v>1.5352063431098217E-2</v>
      </c>
      <c r="I79">
        <f>MIN(1,IF($B79=0,0,
IF(NOT(ISBLANK(P79)),P79,
VLOOKUP($A79,InnerGradeTable!$A:$W,MATCH(SUBSTITUTE(I$1,"|Float","표준수치"),InnerGradeTable!$1:$1,0),0)*TransferTable!$R79)))</f>
        <v>1.5352063431098217E-2</v>
      </c>
      <c r="J79">
        <f>MIN(1,IF($B79=0,0,
IF(NOT(ISBLANK(Q79)),Q79,
VLOOKUP($A79,InnerGradeTable!$A:$W,MATCH(SUBSTITUTE(J$1,"|Float","표준수치"),InnerGradeTable!$1:$1,0),0)*TransferTable!$R79)))</f>
        <v>1.5352063431098217E-2</v>
      </c>
      <c r="R79">
        <f t="shared" si="7"/>
        <v>5.897648687690691E-2</v>
      </c>
      <c r="S79">
        <f t="shared" si="8"/>
        <v>1.946261315079334E-2</v>
      </c>
      <c r="T79">
        <f t="shared" si="8"/>
        <v>4.796240367336535E-2</v>
      </c>
      <c r="U79">
        <f t="shared" si="8"/>
        <v>0.11570768139979637</v>
      </c>
      <c r="V79">
        <f t="shared" si="8"/>
        <v>0.26507578165186452</v>
      </c>
      <c r="W79">
        <f t="shared" si="8"/>
        <v>0.53863063224761865</v>
      </c>
      <c r="X79">
        <f t="shared" si="8"/>
        <v>0.53863063224761865</v>
      </c>
      <c r="Y79">
        <f t="shared" si="8"/>
        <v>0.53863063224761865</v>
      </c>
      <c r="Z79">
        <f t="shared" si="9"/>
        <v>2543.9461860761526</v>
      </c>
      <c r="AA79">
        <f t="shared" si="9"/>
        <v>1017.2783712080845</v>
      </c>
      <c r="AB79">
        <f t="shared" si="9"/>
        <v>406.61109021503989</v>
      </c>
      <c r="AC79">
        <f t="shared" si="9"/>
        <v>162.34378908447957</v>
      </c>
      <c r="AD79">
        <f t="shared" si="9"/>
        <v>64.635889740268098</v>
      </c>
      <c r="AE79">
        <f t="shared" si="9"/>
        <v>64.635889740268098</v>
      </c>
      <c r="AF79">
        <f t="shared" si="9"/>
        <v>64.635889740268098</v>
      </c>
    </row>
    <row r="80" spans="1:32" x14ac:dyDescent="0.3">
      <c r="A80">
        <v>4</v>
      </c>
      <c r="B80">
        <v>24</v>
      </c>
      <c r="C80" s="1">
        <f t="shared" si="6"/>
        <v>7.9110831746818304</v>
      </c>
      <c r="D80">
        <f>MIN(1,IF($B80=0,0,
IF(NOT(ISBLANK(K80)),K80,
VLOOKUP($A80,InnerGradeTable!$A:$W,MATCH(SUBSTITUTE(D$1,"|Float","표준수치"),InnerGradeTable!$1:$1,0),0)*TransferTable!$R80)))</f>
        <v>3.6390076281121698E-4</v>
      </c>
      <c r="E80">
        <f>MIN(1,IF($B80=0,0,
IF(NOT(ISBLANK(L80)),L80,
VLOOKUP($A80,InnerGradeTable!$A:$W,MATCH(SUBSTITUTE(E$1,"|Float","표준수치"),InnerGradeTable!$1:$1,0),0)*TransferTable!$R80)))</f>
        <v>9.097519070280425E-4</v>
      </c>
      <c r="F80">
        <f>MIN(1,IF($B80=0,0,
IF(NOT(ISBLANK(M80)),M80,
VLOOKUP($A80,InnerGradeTable!$A:$W,MATCH(SUBSTITUTE(F$1,"|Float","표준수치"),InnerGradeTable!$1:$1,0),0)*TransferTable!$R80)))</f>
        <v>2.2743797675701064E-3</v>
      </c>
      <c r="G80">
        <f>MIN(1,IF($B80=0,0,
IF(NOT(ISBLANK(N80)),N80,
VLOOKUP($A80,InnerGradeTable!$A:$W,MATCH(SUBSTITUTE(G$1,"|Float","표준수치"),InnerGradeTable!$1:$1,0),0)*TransferTable!$R80)))</f>
        <v>5.6859494189252652E-3</v>
      </c>
      <c r="H80">
        <f>MIN(1,IF($B80=0,0,
IF(NOT(ISBLANK(O80)),O80,
VLOOKUP($A80,InnerGradeTable!$A:$W,MATCH(SUBSTITUTE(H$1,"|Float","표준수치"),InnerGradeTable!$1:$1,0),0)*TransferTable!$R80)))</f>
        <v>1.4214873547313165E-2</v>
      </c>
      <c r="I80">
        <f>MIN(1,IF($B80=0,0,
IF(NOT(ISBLANK(P80)),P80,
VLOOKUP($A80,InnerGradeTable!$A:$W,MATCH(SUBSTITUTE(I$1,"|Float","표준수치"),InnerGradeTable!$1:$1,0),0)*TransferTable!$R80)))</f>
        <v>1.4214873547313165E-2</v>
      </c>
      <c r="J80">
        <f>MIN(1,IF($B80=0,0,
IF(NOT(ISBLANK(Q80)),Q80,
VLOOKUP($A80,InnerGradeTable!$A:$W,MATCH(SUBSTITUTE(J$1,"|Float","표준수치"),InnerGradeTable!$1:$1,0),0)*TransferTable!$R80)))</f>
        <v>1.4214873547313165E-2</v>
      </c>
      <c r="R80">
        <f t="shared" si="7"/>
        <v>5.4607858219358249E-2</v>
      </c>
      <c r="S80">
        <f t="shared" si="8"/>
        <v>1.8033759509693104E-2</v>
      </c>
      <c r="T80">
        <f t="shared" si="8"/>
        <v>4.4488327369396452E-2</v>
      </c>
      <c r="U80">
        <f t="shared" si="8"/>
        <v>0.10760686115085916</v>
      </c>
      <c r="V80">
        <f t="shared" si="8"/>
        <v>0.24806755915674372</v>
      </c>
      <c r="W80">
        <f t="shared" si="8"/>
        <v>0.51122041176830224</v>
      </c>
      <c r="X80">
        <f t="shared" si="8"/>
        <v>0.51122041176830224</v>
      </c>
      <c r="Y80">
        <f t="shared" si="8"/>
        <v>0.51122041176830224</v>
      </c>
      <c r="Z80">
        <f t="shared" si="9"/>
        <v>2747.5018885335312</v>
      </c>
      <c r="AA80">
        <f t="shared" si="9"/>
        <v>1098.7006598410162</v>
      </c>
      <c r="AB80">
        <f t="shared" si="9"/>
        <v>439.18002482347327</v>
      </c>
      <c r="AC80">
        <f t="shared" si="9"/>
        <v>175.37141100636882</v>
      </c>
      <c r="AD80">
        <f t="shared" si="9"/>
        <v>69.847059909717487</v>
      </c>
      <c r="AE80">
        <f t="shared" si="9"/>
        <v>69.847059909717487</v>
      </c>
      <c r="AF80">
        <f t="shared" si="9"/>
        <v>69.847059909717487</v>
      </c>
    </row>
    <row r="81" spans="1:32" x14ac:dyDescent="0.3">
      <c r="A81">
        <v>4</v>
      </c>
      <c r="B81">
        <v>25</v>
      </c>
      <c r="C81" s="1">
        <f t="shared" si="6"/>
        <v>8.6230806604031951</v>
      </c>
      <c r="D81">
        <f>MIN(1,IF($B81=0,0,
IF(NOT(ISBLANK(K81)),K81,
VLOOKUP($A81,InnerGradeTable!$A:$W,MATCH(SUBSTITUTE(D$1,"|Float","표준수치"),InnerGradeTable!$1:$1,0),0)*TransferTable!$R81)))</f>
        <v>1.8195038140560849E-4</v>
      </c>
      <c r="E81">
        <f>MIN(1,IF($B81=0,0,
IF(NOT(ISBLANK(L81)),L81,
VLOOKUP($A81,InnerGradeTable!$A:$W,MATCH(SUBSTITUTE(E$1,"|Float","표준수치"),InnerGradeTable!$1:$1,0),0)*TransferTable!$R81)))</f>
        <v>4.5487595351402125E-4</v>
      </c>
      <c r="F81">
        <f>MIN(1,IF($B81=0,0,
IF(NOT(ISBLANK(M81)),M81,
VLOOKUP($A81,InnerGradeTable!$A:$W,MATCH(SUBSTITUTE(F$1,"|Float","표준수치"),InnerGradeTable!$1:$1,0),0)*TransferTable!$R81)))</f>
        <v>1.1371898837850532E-3</v>
      </c>
      <c r="G81">
        <f>MIN(1,IF($B81=0,0,
IF(NOT(ISBLANK(N81)),N81,
VLOOKUP($A81,InnerGradeTable!$A:$W,MATCH(SUBSTITUTE(G$1,"|Float","표준수치"),InnerGradeTable!$1:$1,0),0)*TransferTable!$R81)))</f>
        <v>2.8429747094626326E-3</v>
      </c>
      <c r="H81">
        <f>MIN(1,IF($B81=0,0,
IF(NOT(ISBLANK(O81)),O81,
VLOOKUP($A81,InnerGradeTable!$A:$W,MATCH(SUBSTITUTE(H$1,"|Float","표준수치"),InnerGradeTable!$1:$1,0),0)*TransferTable!$R81)))</f>
        <v>7.1074367736565823E-3</v>
      </c>
      <c r="I81">
        <f>MIN(1,IF($B81=0,0,
IF(NOT(ISBLANK(P81)),P81,
VLOOKUP($A81,InnerGradeTable!$A:$W,MATCH(SUBSTITUTE(I$1,"|Float","표준수치"),InnerGradeTable!$1:$1,0),0)*TransferTable!$R81)))</f>
        <v>7.1074367736565823E-3</v>
      </c>
      <c r="J81">
        <f>MIN(1,IF($B81=0,0,
IF(NOT(ISBLANK(Q81)),Q81,
VLOOKUP($A81,InnerGradeTable!$A:$W,MATCH(SUBSTITUTE(J$1,"|Float","표준수치"),InnerGradeTable!$1:$1,0),0)*TransferTable!$R81)))</f>
        <v>7.1074367736565823E-3</v>
      </c>
      <c r="R81">
        <f t="shared" si="7"/>
        <v>2.7303929109679125E-2</v>
      </c>
      <c r="S81">
        <f t="shared" si="8"/>
        <v>9.057082103522851E-3</v>
      </c>
      <c r="T81">
        <f t="shared" si="8"/>
        <v>2.2492165233378825E-2</v>
      </c>
      <c r="U81">
        <f t="shared" si="8"/>
        <v>5.5303766071326366E-2</v>
      </c>
      <c r="V81">
        <f t="shared" si="8"/>
        <v>0.13268338289531678</v>
      </c>
      <c r="W81">
        <f t="shared" si="8"/>
        <v>0.29997606113703879</v>
      </c>
      <c r="X81">
        <f t="shared" si="8"/>
        <v>0.29997606113703879</v>
      </c>
      <c r="Y81">
        <f t="shared" si="8"/>
        <v>0.29997606113703879</v>
      </c>
      <c r="Z81">
        <f t="shared" si="9"/>
        <v>5495.5038453129428</v>
      </c>
      <c r="AA81">
        <f t="shared" si="9"/>
        <v>2197.9014903510938</v>
      </c>
      <c r="AB81">
        <f t="shared" si="9"/>
        <v>878.8604766597914</v>
      </c>
      <c r="AC81">
        <f t="shared" si="9"/>
        <v>351.24389167786921</v>
      </c>
      <c r="AD81">
        <f t="shared" si="9"/>
        <v>140.19680742138519</v>
      </c>
      <c r="AE81">
        <f t="shared" si="9"/>
        <v>140.19680742138519</v>
      </c>
      <c r="AF81">
        <f t="shared" si="9"/>
        <v>140.19680742138519</v>
      </c>
    </row>
    <row r="82" spans="1:32" x14ac:dyDescent="0.3">
      <c r="A82">
        <v>4</v>
      </c>
      <c r="B82">
        <v>26</v>
      </c>
      <c r="C82" s="1">
        <f t="shared" si="6"/>
        <v>9.3991579198394835</v>
      </c>
      <c r="D82">
        <f>MIN(1,IF($B82=0,0,
IF(NOT(ISBLANK(K82)),K82,
VLOOKUP($A82,InnerGradeTable!$A:$W,MATCH(SUBSTITUTE(D$1,"|Float","표준수치"),InnerGradeTable!$1:$1,0),0)*TransferTable!$R82)))</f>
        <v>1.6847257537556343E-4</v>
      </c>
      <c r="E82">
        <f>MIN(1,IF($B82=0,0,
IF(NOT(ISBLANK(L82)),L82,
VLOOKUP($A82,InnerGradeTable!$A:$W,MATCH(SUBSTITUTE(E$1,"|Float","표준수치"),InnerGradeTable!$1:$1,0),0)*TransferTable!$R82)))</f>
        <v>4.2118143843890852E-4</v>
      </c>
      <c r="F82">
        <f>MIN(1,IF($B82=0,0,
IF(NOT(ISBLANK(M82)),M82,
VLOOKUP($A82,InnerGradeTable!$A:$W,MATCH(SUBSTITUTE(F$1,"|Float","표준수치"),InnerGradeTable!$1:$1,0),0)*TransferTable!$R82)))</f>
        <v>1.0529535960972715E-3</v>
      </c>
      <c r="G82">
        <f>MIN(1,IF($B82=0,0,
IF(NOT(ISBLANK(N82)),N82,
VLOOKUP($A82,InnerGradeTable!$A:$W,MATCH(SUBSTITUTE(G$1,"|Float","표준수치"),InnerGradeTable!$1:$1,0),0)*TransferTable!$R82)))</f>
        <v>2.6323839902431785E-3</v>
      </c>
      <c r="H82">
        <f>MIN(1,IF($B82=0,0,
IF(NOT(ISBLANK(O82)),O82,
VLOOKUP($A82,InnerGradeTable!$A:$W,MATCH(SUBSTITUTE(H$1,"|Float","표준수치"),InnerGradeTable!$1:$1,0),0)*TransferTable!$R82)))</f>
        <v>6.5809599756079459E-3</v>
      </c>
      <c r="I82">
        <f>MIN(1,IF($B82=0,0,
IF(NOT(ISBLANK(P82)),P82,
VLOOKUP($A82,InnerGradeTable!$A:$W,MATCH(SUBSTITUTE(I$1,"|Float","표준수치"),InnerGradeTable!$1:$1,0),0)*TransferTable!$R82)))</f>
        <v>6.5809599756079459E-3</v>
      </c>
      <c r="J82">
        <f>MIN(1,IF($B82=0,0,
IF(NOT(ISBLANK(Q82)),Q82,
VLOOKUP($A82,InnerGradeTable!$A:$W,MATCH(SUBSTITUTE(J$1,"|Float","표준수치"),InnerGradeTable!$1:$1,0),0)*TransferTable!$R82)))</f>
        <v>6.5809599756079459E-3</v>
      </c>
      <c r="R82">
        <f t="shared" si="7"/>
        <v>2.5281415842295485E-2</v>
      </c>
      <c r="S82">
        <f t="shared" si="8"/>
        <v>8.3889531204041079E-3</v>
      </c>
      <c r="T82">
        <f t="shared" si="8"/>
        <v>2.084322170628583E-2</v>
      </c>
      <c r="U82">
        <f t="shared" si="8"/>
        <v>5.1312109580950227E-2</v>
      </c>
      <c r="V82">
        <f t="shared" si="8"/>
        <v>0.12347735589588404</v>
      </c>
      <c r="W82">
        <f t="shared" si="8"/>
        <v>0.28117367302441421</v>
      </c>
      <c r="X82">
        <f t="shared" si="8"/>
        <v>0.28117367302441421</v>
      </c>
      <c r="Y82">
        <f t="shared" si="8"/>
        <v>0.28117367302441421</v>
      </c>
      <c r="Z82">
        <f t="shared" si="9"/>
        <v>5935.1841564426677</v>
      </c>
      <c r="AA82">
        <f t="shared" si="9"/>
        <v>2373.7736183426359</v>
      </c>
      <c r="AB82">
        <f t="shared" si="9"/>
        <v>949.2093367120226</v>
      </c>
      <c r="AC82">
        <f t="shared" si="9"/>
        <v>379.38345787842195</v>
      </c>
      <c r="AD82">
        <f t="shared" si="9"/>
        <v>151.45268960609346</v>
      </c>
      <c r="AE82">
        <f t="shared" si="9"/>
        <v>151.45268960609346</v>
      </c>
      <c r="AF82">
        <f t="shared" si="9"/>
        <v>151.45268960609346</v>
      </c>
    </row>
    <row r="83" spans="1:32" x14ac:dyDescent="0.3">
      <c r="A83">
        <v>4</v>
      </c>
      <c r="B83">
        <v>27</v>
      </c>
      <c r="C83" s="1">
        <f t="shared" si="6"/>
        <v>10.245082132625038</v>
      </c>
      <c r="D83">
        <f>MIN(1,IF($B83=0,0,
IF(NOT(ISBLANK(K83)),K83,
VLOOKUP($A83,InnerGradeTable!$A:$W,MATCH(SUBSTITUTE(D$1,"|Float","표준수치"),InnerGradeTable!$1:$1,0),0)*TransferTable!$R83)))</f>
        <v>1.559931253477439E-4</v>
      </c>
      <c r="E83">
        <f>MIN(1,IF($B83=0,0,
IF(NOT(ISBLANK(L83)),L83,
VLOOKUP($A83,InnerGradeTable!$A:$W,MATCH(SUBSTITUTE(E$1,"|Float","표준수치"),InnerGradeTable!$1:$1,0),0)*TransferTable!$R83)))</f>
        <v>3.8998281336935975E-4</v>
      </c>
      <c r="F83">
        <f>MIN(1,IF($B83=0,0,
IF(NOT(ISBLANK(M83)),M83,
VLOOKUP($A83,InnerGradeTable!$A:$W,MATCH(SUBSTITUTE(F$1,"|Float","표준수치"),InnerGradeTable!$1:$1,0),0)*TransferTable!$R83)))</f>
        <v>9.7495703342339939E-4</v>
      </c>
      <c r="G83">
        <f>MIN(1,IF($B83=0,0,
IF(NOT(ISBLANK(N83)),N83,
VLOOKUP($A83,InnerGradeTable!$A:$W,MATCH(SUBSTITUTE(G$1,"|Float","표준수치"),InnerGradeTable!$1:$1,0),0)*TransferTable!$R83)))</f>
        <v>2.4373925835584984E-3</v>
      </c>
      <c r="H83">
        <f>MIN(1,IF($B83=0,0,
IF(NOT(ISBLANK(O83)),O83,
VLOOKUP($A83,InnerGradeTable!$A:$W,MATCH(SUBSTITUTE(H$1,"|Float","표준수치"),InnerGradeTable!$1:$1,0),0)*TransferTable!$R83)))</f>
        <v>6.0934814588962461E-3</v>
      </c>
      <c r="I83">
        <f>MIN(1,IF($B83=0,0,
IF(NOT(ISBLANK(P83)),P83,
VLOOKUP($A83,InnerGradeTable!$A:$W,MATCH(SUBSTITUTE(I$1,"|Float","표준수치"),InnerGradeTable!$1:$1,0),0)*TransferTable!$R83)))</f>
        <v>6.0934814588962461E-3</v>
      </c>
      <c r="J83">
        <f>MIN(1,IF($B83=0,0,
IF(NOT(ISBLANK(Q83)),Q83,
VLOOKUP($A83,InnerGradeTable!$A:$W,MATCH(SUBSTITUTE(J$1,"|Float","표준수치"),InnerGradeTable!$1:$1,0),0)*TransferTable!$R83)))</f>
        <v>6.0934814588962461E-3</v>
      </c>
      <c r="R83">
        <f t="shared" si="7"/>
        <v>2.3408718372495817E-2</v>
      </c>
      <c r="S83">
        <f t="shared" si="8"/>
        <v>7.7699215585654846E-3</v>
      </c>
      <c r="T83">
        <f t="shared" si="8"/>
        <v>1.9313991780768536E-2</v>
      </c>
      <c r="U83">
        <f t="shared" si="8"/>
        <v>4.7601396492699344E-2</v>
      </c>
      <c r="V83">
        <f t="shared" si="8"/>
        <v>0.11486791190180834</v>
      </c>
      <c r="W83">
        <f t="shared" si="8"/>
        <v>0.26332327845229153</v>
      </c>
      <c r="X83">
        <f t="shared" si="8"/>
        <v>0.26332327845229153</v>
      </c>
      <c r="Y83">
        <f t="shared" si="8"/>
        <v>0.26332327845229153</v>
      </c>
      <c r="Z83">
        <f t="shared" si="9"/>
        <v>6410.0388922031343</v>
      </c>
      <c r="AA83">
        <f t="shared" si="9"/>
        <v>2563.7155159241593</v>
      </c>
      <c r="AB83">
        <f t="shared" si="9"/>
        <v>1025.186103943533</v>
      </c>
      <c r="AC83">
        <f t="shared" si="9"/>
        <v>409.77418530309825</v>
      </c>
      <c r="AD83">
        <f t="shared" si="9"/>
        <v>163.60903212490163</v>
      </c>
      <c r="AE83">
        <f t="shared" si="9"/>
        <v>163.60903212490163</v>
      </c>
      <c r="AF83">
        <f t="shared" si="9"/>
        <v>163.60903212490163</v>
      </c>
    </row>
    <row r="84" spans="1:32" x14ac:dyDescent="0.3">
      <c r="A84">
        <v>4</v>
      </c>
      <c r="B84">
        <v>28</v>
      </c>
      <c r="C84" s="1">
        <f t="shared" si="6"/>
        <v>11.167139524561293</v>
      </c>
      <c r="D84">
        <f>MIN(1,IF($B84=0,0,
IF(NOT(ISBLANK(K84)),K84,
VLOOKUP($A84,InnerGradeTable!$A:$W,MATCH(SUBSTITUTE(D$1,"|Float","표준수치"),InnerGradeTable!$1:$1,0),0)*TransferTable!$R84)))</f>
        <v>1.4443807902568879E-4</v>
      </c>
      <c r="E84">
        <f>MIN(1,IF($B84=0,0,
IF(NOT(ISBLANK(L84)),L84,
VLOOKUP($A84,InnerGradeTable!$A:$W,MATCH(SUBSTITUTE(E$1,"|Float","표준수치"),InnerGradeTable!$1:$1,0),0)*TransferTable!$R84)))</f>
        <v>3.6109519756422195E-4</v>
      </c>
      <c r="F84">
        <f>MIN(1,IF($B84=0,0,
IF(NOT(ISBLANK(M84)),M84,
VLOOKUP($A84,InnerGradeTable!$A:$W,MATCH(SUBSTITUTE(F$1,"|Float","표준수치"),InnerGradeTable!$1:$1,0),0)*TransferTable!$R84)))</f>
        <v>9.0273799391055491E-4</v>
      </c>
      <c r="G84">
        <f>MIN(1,IF($B84=0,0,
IF(NOT(ISBLANK(N84)),N84,
VLOOKUP($A84,InnerGradeTable!$A:$W,MATCH(SUBSTITUTE(G$1,"|Float","표준수치"),InnerGradeTable!$1:$1,0),0)*TransferTable!$R84)))</f>
        <v>2.2568449847763872E-3</v>
      </c>
      <c r="H84">
        <f>MIN(1,IF($B84=0,0,
IF(NOT(ISBLANK(O84)),O84,
VLOOKUP($A84,InnerGradeTable!$A:$W,MATCH(SUBSTITUTE(H$1,"|Float","표준수치"),InnerGradeTable!$1:$1,0),0)*TransferTable!$R84)))</f>
        <v>5.6421124619409676E-3</v>
      </c>
      <c r="I84">
        <f>MIN(1,IF($B84=0,0,
IF(NOT(ISBLANK(P84)),P84,
VLOOKUP($A84,InnerGradeTable!$A:$W,MATCH(SUBSTITUTE(I$1,"|Float","표준수치"),InnerGradeTable!$1:$1,0),0)*TransferTable!$R84)))</f>
        <v>5.6421124619409676E-3</v>
      </c>
      <c r="J84">
        <f>MIN(1,IF($B84=0,0,
IF(NOT(ISBLANK(Q84)),Q84,
VLOOKUP($A84,InnerGradeTable!$A:$W,MATCH(SUBSTITUTE(J$1,"|Float","표준수치"),InnerGradeTable!$1:$1,0),0)*TransferTable!$R84)))</f>
        <v>5.6421124619409676E-3</v>
      </c>
      <c r="R84">
        <f t="shared" si="7"/>
        <v>2.1674739233792421E-2</v>
      </c>
      <c r="S84">
        <f t="shared" si="8"/>
        <v>7.1964065228594665E-3</v>
      </c>
      <c r="T84">
        <f t="shared" si="8"/>
        <v>1.7895951371101448E-2</v>
      </c>
      <c r="U84">
        <f t="shared" si="8"/>
        <v>4.415287075265717E-2</v>
      </c>
      <c r="V84">
        <f t="shared" si="8"/>
        <v>0.1068223438878777</v>
      </c>
      <c r="W84">
        <f t="shared" si="8"/>
        <v>0.24640822127215523</v>
      </c>
      <c r="X84">
        <f t="shared" si="8"/>
        <v>0.24640822127215523</v>
      </c>
      <c r="Y84">
        <f t="shared" si="8"/>
        <v>0.24640822127215523</v>
      </c>
      <c r="Z84">
        <f t="shared" si="9"/>
        <v>6922.8820065840364</v>
      </c>
      <c r="AA84">
        <f t="shared" si="9"/>
        <v>2768.8527647109895</v>
      </c>
      <c r="AB84">
        <f t="shared" si="9"/>
        <v>1107.2410110492046</v>
      </c>
      <c r="AC84">
        <f t="shared" si="9"/>
        <v>442.59616715255925</v>
      </c>
      <c r="AD84">
        <f t="shared" si="9"/>
        <v>176.7378725700955</v>
      </c>
      <c r="AE84">
        <f t="shared" si="9"/>
        <v>176.7378725700955</v>
      </c>
      <c r="AF84">
        <f t="shared" si="9"/>
        <v>176.7378725700955</v>
      </c>
    </row>
    <row r="85" spans="1:32" x14ac:dyDescent="0.3">
      <c r="A85">
        <v>4</v>
      </c>
      <c r="B85">
        <v>29</v>
      </c>
      <c r="C85" s="1">
        <f t="shared" si="6"/>
        <v>12.17218208177181</v>
      </c>
      <c r="D85">
        <f>MIN(1,IF($B85=0,0,
IF(NOT(ISBLANK(K85)),K85,
VLOOKUP($A85,InnerGradeTable!$A:$W,MATCH(SUBSTITUTE(D$1,"|Float","표준수치"),InnerGradeTable!$1:$1,0),0)*TransferTable!$R85)))</f>
        <v>1.3373896206082293E-4</v>
      </c>
      <c r="E85">
        <f>MIN(1,IF($B85=0,0,
IF(NOT(ISBLANK(L85)),L85,
VLOOKUP($A85,InnerGradeTable!$A:$W,MATCH(SUBSTITUTE(E$1,"|Float","표준수치"),InnerGradeTable!$1:$1,0),0)*TransferTable!$R85)))</f>
        <v>3.3434740515205733E-4</v>
      </c>
      <c r="F85">
        <f>MIN(1,IF($B85=0,0,
IF(NOT(ISBLANK(M85)),M85,
VLOOKUP($A85,InnerGradeTable!$A:$W,MATCH(SUBSTITUTE(F$1,"|Float","표준수치"),InnerGradeTable!$1:$1,0),0)*TransferTable!$R85)))</f>
        <v>8.3586851288014344E-4</v>
      </c>
      <c r="G85">
        <f>MIN(1,IF($B85=0,0,
IF(NOT(ISBLANK(N85)),N85,
VLOOKUP($A85,InnerGradeTable!$A:$W,MATCH(SUBSTITUTE(G$1,"|Float","표준수치"),InnerGradeTable!$1:$1,0),0)*TransferTable!$R85)))</f>
        <v>2.0896712822003585E-3</v>
      </c>
      <c r="H85">
        <f>MIN(1,IF($B85=0,0,
IF(NOT(ISBLANK(O85)),O85,
VLOOKUP($A85,InnerGradeTable!$A:$W,MATCH(SUBSTITUTE(H$1,"|Float","표준수치"),InnerGradeTable!$1:$1,0),0)*TransferTable!$R85)))</f>
        <v>5.2241782055008961E-3</v>
      </c>
      <c r="I85">
        <f>MIN(1,IF($B85=0,0,
IF(NOT(ISBLANK(P85)),P85,
VLOOKUP($A85,InnerGradeTable!$A:$W,MATCH(SUBSTITUTE(I$1,"|Float","표준수치"),InnerGradeTable!$1:$1,0),0)*TransferTable!$R85)))</f>
        <v>5.2241782055008961E-3</v>
      </c>
      <c r="J85">
        <f>MIN(1,IF($B85=0,0,
IF(NOT(ISBLANK(Q85)),Q85,
VLOOKUP($A85,InnerGradeTable!$A:$W,MATCH(SUBSTITUTE(J$1,"|Float","표준수치"),InnerGradeTable!$1:$1,0),0)*TransferTable!$R85)))</f>
        <v>5.2241782055008961E-3</v>
      </c>
      <c r="R85">
        <f t="shared" si="7"/>
        <v>2.0069202994252241E-2</v>
      </c>
      <c r="S85">
        <f t="shared" si="8"/>
        <v>6.6650844293072442E-3</v>
      </c>
      <c r="T85">
        <f t="shared" si="8"/>
        <v>1.6581159430354764E-2</v>
      </c>
      <c r="U85">
        <f t="shared" si="8"/>
        <v>4.0948882200965153E-2</v>
      </c>
      <c r="V85">
        <f t="shared" si="8"/>
        <v>9.9308866799982853E-2</v>
      </c>
      <c r="W85">
        <f t="shared" si="8"/>
        <v>0.23040709356296851</v>
      </c>
      <c r="X85">
        <f t="shared" si="8"/>
        <v>0.23040709356296851</v>
      </c>
      <c r="Y85">
        <f t="shared" si="8"/>
        <v>0.23040709356296851</v>
      </c>
      <c r="Z85">
        <f t="shared" si="9"/>
        <v>7476.7525698928212</v>
      </c>
      <c r="AA85">
        <f t="shared" si="9"/>
        <v>2990.4009928441096</v>
      </c>
      <c r="AB85">
        <f t="shared" si="9"/>
        <v>1195.8603093305551</v>
      </c>
      <c r="AC85">
        <f t="shared" si="9"/>
        <v>478.04390406093614</v>
      </c>
      <c r="AD85">
        <f t="shared" si="9"/>
        <v>190.91701148363151</v>
      </c>
      <c r="AE85">
        <f t="shared" si="9"/>
        <v>190.91701148363151</v>
      </c>
      <c r="AF85">
        <f t="shared" si="9"/>
        <v>190.91701148363151</v>
      </c>
    </row>
    <row r="86" spans="1:32" x14ac:dyDescent="0.3">
      <c r="A86">
        <v>4</v>
      </c>
      <c r="B86">
        <v>30</v>
      </c>
      <c r="C86" s="1">
        <f t="shared" si="6"/>
        <v>13.267678469131274</v>
      </c>
      <c r="D86">
        <f>MIN(1,IF($B86=0,0,
IF(NOT(ISBLANK(K86)),K86,
VLOOKUP($A86,InnerGradeTable!$A:$W,MATCH(SUBSTITUTE(D$1,"|Float","표준수치"),InnerGradeTable!$1:$1,0),0)*TransferTable!$R86)))</f>
        <v>4.4579654020274313E-5</v>
      </c>
      <c r="E86">
        <f>MIN(1,IF($B86=0,0,
IF(NOT(ISBLANK(L86)),L86,
VLOOKUP($A86,InnerGradeTable!$A:$W,MATCH(SUBSTITUTE(E$1,"|Float","표준수치"),InnerGradeTable!$1:$1,0),0)*TransferTable!$R86)))</f>
        <v>1.1144913505068577E-4</v>
      </c>
      <c r="F86">
        <f>MIN(1,IF($B86=0,0,
IF(NOT(ISBLANK(M86)),M86,
VLOOKUP($A86,InnerGradeTable!$A:$W,MATCH(SUBSTITUTE(F$1,"|Float","표준수치"),InnerGradeTable!$1:$1,0),0)*TransferTable!$R86)))</f>
        <v>2.7862283762671448E-4</v>
      </c>
      <c r="G86">
        <f>MIN(1,IF($B86=0,0,
IF(NOT(ISBLANK(N86)),N86,
VLOOKUP($A86,InnerGradeTable!$A:$W,MATCH(SUBSTITUTE(G$1,"|Float","표준수치"),InnerGradeTable!$1:$1,0),0)*TransferTable!$R86)))</f>
        <v>6.9655709406678615E-4</v>
      </c>
      <c r="H86">
        <f>MIN(1,IF($B86=0,0,
IF(NOT(ISBLANK(O86)),O86,
VLOOKUP($A86,InnerGradeTable!$A:$W,MATCH(SUBSTITUTE(H$1,"|Float","표준수치"),InnerGradeTable!$1:$1,0),0)*TransferTable!$R86)))</f>
        <v>1.7413927351669653E-3</v>
      </c>
      <c r="I86">
        <f>MIN(1,IF($B86=0,0,
IF(NOT(ISBLANK(P86)),P86,
VLOOKUP($A86,InnerGradeTable!$A:$W,MATCH(SUBSTITUTE(I$1,"|Float","표준수치"),InnerGradeTable!$1:$1,0),0)*TransferTable!$R86)))</f>
        <v>1.7413927351669653E-3</v>
      </c>
      <c r="J86">
        <f>MIN(1,IF($B86=0,0,
IF(NOT(ISBLANK(Q86)),Q86,
VLOOKUP($A86,InnerGradeTable!$A:$W,MATCH(SUBSTITUTE(J$1,"|Float","표준수치"),InnerGradeTable!$1:$1,0),0)*TransferTable!$R86)))</f>
        <v>1.7413927351669653E-3</v>
      </c>
      <c r="R86">
        <f t="shared" si="7"/>
        <v>6.6897343314174136E-3</v>
      </c>
      <c r="S86">
        <f t="shared" si="8"/>
        <v>2.2265499382680964E-3</v>
      </c>
      <c r="T86">
        <f t="shared" si="8"/>
        <v>5.5572682349250835E-3</v>
      </c>
      <c r="U86">
        <f t="shared" si="8"/>
        <v>1.383646684882478E-2</v>
      </c>
      <c r="V86">
        <f t="shared" si="8"/>
        <v>3.4240064986893581E-2</v>
      </c>
      <c r="W86">
        <f t="shared" si="8"/>
        <v>8.345630427001749E-2</v>
      </c>
      <c r="X86">
        <f t="shared" si="8"/>
        <v>8.345630427001749E-2</v>
      </c>
      <c r="Y86">
        <f t="shared" si="8"/>
        <v>8.345630427001749E-2</v>
      </c>
      <c r="Z86">
        <f t="shared" si="9"/>
        <v>22431.257754261344</v>
      </c>
      <c r="AA86">
        <f t="shared" si="9"/>
        <v>8972.2030900016525</v>
      </c>
      <c r="AB86">
        <f t="shared" si="9"/>
        <v>3588.5812067407205</v>
      </c>
      <c r="AC86">
        <f t="shared" si="9"/>
        <v>1435.1324095293969</v>
      </c>
      <c r="AD86">
        <f t="shared" si="9"/>
        <v>573.75278078792201</v>
      </c>
      <c r="AE86">
        <f t="shared" si="9"/>
        <v>573.75278078792201</v>
      </c>
      <c r="AF86">
        <f t="shared" si="9"/>
        <v>573.75278078792201</v>
      </c>
    </row>
    <row r="87" spans="1:32" x14ac:dyDescent="0.3">
      <c r="A87">
        <v>5</v>
      </c>
      <c r="B87">
        <v>0</v>
      </c>
      <c r="C87" s="1">
        <f t="shared" si="6"/>
        <v>1</v>
      </c>
      <c r="D87">
        <f>MIN(1,IF($B87=0,0,
IF(NOT(ISBLANK(K87)),K87,
VLOOKUP($A87,InnerGradeTable!$A:$W,MATCH(SUBSTITUTE(D$1,"|Float","표준수치"),InnerGradeTable!$1:$1,0),0)*TransferTable!$R87)))</f>
        <v>0</v>
      </c>
      <c r="E87">
        <f>MIN(1,IF($B87=0,0,
IF(NOT(ISBLANK(L87)),L87,
VLOOKUP($A87,InnerGradeTable!$A:$W,MATCH(SUBSTITUTE(E$1,"|Float","표준수치"),InnerGradeTable!$1:$1,0),0)*TransferTable!$R87)))</f>
        <v>0</v>
      </c>
      <c r="F87">
        <f>MIN(1,IF($B87=0,0,
IF(NOT(ISBLANK(M87)),M87,
VLOOKUP($A87,InnerGradeTable!$A:$W,MATCH(SUBSTITUTE(F$1,"|Float","표준수치"),InnerGradeTable!$1:$1,0),0)*TransferTable!$R87)))</f>
        <v>0</v>
      </c>
      <c r="G87">
        <f>MIN(1,IF($B87=0,0,
IF(NOT(ISBLANK(N87)),N87,
VLOOKUP($A87,InnerGradeTable!$A:$W,MATCH(SUBSTITUTE(G$1,"|Float","표준수치"),InnerGradeTable!$1:$1,0),0)*TransferTable!$R87)))</f>
        <v>0</v>
      </c>
      <c r="H87">
        <f>MIN(1,IF($B87=0,0,
IF(NOT(ISBLANK(O87)),O87,
VLOOKUP($A87,InnerGradeTable!$A:$W,MATCH(SUBSTITUTE(H$1,"|Float","표준수치"),InnerGradeTable!$1:$1,0),0)*TransferTable!$R87)))</f>
        <v>0</v>
      </c>
      <c r="I87">
        <f>MIN(1,IF($B87=0,0,
IF(NOT(ISBLANK(P87)),P87,
VLOOKUP($A87,InnerGradeTable!$A:$W,MATCH(SUBSTITUTE(I$1,"|Float","표준수치"),InnerGradeTable!$1:$1,0),0)*TransferTable!$R87)))</f>
        <v>0</v>
      </c>
      <c r="J87">
        <f>MIN(1,IF($B87=0,0,
IF(NOT(ISBLANK(Q87)),Q87,
VLOOKUP($A87,InnerGradeTable!$A:$W,MATCH(SUBSTITUTE(J$1,"|Float","표준수치"),InnerGradeTable!$1:$1,0),0)*TransferTable!$R87)))</f>
        <v>0</v>
      </c>
      <c r="R87">
        <f t="shared" si="7"/>
        <v>0</v>
      </c>
      <c r="S87">
        <f t="shared" si="8"/>
        <v>0</v>
      </c>
      <c r="T87">
        <f t="shared" si="8"/>
        <v>0</v>
      </c>
      <c r="U87">
        <f t="shared" si="8"/>
        <v>0</v>
      </c>
      <c r="V87">
        <f t="shared" si="8"/>
        <v>0</v>
      </c>
      <c r="W87">
        <f t="shared" si="8"/>
        <v>0</v>
      </c>
      <c r="X87">
        <f t="shared" si="8"/>
        <v>0</v>
      </c>
      <c r="Y87">
        <f t="shared" si="8"/>
        <v>0</v>
      </c>
      <c r="Z87" t="e">
        <f t="shared" si="9"/>
        <v>#DIV/0!</v>
      </c>
      <c r="AA87" t="e">
        <f t="shared" si="9"/>
        <v>#DIV/0!</v>
      </c>
      <c r="AB87" t="e">
        <f t="shared" si="9"/>
        <v>#DIV/0!</v>
      </c>
      <c r="AC87" t="e">
        <f t="shared" si="9"/>
        <v>#DIV/0!</v>
      </c>
      <c r="AD87" t="e">
        <f t="shared" si="9"/>
        <v>#DIV/0!</v>
      </c>
      <c r="AE87" t="e">
        <f t="shared" si="9"/>
        <v>#DIV/0!</v>
      </c>
      <c r="AF87" t="e">
        <f t="shared" si="9"/>
        <v>#DIV/0!</v>
      </c>
    </row>
    <row r="88" spans="1:32" x14ac:dyDescent="0.3">
      <c r="A88">
        <v>5</v>
      </c>
      <c r="B88">
        <v>1</v>
      </c>
      <c r="C88" s="1">
        <f t="shared" si="6"/>
        <v>1.0900000000000001</v>
      </c>
      <c r="D88">
        <f>MIN(1,IF($B88=0,0,
IF(NOT(ISBLANK(K88)),K88,
VLOOKUP($A88,InnerGradeTable!$A:$W,MATCH(SUBSTITUTE(D$1,"|Float","표준수치"),InnerGradeTable!$1:$1,0),0)*TransferTable!$R88)))</f>
        <v>6.6638900458142443E-3</v>
      </c>
      <c r="E88">
        <f>MIN(1,IF($B88=0,0,
IF(NOT(ISBLANK(L88)),L88,
VLOOKUP($A88,InnerGradeTable!$A:$W,MATCH(SUBSTITUTE(E$1,"|Float","표준수치"),InnerGradeTable!$1:$1,0),0)*TransferTable!$R88)))</f>
        <v>1.665972511453561E-2</v>
      </c>
      <c r="F88">
        <f>MIN(1,IF($B88=0,0,
IF(NOT(ISBLANK(M88)),M88,
VLOOKUP($A88,InnerGradeTable!$A:$W,MATCH(SUBSTITUTE(F$1,"|Float","표준수치"),InnerGradeTable!$1:$1,0),0)*TransferTable!$R88)))</f>
        <v>4.1649312786339029E-2</v>
      </c>
      <c r="G88">
        <f>MIN(1,IF($B88=0,0,
IF(NOT(ISBLANK(N88)),N88,
VLOOKUP($A88,InnerGradeTable!$A:$W,MATCH(SUBSTITUTE(G$1,"|Float","표준수치"),InnerGradeTable!$1:$1,0),0)*TransferTable!$R88)))</f>
        <v>0.10412328196584757</v>
      </c>
      <c r="H88">
        <f>MIN(1,IF($B88=0,0,
IF(NOT(ISBLANK(O88)),O88,
VLOOKUP($A88,InnerGradeTable!$A:$W,MATCH(SUBSTITUTE(H$1,"|Float","표준수치"),InnerGradeTable!$1:$1,0),0)*TransferTable!$R88)))</f>
        <v>0.26030820491461892</v>
      </c>
      <c r="I88">
        <f>MIN(1,IF($B88=0,0,
IF(NOT(ISBLANK(P88)),P88,
VLOOKUP($A88,InnerGradeTable!$A:$W,MATCH(SUBSTITUTE(I$1,"|Float","표준수치"),InnerGradeTable!$1:$1,0),0)*TransferTable!$R88)))</f>
        <v>0.26030820491461892</v>
      </c>
      <c r="J88">
        <f>MIN(1,IF($B88=0,0,
IF(NOT(ISBLANK(Q88)),Q88,
VLOOKUP($A88,InnerGradeTable!$A:$W,MATCH(SUBSTITUTE(J$1,"|Float","표준수치"),InnerGradeTable!$1:$1,0),0)*TransferTable!$R88)))</f>
        <v>0.26030820491461892</v>
      </c>
      <c r="R88">
        <f t="shared" si="7"/>
        <v>1</v>
      </c>
      <c r="S88">
        <f t="shared" si="8"/>
        <v>0.28416790587957108</v>
      </c>
      <c r="T88">
        <f t="shared" si="8"/>
        <v>0.5682907530451039</v>
      </c>
      <c r="U88">
        <f t="shared" si="8"/>
        <v>0.88081463506676128</v>
      </c>
      <c r="V88">
        <f t="shared" si="8"/>
        <v>0.99590350417553475</v>
      </c>
      <c r="W88">
        <f t="shared" si="8"/>
        <v>0.99999971650848207</v>
      </c>
      <c r="X88">
        <f t="shared" si="8"/>
        <v>0.99999971650848207</v>
      </c>
      <c r="Y88">
        <f t="shared" si="8"/>
        <v>0.99999971650848207</v>
      </c>
      <c r="Z88">
        <f t="shared" si="9"/>
        <v>149.56166422666604</v>
      </c>
      <c r="AA88">
        <f t="shared" si="9"/>
        <v>59.522900004956071</v>
      </c>
      <c r="AB88">
        <f t="shared" si="9"/>
        <v>23.504682512214451</v>
      </c>
      <c r="AC88">
        <f t="shared" si="9"/>
        <v>9.0902594022392993</v>
      </c>
      <c r="AD88">
        <f t="shared" si="9"/>
        <v>3.3039810168946184</v>
      </c>
      <c r="AE88">
        <f t="shared" si="9"/>
        <v>3.3039810168946184</v>
      </c>
      <c r="AF88">
        <f t="shared" si="9"/>
        <v>3.3039810168946184</v>
      </c>
    </row>
    <row r="89" spans="1:32" x14ac:dyDescent="0.3">
      <c r="A89">
        <v>5</v>
      </c>
      <c r="B89">
        <v>2</v>
      </c>
      <c r="C89" s="1">
        <f t="shared" si="6"/>
        <v>1.1881000000000002</v>
      </c>
      <c r="D89">
        <f>MIN(1,IF($B89=0,0,
IF(NOT(ISBLANK(K89)),K89,
VLOOKUP($A89,InnerGradeTable!$A:$W,MATCH(SUBSTITUTE(D$1,"|Float","표준수치"),InnerGradeTable!$1:$1,0),0)*TransferTable!$R89)))</f>
        <v>6.1702685609391142E-3</v>
      </c>
      <c r="E89">
        <f>MIN(1,IF($B89=0,0,
IF(NOT(ISBLANK(L89)),L89,
VLOOKUP($A89,InnerGradeTable!$A:$W,MATCH(SUBSTITUTE(E$1,"|Float","표준수치"),InnerGradeTable!$1:$1,0),0)*TransferTable!$R89)))</f>
        <v>1.5425671402347785E-2</v>
      </c>
      <c r="F89">
        <f>MIN(1,IF($B89=0,0,
IF(NOT(ISBLANK(M89)),M89,
VLOOKUP($A89,InnerGradeTable!$A:$W,MATCH(SUBSTITUTE(F$1,"|Float","표준수치"),InnerGradeTable!$1:$1,0),0)*TransferTable!$R89)))</f>
        <v>3.8564178505869469E-2</v>
      </c>
      <c r="G89">
        <f>MIN(1,IF($B89=0,0,
IF(NOT(ISBLANK(N89)),N89,
VLOOKUP($A89,InnerGradeTable!$A:$W,MATCH(SUBSTITUTE(G$1,"|Float","표준수치"),InnerGradeTable!$1:$1,0),0)*TransferTable!$R89)))</f>
        <v>9.6410446264673655E-2</v>
      </c>
      <c r="H89">
        <f>MIN(1,IF($B89=0,0,
IF(NOT(ISBLANK(O89)),O89,
VLOOKUP($A89,InnerGradeTable!$A:$W,MATCH(SUBSTITUTE(H$1,"|Float","표준수치"),InnerGradeTable!$1:$1,0),0)*TransferTable!$R89)))</f>
        <v>0.24102611566168416</v>
      </c>
      <c r="I89">
        <f>MIN(1,IF($B89=0,0,
IF(NOT(ISBLANK(P89)),P89,
VLOOKUP($A89,InnerGradeTable!$A:$W,MATCH(SUBSTITUTE(I$1,"|Float","표준수치"),InnerGradeTable!$1:$1,0),0)*TransferTable!$R89)))</f>
        <v>0.24102611566168416</v>
      </c>
      <c r="J89">
        <f>MIN(1,IF($B89=0,0,
IF(NOT(ISBLANK(Q89)),Q89,
VLOOKUP($A89,InnerGradeTable!$A:$W,MATCH(SUBSTITUTE(J$1,"|Float","표준수치"),InnerGradeTable!$1:$1,0),0)*TransferTable!$R89)))</f>
        <v>0.24102611566168416</v>
      </c>
      <c r="R89">
        <f t="shared" si="7"/>
        <v>0.92592592592592582</v>
      </c>
      <c r="S89">
        <f t="shared" si="8"/>
        <v>0.26616360247830539</v>
      </c>
      <c r="T89">
        <f t="shared" si="8"/>
        <v>0.54035197533916801</v>
      </c>
      <c r="U89">
        <f t="shared" si="8"/>
        <v>0.86003644684254532</v>
      </c>
      <c r="V89">
        <f t="shared" si="8"/>
        <v>0.99371131164511206</v>
      </c>
      <c r="W89">
        <f t="shared" si="8"/>
        <v>0.99999897354096445</v>
      </c>
      <c r="X89">
        <f t="shared" si="8"/>
        <v>0.99999897354096445</v>
      </c>
      <c r="Y89">
        <f t="shared" si="8"/>
        <v>0.99999897354096445</v>
      </c>
      <c r="Z89">
        <f t="shared" si="9"/>
        <v>161.56672632770028</v>
      </c>
      <c r="AA89">
        <f t="shared" si="9"/>
        <v>64.325056774168502</v>
      </c>
      <c r="AB89">
        <f t="shared" si="9"/>
        <v>25.425884225332261</v>
      </c>
      <c r="AC89">
        <f t="shared" si="9"/>
        <v>9.8596502058845896</v>
      </c>
      <c r="AD89">
        <f t="shared" si="9"/>
        <v>3.6145090329371152</v>
      </c>
      <c r="AE89">
        <f t="shared" si="9"/>
        <v>3.6145090329371152</v>
      </c>
      <c r="AF89">
        <f t="shared" si="9"/>
        <v>3.6145090329371152</v>
      </c>
    </row>
    <row r="90" spans="1:32" x14ac:dyDescent="0.3">
      <c r="A90">
        <v>5</v>
      </c>
      <c r="B90">
        <v>3</v>
      </c>
      <c r="C90" s="1">
        <f t="shared" si="6"/>
        <v>1.2950290000000002</v>
      </c>
      <c r="D90">
        <f>MIN(1,IF($B90=0,0,
IF(NOT(ISBLANK(K90)),K90,
VLOOKUP($A90,InnerGradeTable!$A:$W,MATCH(SUBSTITUTE(D$1,"|Float","표준수치"),InnerGradeTable!$1:$1,0),0)*TransferTable!$R90)))</f>
        <v>5.7132116304991799E-3</v>
      </c>
      <c r="E90">
        <f>MIN(1,IF($B90=0,0,
IF(NOT(ISBLANK(L90)),L90,
VLOOKUP($A90,InnerGradeTable!$A:$W,MATCH(SUBSTITUTE(E$1,"|Float","표준수치"),InnerGradeTable!$1:$1,0),0)*TransferTable!$R90)))</f>
        <v>1.4283029076247948E-2</v>
      </c>
      <c r="F90">
        <f>MIN(1,IF($B90=0,0,
IF(NOT(ISBLANK(M90)),M90,
VLOOKUP($A90,InnerGradeTable!$A:$W,MATCH(SUBSTITUTE(F$1,"|Float","표준수치"),InnerGradeTable!$1:$1,0),0)*TransferTable!$R90)))</f>
        <v>3.5707572690619874E-2</v>
      </c>
      <c r="G90">
        <f>MIN(1,IF($B90=0,0,
IF(NOT(ISBLANK(N90)),N90,
VLOOKUP($A90,InnerGradeTable!$A:$W,MATCH(SUBSTITUTE(G$1,"|Float","표준수치"),InnerGradeTable!$1:$1,0),0)*TransferTable!$R90)))</f>
        <v>8.9268931726549677E-2</v>
      </c>
      <c r="H90">
        <f>MIN(1,IF($B90=0,0,
IF(NOT(ISBLANK(O90)),O90,
VLOOKUP($A90,InnerGradeTable!$A:$W,MATCH(SUBSTITUTE(H$1,"|Float","표준수치"),InnerGradeTable!$1:$1,0),0)*TransferTable!$R90)))</f>
        <v>0.22317232931637421</v>
      </c>
      <c r="I90">
        <f>MIN(1,IF($B90=0,0,
IF(NOT(ISBLANK(P90)),P90,
VLOOKUP($A90,InnerGradeTable!$A:$W,MATCH(SUBSTITUTE(I$1,"|Float","표준수치"),InnerGradeTable!$1:$1,0),0)*TransferTable!$R90)))</f>
        <v>0.22317232931637421</v>
      </c>
      <c r="J90">
        <f>MIN(1,IF($B90=0,0,
IF(NOT(ISBLANK(Q90)),Q90,
VLOOKUP($A90,InnerGradeTable!$A:$W,MATCH(SUBSTITUTE(J$1,"|Float","표준수치"),InnerGradeTable!$1:$1,0),0)*TransferTable!$R90)))</f>
        <v>0.22317232931637421</v>
      </c>
      <c r="R90">
        <f t="shared" si="7"/>
        <v>0.8573388203017831</v>
      </c>
      <c r="S90">
        <f t="shared" si="8"/>
        <v>0.24909769531018167</v>
      </c>
      <c r="T90">
        <f t="shared" si="8"/>
        <v>0.51290722283260681</v>
      </c>
      <c r="U90">
        <f t="shared" si="8"/>
        <v>0.83765541373243146</v>
      </c>
      <c r="V90">
        <f t="shared" si="8"/>
        <v>0.99067803199858695</v>
      </c>
      <c r="W90">
        <f t="shared" si="8"/>
        <v>0.99999671727623252</v>
      </c>
      <c r="X90">
        <f t="shared" si="8"/>
        <v>0.99999671727623252</v>
      </c>
      <c r="Y90">
        <f t="shared" si="8"/>
        <v>0.99999671727623252</v>
      </c>
      <c r="Z90">
        <f t="shared" si="9"/>
        <v>174.53218380118324</v>
      </c>
      <c r="AA90">
        <f t="shared" si="9"/>
        <v>69.511361756087055</v>
      </c>
      <c r="AB90">
        <f t="shared" si="9"/>
        <v>27.500719039866869</v>
      </c>
      <c r="AC90">
        <f t="shared" si="9"/>
        <v>10.690419274918613</v>
      </c>
      <c r="AD90">
        <f t="shared" si="9"/>
        <v>3.9493170219378722</v>
      </c>
      <c r="AE90">
        <f t="shared" si="9"/>
        <v>3.9493170219378722</v>
      </c>
      <c r="AF90">
        <f t="shared" si="9"/>
        <v>3.9493170219378722</v>
      </c>
    </row>
    <row r="91" spans="1:32" x14ac:dyDescent="0.3">
      <c r="A91">
        <v>5</v>
      </c>
      <c r="B91">
        <v>4</v>
      </c>
      <c r="C91" s="1">
        <f t="shared" si="6"/>
        <v>1.4115816100000003</v>
      </c>
      <c r="D91">
        <f>MIN(1,IF($B91=0,0,
IF(NOT(ISBLANK(K91)),K91,
VLOOKUP($A91,InnerGradeTable!$A:$W,MATCH(SUBSTITUTE(D$1,"|Float","표준수치"),InnerGradeTable!$1:$1,0),0)*TransferTable!$R91)))</f>
        <v>5.2900107689807215E-3</v>
      </c>
      <c r="E91">
        <f>MIN(1,IF($B91=0,0,
IF(NOT(ISBLANK(L91)),L91,
VLOOKUP($A91,InnerGradeTable!$A:$W,MATCH(SUBSTITUTE(E$1,"|Float","표준수치"),InnerGradeTable!$1:$1,0),0)*TransferTable!$R91)))</f>
        <v>1.3225026922451803E-2</v>
      </c>
      <c r="F91">
        <f>MIN(1,IF($B91=0,0,
IF(NOT(ISBLANK(M91)),M91,
VLOOKUP($A91,InnerGradeTable!$A:$W,MATCH(SUBSTITUTE(F$1,"|Float","표준수치"),InnerGradeTable!$1:$1,0),0)*TransferTable!$R91)))</f>
        <v>3.3062567306129512E-2</v>
      </c>
      <c r="G91">
        <f>MIN(1,IF($B91=0,0,
IF(NOT(ISBLANK(N91)),N91,
VLOOKUP($A91,InnerGradeTable!$A:$W,MATCH(SUBSTITUTE(G$1,"|Float","표준수치"),InnerGradeTable!$1:$1,0),0)*TransferTable!$R91)))</f>
        <v>8.2656418265323772E-2</v>
      </c>
      <c r="H91">
        <f>MIN(1,IF($B91=0,0,
IF(NOT(ISBLANK(O91)),O91,
VLOOKUP($A91,InnerGradeTable!$A:$W,MATCH(SUBSTITUTE(H$1,"|Float","표준수치"),InnerGradeTable!$1:$1,0),0)*TransferTable!$R91)))</f>
        <v>0.20664104566330943</v>
      </c>
      <c r="I91">
        <f>MIN(1,IF($B91=0,0,
IF(NOT(ISBLANK(P91)),P91,
VLOOKUP($A91,InnerGradeTable!$A:$W,MATCH(SUBSTITUTE(I$1,"|Float","표준수치"),InnerGradeTable!$1:$1,0),0)*TransferTable!$R91)))</f>
        <v>0.20664104566330943</v>
      </c>
      <c r="J91">
        <f>MIN(1,IF($B91=0,0,
IF(NOT(ISBLANK(Q91)),Q91,
VLOOKUP($A91,InnerGradeTable!$A:$W,MATCH(SUBSTITUTE(J$1,"|Float","표준수치"),InnerGradeTable!$1:$1,0),0)*TransferTable!$R91)))</f>
        <v>0.20664104566330943</v>
      </c>
      <c r="R91">
        <f t="shared" si="7"/>
        <v>0.79383224102016947</v>
      </c>
      <c r="S91">
        <f t="shared" si="8"/>
        <v>0.23294948624241563</v>
      </c>
      <c r="T91">
        <f t="shared" si="8"/>
        <v>0.48606722872690744</v>
      </c>
      <c r="U91">
        <f t="shared" si="8"/>
        <v>0.81382615765742339</v>
      </c>
      <c r="V91">
        <f t="shared" si="8"/>
        <v>0.98661552513015194</v>
      </c>
      <c r="W91">
        <f t="shared" si="8"/>
        <v>0.99999059223650832</v>
      </c>
      <c r="X91">
        <f t="shared" si="8"/>
        <v>0.99999059223650832</v>
      </c>
      <c r="Y91">
        <f t="shared" si="8"/>
        <v>0.99999059223650832</v>
      </c>
      <c r="Z91">
        <f t="shared" si="9"/>
        <v>188.53486899383637</v>
      </c>
      <c r="AA91">
        <f t="shared" si="9"/>
        <v>75.112548649101811</v>
      </c>
      <c r="AB91">
        <f t="shared" si="9"/>
        <v>29.741482532957058</v>
      </c>
      <c r="AC91">
        <f t="shared" si="9"/>
        <v>11.587491570331792</v>
      </c>
      <c r="AD91">
        <f t="shared" si="9"/>
        <v>4.3104069380142827</v>
      </c>
      <c r="AE91">
        <f t="shared" si="9"/>
        <v>4.3104069380142827</v>
      </c>
      <c r="AF91">
        <f t="shared" si="9"/>
        <v>4.3104069380142827</v>
      </c>
    </row>
    <row r="92" spans="1:32" x14ac:dyDescent="0.3">
      <c r="A92">
        <v>5</v>
      </c>
      <c r="B92">
        <v>5</v>
      </c>
      <c r="C92" s="1">
        <f t="shared" si="6"/>
        <v>1.5386239549000005</v>
      </c>
      <c r="D92">
        <f>MIN(1,IF($B92=0,0,
IF(NOT(ISBLANK(K92)),K92,
VLOOKUP($A92,InnerGradeTable!$A:$W,MATCH(SUBSTITUTE(D$1,"|Float","표준수치"),InnerGradeTable!$1:$1,0),0)*TransferTable!$R92)))</f>
        <v>4.4083423074839341E-3</v>
      </c>
      <c r="E92">
        <f>MIN(1,IF($B92=0,0,
IF(NOT(ISBLANK(L92)),L92,
VLOOKUP($A92,InnerGradeTable!$A:$W,MATCH(SUBSTITUTE(E$1,"|Float","표준수치"),InnerGradeTable!$1:$1,0),0)*TransferTable!$R92)))</f>
        <v>1.1020855768709837E-2</v>
      </c>
      <c r="F92">
        <f>MIN(1,IF($B92=0,0,
IF(NOT(ISBLANK(M92)),M92,
VLOOKUP($A92,InnerGradeTable!$A:$W,MATCH(SUBSTITUTE(F$1,"|Float","표준수치"),InnerGradeTable!$1:$1,0),0)*TransferTable!$R92)))</f>
        <v>2.7552139421774591E-2</v>
      </c>
      <c r="G92">
        <f>MIN(1,IF($B92=0,0,
IF(NOT(ISBLANK(N92)),N92,
VLOOKUP($A92,InnerGradeTable!$A:$W,MATCH(SUBSTITUTE(G$1,"|Float","표준수치"),InnerGradeTable!$1:$1,0),0)*TransferTable!$R92)))</f>
        <v>6.8880348554436477E-2</v>
      </c>
      <c r="H92">
        <f>MIN(1,IF($B92=0,0,
IF(NOT(ISBLANK(O92)),O92,
VLOOKUP($A92,InnerGradeTable!$A:$W,MATCH(SUBSTITUTE(H$1,"|Float","표준수치"),InnerGradeTable!$1:$1,0),0)*TransferTable!$R92)))</f>
        <v>0.17220087138609119</v>
      </c>
      <c r="I92">
        <f>MIN(1,IF($B92=0,0,
IF(NOT(ISBLANK(P92)),P92,
VLOOKUP($A92,InnerGradeTable!$A:$W,MATCH(SUBSTITUTE(I$1,"|Float","표준수치"),InnerGradeTable!$1:$1,0),0)*TransferTable!$R92)))</f>
        <v>0.17220087138609119</v>
      </c>
      <c r="J92">
        <f>MIN(1,IF($B92=0,0,
IF(NOT(ISBLANK(Q92)),Q92,
VLOOKUP($A92,InnerGradeTable!$A:$W,MATCH(SUBSTITUTE(J$1,"|Float","표준수치"),InnerGradeTable!$1:$1,0),0)*TransferTable!$R92)))</f>
        <v>0.17220087138609119</v>
      </c>
      <c r="R92">
        <f t="shared" si="7"/>
        <v>0.66152686751680789</v>
      </c>
      <c r="S92">
        <f t="shared" si="8"/>
        <v>0.1982066598910639</v>
      </c>
      <c r="T92">
        <f t="shared" si="8"/>
        <v>0.42541185579533358</v>
      </c>
      <c r="U92">
        <f t="shared" si="8"/>
        <v>0.7526475252749768</v>
      </c>
      <c r="V92">
        <f t="shared" si="8"/>
        <v>0.97179834273124521</v>
      </c>
      <c r="W92">
        <f t="shared" si="8"/>
        <v>0.99992125042019242</v>
      </c>
      <c r="X92">
        <f t="shared" si="8"/>
        <v>0.99992125042019242</v>
      </c>
      <c r="Y92">
        <f t="shared" si="8"/>
        <v>0.99992125042019242</v>
      </c>
      <c r="Z92">
        <f t="shared" si="9"/>
        <v>226.34208613926219</v>
      </c>
      <c r="AA92">
        <f t="shared" si="9"/>
        <v>90.235670109129842</v>
      </c>
      <c r="AB92">
        <f t="shared" si="9"/>
        <v>35.79132984845063</v>
      </c>
      <c r="AC92">
        <f t="shared" si="9"/>
        <v>14.009008867751312</v>
      </c>
      <c r="AD92">
        <f t="shared" si="9"/>
        <v>5.2835660104945772</v>
      </c>
      <c r="AE92">
        <f t="shared" si="9"/>
        <v>5.2835660104945772</v>
      </c>
      <c r="AF92">
        <f t="shared" si="9"/>
        <v>5.2835660104945772</v>
      </c>
    </row>
    <row r="93" spans="1:32" x14ac:dyDescent="0.3">
      <c r="A93">
        <v>5</v>
      </c>
      <c r="B93">
        <v>6</v>
      </c>
      <c r="C93" s="1">
        <f t="shared" si="6"/>
        <v>1.6771001108410006</v>
      </c>
      <c r="D93">
        <f>MIN(1,IF($B93=0,0,
IF(NOT(ISBLANK(K93)),K93,
VLOOKUP($A93,InnerGradeTable!$A:$W,MATCH(SUBSTITUTE(D$1,"|Float","표준수치"),InnerGradeTable!$1:$1,0),0)*TransferTable!$R93)))</f>
        <v>4.0817984328554947E-3</v>
      </c>
      <c r="E93">
        <f>MIN(1,IF($B93=0,0,
IF(NOT(ISBLANK(L93)),L93,
VLOOKUP($A93,InnerGradeTable!$A:$W,MATCH(SUBSTITUTE(E$1,"|Float","표준수치"),InnerGradeTable!$1:$1,0),0)*TransferTable!$R93)))</f>
        <v>1.0204496082138735E-2</v>
      </c>
      <c r="F93">
        <f>MIN(1,IF($B93=0,0,
IF(NOT(ISBLANK(M93)),M93,
VLOOKUP($A93,InnerGradeTable!$A:$W,MATCH(SUBSTITUTE(F$1,"|Float","표준수치"),InnerGradeTable!$1:$1,0),0)*TransferTable!$R93)))</f>
        <v>2.5511240205346841E-2</v>
      </c>
      <c r="G93">
        <f>MIN(1,IF($B93=0,0,
IF(NOT(ISBLANK(N93)),N93,
VLOOKUP($A93,InnerGradeTable!$A:$W,MATCH(SUBSTITUTE(G$1,"|Float","표준수치"),InnerGradeTable!$1:$1,0),0)*TransferTable!$R93)))</f>
        <v>6.3778100513367103E-2</v>
      </c>
      <c r="H93">
        <f>MIN(1,IF($B93=0,0,
IF(NOT(ISBLANK(O93)),O93,
VLOOKUP($A93,InnerGradeTable!$A:$W,MATCH(SUBSTITUTE(H$1,"|Float","표준수치"),InnerGradeTable!$1:$1,0),0)*TransferTable!$R93)))</f>
        <v>0.15944525128341777</v>
      </c>
      <c r="I93">
        <f>MIN(1,IF($B93=0,0,
IF(NOT(ISBLANK(P93)),P93,
VLOOKUP($A93,InnerGradeTable!$A:$W,MATCH(SUBSTITUTE(I$1,"|Float","표준수치"),InnerGradeTable!$1:$1,0),0)*TransferTable!$R93)))</f>
        <v>0.15944525128341777</v>
      </c>
      <c r="J93">
        <f>MIN(1,IF($B93=0,0,
IF(NOT(ISBLANK(Q93)),Q93,
VLOOKUP($A93,InnerGradeTable!$A:$W,MATCH(SUBSTITUTE(J$1,"|Float","표준수치"),InnerGradeTable!$1:$1,0),0)*TransferTable!$R93)))</f>
        <v>0.15944525128341777</v>
      </c>
      <c r="R93">
        <f t="shared" si="7"/>
        <v>0.61252487733037764</v>
      </c>
      <c r="S93">
        <f t="shared" si="8"/>
        <v>0.18495144068770342</v>
      </c>
      <c r="T93">
        <f t="shared" si="8"/>
        <v>0.40121096873902184</v>
      </c>
      <c r="U93">
        <f t="shared" si="8"/>
        <v>0.72531072290032994</v>
      </c>
      <c r="V93">
        <f t="shared" si="8"/>
        <v>0.96293706721144745</v>
      </c>
      <c r="W93">
        <f t="shared" si="8"/>
        <v>0.99983083897722935</v>
      </c>
      <c r="X93">
        <f t="shared" si="8"/>
        <v>0.99983083897722935</v>
      </c>
      <c r="Y93">
        <f t="shared" si="8"/>
        <v>0.99983083897722935</v>
      </c>
      <c r="Z93">
        <f t="shared" si="9"/>
        <v>244.48953820321441</v>
      </c>
      <c r="AA93">
        <f t="shared" si="9"/>
        <v>97.49473767674894</v>
      </c>
      <c r="AB93">
        <f t="shared" si="9"/>
        <v>38.695177673658279</v>
      </c>
      <c r="AC93">
        <f t="shared" si="9"/>
        <v>15.17112606669763</v>
      </c>
      <c r="AD93">
        <f t="shared" si="9"/>
        <v>5.750047253820723</v>
      </c>
      <c r="AE93">
        <f t="shared" si="9"/>
        <v>5.750047253820723</v>
      </c>
      <c r="AF93">
        <f t="shared" si="9"/>
        <v>5.750047253820723</v>
      </c>
    </row>
    <row r="94" spans="1:32" x14ac:dyDescent="0.3">
      <c r="A94">
        <v>5</v>
      </c>
      <c r="B94">
        <v>7</v>
      </c>
      <c r="C94" s="1">
        <f t="shared" si="6"/>
        <v>1.8280391208166908</v>
      </c>
      <c r="D94">
        <f>MIN(1,IF($B94=0,0,
IF(NOT(ISBLANK(K94)),K94,
VLOOKUP($A94,InnerGradeTable!$A:$W,MATCH(SUBSTITUTE(D$1,"|Float","표준수치"),InnerGradeTable!$1:$1,0),0)*TransferTable!$R94)))</f>
        <v>3.779442993384717E-3</v>
      </c>
      <c r="E94">
        <f>MIN(1,IF($B94=0,0,
IF(NOT(ISBLANK(L94)),L94,
VLOOKUP($A94,InnerGradeTable!$A:$W,MATCH(SUBSTITUTE(E$1,"|Float","표준수치"),InnerGradeTable!$1:$1,0),0)*TransferTable!$R94)))</f>
        <v>9.4486074834617909E-3</v>
      </c>
      <c r="F94">
        <f>MIN(1,IF($B94=0,0,
IF(NOT(ISBLANK(M94)),M94,
VLOOKUP($A94,InnerGradeTable!$A:$W,MATCH(SUBSTITUTE(F$1,"|Float","표준수치"),InnerGradeTable!$1:$1,0),0)*TransferTable!$R94)))</f>
        <v>2.362151870865448E-2</v>
      </c>
      <c r="G94">
        <f>MIN(1,IF($B94=0,0,
IF(NOT(ISBLANK(N94)),N94,
VLOOKUP($A94,InnerGradeTable!$A:$W,MATCH(SUBSTITUTE(G$1,"|Float","표준수치"),InnerGradeTable!$1:$1,0),0)*TransferTable!$R94)))</f>
        <v>5.9053796771636198E-2</v>
      </c>
      <c r="H94">
        <f>MIN(1,IF($B94=0,0,
IF(NOT(ISBLANK(O94)),O94,
VLOOKUP($A94,InnerGradeTable!$A:$W,MATCH(SUBSTITUTE(H$1,"|Float","표준수치"),InnerGradeTable!$1:$1,0),0)*TransferTable!$R94)))</f>
        <v>0.14763449192909051</v>
      </c>
      <c r="I94">
        <f>MIN(1,IF($B94=0,0,
IF(NOT(ISBLANK(P94)),P94,
VLOOKUP($A94,InnerGradeTable!$A:$W,MATCH(SUBSTITUTE(I$1,"|Float","표준수치"),InnerGradeTable!$1:$1,0),0)*TransferTable!$R94)))</f>
        <v>0.14763449192909051</v>
      </c>
      <c r="J94">
        <f>MIN(1,IF($B94=0,0,
IF(NOT(ISBLANK(Q94)),Q94,
VLOOKUP($A94,InnerGradeTable!$A:$W,MATCH(SUBSTITUTE(J$1,"|Float","표준수치"),InnerGradeTable!$1:$1,0),0)*TransferTable!$R94)))</f>
        <v>0.14763449192909051</v>
      </c>
      <c r="R94">
        <f t="shared" si="7"/>
        <v>0.56715266419479404</v>
      </c>
      <c r="S94">
        <f t="shared" si="8"/>
        <v>0.17248674748250425</v>
      </c>
      <c r="T94">
        <f t="shared" si="8"/>
        <v>0.37791369264995112</v>
      </c>
      <c r="U94">
        <f t="shared" si="8"/>
        <v>0.6973714026243254</v>
      </c>
      <c r="V94">
        <f t="shared" si="8"/>
        <v>0.95233059736071357</v>
      </c>
      <c r="W94">
        <f t="shared" si="8"/>
        <v>0.99966014523833491</v>
      </c>
      <c r="X94">
        <f t="shared" si="8"/>
        <v>0.99966014523833491</v>
      </c>
      <c r="Y94">
        <f t="shared" si="8"/>
        <v>0.99966014523833491</v>
      </c>
      <c r="Z94">
        <f t="shared" si="9"/>
        <v>264.08878010450962</v>
      </c>
      <c r="AA94">
        <f t="shared" si="9"/>
        <v>105.33451468303706</v>
      </c>
      <c r="AB94">
        <f t="shared" si="9"/>
        <v>41.831292461893817</v>
      </c>
      <c r="AC94">
        <f t="shared" si="9"/>
        <v>16.426104142903039</v>
      </c>
      <c r="AD94">
        <f t="shared" si="9"/>
        <v>6.2535280152469372</v>
      </c>
      <c r="AE94">
        <f t="shared" si="9"/>
        <v>6.2535280152469372</v>
      </c>
      <c r="AF94">
        <f t="shared" si="9"/>
        <v>6.2535280152469372</v>
      </c>
    </row>
    <row r="95" spans="1:32" x14ac:dyDescent="0.3">
      <c r="A95">
        <v>5</v>
      </c>
      <c r="B95">
        <v>8</v>
      </c>
      <c r="C95" s="1">
        <f t="shared" si="6"/>
        <v>1.9925626416901931</v>
      </c>
      <c r="D95">
        <f>MIN(1,IF($B95=0,0,
IF(NOT(ISBLANK(K95)),K95,
VLOOKUP($A95,InnerGradeTable!$A:$W,MATCH(SUBSTITUTE(D$1,"|Float","표준수치"),InnerGradeTable!$1:$1,0),0)*TransferTable!$R95)))</f>
        <v>3.4994842531339966E-3</v>
      </c>
      <c r="E95">
        <f>MIN(1,IF($B95=0,0,
IF(NOT(ISBLANK(L95)),L95,
VLOOKUP($A95,InnerGradeTable!$A:$W,MATCH(SUBSTITUTE(E$1,"|Float","표준수치"),InnerGradeTable!$1:$1,0),0)*TransferTable!$R95)))</f>
        <v>8.7487106328349908E-3</v>
      </c>
      <c r="F95">
        <f>MIN(1,IF($B95=0,0,
IF(NOT(ISBLANK(M95)),M95,
VLOOKUP($A95,InnerGradeTable!$A:$W,MATCH(SUBSTITUTE(F$1,"|Float","표준수치"),InnerGradeTable!$1:$1,0),0)*TransferTable!$R95)))</f>
        <v>2.1871776582087481E-2</v>
      </c>
      <c r="G95">
        <f>MIN(1,IF($B95=0,0,
IF(NOT(ISBLANK(N95)),N95,
VLOOKUP($A95,InnerGradeTable!$A:$W,MATCH(SUBSTITUTE(G$1,"|Float","표준수치"),InnerGradeTable!$1:$1,0),0)*TransferTable!$R95)))</f>
        <v>5.4679441455218698E-2</v>
      </c>
      <c r="H95">
        <f>MIN(1,IF($B95=0,0,
IF(NOT(ISBLANK(O95)),O95,
VLOOKUP($A95,InnerGradeTable!$A:$W,MATCH(SUBSTITUTE(H$1,"|Float","표준수치"),InnerGradeTable!$1:$1,0),0)*TransferTable!$R95)))</f>
        <v>0.13669860363804676</v>
      </c>
      <c r="I95">
        <f>MIN(1,IF($B95=0,0,
IF(NOT(ISBLANK(P95)),P95,
VLOOKUP($A95,InnerGradeTable!$A:$W,MATCH(SUBSTITUTE(I$1,"|Float","표준수치"),InnerGradeTable!$1:$1,0),0)*TransferTable!$R95)))</f>
        <v>0.13669860363804676</v>
      </c>
      <c r="J95">
        <f>MIN(1,IF($B95=0,0,
IF(NOT(ISBLANK(Q95)),Q95,
VLOOKUP($A95,InnerGradeTable!$A:$W,MATCH(SUBSTITUTE(J$1,"|Float","표준수치"),InnerGradeTable!$1:$1,0),0)*TransferTable!$R95)))</f>
        <v>0.13669860363804676</v>
      </c>
      <c r="R95">
        <f t="shared" si="7"/>
        <v>0.52514135573592036</v>
      </c>
      <c r="S95">
        <f t="shared" si="8"/>
        <v>0.16077890783183635</v>
      </c>
      <c r="T95">
        <f t="shared" si="8"/>
        <v>0.35555143398285494</v>
      </c>
      <c r="U95">
        <f t="shared" si="8"/>
        <v>0.66902932000230586</v>
      </c>
      <c r="V95">
        <f t="shared" si="8"/>
        <v>0.93988883499380504</v>
      </c>
      <c r="W95">
        <f t="shared" si="8"/>
        <v>0.99935713146711214</v>
      </c>
      <c r="X95">
        <f t="shared" si="8"/>
        <v>0.99935713146711214</v>
      </c>
      <c r="Y95">
        <f t="shared" si="8"/>
        <v>0.99935713146711214</v>
      </c>
      <c r="Z95">
        <f t="shared" si="9"/>
        <v>285.25595550153179</v>
      </c>
      <c r="AA95">
        <f t="shared" si="9"/>
        <v>113.80145908276268</v>
      </c>
      <c r="AB95">
        <f t="shared" si="9"/>
        <v>45.21825870710763</v>
      </c>
      <c r="AC95">
        <f t="shared" si="9"/>
        <v>17.781380760847213</v>
      </c>
      <c r="AD95">
        <f t="shared" si="9"/>
        <v>6.7969980193215278</v>
      </c>
      <c r="AE95">
        <f t="shared" si="9"/>
        <v>6.7969980193215278</v>
      </c>
      <c r="AF95">
        <f t="shared" si="9"/>
        <v>6.7969980193215278</v>
      </c>
    </row>
    <row r="96" spans="1:32" x14ac:dyDescent="0.3">
      <c r="A96">
        <v>5</v>
      </c>
      <c r="B96">
        <v>9</v>
      </c>
      <c r="C96" s="1">
        <f t="shared" si="6"/>
        <v>2.1718932794423105</v>
      </c>
      <c r="D96">
        <f>MIN(1,IF($B96=0,0,
IF(NOT(ISBLANK(K96)),K96,
VLOOKUP($A96,InnerGradeTable!$A:$W,MATCH(SUBSTITUTE(D$1,"|Float","표준수치"),InnerGradeTable!$1:$1,0),0)*TransferTable!$R96)))</f>
        <v>3.2402631973462931E-3</v>
      </c>
      <c r="E96">
        <f>MIN(1,IF($B96=0,0,
IF(NOT(ISBLANK(L96)),L96,
VLOOKUP($A96,InnerGradeTable!$A:$W,MATCH(SUBSTITUTE(E$1,"|Float","표준수치"),InnerGradeTable!$1:$1,0),0)*TransferTable!$R96)))</f>
        <v>8.1006579933657324E-3</v>
      </c>
      <c r="F96">
        <f>MIN(1,IF($B96=0,0,
IF(NOT(ISBLANK(M96)),M96,
VLOOKUP($A96,InnerGradeTable!$A:$W,MATCH(SUBSTITUTE(F$1,"|Float","표준수치"),InnerGradeTable!$1:$1,0),0)*TransferTable!$R96)))</f>
        <v>2.0251644983414332E-2</v>
      </c>
      <c r="G96">
        <f>MIN(1,IF($B96=0,0,
IF(NOT(ISBLANK(N96)),N96,
VLOOKUP($A96,InnerGradeTable!$A:$W,MATCH(SUBSTITUTE(G$1,"|Float","표준수치"),InnerGradeTable!$1:$1,0),0)*TransferTable!$R96)))</f>
        <v>5.0629112458535831E-2</v>
      </c>
      <c r="H96">
        <f>MIN(1,IF($B96=0,0,
IF(NOT(ISBLANK(O96)),O96,
VLOOKUP($A96,InnerGradeTable!$A:$W,MATCH(SUBSTITUTE(H$1,"|Float","표준수치"),InnerGradeTable!$1:$1,0),0)*TransferTable!$R96)))</f>
        <v>0.12657278114633957</v>
      </c>
      <c r="I96">
        <f>MIN(1,IF($B96=0,0,
IF(NOT(ISBLANK(P96)),P96,
VLOOKUP($A96,InnerGradeTable!$A:$W,MATCH(SUBSTITUTE(I$1,"|Float","표준수치"),InnerGradeTable!$1:$1,0),0)*TransferTable!$R96)))</f>
        <v>0.12657278114633957</v>
      </c>
      <c r="J96">
        <f>MIN(1,IF($B96=0,0,
IF(NOT(ISBLANK(Q96)),Q96,
VLOOKUP($A96,InnerGradeTable!$A:$W,MATCH(SUBSTITUTE(J$1,"|Float","표준수치"),InnerGradeTable!$1:$1,0),0)*TransferTable!$R96)))</f>
        <v>0.12657278114633957</v>
      </c>
      <c r="R96">
        <f t="shared" si="7"/>
        <v>0.48624199605177809</v>
      </c>
      <c r="S96">
        <f t="shared" si="8"/>
        <v>0.14979366414966377</v>
      </c>
      <c r="T96">
        <f t="shared" si="8"/>
        <v>0.33414432082010592</v>
      </c>
      <c r="U96">
        <f t="shared" si="8"/>
        <v>0.64047661107156628</v>
      </c>
      <c r="V96">
        <f t="shared" si="8"/>
        <v>0.92556186265487073</v>
      </c>
      <c r="W96">
        <f t="shared" si="8"/>
        <v>0.99884830868511576</v>
      </c>
      <c r="X96">
        <f t="shared" si="8"/>
        <v>0.99884830868511576</v>
      </c>
      <c r="Y96">
        <f t="shared" si="8"/>
        <v>0.99884830868511576</v>
      </c>
      <c r="Z96">
        <f t="shared" si="9"/>
        <v>308.11649951003403</v>
      </c>
      <c r="AA96">
        <f t="shared" si="9"/>
        <v>122.94574537576555</v>
      </c>
      <c r="AB96">
        <f t="shared" si="9"/>
        <v>48.876147414267074</v>
      </c>
      <c r="AC96">
        <f t="shared" si="9"/>
        <v>19.244987830863611</v>
      </c>
      <c r="AD96">
        <f t="shared" si="9"/>
        <v>7.3836829153028312</v>
      </c>
      <c r="AE96">
        <f t="shared" si="9"/>
        <v>7.3836829153028312</v>
      </c>
      <c r="AF96">
        <f t="shared" si="9"/>
        <v>7.3836829153028312</v>
      </c>
    </row>
    <row r="97" spans="1:32" x14ac:dyDescent="0.3">
      <c r="A97">
        <v>5</v>
      </c>
      <c r="B97">
        <v>10</v>
      </c>
      <c r="C97" s="1">
        <f t="shared" si="6"/>
        <v>2.3673636745921187</v>
      </c>
      <c r="D97">
        <f>MIN(1,IF($B97=0,0,
IF(NOT(ISBLANK(K97)),K97,
VLOOKUP($A97,InnerGradeTable!$A:$W,MATCH(SUBSTITUTE(D$1,"|Float","표준수치"),InnerGradeTable!$1:$1,0),0)*TransferTable!$R97)))</f>
        <v>2.4925101518048407E-3</v>
      </c>
      <c r="E97">
        <f>MIN(1,IF($B97=0,0,
IF(NOT(ISBLANK(L97)),L97,
VLOOKUP($A97,InnerGradeTable!$A:$W,MATCH(SUBSTITUTE(E$1,"|Float","표준수치"),InnerGradeTable!$1:$1,0),0)*TransferTable!$R97)))</f>
        <v>6.231275379512102E-3</v>
      </c>
      <c r="F97">
        <f>MIN(1,IF($B97=0,0,
IF(NOT(ISBLANK(M97)),M97,
VLOOKUP($A97,InnerGradeTable!$A:$W,MATCH(SUBSTITUTE(F$1,"|Float","표준수치"),InnerGradeTable!$1:$1,0),0)*TransferTable!$R97)))</f>
        <v>1.5578188448780256E-2</v>
      </c>
      <c r="G97">
        <f>MIN(1,IF($B97=0,0,
IF(NOT(ISBLANK(N97)),N97,
VLOOKUP($A97,InnerGradeTable!$A:$W,MATCH(SUBSTITUTE(G$1,"|Float","표준수치"),InnerGradeTable!$1:$1,0),0)*TransferTable!$R97)))</f>
        <v>3.8945471121950639E-2</v>
      </c>
      <c r="H97">
        <f>MIN(1,IF($B97=0,0,
IF(NOT(ISBLANK(O97)),O97,
VLOOKUP($A97,InnerGradeTable!$A:$W,MATCH(SUBSTITUTE(H$1,"|Float","표준수치"),InnerGradeTable!$1:$1,0),0)*TransferTable!$R97)))</f>
        <v>9.7363677804876606E-2</v>
      </c>
      <c r="I97">
        <f>MIN(1,IF($B97=0,0,
IF(NOT(ISBLANK(P97)),P97,
VLOOKUP($A97,InnerGradeTable!$A:$W,MATCH(SUBSTITUTE(I$1,"|Float","표준수치"),InnerGradeTable!$1:$1,0),0)*TransferTable!$R97)))</f>
        <v>9.7363677804876606E-2</v>
      </c>
      <c r="J97">
        <f>MIN(1,IF($B97=0,0,
IF(NOT(ISBLANK(Q97)),Q97,
VLOOKUP($A97,InnerGradeTable!$A:$W,MATCH(SUBSTITUTE(J$1,"|Float","표준수치"),InnerGradeTable!$1:$1,0),0)*TransferTable!$R97)))</f>
        <v>9.7363677804876606E-2</v>
      </c>
      <c r="R97">
        <f t="shared" si="7"/>
        <v>0.37403230465521392</v>
      </c>
      <c r="S97">
        <f t="shared" si="8"/>
        <v>0.11730988121705888</v>
      </c>
      <c r="T97">
        <f t="shared" si="8"/>
        <v>0.26841256718538231</v>
      </c>
      <c r="U97">
        <f t="shared" si="8"/>
        <v>0.54389862261737931</v>
      </c>
      <c r="V97">
        <f t="shared" si="8"/>
        <v>0.86278503436281473</v>
      </c>
      <c r="W97">
        <f t="shared" si="8"/>
        <v>0.99403459024697649</v>
      </c>
      <c r="X97">
        <f t="shared" si="8"/>
        <v>0.99403459024697649</v>
      </c>
      <c r="Y97">
        <f t="shared" si="8"/>
        <v>0.99403459024697649</v>
      </c>
      <c r="Z97">
        <f t="shared" ref="Z97:AF127" si="10">SQRT((1-D97)/D97^2)</f>
        <v>400.70166480795109</v>
      </c>
      <c r="AA97">
        <f t="shared" si="10"/>
        <v>159.98000935853088</v>
      </c>
      <c r="AB97">
        <f t="shared" si="10"/>
        <v>63.690353691339169</v>
      </c>
      <c r="AC97">
        <f t="shared" si="10"/>
        <v>25.171961159688241</v>
      </c>
      <c r="AD97">
        <f t="shared" si="10"/>
        <v>9.7579689596213353</v>
      </c>
      <c r="AE97">
        <f t="shared" si="10"/>
        <v>9.7579689596213353</v>
      </c>
      <c r="AF97">
        <f t="shared" si="10"/>
        <v>9.7579689596213353</v>
      </c>
    </row>
    <row r="98" spans="1:32" x14ac:dyDescent="0.3">
      <c r="A98">
        <v>5</v>
      </c>
      <c r="B98">
        <v>11</v>
      </c>
      <c r="C98" s="1">
        <f t="shared" si="6"/>
        <v>2.5804264053054098</v>
      </c>
      <c r="D98">
        <f>MIN(1,IF($B98=0,0,
IF(NOT(ISBLANK(K98)),K98,
VLOOKUP($A98,InnerGradeTable!$A:$W,MATCH(SUBSTITUTE(D$1,"|Float","표준수치"),InnerGradeTable!$1:$1,0),0)*TransferTable!$R98)))</f>
        <v>2.3078797701896673E-3</v>
      </c>
      <c r="E98">
        <f>MIN(1,IF($B98=0,0,
IF(NOT(ISBLANK(L98)),L98,
VLOOKUP($A98,InnerGradeTable!$A:$W,MATCH(SUBSTITUTE(E$1,"|Float","표준수치"),InnerGradeTable!$1:$1,0),0)*TransferTable!$R98)))</f>
        <v>5.7696994254741677E-3</v>
      </c>
      <c r="F98">
        <f>MIN(1,IF($B98=0,0,
IF(NOT(ISBLANK(M98)),M98,
VLOOKUP($A98,InnerGradeTable!$A:$W,MATCH(SUBSTITUTE(F$1,"|Float","표준수치"),InnerGradeTable!$1:$1,0),0)*TransferTable!$R98)))</f>
        <v>1.442424856368542E-2</v>
      </c>
      <c r="G98">
        <f>MIN(1,IF($B98=0,0,
IF(NOT(ISBLANK(N98)),N98,
VLOOKUP($A98,InnerGradeTable!$A:$W,MATCH(SUBSTITUTE(G$1,"|Float","표준수치"),InnerGradeTable!$1:$1,0),0)*TransferTable!$R98)))</f>
        <v>3.6060621409213553E-2</v>
      </c>
      <c r="H98">
        <f>MIN(1,IF($B98=0,0,
IF(NOT(ISBLANK(O98)),O98,
VLOOKUP($A98,InnerGradeTable!$A:$W,MATCH(SUBSTITUTE(H$1,"|Float","표준수치"),InnerGradeTable!$1:$1,0),0)*TransferTable!$R98)))</f>
        <v>9.0151553523033875E-2</v>
      </c>
      <c r="I98">
        <f>MIN(1,IF($B98=0,0,
IF(NOT(ISBLANK(P98)),P98,
VLOOKUP($A98,InnerGradeTable!$A:$W,MATCH(SUBSTITUTE(I$1,"|Float","표준수치"),InnerGradeTable!$1:$1,0),0)*TransferTable!$R98)))</f>
        <v>9.0151553523033875E-2</v>
      </c>
      <c r="J98">
        <f>MIN(1,IF($B98=0,0,
IF(NOT(ISBLANK(Q98)),Q98,
VLOOKUP($A98,InnerGradeTable!$A:$W,MATCH(SUBSTITUTE(J$1,"|Float","표준수치"),InnerGradeTable!$1:$1,0),0)*TransferTable!$R98)))</f>
        <v>9.0151553523033875E-2</v>
      </c>
      <c r="R98">
        <f t="shared" si="7"/>
        <v>0.34632620801408692</v>
      </c>
      <c r="S98">
        <f t="shared" ref="S98:Y129" si="11">1-(1-D98)^S$1</f>
        <v>0.10910379541277471</v>
      </c>
      <c r="T98">
        <f t="shared" si="11"/>
        <v>0.25122775624726457</v>
      </c>
      <c r="U98">
        <f t="shared" si="11"/>
        <v>0.51638418953624177</v>
      </c>
      <c r="V98">
        <f t="shared" si="11"/>
        <v>0.84060080796228265</v>
      </c>
      <c r="W98">
        <f t="shared" si="11"/>
        <v>0.99111918355054207</v>
      </c>
      <c r="X98">
        <f t="shared" si="11"/>
        <v>0.99111918355054207</v>
      </c>
      <c r="Y98">
        <f t="shared" si="11"/>
        <v>0.99111918355054207</v>
      </c>
      <c r="Z98">
        <f t="shared" si="10"/>
        <v>432.7978460831165</v>
      </c>
      <c r="AA98">
        <f t="shared" si="10"/>
        <v>172.81853066003441</v>
      </c>
      <c r="AB98">
        <f t="shared" si="10"/>
        <v>68.825885431052612</v>
      </c>
      <c r="AC98">
        <f t="shared" si="10"/>
        <v>27.22648990374493</v>
      </c>
      <c r="AD98">
        <f t="shared" si="10"/>
        <v>10.580624794619146</v>
      </c>
      <c r="AE98">
        <f t="shared" si="10"/>
        <v>10.580624794619146</v>
      </c>
      <c r="AF98">
        <f t="shared" si="10"/>
        <v>10.580624794619146</v>
      </c>
    </row>
    <row r="99" spans="1:32" x14ac:dyDescent="0.3">
      <c r="A99">
        <v>5</v>
      </c>
      <c r="B99">
        <v>12</v>
      </c>
      <c r="C99" s="1">
        <f t="shared" si="6"/>
        <v>2.8126647817828969</v>
      </c>
      <c r="D99">
        <f>MIN(1,IF($B99=0,0,
IF(NOT(ISBLANK(K99)),K99,
VLOOKUP($A99,InnerGradeTable!$A:$W,MATCH(SUBSTITUTE(D$1,"|Float","표준수치"),InnerGradeTable!$1:$1,0),0)*TransferTable!$R99)))</f>
        <v>2.1369257131385808E-3</v>
      </c>
      <c r="E99">
        <f>MIN(1,IF($B99=0,0,
IF(NOT(ISBLANK(L99)),L99,
VLOOKUP($A99,InnerGradeTable!$A:$W,MATCH(SUBSTITUTE(E$1,"|Float","표준수치"),InnerGradeTable!$1:$1,0),0)*TransferTable!$R99)))</f>
        <v>5.342314282846451E-3</v>
      </c>
      <c r="F99">
        <f>MIN(1,IF($B99=0,0,
IF(NOT(ISBLANK(M99)),M99,
VLOOKUP($A99,InnerGradeTable!$A:$W,MATCH(SUBSTITUTE(F$1,"|Float","표준수치"),InnerGradeTable!$1:$1,0),0)*TransferTable!$R99)))</f>
        <v>1.335578570711613E-2</v>
      </c>
      <c r="G99">
        <f>MIN(1,IF($B99=0,0,
IF(NOT(ISBLANK(N99)),N99,
VLOOKUP($A99,InnerGradeTable!$A:$W,MATCH(SUBSTITUTE(G$1,"|Float","표준수치"),InnerGradeTable!$1:$1,0),0)*TransferTable!$R99)))</f>
        <v>3.3389464267790325E-2</v>
      </c>
      <c r="H99">
        <f>MIN(1,IF($B99=0,0,
IF(NOT(ISBLANK(O99)),O99,
VLOOKUP($A99,InnerGradeTable!$A:$W,MATCH(SUBSTITUTE(H$1,"|Float","표준수치"),InnerGradeTable!$1:$1,0),0)*TransferTable!$R99)))</f>
        <v>8.3473660669475813E-2</v>
      </c>
      <c r="I99">
        <f>MIN(1,IF($B99=0,0,
IF(NOT(ISBLANK(P99)),P99,
VLOOKUP($A99,InnerGradeTable!$A:$W,MATCH(SUBSTITUTE(I$1,"|Float","표준수치"),InnerGradeTable!$1:$1,0),0)*TransferTable!$R99)))</f>
        <v>8.3473660669475813E-2</v>
      </c>
      <c r="J99">
        <f>MIN(1,IF($B99=0,0,
IF(NOT(ISBLANK(Q99)),Q99,
VLOOKUP($A99,InnerGradeTable!$A:$W,MATCH(SUBSTITUTE(J$1,"|Float","표준수치"),InnerGradeTable!$1:$1,0),0)*TransferTable!$R99)))</f>
        <v>8.3473660669475813E-2</v>
      </c>
      <c r="R99">
        <f t="shared" si="7"/>
        <v>0.32067241482785824</v>
      </c>
      <c r="S99">
        <f t="shared" si="11"/>
        <v>0.10143893324416275</v>
      </c>
      <c r="T99">
        <f t="shared" si="11"/>
        <v>0.23496353039437479</v>
      </c>
      <c r="U99">
        <f t="shared" si="11"/>
        <v>0.48946129108879255</v>
      </c>
      <c r="V99">
        <f t="shared" si="11"/>
        <v>0.81694726390564854</v>
      </c>
      <c r="W99">
        <f t="shared" si="11"/>
        <v>0.98719889333699928</v>
      </c>
      <c r="X99">
        <f t="shared" si="11"/>
        <v>0.98719889333699928</v>
      </c>
      <c r="Y99">
        <f t="shared" si="11"/>
        <v>0.98719889333699928</v>
      </c>
      <c r="Z99">
        <f t="shared" si="10"/>
        <v>467.461718292081</v>
      </c>
      <c r="AA99">
        <f t="shared" si="10"/>
        <v>186.68412469839834</v>
      </c>
      <c r="AB99">
        <f t="shared" si="10"/>
        <v>74.372236995256202</v>
      </c>
      <c r="AC99">
        <f t="shared" si="10"/>
        <v>29.445322233895411</v>
      </c>
      <c r="AD99">
        <f t="shared" si="10"/>
        <v>11.468932998889491</v>
      </c>
      <c r="AE99">
        <f t="shared" si="10"/>
        <v>11.468932998889491</v>
      </c>
      <c r="AF99">
        <f t="shared" si="10"/>
        <v>11.468932998889491</v>
      </c>
    </row>
    <row r="100" spans="1:32" x14ac:dyDescent="0.3">
      <c r="A100">
        <v>5</v>
      </c>
      <c r="B100">
        <v>13</v>
      </c>
      <c r="C100" s="1">
        <f t="shared" si="6"/>
        <v>3.0658046121433578</v>
      </c>
      <c r="D100">
        <f>MIN(1,IF($B100=0,0,
IF(NOT(ISBLANK(K100)),K100,
VLOOKUP($A100,InnerGradeTable!$A:$W,MATCH(SUBSTITUTE(D$1,"|Float","표준수치"),InnerGradeTable!$1:$1,0),0)*TransferTable!$R100)))</f>
        <v>1.9786349195727595E-3</v>
      </c>
      <c r="E100">
        <f>MIN(1,IF($B100=0,0,
IF(NOT(ISBLANK(L100)),L100,
VLOOKUP($A100,InnerGradeTable!$A:$W,MATCH(SUBSTITUTE(E$1,"|Float","표준수치"),InnerGradeTable!$1:$1,0),0)*TransferTable!$R100)))</f>
        <v>4.9465872989318989E-3</v>
      </c>
      <c r="F100">
        <f>MIN(1,IF($B100=0,0,
IF(NOT(ISBLANK(M100)),M100,
VLOOKUP($A100,InnerGradeTable!$A:$W,MATCH(SUBSTITUTE(F$1,"|Float","표준수치"),InnerGradeTable!$1:$1,0),0)*TransferTable!$R100)))</f>
        <v>1.2366468247329747E-2</v>
      </c>
      <c r="G100">
        <f>MIN(1,IF($B100=0,0,
IF(NOT(ISBLANK(N100)),N100,
VLOOKUP($A100,InnerGradeTable!$A:$W,MATCH(SUBSTITUTE(G$1,"|Float","표준수치"),InnerGradeTable!$1:$1,0),0)*TransferTable!$R100)))</f>
        <v>3.0916170618324367E-2</v>
      </c>
      <c r="H100">
        <f>MIN(1,IF($B100=0,0,
IF(NOT(ISBLANK(O100)),O100,
VLOOKUP($A100,InnerGradeTable!$A:$W,MATCH(SUBSTITUTE(H$1,"|Float","표준수치"),InnerGradeTable!$1:$1,0),0)*TransferTable!$R100)))</f>
        <v>7.729042654581092E-2</v>
      </c>
      <c r="I100">
        <f>MIN(1,IF($B100=0,0,
IF(NOT(ISBLANK(P100)),P100,
VLOOKUP($A100,InnerGradeTable!$A:$W,MATCH(SUBSTITUTE(I$1,"|Float","표준수치"),InnerGradeTable!$1:$1,0),0)*TransferTable!$R100)))</f>
        <v>7.729042654581092E-2</v>
      </c>
      <c r="J100">
        <f>MIN(1,IF($B100=0,0,
IF(NOT(ISBLANK(Q100)),Q100,
VLOOKUP($A100,InnerGradeTable!$A:$W,MATCH(SUBSTITUTE(J$1,"|Float","표준수치"),InnerGradeTable!$1:$1,0),0)*TransferTable!$R100)))</f>
        <v>7.729042654581092E-2</v>
      </c>
      <c r="R100">
        <f t="shared" si="7"/>
        <v>0.29691890261838721</v>
      </c>
      <c r="S100">
        <f t="shared" si="11"/>
        <v>9.428423758418869E-2</v>
      </c>
      <c r="T100">
        <f t="shared" si="11"/>
        <v>0.21959565913227486</v>
      </c>
      <c r="U100">
        <f t="shared" si="11"/>
        <v>0.46322618054746145</v>
      </c>
      <c r="V100">
        <f t="shared" si="11"/>
        <v>0.79199808241665248</v>
      </c>
      <c r="W100">
        <f t="shared" si="11"/>
        <v>0.98208357606660879</v>
      </c>
      <c r="X100">
        <f t="shared" si="11"/>
        <v>0.98208357606660879</v>
      </c>
      <c r="Y100">
        <f t="shared" si="11"/>
        <v>0.98208357606660879</v>
      </c>
      <c r="Z100">
        <f t="shared" si="10"/>
        <v>504.89869697471141</v>
      </c>
      <c r="AA100">
        <f t="shared" si="10"/>
        <v>201.6589579621745</v>
      </c>
      <c r="AB100">
        <f t="shared" si="10"/>
        <v>80.362275686703256</v>
      </c>
      <c r="AC100">
        <f t="shared" si="10"/>
        <v>31.841607011842658</v>
      </c>
      <c r="AD100">
        <f t="shared" si="10"/>
        <v>12.428159242107688</v>
      </c>
      <c r="AE100">
        <f t="shared" si="10"/>
        <v>12.428159242107688</v>
      </c>
      <c r="AF100">
        <f t="shared" si="10"/>
        <v>12.428159242107688</v>
      </c>
    </row>
    <row r="101" spans="1:32" x14ac:dyDescent="0.3">
      <c r="A101">
        <v>5</v>
      </c>
      <c r="B101">
        <v>14</v>
      </c>
      <c r="C101" s="1">
        <f t="shared" si="6"/>
        <v>3.34172702723626</v>
      </c>
      <c r="D101">
        <f>MIN(1,IF($B101=0,0,
IF(NOT(ISBLANK(K101)),K101,
VLOOKUP($A101,InnerGradeTable!$A:$W,MATCH(SUBSTITUTE(D$1,"|Float","표준수치"),InnerGradeTable!$1:$1,0),0)*TransferTable!$R101)))</f>
        <v>1.8320693699747771E-3</v>
      </c>
      <c r="E101">
        <f>MIN(1,IF($B101=0,0,
IF(NOT(ISBLANK(L101)),L101,
VLOOKUP($A101,InnerGradeTable!$A:$W,MATCH(SUBSTITUTE(E$1,"|Float","표준수치"),InnerGradeTable!$1:$1,0),0)*TransferTable!$R101)))</f>
        <v>4.5801734249369423E-3</v>
      </c>
      <c r="F101">
        <f>MIN(1,IF($B101=0,0,
IF(NOT(ISBLANK(M101)),M101,
VLOOKUP($A101,InnerGradeTable!$A:$W,MATCH(SUBSTITUTE(F$1,"|Float","표준수치"),InnerGradeTable!$1:$1,0),0)*TransferTable!$R101)))</f>
        <v>1.1450433562342358E-2</v>
      </c>
      <c r="G101">
        <f>MIN(1,IF($B101=0,0,
IF(NOT(ISBLANK(N101)),N101,
VLOOKUP($A101,InnerGradeTable!$A:$W,MATCH(SUBSTITUTE(G$1,"|Float","표준수치"),InnerGradeTable!$1:$1,0),0)*TransferTable!$R101)))</f>
        <v>2.8626083905855894E-2</v>
      </c>
      <c r="H101">
        <f>MIN(1,IF($B101=0,0,
IF(NOT(ISBLANK(O101)),O101,
VLOOKUP($A101,InnerGradeTable!$A:$W,MATCH(SUBSTITUTE(H$1,"|Float","표준수치"),InnerGradeTable!$1:$1,0),0)*TransferTable!$R101)))</f>
        <v>7.1565209764639731E-2</v>
      </c>
      <c r="I101">
        <f>MIN(1,IF($B101=0,0,
IF(NOT(ISBLANK(P101)),P101,
VLOOKUP($A101,InnerGradeTable!$A:$W,MATCH(SUBSTITUTE(I$1,"|Float","표준수치"),InnerGradeTable!$1:$1,0),0)*TransferTable!$R101)))</f>
        <v>7.1565209764639731E-2</v>
      </c>
      <c r="J101">
        <f>MIN(1,IF($B101=0,0,
IF(NOT(ISBLANK(Q101)),Q101,
VLOOKUP($A101,InnerGradeTable!$A:$W,MATCH(SUBSTITUTE(J$1,"|Float","표준수치"),InnerGradeTable!$1:$1,0),0)*TransferTable!$R101)))</f>
        <v>7.1565209764639731E-2</v>
      </c>
      <c r="R101">
        <f t="shared" si="7"/>
        <v>0.27492490983183998</v>
      </c>
      <c r="S101">
        <f t="shared" si="11"/>
        <v>8.760975761931844E-2</v>
      </c>
      <c r="T101">
        <f t="shared" si="11"/>
        <v>0.20509663713700554</v>
      </c>
      <c r="U101">
        <f t="shared" si="11"/>
        <v>0.43775901792908745</v>
      </c>
      <c r="V101">
        <f t="shared" si="11"/>
        <v>0.76594287395381921</v>
      </c>
      <c r="W101">
        <f t="shared" si="11"/>
        <v>0.97558985850330704</v>
      </c>
      <c r="X101">
        <f t="shared" si="11"/>
        <v>0.97558985850330704</v>
      </c>
      <c r="Y101">
        <f t="shared" si="11"/>
        <v>0.97558985850330704</v>
      </c>
      <c r="Z101">
        <f t="shared" si="10"/>
        <v>545.33063089430038</v>
      </c>
      <c r="AA101">
        <f t="shared" si="10"/>
        <v>217.83177020862911</v>
      </c>
      <c r="AB101">
        <f t="shared" si="10"/>
        <v>86.831498060238204</v>
      </c>
      <c r="AC101">
        <f t="shared" si="10"/>
        <v>34.429544635868851</v>
      </c>
      <c r="AD101">
        <f t="shared" si="10"/>
        <v>13.463989193474202</v>
      </c>
      <c r="AE101">
        <f t="shared" si="10"/>
        <v>13.463989193474202</v>
      </c>
      <c r="AF101">
        <f t="shared" si="10"/>
        <v>13.463989193474202</v>
      </c>
    </row>
    <row r="102" spans="1:32" x14ac:dyDescent="0.3">
      <c r="A102">
        <v>5</v>
      </c>
      <c r="B102">
        <v>15</v>
      </c>
      <c r="C102" s="1">
        <f t="shared" si="6"/>
        <v>3.6424824596875238</v>
      </c>
      <c r="D102">
        <f>MIN(1,IF($B102=0,0,
IF(NOT(ISBLANK(K102)),K102,
VLOOKUP($A102,InnerGradeTable!$A:$W,MATCH(SUBSTITUTE(D$1,"|Float","표준수치"),InnerGradeTable!$1:$1,0),0)*TransferTable!$R102)))</f>
        <v>1.1450433562342356E-3</v>
      </c>
      <c r="E102">
        <f>MIN(1,IF($B102=0,0,
IF(NOT(ISBLANK(L102)),L102,
VLOOKUP($A102,InnerGradeTable!$A:$W,MATCH(SUBSTITUTE(E$1,"|Float","표준수치"),InnerGradeTable!$1:$1,0),0)*TransferTable!$R102)))</f>
        <v>2.862608390585589E-3</v>
      </c>
      <c r="F102">
        <f>MIN(1,IF($B102=0,0,
IF(NOT(ISBLANK(M102)),M102,
VLOOKUP($A102,InnerGradeTable!$A:$W,MATCH(SUBSTITUTE(F$1,"|Float","표준수치"),InnerGradeTable!$1:$1,0),0)*TransferTable!$R102)))</f>
        <v>7.1565209764639726E-3</v>
      </c>
      <c r="G102">
        <f>MIN(1,IF($B102=0,0,
IF(NOT(ISBLANK(N102)),N102,
VLOOKUP($A102,InnerGradeTable!$A:$W,MATCH(SUBSTITUTE(G$1,"|Float","표준수치"),InnerGradeTable!$1:$1,0),0)*TransferTable!$R102)))</f>
        <v>1.7891302441159929E-2</v>
      </c>
      <c r="H102">
        <f>MIN(1,IF($B102=0,0,
IF(NOT(ISBLANK(O102)),O102,
VLOOKUP($A102,InnerGradeTable!$A:$W,MATCH(SUBSTITUTE(H$1,"|Float","표준수치"),InnerGradeTable!$1:$1,0),0)*TransferTable!$R102)))</f>
        <v>4.4728256102899829E-2</v>
      </c>
      <c r="I102">
        <f>MIN(1,IF($B102=0,0,
IF(NOT(ISBLANK(P102)),P102,
VLOOKUP($A102,InnerGradeTable!$A:$W,MATCH(SUBSTITUTE(I$1,"|Float","표준수치"),InnerGradeTable!$1:$1,0),0)*TransferTable!$R102)))</f>
        <v>4.4728256102899829E-2</v>
      </c>
      <c r="J102">
        <f>MIN(1,IF($B102=0,0,
IF(NOT(ISBLANK(Q102)),Q102,
VLOOKUP($A102,InnerGradeTable!$A:$W,MATCH(SUBSTITUTE(J$1,"|Float","표준수치"),InnerGradeTable!$1:$1,0),0)*TransferTable!$R102)))</f>
        <v>4.4728256102899829E-2</v>
      </c>
      <c r="R102">
        <f t="shared" si="7"/>
        <v>0.17182806864489997</v>
      </c>
      <c r="S102">
        <f t="shared" si="11"/>
        <v>5.5675074163236471E-2</v>
      </c>
      <c r="T102">
        <f t="shared" si="11"/>
        <v>0.13353682951909851</v>
      </c>
      <c r="U102">
        <f t="shared" si="11"/>
        <v>0.30170427097397468</v>
      </c>
      <c r="V102">
        <f t="shared" si="11"/>
        <v>0.59451213777897172</v>
      </c>
      <c r="W102">
        <f t="shared" si="11"/>
        <v>0.89852791264171261</v>
      </c>
      <c r="X102">
        <f t="shared" si="11"/>
        <v>0.89852791264171261</v>
      </c>
      <c r="Y102">
        <f t="shared" si="11"/>
        <v>0.89852791264171261</v>
      </c>
      <c r="Z102">
        <f t="shared" si="10"/>
        <v>872.82923296836384</v>
      </c>
      <c r="AA102">
        <f t="shared" si="10"/>
        <v>348.83139213319004</v>
      </c>
      <c r="AB102">
        <f t="shared" si="10"/>
        <v>139.23180240842731</v>
      </c>
      <c r="AC102">
        <f t="shared" si="10"/>
        <v>55.39082343004619</v>
      </c>
      <c r="AD102">
        <f t="shared" si="10"/>
        <v>21.851512350938815</v>
      </c>
      <c r="AE102">
        <f t="shared" si="10"/>
        <v>21.851512350938815</v>
      </c>
      <c r="AF102">
        <f t="shared" si="10"/>
        <v>21.851512350938815</v>
      </c>
    </row>
    <row r="103" spans="1:32" x14ac:dyDescent="0.3">
      <c r="A103">
        <v>5</v>
      </c>
      <c r="B103">
        <v>16</v>
      </c>
      <c r="C103" s="1">
        <f t="shared" si="6"/>
        <v>3.9703058810594012</v>
      </c>
      <c r="D103">
        <f>MIN(1,IF($B103=0,0,
IF(NOT(ISBLANK(K103)),K103,
VLOOKUP($A103,InnerGradeTable!$A:$W,MATCH(SUBSTITUTE(D$1,"|Float","표준수치"),InnerGradeTable!$1:$1,0),0)*TransferTable!$R103)))</f>
        <v>1.0602253298465142E-3</v>
      </c>
      <c r="E103">
        <f>MIN(1,IF($B103=0,0,
IF(NOT(ISBLANK(L103)),L103,
VLOOKUP($A103,InnerGradeTable!$A:$W,MATCH(SUBSTITUTE(E$1,"|Float","표준수치"),InnerGradeTable!$1:$1,0),0)*TransferTable!$R103)))</f>
        <v>2.6505633246162856E-3</v>
      </c>
      <c r="F103">
        <f>MIN(1,IF($B103=0,0,
IF(NOT(ISBLANK(M103)),M103,
VLOOKUP($A103,InnerGradeTable!$A:$W,MATCH(SUBSTITUTE(F$1,"|Float","표준수치"),InnerGradeTable!$1:$1,0),0)*TransferTable!$R103)))</f>
        <v>6.6264083115407145E-3</v>
      </c>
      <c r="G103">
        <f>MIN(1,IF($B103=0,0,
IF(NOT(ISBLANK(N103)),N103,
VLOOKUP($A103,InnerGradeTable!$A:$W,MATCH(SUBSTITUTE(G$1,"|Float","표준수치"),InnerGradeTable!$1:$1,0),0)*TransferTable!$R103)))</f>
        <v>1.6566020778851786E-2</v>
      </c>
      <c r="H103">
        <f>MIN(1,IF($B103=0,0,
IF(NOT(ISBLANK(O103)),O103,
VLOOKUP($A103,InnerGradeTable!$A:$W,MATCH(SUBSTITUTE(H$1,"|Float","표준수치"),InnerGradeTable!$1:$1,0),0)*TransferTable!$R103)))</f>
        <v>4.1415051947129466E-2</v>
      </c>
      <c r="I103">
        <f>MIN(1,IF($B103=0,0,
IF(NOT(ISBLANK(P103)),P103,
VLOOKUP($A103,InnerGradeTable!$A:$W,MATCH(SUBSTITUTE(I$1,"|Float","표준수치"),InnerGradeTable!$1:$1,0),0)*TransferTable!$R103)))</f>
        <v>4.1415051947129466E-2</v>
      </c>
      <c r="J103">
        <f>MIN(1,IF($B103=0,0,
IF(NOT(ISBLANK(Q103)),Q103,
VLOOKUP($A103,InnerGradeTable!$A:$W,MATCH(SUBSTITUTE(J$1,"|Float","표준수치"),InnerGradeTable!$1:$1,0),0)*TransferTable!$R103)))</f>
        <v>4.1415051947129466E-2</v>
      </c>
      <c r="R103">
        <f t="shared" si="7"/>
        <v>0.15910006356009254</v>
      </c>
      <c r="S103">
        <f t="shared" si="11"/>
        <v>5.1657341872527351E-2</v>
      </c>
      <c r="T103">
        <f t="shared" si="11"/>
        <v>0.12427583201194725</v>
      </c>
      <c r="U103">
        <f t="shared" si="11"/>
        <v>0.2828161254010324</v>
      </c>
      <c r="V103">
        <f t="shared" si="11"/>
        <v>0.56622902441035805</v>
      </c>
      <c r="W103">
        <f t="shared" si="11"/>
        <v>0.87934918351055014</v>
      </c>
      <c r="X103">
        <f t="shared" si="11"/>
        <v>0.87934918351055014</v>
      </c>
      <c r="Y103">
        <f t="shared" si="11"/>
        <v>0.87934918351055014</v>
      </c>
      <c r="Z103">
        <f t="shared" si="10"/>
        <v>942.69559367678289</v>
      </c>
      <c r="AA103">
        <f t="shared" si="10"/>
        <v>376.77795874986299</v>
      </c>
      <c r="AB103">
        <f t="shared" si="10"/>
        <v>150.41048514725205</v>
      </c>
      <c r="AC103">
        <f t="shared" si="10"/>
        <v>59.862438397279696</v>
      </c>
      <c r="AD103">
        <f t="shared" si="10"/>
        <v>23.640523652899681</v>
      </c>
      <c r="AE103">
        <f t="shared" si="10"/>
        <v>23.640523652899681</v>
      </c>
      <c r="AF103">
        <f t="shared" si="10"/>
        <v>23.640523652899681</v>
      </c>
    </row>
    <row r="104" spans="1:32" x14ac:dyDescent="0.3">
      <c r="A104">
        <v>5</v>
      </c>
      <c r="B104">
        <v>17</v>
      </c>
      <c r="C104" s="1">
        <f t="shared" si="6"/>
        <v>4.327633410354748</v>
      </c>
      <c r="D104">
        <f>MIN(1,IF($B104=0,0,
IF(NOT(ISBLANK(K104)),K104,
VLOOKUP($A104,InnerGradeTable!$A:$W,MATCH(SUBSTITUTE(D$1,"|Float","표준수치"),InnerGradeTable!$1:$1,0),0)*TransferTable!$R104)))</f>
        <v>9.8169012022825391E-4</v>
      </c>
      <c r="E104">
        <f>MIN(1,IF($B104=0,0,
IF(NOT(ISBLANK(L104)),L104,
VLOOKUP($A104,InnerGradeTable!$A:$W,MATCH(SUBSTITUTE(E$1,"|Float","표준수치"),InnerGradeTable!$1:$1,0),0)*TransferTable!$R104)))</f>
        <v>2.4542253005706343E-3</v>
      </c>
      <c r="F104">
        <f>MIN(1,IF($B104=0,0,
IF(NOT(ISBLANK(M104)),M104,
VLOOKUP($A104,InnerGradeTable!$A:$W,MATCH(SUBSTITUTE(F$1,"|Float","표준수치"),InnerGradeTable!$1:$1,0),0)*TransferTable!$R104)))</f>
        <v>6.1355632514265871E-3</v>
      </c>
      <c r="G104">
        <f>MIN(1,IF($B104=0,0,
IF(NOT(ISBLANK(N104)),N104,
VLOOKUP($A104,InnerGradeTable!$A:$W,MATCH(SUBSTITUTE(G$1,"|Float","표준수치"),InnerGradeTable!$1:$1,0),0)*TransferTable!$R104)))</f>
        <v>1.5338908128566467E-2</v>
      </c>
      <c r="H104">
        <f>MIN(1,IF($B104=0,0,
IF(NOT(ISBLANK(O104)),O104,
VLOOKUP($A104,InnerGradeTable!$A:$W,MATCH(SUBSTITUTE(H$1,"|Float","표준수치"),InnerGradeTable!$1:$1,0),0)*TransferTable!$R104)))</f>
        <v>3.8347270321416167E-2</v>
      </c>
      <c r="I104">
        <f>MIN(1,IF($B104=0,0,
IF(NOT(ISBLANK(P104)),P104,
VLOOKUP($A104,InnerGradeTable!$A:$W,MATCH(SUBSTITUTE(I$1,"|Float","표준수치"),InnerGradeTable!$1:$1,0),0)*TransferTable!$R104)))</f>
        <v>3.8347270321416167E-2</v>
      </c>
      <c r="J104">
        <f>MIN(1,IF($B104=0,0,
IF(NOT(ISBLANK(Q104)),Q104,
VLOOKUP($A104,InnerGradeTable!$A:$W,MATCH(SUBSTITUTE(J$1,"|Float","표준수치"),InnerGradeTable!$1:$1,0),0)*TransferTable!$R104)))</f>
        <v>3.8347270321416167E-2</v>
      </c>
      <c r="R104">
        <f t="shared" si="7"/>
        <v>0.14731487366675233</v>
      </c>
      <c r="S104">
        <f t="shared" si="11"/>
        <v>4.7922285532148945E-2</v>
      </c>
      <c r="T104">
        <f t="shared" si="11"/>
        <v>0.1156143823514757</v>
      </c>
      <c r="U104">
        <f t="shared" si="11"/>
        <v>0.26488119865818227</v>
      </c>
      <c r="V104">
        <f t="shared" si="11"/>
        <v>0.53832232708971284</v>
      </c>
      <c r="W104">
        <f t="shared" si="11"/>
        <v>0.85844883928416615</v>
      </c>
      <c r="X104">
        <f t="shared" si="11"/>
        <v>0.85844883928416615</v>
      </c>
      <c r="Y104">
        <f t="shared" si="11"/>
        <v>0.85844883928416615</v>
      </c>
      <c r="Z104">
        <f t="shared" si="10"/>
        <v>1018.1512616057363</v>
      </c>
      <c r="AA104">
        <f t="shared" si="10"/>
        <v>406.96024659571594</v>
      </c>
      <c r="AB104">
        <f t="shared" si="10"/>
        <v>162.48345219307447</v>
      </c>
      <c r="AC104">
        <f t="shared" si="10"/>
        <v>64.691756388991109</v>
      </c>
      <c r="AD104">
        <f t="shared" si="10"/>
        <v>25.572587860573996</v>
      </c>
      <c r="AE104">
        <f t="shared" si="10"/>
        <v>25.572587860573996</v>
      </c>
      <c r="AF104">
        <f t="shared" si="10"/>
        <v>25.572587860573996</v>
      </c>
    </row>
    <row r="105" spans="1:32" x14ac:dyDescent="0.3">
      <c r="A105">
        <v>5</v>
      </c>
      <c r="B105">
        <v>18</v>
      </c>
      <c r="C105" s="1">
        <f t="shared" si="6"/>
        <v>4.7171204172866759</v>
      </c>
      <c r="D105">
        <f>MIN(1,IF($B105=0,0,
IF(NOT(ISBLANK(K105)),K105,
VLOOKUP($A105,InnerGradeTable!$A:$W,MATCH(SUBSTITUTE(D$1,"|Float","표준수치"),InnerGradeTable!$1:$1,0),0)*TransferTable!$R105)))</f>
        <v>9.0897233354467948E-4</v>
      </c>
      <c r="E105">
        <f>MIN(1,IF($B105=0,0,
IF(NOT(ISBLANK(L105)),L105,
VLOOKUP($A105,InnerGradeTable!$A:$W,MATCH(SUBSTITUTE(E$1,"|Float","표준수치"),InnerGradeTable!$1:$1,0),0)*TransferTable!$R105)))</f>
        <v>2.2724308338616986E-3</v>
      </c>
      <c r="F105">
        <f>MIN(1,IF($B105=0,0,
IF(NOT(ISBLANK(M105)),M105,
VLOOKUP($A105,InnerGradeTable!$A:$W,MATCH(SUBSTITUTE(F$1,"|Float","표준수치"),InnerGradeTable!$1:$1,0),0)*TransferTable!$R105)))</f>
        <v>5.6810770846542468E-3</v>
      </c>
      <c r="G105">
        <f>MIN(1,IF($B105=0,0,
IF(NOT(ISBLANK(N105)),N105,
VLOOKUP($A105,InnerGradeTable!$A:$W,MATCH(SUBSTITUTE(G$1,"|Float","표준수치"),InnerGradeTable!$1:$1,0),0)*TransferTable!$R105)))</f>
        <v>1.4202692711635616E-2</v>
      </c>
      <c r="H105">
        <f>MIN(1,IF($B105=0,0,
IF(NOT(ISBLANK(O105)),O105,
VLOOKUP($A105,InnerGradeTable!$A:$W,MATCH(SUBSTITUTE(H$1,"|Float","표준수치"),InnerGradeTable!$1:$1,0),0)*TransferTable!$R105)))</f>
        <v>3.5506731779089043E-2</v>
      </c>
      <c r="I105">
        <f>MIN(1,IF($B105=0,0,
IF(NOT(ISBLANK(P105)),P105,
VLOOKUP($A105,InnerGradeTable!$A:$W,MATCH(SUBSTITUTE(I$1,"|Float","표준수치"),InnerGradeTable!$1:$1,0),0)*TransferTable!$R105)))</f>
        <v>3.5506731779089043E-2</v>
      </c>
      <c r="J105">
        <f>MIN(1,IF($B105=0,0,
IF(NOT(ISBLANK(Q105)),Q105,
VLOOKUP($A105,InnerGradeTable!$A:$W,MATCH(SUBSTITUTE(J$1,"|Float","표준수치"),InnerGradeTable!$1:$1,0),0)*TransferTable!$R105)))</f>
        <v>3.5506731779089043E-2</v>
      </c>
      <c r="R105">
        <f t="shared" si="7"/>
        <v>0.13640266080254845</v>
      </c>
      <c r="S105">
        <f t="shared" si="11"/>
        <v>4.4451048164407037E-2</v>
      </c>
      <c r="T105">
        <f t="shared" si="11"/>
        <v>0.10751969799339656</v>
      </c>
      <c r="U105">
        <f t="shared" si="11"/>
        <v>0.24788330619993915</v>
      </c>
      <c r="V105">
        <f t="shared" si="11"/>
        <v>0.51091834053376839</v>
      </c>
      <c r="W105">
        <f t="shared" si="11"/>
        <v>0.83595611749448784</v>
      </c>
      <c r="X105">
        <f t="shared" si="11"/>
        <v>0.83595611749448784</v>
      </c>
      <c r="Y105">
        <f t="shared" si="11"/>
        <v>0.83595611749448784</v>
      </c>
      <c r="Z105">
        <f t="shared" si="10"/>
        <v>1099.6433814542418</v>
      </c>
      <c r="AA105">
        <f t="shared" si="10"/>
        <v>439.55711367392115</v>
      </c>
      <c r="AB105">
        <f t="shared" si="10"/>
        <v>175.52224706140109</v>
      </c>
      <c r="AC105">
        <f t="shared" si="10"/>
        <v>69.907395631252555</v>
      </c>
      <c r="AD105">
        <f t="shared" si="10"/>
        <v>27.659154545031871</v>
      </c>
      <c r="AE105">
        <f t="shared" si="10"/>
        <v>27.659154545031871</v>
      </c>
      <c r="AF105">
        <f t="shared" si="10"/>
        <v>27.659154545031871</v>
      </c>
    </row>
    <row r="106" spans="1:32" x14ac:dyDescent="0.3">
      <c r="A106">
        <v>5</v>
      </c>
      <c r="B106">
        <v>19</v>
      </c>
      <c r="C106" s="1">
        <f t="shared" si="6"/>
        <v>5.1416612548424769</v>
      </c>
      <c r="D106">
        <f>MIN(1,IF($B106=0,0,
IF(NOT(ISBLANK(K106)),K106,
VLOOKUP($A106,InnerGradeTable!$A:$W,MATCH(SUBSTITUTE(D$1,"|Float","표준수치"),InnerGradeTable!$1:$1,0),0)*TransferTable!$R106)))</f>
        <v>8.4164104957840688E-4</v>
      </c>
      <c r="E106">
        <f>MIN(1,IF($B106=0,0,
IF(NOT(ISBLANK(L106)),L106,
VLOOKUP($A106,InnerGradeTable!$A:$W,MATCH(SUBSTITUTE(E$1,"|Float","표준수치"),InnerGradeTable!$1:$1,0),0)*TransferTable!$R106)))</f>
        <v>2.1041026239460173E-3</v>
      </c>
      <c r="F106">
        <f>MIN(1,IF($B106=0,0,
IF(NOT(ISBLANK(M106)),M106,
VLOOKUP($A106,InnerGradeTable!$A:$W,MATCH(SUBSTITUTE(F$1,"|Float","표준수치"),InnerGradeTable!$1:$1,0),0)*TransferTable!$R106)))</f>
        <v>5.2602565598650437E-3</v>
      </c>
      <c r="G106">
        <f>MIN(1,IF($B106=0,0,
IF(NOT(ISBLANK(N106)),N106,
VLOOKUP($A106,InnerGradeTable!$A:$W,MATCH(SUBSTITUTE(G$1,"|Float","표준수치"),InnerGradeTable!$1:$1,0),0)*TransferTable!$R106)))</f>
        <v>1.3150641399662608E-2</v>
      </c>
      <c r="H106">
        <f>MIN(1,IF($B106=0,0,
IF(NOT(ISBLANK(O106)),O106,
VLOOKUP($A106,InnerGradeTable!$A:$W,MATCH(SUBSTITUTE(H$1,"|Float","표준수치"),InnerGradeTable!$1:$1,0),0)*TransferTable!$R106)))</f>
        <v>3.2876603499156519E-2</v>
      </c>
      <c r="I106">
        <f>MIN(1,IF($B106=0,0,
IF(NOT(ISBLANK(P106)),P106,
VLOOKUP($A106,InnerGradeTable!$A:$W,MATCH(SUBSTITUTE(I$1,"|Float","표준수치"),InnerGradeTable!$1:$1,0),0)*TransferTable!$R106)))</f>
        <v>3.2876603499156519E-2</v>
      </c>
      <c r="J106">
        <f>MIN(1,IF($B106=0,0,
IF(NOT(ISBLANK(Q106)),Q106,
VLOOKUP($A106,InnerGradeTable!$A:$W,MATCH(SUBSTITUTE(J$1,"|Float","표준수치"),InnerGradeTable!$1:$1,0),0)*TransferTable!$R106)))</f>
        <v>3.2876603499156519E-2</v>
      </c>
      <c r="R106">
        <f t="shared" si="7"/>
        <v>0.12629876000235968</v>
      </c>
      <c r="S106">
        <f t="shared" si="11"/>
        <v>4.1225882448122753E-2</v>
      </c>
      <c r="T106">
        <f t="shared" si="11"/>
        <v>9.9959906120793418E-2</v>
      </c>
      <c r="U106">
        <f t="shared" si="11"/>
        <v>0.23180142723133601</v>
      </c>
      <c r="V106">
        <f t="shared" si="11"/>
        <v>0.48412657110787949</v>
      </c>
      <c r="W106">
        <f t="shared" si="11"/>
        <v>0.81202742529080751</v>
      </c>
      <c r="X106">
        <f t="shared" si="11"/>
        <v>0.81202742529080751</v>
      </c>
      <c r="Y106">
        <f t="shared" si="11"/>
        <v>0.81202742529080751</v>
      </c>
      <c r="Z106">
        <f t="shared" si="10"/>
        <v>1187.6548694882215</v>
      </c>
      <c r="AA106">
        <f t="shared" si="10"/>
        <v>474.76172660516397</v>
      </c>
      <c r="AB106">
        <f t="shared" si="10"/>
        <v>189.60413669085338</v>
      </c>
      <c r="AC106">
        <f t="shared" si="10"/>
        <v>75.540263654659597</v>
      </c>
      <c r="AD106">
        <f t="shared" si="10"/>
        <v>29.912588802551134</v>
      </c>
      <c r="AE106">
        <f t="shared" si="10"/>
        <v>29.912588802551134</v>
      </c>
      <c r="AF106">
        <f t="shared" si="10"/>
        <v>29.912588802551134</v>
      </c>
    </row>
    <row r="107" spans="1:32" x14ac:dyDescent="0.3">
      <c r="A107">
        <v>5</v>
      </c>
      <c r="B107">
        <v>20</v>
      </c>
      <c r="C107" s="1">
        <f t="shared" si="6"/>
        <v>5.6044107677783002</v>
      </c>
      <c r="D107">
        <f>MIN(1,IF($B107=0,0,
IF(NOT(ISBLANK(K107)),K107,
VLOOKUP($A107,InnerGradeTable!$A:$W,MATCH(SUBSTITUTE(D$1,"|Float","표준수치"),InnerGradeTable!$1:$1,0),0)*TransferTable!$R107)))</f>
        <v>4.9508297034023935E-4</v>
      </c>
      <c r="E107">
        <f>MIN(1,IF($B107=0,0,
IF(NOT(ISBLANK(L107)),L107,
VLOOKUP($A107,InnerGradeTable!$A:$W,MATCH(SUBSTITUTE(E$1,"|Float","표준수치"),InnerGradeTable!$1:$1,0),0)*TransferTable!$R107)))</f>
        <v>1.2377074258505983E-3</v>
      </c>
      <c r="F107">
        <f>MIN(1,IF($B107=0,0,
IF(NOT(ISBLANK(M107)),M107,
VLOOKUP($A107,InnerGradeTable!$A:$W,MATCH(SUBSTITUTE(F$1,"|Float","표준수치"),InnerGradeTable!$1:$1,0),0)*TransferTable!$R107)))</f>
        <v>3.094268564626496E-3</v>
      </c>
      <c r="G107">
        <f>MIN(1,IF($B107=0,0,
IF(NOT(ISBLANK(N107)),N107,
VLOOKUP($A107,InnerGradeTable!$A:$W,MATCH(SUBSTITUTE(G$1,"|Float","표준수치"),InnerGradeTable!$1:$1,0),0)*TransferTable!$R107)))</f>
        <v>7.7356714115662398E-3</v>
      </c>
      <c r="H107">
        <f>MIN(1,IF($B107=0,0,
IF(NOT(ISBLANK(O107)),O107,
VLOOKUP($A107,InnerGradeTable!$A:$W,MATCH(SUBSTITUTE(H$1,"|Float","표준수치"),InnerGradeTable!$1:$1,0),0)*TransferTable!$R107)))</f>
        <v>1.9339178528915601E-2</v>
      </c>
      <c r="I107">
        <f>MIN(1,IF($B107=0,0,
IF(NOT(ISBLANK(P107)),P107,
VLOOKUP($A107,InnerGradeTable!$A:$W,MATCH(SUBSTITUTE(I$1,"|Float","표준수치"),InnerGradeTable!$1:$1,0),0)*TransferTable!$R107)))</f>
        <v>1.9339178528915601E-2</v>
      </c>
      <c r="J107">
        <f>MIN(1,IF($B107=0,0,
IF(NOT(ISBLANK(Q107)),Q107,
VLOOKUP($A107,InnerGradeTable!$A:$W,MATCH(SUBSTITUTE(J$1,"|Float","표준수치"),InnerGradeTable!$1:$1,0),0)*TransferTable!$R107)))</f>
        <v>1.9339178528915601E-2</v>
      </c>
      <c r="R107">
        <f t="shared" si="7"/>
        <v>7.4293388236682162E-2</v>
      </c>
      <c r="S107">
        <f t="shared" si="11"/>
        <v>2.4456256916380092E-2</v>
      </c>
      <c r="T107">
        <f t="shared" si="11"/>
        <v>6.004539826862787E-2</v>
      </c>
      <c r="U107">
        <f t="shared" si="11"/>
        <v>0.14354481465784852</v>
      </c>
      <c r="V107">
        <f t="shared" si="11"/>
        <v>0.32178256783475512</v>
      </c>
      <c r="W107">
        <f t="shared" si="11"/>
        <v>0.6233471533248911</v>
      </c>
      <c r="X107">
        <f t="shared" si="11"/>
        <v>0.6233471533248911</v>
      </c>
      <c r="Y107">
        <f t="shared" si="11"/>
        <v>0.6233471533248911</v>
      </c>
      <c r="Z107">
        <f t="shared" si="10"/>
        <v>2019.363395153307</v>
      </c>
      <c r="AA107">
        <f t="shared" si="10"/>
        <v>807.44522801235371</v>
      </c>
      <c r="AB107">
        <f t="shared" si="10"/>
        <v>322.6777657455039</v>
      </c>
      <c r="AC107">
        <f t="shared" si="10"/>
        <v>128.77029053431065</v>
      </c>
      <c r="AD107">
        <f t="shared" si="10"/>
        <v>51.206063441609857</v>
      </c>
      <c r="AE107">
        <f t="shared" si="10"/>
        <v>51.206063441609857</v>
      </c>
      <c r="AF107">
        <f t="shared" si="10"/>
        <v>51.206063441609857</v>
      </c>
    </row>
    <row r="108" spans="1:32" x14ac:dyDescent="0.3">
      <c r="A108">
        <v>5</v>
      </c>
      <c r="B108">
        <v>21</v>
      </c>
      <c r="C108" s="1">
        <f t="shared" si="6"/>
        <v>6.1088077368783473</v>
      </c>
      <c r="D108">
        <f>MIN(1,IF($B108=0,0,
IF(NOT(ISBLANK(K108)),K108,
VLOOKUP($A108,InnerGradeTable!$A:$W,MATCH(SUBSTITUTE(D$1,"|Float","표준수치"),InnerGradeTable!$1:$1,0),0)*TransferTable!$R108)))</f>
        <v>4.584101577224438E-4</v>
      </c>
      <c r="E108">
        <f>MIN(1,IF($B108=0,0,
IF(NOT(ISBLANK(L108)),L108,
VLOOKUP($A108,InnerGradeTable!$A:$W,MATCH(SUBSTITUTE(E$1,"|Float","표준수치"),InnerGradeTable!$1:$1,0),0)*TransferTable!$R108)))</f>
        <v>1.1460253943061094E-3</v>
      </c>
      <c r="F108">
        <f>MIN(1,IF($B108=0,0,
IF(NOT(ISBLANK(M108)),M108,
VLOOKUP($A108,InnerGradeTable!$A:$W,MATCH(SUBSTITUTE(F$1,"|Float","표준수치"),InnerGradeTable!$1:$1,0),0)*TransferTable!$R108)))</f>
        <v>2.8650634857652737E-3</v>
      </c>
      <c r="G108">
        <f>MIN(1,IF($B108=0,0,
IF(NOT(ISBLANK(N108)),N108,
VLOOKUP($A108,InnerGradeTable!$A:$W,MATCH(SUBSTITUTE(G$1,"|Float","표준수치"),InnerGradeTable!$1:$1,0),0)*TransferTable!$R108)))</f>
        <v>7.1626587144131846E-3</v>
      </c>
      <c r="H108">
        <f>MIN(1,IF($B108=0,0,
IF(NOT(ISBLANK(O108)),O108,
VLOOKUP($A108,InnerGradeTable!$A:$W,MATCH(SUBSTITUTE(H$1,"|Float","표준수치"),InnerGradeTable!$1:$1,0),0)*TransferTable!$R108)))</f>
        <v>1.7906646786032959E-2</v>
      </c>
      <c r="I108">
        <f>MIN(1,IF($B108=0,0,
IF(NOT(ISBLANK(P108)),P108,
VLOOKUP($A108,InnerGradeTable!$A:$W,MATCH(SUBSTITUTE(I$1,"|Float","표준수치"),InnerGradeTable!$1:$1,0),0)*TransferTable!$R108)))</f>
        <v>1.7906646786032959E-2</v>
      </c>
      <c r="J108">
        <f>MIN(1,IF($B108=0,0,
IF(NOT(ISBLANK(Q108)),Q108,
VLOOKUP($A108,InnerGradeTable!$A:$W,MATCH(SUBSTITUTE(J$1,"|Float","표준수치"),InnerGradeTable!$1:$1,0),0)*TransferTable!$R108)))</f>
        <v>1.7906646786032959E-2</v>
      </c>
      <c r="R108">
        <f t="shared" si="7"/>
        <v>6.8790174293224218E-2</v>
      </c>
      <c r="S108">
        <f t="shared" si="11"/>
        <v>2.2664964487980499E-2</v>
      </c>
      <c r="T108">
        <f t="shared" si="11"/>
        <v>5.5721494350957967E-2</v>
      </c>
      <c r="U108">
        <f t="shared" si="11"/>
        <v>0.13364349091075722</v>
      </c>
      <c r="V108">
        <f t="shared" si="11"/>
        <v>0.30192008077713572</v>
      </c>
      <c r="W108">
        <f t="shared" si="11"/>
        <v>0.59482878116799753</v>
      </c>
      <c r="X108">
        <f t="shared" si="11"/>
        <v>0.59482878116799753</v>
      </c>
      <c r="Y108">
        <f t="shared" si="11"/>
        <v>0.59482878116799753</v>
      </c>
      <c r="Z108">
        <f t="shared" si="10"/>
        <v>2180.9524763039158</v>
      </c>
      <c r="AA108">
        <f t="shared" si="10"/>
        <v>872.08087011201019</v>
      </c>
      <c r="AB108">
        <f t="shared" si="10"/>
        <v>348.53204673203862</v>
      </c>
      <c r="AC108">
        <f t="shared" si="10"/>
        <v>139.11206359832667</v>
      </c>
      <c r="AD108">
        <f t="shared" si="10"/>
        <v>55.342926262144871</v>
      </c>
      <c r="AE108">
        <f t="shared" si="10"/>
        <v>55.342926262144871</v>
      </c>
      <c r="AF108">
        <f t="shared" si="10"/>
        <v>55.342926262144871</v>
      </c>
    </row>
    <row r="109" spans="1:32" x14ac:dyDescent="0.3">
      <c r="A109">
        <v>5</v>
      </c>
      <c r="B109">
        <v>22</v>
      </c>
      <c r="C109" s="1">
        <f t="shared" si="6"/>
        <v>6.6586004331973987</v>
      </c>
      <c r="D109">
        <f>MIN(1,IF($B109=0,0,
IF(NOT(ISBLANK(K109)),K109,
VLOOKUP($A109,InnerGradeTable!$A:$W,MATCH(SUBSTITUTE(D$1,"|Float","표준수치"),InnerGradeTable!$1:$1,0),0)*TransferTable!$R109)))</f>
        <v>4.2445384974300354E-4</v>
      </c>
      <c r="E109">
        <f>MIN(1,IF($B109=0,0,
IF(NOT(ISBLANK(L109)),L109,
VLOOKUP($A109,InnerGradeTable!$A:$W,MATCH(SUBSTITUTE(E$1,"|Float","표준수치"),InnerGradeTable!$1:$1,0),0)*TransferTable!$R109)))</f>
        <v>1.0611346243575089E-3</v>
      </c>
      <c r="F109">
        <f>MIN(1,IF($B109=0,0,
IF(NOT(ISBLANK(M109)),M109,
VLOOKUP($A109,InnerGradeTable!$A:$W,MATCH(SUBSTITUTE(F$1,"|Float","표준수치"),InnerGradeTable!$1:$1,0),0)*TransferTable!$R109)))</f>
        <v>2.6528365608937724E-3</v>
      </c>
      <c r="G109">
        <f>MIN(1,IF($B109=0,0,
IF(NOT(ISBLANK(N109)),N109,
VLOOKUP($A109,InnerGradeTable!$A:$W,MATCH(SUBSTITUTE(G$1,"|Float","표준수치"),InnerGradeTable!$1:$1,0),0)*TransferTable!$R109)))</f>
        <v>6.6320914022344303E-3</v>
      </c>
      <c r="H109">
        <f>MIN(1,IF($B109=0,0,
IF(NOT(ISBLANK(O109)),O109,
VLOOKUP($A109,InnerGradeTable!$A:$W,MATCH(SUBSTITUTE(H$1,"|Float","표준수치"),InnerGradeTable!$1:$1,0),0)*TransferTable!$R109)))</f>
        <v>1.6580228505586075E-2</v>
      </c>
      <c r="I109">
        <f>MIN(1,IF($B109=0,0,
IF(NOT(ISBLANK(P109)),P109,
VLOOKUP($A109,InnerGradeTable!$A:$W,MATCH(SUBSTITUTE(I$1,"|Float","표준수치"),InnerGradeTable!$1:$1,0),0)*TransferTable!$R109)))</f>
        <v>1.6580228505586075E-2</v>
      </c>
      <c r="J109">
        <f>MIN(1,IF($B109=0,0,
IF(NOT(ISBLANK(Q109)),Q109,
VLOOKUP($A109,InnerGradeTable!$A:$W,MATCH(SUBSTITUTE(J$1,"|Float","표준수치"),InnerGradeTable!$1:$1,0),0)*TransferTable!$R109)))</f>
        <v>1.6580228505586075E-2</v>
      </c>
      <c r="R109">
        <f t="shared" si="7"/>
        <v>6.3694605827059464E-2</v>
      </c>
      <c r="S109">
        <f t="shared" si="11"/>
        <v>2.1003486542905625E-2</v>
      </c>
      <c r="T109">
        <f t="shared" si="11"/>
        <v>5.1700502809993276E-2</v>
      </c>
      <c r="U109">
        <f t="shared" si="11"/>
        <v>0.12437562736509478</v>
      </c>
      <c r="V109">
        <f t="shared" si="11"/>
        <v>0.28302124710974219</v>
      </c>
      <c r="W109">
        <f t="shared" si="11"/>
        <v>0.56654224922994922</v>
      </c>
      <c r="X109">
        <f t="shared" si="11"/>
        <v>0.56654224922994922</v>
      </c>
      <c r="Y109">
        <f t="shared" si="11"/>
        <v>0.56654224922994922</v>
      </c>
      <c r="Z109">
        <f t="shared" si="10"/>
        <v>2355.4686832397942</v>
      </c>
      <c r="AA109">
        <f t="shared" si="10"/>
        <v>941.88736181086517</v>
      </c>
      <c r="AB109">
        <f t="shared" si="10"/>
        <v>376.45466576409899</v>
      </c>
      <c r="AC109">
        <f t="shared" si="10"/>
        <v>150.28116735178531</v>
      </c>
      <c r="AD109">
        <f t="shared" si="10"/>
        <v>59.810709759279412</v>
      </c>
      <c r="AE109">
        <f t="shared" si="10"/>
        <v>59.810709759279412</v>
      </c>
      <c r="AF109">
        <f t="shared" si="10"/>
        <v>59.810709759279412</v>
      </c>
    </row>
    <row r="110" spans="1:32" x14ac:dyDescent="0.3">
      <c r="A110">
        <v>5</v>
      </c>
      <c r="B110">
        <v>23</v>
      </c>
      <c r="C110" s="1">
        <f t="shared" si="6"/>
        <v>7.2578744721851649</v>
      </c>
      <c r="D110">
        <f>MIN(1,IF($B110=0,0,
IF(NOT(ISBLANK(K110)),K110,
VLOOKUP($A110,InnerGradeTable!$A:$W,MATCH(SUBSTITUTE(D$1,"|Float","표준수치"),InnerGradeTable!$1:$1,0),0)*TransferTable!$R110)))</f>
        <v>3.9301282383611438E-4</v>
      </c>
      <c r="E110">
        <f>MIN(1,IF($B110=0,0,
IF(NOT(ISBLANK(L110)),L110,
VLOOKUP($A110,InnerGradeTable!$A:$W,MATCH(SUBSTITUTE(E$1,"|Float","표준수치"),InnerGradeTable!$1:$1,0),0)*TransferTable!$R110)))</f>
        <v>9.8253205959028598E-4</v>
      </c>
      <c r="F110">
        <f>MIN(1,IF($B110=0,0,
IF(NOT(ISBLANK(M110)),M110,
VLOOKUP($A110,InnerGradeTable!$A:$W,MATCH(SUBSTITUTE(F$1,"|Float","표준수치"),InnerGradeTable!$1:$1,0),0)*TransferTable!$R110)))</f>
        <v>2.4563301489757151E-3</v>
      </c>
      <c r="G110">
        <f>MIN(1,IF($B110=0,0,
IF(NOT(ISBLANK(N110)),N110,
VLOOKUP($A110,InnerGradeTable!$A:$W,MATCH(SUBSTITUTE(G$1,"|Float","표준수치"),InnerGradeTable!$1:$1,0),0)*TransferTable!$R110)))</f>
        <v>6.1408253724392868E-3</v>
      </c>
      <c r="H110">
        <f>MIN(1,IF($B110=0,0,
IF(NOT(ISBLANK(O110)),O110,
VLOOKUP($A110,InnerGradeTable!$A:$W,MATCH(SUBSTITUTE(H$1,"|Float","표준수치"),InnerGradeTable!$1:$1,0),0)*TransferTable!$R110)))</f>
        <v>1.5352063431098217E-2</v>
      </c>
      <c r="I110">
        <f>MIN(1,IF($B110=0,0,
IF(NOT(ISBLANK(P110)),P110,
VLOOKUP($A110,InnerGradeTable!$A:$W,MATCH(SUBSTITUTE(I$1,"|Float","표준수치"),InnerGradeTable!$1:$1,0),0)*TransferTable!$R110)))</f>
        <v>1.5352063431098217E-2</v>
      </c>
      <c r="J110">
        <f>MIN(1,IF($B110=0,0,
IF(NOT(ISBLANK(Q110)),Q110,
VLOOKUP($A110,InnerGradeTable!$A:$W,MATCH(SUBSTITUTE(J$1,"|Float","표준수치"),InnerGradeTable!$1:$1,0),0)*TransferTable!$R110)))</f>
        <v>1.5352063431098217E-2</v>
      </c>
      <c r="R110">
        <f t="shared" si="7"/>
        <v>5.897648687690691E-2</v>
      </c>
      <c r="S110">
        <f t="shared" si="11"/>
        <v>1.946261315079334E-2</v>
      </c>
      <c r="T110">
        <f t="shared" si="11"/>
        <v>4.796240367336535E-2</v>
      </c>
      <c r="U110">
        <f t="shared" si="11"/>
        <v>0.11570768139979637</v>
      </c>
      <c r="V110">
        <f t="shared" si="11"/>
        <v>0.26507578165186452</v>
      </c>
      <c r="W110">
        <f t="shared" si="11"/>
        <v>0.53863063224761865</v>
      </c>
      <c r="X110">
        <f t="shared" si="11"/>
        <v>0.53863063224761865</v>
      </c>
      <c r="Y110">
        <f t="shared" si="11"/>
        <v>0.53863063224761865</v>
      </c>
      <c r="Z110">
        <f t="shared" si="10"/>
        <v>2543.9461860761526</v>
      </c>
      <c r="AA110">
        <f t="shared" si="10"/>
        <v>1017.2783712080845</v>
      </c>
      <c r="AB110">
        <f t="shared" si="10"/>
        <v>406.61109021503989</v>
      </c>
      <c r="AC110">
        <f t="shared" si="10"/>
        <v>162.34378908447957</v>
      </c>
      <c r="AD110">
        <f t="shared" si="10"/>
        <v>64.635889740268098</v>
      </c>
      <c r="AE110">
        <f t="shared" si="10"/>
        <v>64.635889740268098</v>
      </c>
      <c r="AF110">
        <f t="shared" si="10"/>
        <v>64.635889740268098</v>
      </c>
    </row>
    <row r="111" spans="1:32" x14ac:dyDescent="0.3">
      <c r="A111">
        <v>5</v>
      </c>
      <c r="B111">
        <v>24</v>
      </c>
      <c r="C111" s="1">
        <f t="shared" si="6"/>
        <v>7.9110831746818304</v>
      </c>
      <c r="D111">
        <f>MIN(1,IF($B111=0,0,
IF(NOT(ISBLANK(K111)),K111,
VLOOKUP($A111,InnerGradeTable!$A:$W,MATCH(SUBSTITUTE(D$1,"|Float","표준수치"),InnerGradeTable!$1:$1,0),0)*TransferTable!$R111)))</f>
        <v>3.6390076281121698E-4</v>
      </c>
      <c r="E111">
        <f>MIN(1,IF($B111=0,0,
IF(NOT(ISBLANK(L111)),L111,
VLOOKUP($A111,InnerGradeTable!$A:$W,MATCH(SUBSTITUTE(E$1,"|Float","표준수치"),InnerGradeTable!$1:$1,0),0)*TransferTable!$R111)))</f>
        <v>9.097519070280425E-4</v>
      </c>
      <c r="F111">
        <f>MIN(1,IF($B111=0,0,
IF(NOT(ISBLANK(M111)),M111,
VLOOKUP($A111,InnerGradeTable!$A:$W,MATCH(SUBSTITUTE(F$1,"|Float","표준수치"),InnerGradeTable!$1:$1,0),0)*TransferTable!$R111)))</f>
        <v>2.2743797675701064E-3</v>
      </c>
      <c r="G111">
        <f>MIN(1,IF($B111=0,0,
IF(NOT(ISBLANK(N111)),N111,
VLOOKUP($A111,InnerGradeTable!$A:$W,MATCH(SUBSTITUTE(G$1,"|Float","표준수치"),InnerGradeTable!$1:$1,0),0)*TransferTable!$R111)))</f>
        <v>5.6859494189252652E-3</v>
      </c>
      <c r="H111">
        <f>MIN(1,IF($B111=0,0,
IF(NOT(ISBLANK(O111)),O111,
VLOOKUP($A111,InnerGradeTable!$A:$W,MATCH(SUBSTITUTE(H$1,"|Float","표준수치"),InnerGradeTable!$1:$1,0),0)*TransferTable!$R111)))</f>
        <v>1.4214873547313165E-2</v>
      </c>
      <c r="I111">
        <f>MIN(1,IF($B111=0,0,
IF(NOT(ISBLANK(P111)),P111,
VLOOKUP($A111,InnerGradeTable!$A:$W,MATCH(SUBSTITUTE(I$1,"|Float","표준수치"),InnerGradeTable!$1:$1,0),0)*TransferTable!$R111)))</f>
        <v>1.4214873547313165E-2</v>
      </c>
      <c r="J111">
        <f>MIN(1,IF($B111=0,0,
IF(NOT(ISBLANK(Q111)),Q111,
VLOOKUP($A111,InnerGradeTable!$A:$W,MATCH(SUBSTITUTE(J$1,"|Float","표준수치"),InnerGradeTable!$1:$1,0),0)*TransferTable!$R111)))</f>
        <v>1.4214873547313165E-2</v>
      </c>
      <c r="R111">
        <f t="shared" si="7"/>
        <v>5.4607858219358249E-2</v>
      </c>
      <c r="S111">
        <f t="shared" si="11"/>
        <v>1.8033759509693104E-2</v>
      </c>
      <c r="T111">
        <f t="shared" si="11"/>
        <v>4.4488327369396452E-2</v>
      </c>
      <c r="U111">
        <f t="shared" si="11"/>
        <v>0.10760686115085916</v>
      </c>
      <c r="V111">
        <f t="shared" si="11"/>
        <v>0.24806755915674372</v>
      </c>
      <c r="W111">
        <f t="shared" si="11"/>
        <v>0.51122041176830224</v>
      </c>
      <c r="X111">
        <f t="shared" si="11"/>
        <v>0.51122041176830224</v>
      </c>
      <c r="Y111">
        <f t="shared" si="11"/>
        <v>0.51122041176830224</v>
      </c>
      <c r="Z111">
        <f t="shared" si="10"/>
        <v>2747.5018885335312</v>
      </c>
      <c r="AA111">
        <f t="shared" si="10"/>
        <v>1098.7006598410162</v>
      </c>
      <c r="AB111">
        <f t="shared" si="10"/>
        <v>439.18002482347327</v>
      </c>
      <c r="AC111">
        <f t="shared" si="10"/>
        <v>175.37141100636882</v>
      </c>
      <c r="AD111">
        <f t="shared" si="10"/>
        <v>69.847059909717487</v>
      </c>
      <c r="AE111">
        <f t="shared" si="10"/>
        <v>69.847059909717487</v>
      </c>
      <c r="AF111">
        <f t="shared" si="10"/>
        <v>69.847059909717487</v>
      </c>
    </row>
    <row r="112" spans="1:32" x14ac:dyDescent="0.3">
      <c r="A112">
        <v>5</v>
      </c>
      <c r="B112">
        <v>25</v>
      </c>
      <c r="C112" s="1">
        <f t="shared" si="6"/>
        <v>8.6230806604031951</v>
      </c>
      <c r="D112">
        <f>MIN(1,IF($B112=0,0,
IF(NOT(ISBLANK(K112)),K112,
VLOOKUP($A112,InnerGradeTable!$A:$W,MATCH(SUBSTITUTE(D$1,"|Float","표준수치"),InnerGradeTable!$1:$1,0),0)*TransferTable!$R112)))</f>
        <v>1.8195038140560849E-4</v>
      </c>
      <c r="E112">
        <f>MIN(1,IF($B112=0,0,
IF(NOT(ISBLANK(L112)),L112,
VLOOKUP($A112,InnerGradeTable!$A:$W,MATCH(SUBSTITUTE(E$1,"|Float","표준수치"),InnerGradeTable!$1:$1,0),0)*TransferTable!$R112)))</f>
        <v>4.5487595351402125E-4</v>
      </c>
      <c r="F112">
        <f>MIN(1,IF($B112=0,0,
IF(NOT(ISBLANK(M112)),M112,
VLOOKUP($A112,InnerGradeTable!$A:$W,MATCH(SUBSTITUTE(F$1,"|Float","표준수치"),InnerGradeTable!$1:$1,0),0)*TransferTable!$R112)))</f>
        <v>1.1371898837850532E-3</v>
      </c>
      <c r="G112">
        <f>MIN(1,IF($B112=0,0,
IF(NOT(ISBLANK(N112)),N112,
VLOOKUP($A112,InnerGradeTable!$A:$W,MATCH(SUBSTITUTE(G$1,"|Float","표준수치"),InnerGradeTable!$1:$1,0),0)*TransferTable!$R112)))</f>
        <v>2.8429747094626326E-3</v>
      </c>
      <c r="H112">
        <f>MIN(1,IF($B112=0,0,
IF(NOT(ISBLANK(O112)),O112,
VLOOKUP($A112,InnerGradeTable!$A:$W,MATCH(SUBSTITUTE(H$1,"|Float","표준수치"),InnerGradeTable!$1:$1,0),0)*TransferTable!$R112)))</f>
        <v>7.1074367736565823E-3</v>
      </c>
      <c r="I112">
        <f>MIN(1,IF($B112=0,0,
IF(NOT(ISBLANK(P112)),P112,
VLOOKUP($A112,InnerGradeTable!$A:$W,MATCH(SUBSTITUTE(I$1,"|Float","표준수치"),InnerGradeTable!$1:$1,0),0)*TransferTable!$R112)))</f>
        <v>7.1074367736565823E-3</v>
      </c>
      <c r="J112">
        <f>MIN(1,IF($B112=0,0,
IF(NOT(ISBLANK(Q112)),Q112,
VLOOKUP($A112,InnerGradeTable!$A:$W,MATCH(SUBSTITUTE(J$1,"|Float","표준수치"),InnerGradeTable!$1:$1,0),0)*TransferTable!$R112)))</f>
        <v>7.1074367736565823E-3</v>
      </c>
      <c r="R112">
        <f t="shared" si="7"/>
        <v>2.7303929109679125E-2</v>
      </c>
      <c r="S112">
        <f t="shared" si="11"/>
        <v>9.057082103522851E-3</v>
      </c>
      <c r="T112">
        <f t="shared" si="11"/>
        <v>2.2492165233378825E-2</v>
      </c>
      <c r="U112">
        <f t="shared" si="11"/>
        <v>5.5303766071326366E-2</v>
      </c>
      <c r="V112">
        <f t="shared" si="11"/>
        <v>0.13268338289531678</v>
      </c>
      <c r="W112">
        <f t="shared" si="11"/>
        <v>0.29997606113703879</v>
      </c>
      <c r="X112">
        <f t="shared" si="11"/>
        <v>0.29997606113703879</v>
      </c>
      <c r="Y112">
        <f t="shared" si="11"/>
        <v>0.29997606113703879</v>
      </c>
      <c r="Z112">
        <f t="shared" si="10"/>
        <v>5495.5038453129428</v>
      </c>
      <c r="AA112">
        <f t="shared" si="10"/>
        <v>2197.9014903510938</v>
      </c>
      <c r="AB112">
        <f t="shared" si="10"/>
        <v>878.8604766597914</v>
      </c>
      <c r="AC112">
        <f t="shared" si="10"/>
        <v>351.24389167786921</v>
      </c>
      <c r="AD112">
        <f t="shared" si="10"/>
        <v>140.19680742138519</v>
      </c>
      <c r="AE112">
        <f t="shared" si="10"/>
        <v>140.19680742138519</v>
      </c>
      <c r="AF112">
        <f t="shared" si="10"/>
        <v>140.19680742138519</v>
      </c>
    </row>
    <row r="113" spans="1:32" x14ac:dyDescent="0.3">
      <c r="A113">
        <v>5</v>
      </c>
      <c r="B113">
        <v>26</v>
      </c>
      <c r="C113" s="1">
        <f t="shared" si="6"/>
        <v>9.3991579198394835</v>
      </c>
      <c r="D113">
        <f>MIN(1,IF($B113=0,0,
IF(NOT(ISBLANK(K113)),K113,
VLOOKUP($A113,InnerGradeTable!$A:$W,MATCH(SUBSTITUTE(D$1,"|Float","표준수치"),InnerGradeTable!$1:$1,0),0)*TransferTable!$R113)))</f>
        <v>1.6847257537556343E-4</v>
      </c>
      <c r="E113">
        <f>MIN(1,IF($B113=0,0,
IF(NOT(ISBLANK(L113)),L113,
VLOOKUP($A113,InnerGradeTable!$A:$W,MATCH(SUBSTITUTE(E$1,"|Float","표준수치"),InnerGradeTable!$1:$1,0),0)*TransferTable!$R113)))</f>
        <v>4.2118143843890852E-4</v>
      </c>
      <c r="F113">
        <f>MIN(1,IF($B113=0,0,
IF(NOT(ISBLANK(M113)),M113,
VLOOKUP($A113,InnerGradeTable!$A:$W,MATCH(SUBSTITUTE(F$1,"|Float","표준수치"),InnerGradeTable!$1:$1,0),0)*TransferTable!$R113)))</f>
        <v>1.0529535960972715E-3</v>
      </c>
      <c r="G113">
        <f>MIN(1,IF($B113=0,0,
IF(NOT(ISBLANK(N113)),N113,
VLOOKUP($A113,InnerGradeTable!$A:$W,MATCH(SUBSTITUTE(G$1,"|Float","표준수치"),InnerGradeTable!$1:$1,0),0)*TransferTable!$R113)))</f>
        <v>2.6323839902431785E-3</v>
      </c>
      <c r="H113">
        <f>MIN(1,IF($B113=0,0,
IF(NOT(ISBLANK(O113)),O113,
VLOOKUP($A113,InnerGradeTable!$A:$W,MATCH(SUBSTITUTE(H$1,"|Float","표준수치"),InnerGradeTable!$1:$1,0),0)*TransferTable!$R113)))</f>
        <v>6.5809599756079459E-3</v>
      </c>
      <c r="I113">
        <f>MIN(1,IF($B113=0,0,
IF(NOT(ISBLANK(P113)),P113,
VLOOKUP($A113,InnerGradeTable!$A:$W,MATCH(SUBSTITUTE(I$1,"|Float","표준수치"),InnerGradeTable!$1:$1,0),0)*TransferTable!$R113)))</f>
        <v>6.5809599756079459E-3</v>
      </c>
      <c r="J113">
        <f>MIN(1,IF($B113=0,0,
IF(NOT(ISBLANK(Q113)),Q113,
VLOOKUP($A113,InnerGradeTable!$A:$W,MATCH(SUBSTITUTE(J$1,"|Float","표준수치"),InnerGradeTable!$1:$1,0),0)*TransferTable!$R113)))</f>
        <v>6.5809599756079459E-3</v>
      </c>
      <c r="R113">
        <f t="shared" si="7"/>
        <v>2.5281415842295485E-2</v>
      </c>
      <c r="S113">
        <f t="shared" si="11"/>
        <v>8.3889531204041079E-3</v>
      </c>
      <c r="T113">
        <f t="shared" si="11"/>
        <v>2.084322170628583E-2</v>
      </c>
      <c r="U113">
        <f t="shared" si="11"/>
        <v>5.1312109580950227E-2</v>
      </c>
      <c r="V113">
        <f t="shared" si="11"/>
        <v>0.12347735589588404</v>
      </c>
      <c r="W113">
        <f t="shared" si="11"/>
        <v>0.28117367302441421</v>
      </c>
      <c r="X113">
        <f t="shared" si="11"/>
        <v>0.28117367302441421</v>
      </c>
      <c r="Y113">
        <f t="shared" si="11"/>
        <v>0.28117367302441421</v>
      </c>
      <c r="Z113">
        <f t="shared" si="10"/>
        <v>5935.1841564426677</v>
      </c>
      <c r="AA113">
        <f t="shared" si="10"/>
        <v>2373.7736183426359</v>
      </c>
      <c r="AB113">
        <f t="shared" si="10"/>
        <v>949.2093367120226</v>
      </c>
      <c r="AC113">
        <f t="shared" si="10"/>
        <v>379.38345787842195</v>
      </c>
      <c r="AD113">
        <f t="shared" si="10"/>
        <v>151.45268960609346</v>
      </c>
      <c r="AE113">
        <f t="shared" si="10"/>
        <v>151.45268960609346</v>
      </c>
      <c r="AF113">
        <f t="shared" si="10"/>
        <v>151.45268960609346</v>
      </c>
    </row>
    <row r="114" spans="1:32" x14ac:dyDescent="0.3">
      <c r="A114">
        <v>5</v>
      </c>
      <c r="B114">
        <v>27</v>
      </c>
      <c r="C114" s="1">
        <f t="shared" si="6"/>
        <v>10.245082132625038</v>
      </c>
      <c r="D114">
        <f>MIN(1,IF($B114=0,0,
IF(NOT(ISBLANK(K114)),K114,
VLOOKUP($A114,InnerGradeTable!$A:$W,MATCH(SUBSTITUTE(D$1,"|Float","표준수치"),InnerGradeTable!$1:$1,0),0)*TransferTable!$R114)))</f>
        <v>1.559931253477439E-4</v>
      </c>
      <c r="E114">
        <f>MIN(1,IF($B114=0,0,
IF(NOT(ISBLANK(L114)),L114,
VLOOKUP($A114,InnerGradeTable!$A:$W,MATCH(SUBSTITUTE(E$1,"|Float","표준수치"),InnerGradeTable!$1:$1,0),0)*TransferTable!$R114)))</f>
        <v>3.8998281336935975E-4</v>
      </c>
      <c r="F114">
        <f>MIN(1,IF($B114=0,0,
IF(NOT(ISBLANK(M114)),M114,
VLOOKUP($A114,InnerGradeTable!$A:$W,MATCH(SUBSTITUTE(F$1,"|Float","표준수치"),InnerGradeTable!$1:$1,0),0)*TransferTable!$R114)))</f>
        <v>9.7495703342339939E-4</v>
      </c>
      <c r="G114">
        <f>MIN(1,IF($B114=0,0,
IF(NOT(ISBLANK(N114)),N114,
VLOOKUP($A114,InnerGradeTable!$A:$W,MATCH(SUBSTITUTE(G$1,"|Float","표준수치"),InnerGradeTable!$1:$1,0),0)*TransferTable!$R114)))</f>
        <v>2.4373925835584984E-3</v>
      </c>
      <c r="H114">
        <f>MIN(1,IF($B114=0,0,
IF(NOT(ISBLANK(O114)),O114,
VLOOKUP($A114,InnerGradeTable!$A:$W,MATCH(SUBSTITUTE(H$1,"|Float","표준수치"),InnerGradeTable!$1:$1,0),0)*TransferTable!$R114)))</f>
        <v>6.0934814588962461E-3</v>
      </c>
      <c r="I114">
        <f>MIN(1,IF($B114=0,0,
IF(NOT(ISBLANK(P114)),P114,
VLOOKUP($A114,InnerGradeTable!$A:$W,MATCH(SUBSTITUTE(I$1,"|Float","표준수치"),InnerGradeTable!$1:$1,0),0)*TransferTable!$R114)))</f>
        <v>6.0934814588962461E-3</v>
      </c>
      <c r="J114">
        <f>MIN(1,IF($B114=0,0,
IF(NOT(ISBLANK(Q114)),Q114,
VLOOKUP($A114,InnerGradeTable!$A:$W,MATCH(SUBSTITUTE(J$1,"|Float","표준수치"),InnerGradeTable!$1:$1,0),0)*TransferTable!$R114)))</f>
        <v>6.0934814588962461E-3</v>
      </c>
      <c r="R114">
        <f t="shared" si="7"/>
        <v>2.3408718372495817E-2</v>
      </c>
      <c r="S114">
        <f t="shared" si="11"/>
        <v>7.7699215585654846E-3</v>
      </c>
      <c r="T114">
        <f t="shared" si="11"/>
        <v>1.9313991780768536E-2</v>
      </c>
      <c r="U114">
        <f t="shared" si="11"/>
        <v>4.7601396492699344E-2</v>
      </c>
      <c r="V114">
        <f t="shared" si="11"/>
        <v>0.11486791190180834</v>
      </c>
      <c r="W114">
        <f t="shared" si="11"/>
        <v>0.26332327845229153</v>
      </c>
      <c r="X114">
        <f t="shared" si="11"/>
        <v>0.26332327845229153</v>
      </c>
      <c r="Y114">
        <f t="shared" si="11"/>
        <v>0.26332327845229153</v>
      </c>
      <c r="Z114">
        <f t="shared" si="10"/>
        <v>6410.0388922031343</v>
      </c>
      <c r="AA114">
        <f t="shared" si="10"/>
        <v>2563.7155159241593</v>
      </c>
      <c r="AB114">
        <f t="shared" si="10"/>
        <v>1025.186103943533</v>
      </c>
      <c r="AC114">
        <f t="shared" si="10"/>
        <v>409.77418530309825</v>
      </c>
      <c r="AD114">
        <f t="shared" si="10"/>
        <v>163.60903212490163</v>
      </c>
      <c r="AE114">
        <f t="shared" si="10"/>
        <v>163.60903212490163</v>
      </c>
      <c r="AF114">
        <f t="shared" si="10"/>
        <v>163.60903212490163</v>
      </c>
    </row>
    <row r="115" spans="1:32" x14ac:dyDescent="0.3">
      <c r="A115">
        <v>5</v>
      </c>
      <c r="B115">
        <v>28</v>
      </c>
      <c r="C115" s="1">
        <f t="shared" si="6"/>
        <v>11.167139524561293</v>
      </c>
      <c r="D115">
        <f>MIN(1,IF($B115=0,0,
IF(NOT(ISBLANK(K115)),K115,
VLOOKUP($A115,InnerGradeTable!$A:$W,MATCH(SUBSTITUTE(D$1,"|Float","표준수치"),InnerGradeTable!$1:$1,0),0)*TransferTable!$R115)))</f>
        <v>1.4443807902568879E-4</v>
      </c>
      <c r="E115">
        <f>MIN(1,IF($B115=0,0,
IF(NOT(ISBLANK(L115)),L115,
VLOOKUP($A115,InnerGradeTable!$A:$W,MATCH(SUBSTITUTE(E$1,"|Float","표준수치"),InnerGradeTable!$1:$1,0),0)*TransferTable!$R115)))</f>
        <v>3.6109519756422195E-4</v>
      </c>
      <c r="F115">
        <f>MIN(1,IF($B115=0,0,
IF(NOT(ISBLANK(M115)),M115,
VLOOKUP($A115,InnerGradeTable!$A:$W,MATCH(SUBSTITUTE(F$1,"|Float","표준수치"),InnerGradeTable!$1:$1,0),0)*TransferTable!$R115)))</f>
        <v>9.0273799391055491E-4</v>
      </c>
      <c r="G115">
        <f>MIN(1,IF($B115=0,0,
IF(NOT(ISBLANK(N115)),N115,
VLOOKUP($A115,InnerGradeTable!$A:$W,MATCH(SUBSTITUTE(G$1,"|Float","표준수치"),InnerGradeTable!$1:$1,0),0)*TransferTable!$R115)))</f>
        <v>2.2568449847763872E-3</v>
      </c>
      <c r="H115">
        <f>MIN(1,IF($B115=0,0,
IF(NOT(ISBLANK(O115)),O115,
VLOOKUP($A115,InnerGradeTable!$A:$W,MATCH(SUBSTITUTE(H$1,"|Float","표준수치"),InnerGradeTable!$1:$1,0),0)*TransferTable!$R115)))</f>
        <v>5.6421124619409676E-3</v>
      </c>
      <c r="I115">
        <f>MIN(1,IF($B115=0,0,
IF(NOT(ISBLANK(P115)),P115,
VLOOKUP($A115,InnerGradeTable!$A:$W,MATCH(SUBSTITUTE(I$1,"|Float","표준수치"),InnerGradeTable!$1:$1,0),0)*TransferTable!$R115)))</f>
        <v>5.6421124619409676E-3</v>
      </c>
      <c r="J115">
        <f>MIN(1,IF($B115=0,0,
IF(NOT(ISBLANK(Q115)),Q115,
VLOOKUP($A115,InnerGradeTable!$A:$W,MATCH(SUBSTITUTE(J$1,"|Float","표준수치"),InnerGradeTable!$1:$1,0),0)*TransferTable!$R115)))</f>
        <v>5.6421124619409676E-3</v>
      </c>
      <c r="R115">
        <f t="shared" si="7"/>
        <v>2.1674739233792421E-2</v>
      </c>
      <c r="S115">
        <f t="shared" si="11"/>
        <v>7.1964065228594665E-3</v>
      </c>
      <c r="T115">
        <f t="shared" si="11"/>
        <v>1.7895951371101448E-2</v>
      </c>
      <c r="U115">
        <f t="shared" si="11"/>
        <v>4.415287075265717E-2</v>
      </c>
      <c r="V115">
        <f t="shared" si="11"/>
        <v>0.1068223438878777</v>
      </c>
      <c r="W115">
        <f t="shared" si="11"/>
        <v>0.24640822127215523</v>
      </c>
      <c r="X115">
        <f t="shared" si="11"/>
        <v>0.24640822127215523</v>
      </c>
      <c r="Y115">
        <f t="shared" si="11"/>
        <v>0.24640822127215523</v>
      </c>
      <c r="Z115">
        <f t="shared" si="10"/>
        <v>6922.8820065840364</v>
      </c>
      <c r="AA115">
        <f t="shared" si="10"/>
        <v>2768.8527647109895</v>
      </c>
      <c r="AB115">
        <f t="shared" si="10"/>
        <v>1107.2410110492046</v>
      </c>
      <c r="AC115">
        <f t="shared" si="10"/>
        <v>442.59616715255925</v>
      </c>
      <c r="AD115">
        <f t="shared" si="10"/>
        <v>176.7378725700955</v>
      </c>
      <c r="AE115">
        <f t="shared" si="10"/>
        <v>176.7378725700955</v>
      </c>
      <c r="AF115">
        <f t="shared" si="10"/>
        <v>176.7378725700955</v>
      </c>
    </row>
    <row r="116" spans="1:32" x14ac:dyDescent="0.3">
      <c r="A116">
        <v>5</v>
      </c>
      <c r="B116">
        <v>29</v>
      </c>
      <c r="C116" s="1">
        <f t="shared" si="6"/>
        <v>12.17218208177181</v>
      </c>
      <c r="D116">
        <f>MIN(1,IF($B116=0,0,
IF(NOT(ISBLANK(K116)),K116,
VLOOKUP($A116,InnerGradeTable!$A:$W,MATCH(SUBSTITUTE(D$1,"|Float","표준수치"),InnerGradeTable!$1:$1,0),0)*TransferTable!$R116)))</f>
        <v>1.3373896206082293E-4</v>
      </c>
      <c r="E116">
        <f>MIN(1,IF($B116=0,0,
IF(NOT(ISBLANK(L116)),L116,
VLOOKUP($A116,InnerGradeTable!$A:$W,MATCH(SUBSTITUTE(E$1,"|Float","표준수치"),InnerGradeTable!$1:$1,0),0)*TransferTable!$R116)))</f>
        <v>3.3434740515205733E-4</v>
      </c>
      <c r="F116">
        <f>MIN(1,IF($B116=0,0,
IF(NOT(ISBLANK(M116)),M116,
VLOOKUP($A116,InnerGradeTable!$A:$W,MATCH(SUBSTITUTE(F$1,"|Float","표준수치"),InnerGradeTable!$1:$1,0),0)*TransferTable!$R116)))</f>
        <v>8.3586851288014344E-4</v>
      </c>
      <c r="G116">
        <f>MIN(1,IF($B116=0,0,
IF(NOT(ISBLANK(N116)),N116,
VLOOKUP($A116,InnerGradeTable!$A:$W,MATCH(SUBSTITUTE(G$1,"|Float","표준수치"),InnerGradeTable!$1:$1,0),0)*TransferTable!$R116)))</f>
        <v>2.0896712822003585E-3</v>
      </c>
      <c r="H116">
        <f>MIN(1,IF($B116=0,0,
IF(NOT(ISBLANK(O116)),O116,
VLOOKUP($A116,InnerGradeTable!$A:$W,MATCH(SUBSTITUTE(H$1,"|Float","표준수치"),InnerGradeTable!$1:$1,0),0)*TransferTable!$R116)))</f>
        <v>5.2241782055008961E-3</v>
      </c>
      <c r="I116">
        <f>MIN(1,IF($B116=0,0,
IF(NOT(ISBLANK(P116)),P116,
VLOOKUP($A116,InnerGradeTable!$A:$W,MATCH(SUBSTITUTE(I$1,"|Float","표준수치"),InnerGradeTable!$1:$1,0),0)*TransferTable!$R116)))</f>
        <v>5.2241782055008961E-3</v>
      </c>
      <c r="J116">
        <f>MIN(1,IF($B116=0,0,
IF(NOT(ISBLANK(Q116)),Q116,
VLOOKUP($A116,InnerGradeTable!$A:$W,MATCH(SUBSTITUTE(J$1,"|Float","표준수치"),InnerGradeTable!$1:$1,0),0)*TransferTable!$R116)))</f>
        <v>5.2241782055008961E-3</v>
      </c>
      <c r="R116">
        <f t="shared" si="7"/>
        <v>2.0069202994252241E-2</v>
      </c>
      <c r="S116">
        <f t="shared" si="11"/>
        <v>6.6650844293072442E-3</v>
      </c>
      <c r="T116">
        <f t="shared" si="11"/>
        <v>1.6581159430354764E-2</v>
      </c>
      <c r="U116">
        <f t="shared" si="11"/>
        <v>4.0948882200965153E-2</v>
      </c>
      <c r="V116">
        <f t="shared" si="11"/>
        <v>9.9308866799982853E-2</v>
      </c>
      <c r="W116">
        <f t="shared" si="11"/>
        <v>0.23040709356296851</v>
      </c>
      <c r="X116">
        <f t="shared" si="11"/>
        <v>0.23040709356296851</v>
      </c>
      <c r="Y116">
        <f t="shared" si="11"/>
        <v>0.23040709356296851</v>
      </c>
      <c r="Z116">
        <f t="shared" si="10"/>
        <v>7476.7525698928212</v>
      </c>
      <c r="AA116">
        <f t="shared" si="10"/>
        <v>2990.4009928441096</v>
      </c>
      <c r="AB116">
        <f t="shared" si="10"/>
        <v>1195.8603093305551</v>
      </c>
      <c r="AC116">
        <f t="shared" si="10"/>
        <v>478.04390406093614</v>
      </c>
      <c r="AD116">
        <f t="shared" si="10"/>
        <v>190.91701148363151</v>
      </c>
      <c r="AE116">
        <f t="shared" si="10"/>
        <v>190.91701148363151</v>
      </c>
      <c r="AF116">
        <f t="shared" si="10"/>
        <v>190.91701148363151</v>
      </c>
    </row>
    <row r="117" spans="1:32" x14ac:dyDescent="0.3">
      <c r="A117">
        <v>5</v>
      </c>
      <c r="B117">
        <v>30</v>
      </c>
      <c r="C117" s="1">
        <f t="shared" si="6"/>
        <v>13.267678469131274</v>
      </c>
      <c r="D117">
        <f>MIN(1,IF($B117=0,0,
IF(NOT(ISBLANK(K117)),K117,
VLOOKUP($A117,InnerGradeTable!$A:$W,MATCH(SUBSTITUTE(D$1,"|Float","표준수치"),InnerGradeTable!$1:$1,0),0)*TransferTable!$R117)))</f>
        <v>4.4579654020274313E-5</v>
      </c>
      <c r="E117">
        <f>MIN(1,IF($B117=0,0,
IF(NOT(ISBLANK(L117)),L117,
VLOOKUP($A117,InnerGradeTable!$A:$W,MATCH(SUBSTITUTE(E$1,"|Float","표준수치"),InnerGradeTable!$1:$1,0),0)*TransferTable!$R117)))</f>
        <v>1.1144913505068577E-4</v>
      </c>
      <c r="F117">
        <f>MIN(1,IF($B117=0,0,
IF(NOT(ISBLANK(M117)),M117,
VLOOKUP($A117,InnerGradeTable!$A:$W,MATCH(SUBSTITUTE(F$1,"|Float","표준수치"),InnerGradeTable!$1:$1,0),0)*TransferTable!$R117)))</f>
        <v>2.7862283762671448E-4</v>
      </c>
      <c r="G117">
        <f>MIN(1,IF($B117=0,0,
IF(NOT(ISBLANK(N117)),N117,
VLOOKUP($A117,InnerGradeTable!$A:$W,MATCH(SUBSTITUTE(G$1,"|Float","표준수치"),InnerGradeTable!$1:$1,0),0)*TransferTable!$R117)))</f>
        <v>6.9655709406678615E-4</v>
      </c>
      <c r="H117">
        <f>MIN(1,IF($B117=0,0,
IF(NOT(ISBLANK(O117)),O117,
VLOOKUP($A117,InnerGradeTable!$A:$W,MATCH(SUBSTITUTE(H$1,"|Float","표준수치"),InnerGradeTable!$1:$1,0),0)*TransferTable!$R117)))</f>
        <v>1.7413927351669653E-3</v>
      </c>
      <c r="I117">
        <f>MIN(1,IF($B117=0,0,
IF(NOT(ISBLANK(P117)),P117,
VLOOKUP($A117,InnerGradeTable!$A:$W,MATCH(SUBSTITUTE(I$1,"|Float","표준수치"),InnerGradeTable!$1:$1,0),0)*TransferTable!$R117)))</f>
        <v>1.7413927351669653E-3</v>
      </c>
      <c r="J117">
        <f>MIN(1,IF($B117=0,0,
IF(NOT(ISBLANK(Q117)),Q117,
VLOOKUP($A117,InnerGradeTable!$A:$W,MATCH(SUBSTITUTE(J$1,"|Float","표준수치"),InnerGradeTable!$1:$1,0),0)*TransferTable!$R117)))</f>
        <v>1.7413927351669653E-3</v>
      </c>
      <c r="R117">
        <f t="shared" si="7"/>
        <v>6.6897343314174136E-3</v>
      </c>
      <c r="S117">
        <f t="shared" si="11"/>
        <v>2.2265499382680964E-3</v>
      </c>
      <c r="T117">
        <f t="shared" si="11"/>
        <v>5.5572682349250835E-3</v>
      </c>
      <c r="U117">
        <f t="shared" si="11"/>
        <v>1.383646684882478E-2</v>
      </c>
      <c r="V117">
        <f t="shared" si="11"/>
        <v>3.4240064986893581E-2</v>
      </c>
      <c r="W117">
        <f t="shared" si="11"/>
        <v>8.345630427001749E-2</v>
      </c>
      <c r="X117">
        <f t="shared" si="11"/>
        <v>8.345630427001749E-2</v>
      </c>
      <c r="Y117">
        <f t="shared" si="11"/>
        <v>8.345630427001749E-2</v>
      </c>
      <c r="Z117">
        <f t="shared" si="10"/>
        <v>22431.257754261344</v>
      </c>
      <c r="AA117">
        <f t="shared" si="10"/>
        <v>8972.2030900016525</v>
      </c>
      <c r="AB117">
        <f t="shared" si="10"/>
        <v>3588.5812067407205</v>
      </c>
      <c r="AC117">
        <f t="shared" si="10"/>
        <v>1435.1324095293969</v>
      </c>
      <c r="AD117">
        <f t="shared" si="10"/>
        <v>573.75278078792201</v>
      </c>
      <c r="AE117">
        <f t="shared" si="10"/>
        <v>573.75278078792201</v>
      </c>
      <c r="AF117">
        <f t="shared" si="10"/>
        <v>573.75278078792201</v>
      </c>
    </row>
    <row r="118" spans="1:32" x14ac:dyDescent="0.3">
      <c r="A118">
        <v>6</v>
      </c>
      <c r="B118">
        <v>0</v>
      </c>
      <c r="C118" s="1">
        <f t="shared" si="6"/>
        <v>1</v>
      </c>
      <c r="D118">
        <f>MIN(1,IF($B118=0,0,
IF(NOT(ISBLANK(K118)),K118,
VLOOKUP($A118,InnerGradeTable!$A:$W,MATCH(SUBSTITUTE(D$1,"|Float","표준수치"),InnerGradeTable!$1:$1,0),0)*TransferTable!$R118)))</f>
        <v>0</v>
      </c>
      <c r="E118">
        <f>MIN(1,IF($B118=0,0,
IF(NOT(ISBLANK(L118)),L118,
VLOOKUP($A118,InnerGradeTable!$A:$W,MATCH(SUBSTITUTE(E$1,"|Float","표준수치"),InnerGradeTable!$1:$1,0),0)*TransferTable!$R118)))</f>
        <v>0</v>
      </c>
      <c r="F118">
        <f>MIN(1,IF($B118=0,0,
IF(NOT(ISBLANK(M118)),M118,
VLOOKUP($A118,InnerGradeTable!$A:$W,MATCH(SUBSTITUTE(F$1,"|Float","표준수치"),InnerGradeTable!$1:$1,0),0)*TransferTable!$R118)))</f>
        <v>0</v>
      </c>
      <c r="G118">
        <f>MIN(1,IF($B118=0,0,
IF(NOT(ISBLANK(N118)),N118,
VLOOKUP($A118,InnerGradeTable!$A:$W,MATCH(SUBSTITUTE(G$1,"|Float","표준수치"),InnerGradeTable!$1:$1,0),0)*TransferTable!$R118)))</f>
        <v>0</v>
      </c>
      <c r="H118">
        <f>MIN(1,IF($B118=0,0,
IF(NOT(ISBLANK(O118)),O118,
VLOOKUP($A118,InnerGradeTable!$A:$W,MATCH(SUBSTITUTE(H$1,"|Float","표준수치"),InnerGradeTable!$1:$1,0),0)*TransferTable!$R118)))</f>
        <v>0</v>
      </c>
      <c r="I118">
        <f>MIN(1,IF($B118=0,0,
IF(NOT(ISBLANK(P118)),P118,
VLOOKUP($A118,InnerGradeTable!$A:$W,MATCH(SUBSTITUTE(I$1,"|Float","표준수치"),InnerGradeTable!$1:$1,0),0)*TransferTable!$R118)))</f>
        <v>0</v>
      </c>
      <c r="J118">
        <f>MIN(1,IF($B118=0,0,
IF(NOT(ISBLANK(Q118)),Q118,
VLOOKUP($A118,InnerGradeTable!$A:$W,MATCH(SUBSTITUTE(J$1,"|Float","표준수치"),InnerGradeTable!$1:$1,0),0)*TransferTable!$R118)))</f>
        <v>0</v>
      </c>
      <c r="R118">
        <f t="shared" si="7"/>
        <v>0</v>
      </c>
      <c r="S118">
        <f t="shared" si="11"/>
        <v>0</v>
      </c>
      <c r="T118">
        <f t="shared" si="11"/>
        <v>0</v>
      </c>
      <c r="U118">
        <f t="shared" si="11"/>
        <v>0</v>
      </c>
      <c r="V118">
        <f t="shared" si="11"/>
        <v>0</v>
      </c>
      <c r="W118">
        <f t="shared" si="11"/>
        <v>0</v>
      </c>
      <c r="X118">
        <f t="shared" si="11"/>
        <v>0</v>
      </c>
      <c r="Y118">
        <f t="shared" si="11"/>
        <v>0</v>
      </c>
      <c r="Z118" t="e">
        <f t="shared" si="10"/>
        <v>#DIV/0!</v>
      </c>
      <c r="AA118" t="e">
        <f t="shared" si="10"/>
        <v>#DIV/0!</v>
      </c>
      <c r="AB118" t="e">
        <f t="shared" si="10"/>
        <v>#DIV/0!</v>
      </c>
      <c r="AC118" t="e">
        <f t="shared" si="10"/>
        <v>#DIV/0!</v>
      </c>
      <c r="AD118" t="e">
        <f t="shared" si="10"/>
        <v>#DIV/0!</v>
      </c>
      <c r="AE118" t="e">
        <f t="shared" si="10"/>
        <v>#DIV/0!</v>
      </c>
      <c r="AF118" t="e">
        <f t="shared" si="10"/>
        <v>#DIV/0!</v>
      </c>
    </row>
    <row r="119" spans="1:32" x14ac:dyDescent="0.3">
      <c r="A119">
        <v>6</v>
      </c>
      <c r="B119">
        <v>1</v>
      </c>
      <c r="C119" s="1">
        <f t="shared" si="6"/>
        <v>1.0900000000000001</v>
      </c>
      <c r="D119">
        <f>MIN(1,IF($B119=0,0,
IF(NOT(ISBLANK(K119)),K119,
VLOOKUP($A119,InnerGradeTable!$A:$W,MATCH(SUBSTITUTE(D$1,"|Float","표준수치"),InnerGradeTable!$1:$1,0),0)*TransferTable!$R119)))</f>
        <v>6.6638900458142443E-3</v>
      </c>
      <c r="E119">
        <f>MIN(1,IF($B119=0,0,
IF(NOT(ISBLANK(L119)),L119,
VLOOKUP($A119,InnerGradeTable!$A:$W,MATCH(SUBSTITUTE(E$1,"|Float","표준수치"),InnerGradeTable!$1:$1,0),0)*TransferTable!$R119)))</f>
        <v>1.665972511453561E-2</v>
      </c>
      <c r="F119">
        <f>MIN(1,IF($B119=0,0,
IF(NOT(ISBLANK(M119)),M119,
VLOOKUP($A119,InnerGradeTable!$A:$W,MATCH(SUBSTITUTE(F$1,"|Float","표준수치"),InnerGradeTable!$1:$1,0),0)*TransferTable!$R119)))</f>
        <v>4.1649312786339029E-2</v>
      </c>
      <c r="G119">
        <f>MIN(1,IF($B119=0,0,
IF(NOT(ISBLANK(N119)),N119,
VLOOKUP($A119,InnerGradeTable!$A:$W,MATCH(SUBSTITUTE(G$1,"|Float","표준수치"),InnerGradeTable!$1:$1,0),0)*TransferTable!$R119)))</f>
        <v>0.10412328196584757</v>
      </c>
      <c r="H119">
        <f>MIN(1,IF($B119=0,0,
IF(NOT(ISBLANK(O119)),O119,
VLOOKUP($A119,InnerGradeTable!$A:$W,MATCH(SUBSTITUTE(H$1,"|Float","표준수치"),InnerGradeTable!$1:$1,0),0)*TransferTable!$R119)))</f>
        <v>0.26030820491461892</v>
      </c>
      <c r="I119">
        <f>MIN(1,IF($B119=0,0,
IF(NOT(ISBLANK(P119)),P119,
VLOOKUP($A119,InnerGradeTable!$A:$W,MATCH(SUBSTITUTE(I$1,"|Float","표준수치"),InnerGradeTable!$1:$1,0),0)*TransferTable!$R119)))</f>
        <v>0.26030820491461892</v>
      </c>
      <c r="J119">
        <f>MIN(1,IF($B119=0,0,
IF(NOT(ISBLANK(Q119)),Q119,
VLOOKUP($A119,InnerGradeTable!$A:$W,MATCH(SUBSTITUTE(J$1,"|Float","표준수치"),InnerGradeTable!$1:$1,0),0)*TransferTable!$R119)))</f>
        <v>0.26030820491461892</v>
      </c>
      <c r="R119">
        <f t="shared" si="7"/>
        <v>1</v>
      </c>
      <c r="S119">
        <f t="shared" si="11"/>
        <v>0.28416790587957108</v>
      </c>
      <c r="T119">
        <f t="shared" si="11"/>
        <v>0.5682907530451039</v>
      </c>
      <c r="U119">
        <f t="shared" si="11"/>
        <v>0.88081463506676128</v>
      </c>
      <c r="V119">
        <f t="shared" si="11"/>
        <v>0.99590350417553475</v>
      </c>
      <c r="W119">
        <f t="shared" si="11"/>
        <v>0.99999971650848207</v>
      </c>
      <c r="X119">
        <f t="shared" si="11"/>
        <v>0.99999971650848207</v>
      </c>
      <c r="Y119">
        <f t="shared" si="11"/>
        <v>0.99999971650848207</v>
      </c>
      <c r="Z119">
        <f t="shared" si="10"/>
        <v>149.56166422666604</v>
      </c>
      <c r="AA119">
        <f t="shared" si="10"/>
        <v>59.522900004956071</v>
      </c>
      <c r="AB119">
        <f t="shared" si="10"/>
        <v>23.504682512214451</v>
      </c>
      <c r="AC119">
        <f t="shared" si="10"/>
        <v>9.0902594022392993</v>
      </c>
      <c r="AD119">
        <f t="shared" si="10"/>
        <v>3.3039810168946184</v>
      </c>
      <c r="AE119">
        <f t="shared" si="10"/>
        <v>3.3039810168946184</v>
      </c>
      <c r="AF119">
        <f t="shared" si="10"/>
        <v>3.3039810168946184</v>
      </c>
    </row>
    <row r="120" spans="1:32" x14ac:dyDescent="0.3">
      <c r="A120">
        <v>6</v>
      </c>
      <c r="B120">
        <v>2</v>
      </c>
      <c r="C120" s="1">
        <f t="shared" si="6"/>
        <v>1.1881000000000002</v>
      </c>
      <c r="D120">
        <f>MIN(1,IF($B120=0,0,
IF(NOT(ISBLANK(K120)),K120,
VLOOKUP($A120,InnerGradeTable!$A:$W,MATCH(SUBSTITUTE(D$1,"|Float","표준수치"),InnerGradeTable!$1:$1,0),0)*TransferTable!$R120)))</f>
        <v>6.1702685609391142E-3</v>
      </c>
      <c r="E120">
        <f>MIN(1,IF($B120=0,0,
IF(NOT(ISBLANK(L120)),L120,
VLOOKUP($A120,InnerGradeTable!$A:$W,MATCH(SUBSTITUTE(E$1,"|Float","표준수치"),InnerGradeTable!$1:$1,0),0)*TransferTable!$R120)))</f>
        <v>1.5425671402347785E-2</v>
      </c>
      <c r="F120">
        <f>MIN(1,IF($B120=0,0,
IF(NOT(ISBLANK(M120)),M120,
VLOOKUP($A120,InnerGradeTable!$A:$W,MATCH(SUBSTITUTE(F$1,"|Float","표준수치"),InnerGradeTable!$1:$1,0),0)*TransferTable!$R120)))</f>
        <v>3.8564178505869469E-2</v>
      </c>
      <c r="G120">
        <f>MIN(1,IF($B120=0,0,
IF(NOT(ISBLANK(N120)),N120,
VLOOKUP($A120,InnerGradeTable!$A:$W,MATCH(SUBSTITUTE(G$1,"|Float","표준수치"),InnerGradeTable!$1:$1,0),0)*TransferTable!$R120)))</f>
        <v>9.6410446264673655E-2</v>
      </c>
      <c r="H120">
        <f>MIN(1,IF($B120=0,0,
IF(NOT(ISBLANK(O120)),O120,
VLOOKUP($A120,InnerGradeTable!$A:$W,MATCH(SUBSTITUTE(H$1,"|Float","표준수치"),InnerGradeTable!$1:$1,0),0)*TransferTable!$R120)))</f>
        <v>0.24102611566168416</v>
      </c>
      <c r="I120">
        <f>MIN(1,IF($B120=0,0,
IF(NOT(ISBLANK(P120)),P120,
VLOOKUP($A120,InnerGradeTable!$A:$W,MATCH(SUBSTITUTE(I$1,"|Float","표준수치"),InnerGradeTable!$1:$1,0),0)*TransferTable!$R120)))</f>
        <v>0.24102611566168416</v>
      </c>
      <c r="J120">
        <f>MIN(1,IF($B120=0,0,
IF(NOT(ISBLANK(Q120)),Q120,
VLOOKUP($A120,InnerGradeTable!$A:$W,MATCH(SUBSTITUTE(J$1,"|Float","표준수치"),InnerGradeTable!$1:$1,0),0)*TransferTable!$R120)))</f>
        <v>0.24102611566168416</v>
      </c>
      <c r="R120">
        <f t="shared" si="7"/>
        <v>0.92592592592592582</v>
      </c>
      <c r="S120">
        <f t="shared" si="11"/>
        <v>0.26616360247830539</v>
      </c>
      <c r="T120">
        <f t="shared" si="11"/>
        <v>0.54035197533916801</v>
      </c>
      <c r="U120">
        <f t="shared" si="11"/>
        <v>0.86003644684254532</v>
      </c>
      <c r="V120">
        <f t="shared" si="11"/>
        <v>0.99371131164511206</v>
      </c>
      <c r="W120">
        <f t="shared" si="11"/>
        <v>0.99999897354096445</v>
      </c>
      <c r="X120">
        <f t="shared" si="11"/>
        <v>0.99999897354096445</v>
      </c>
      <c r="Y120">
        <f t="shared" si="11"/>
        <v>0.99999897354096445</v>
      </c>
      <c r="Z120">
        <f t="shared" si="10"/>
        <v>161.56672632770028</v>
      </c>
      <c r="AA120">
        <f t="shared" si="10"/>
        <v>64.325056774168502</v>
      </c>
      <c r="AB120">
        <f t="shared" si="10"/>
        <v>25.425884225332261</v>
      </c>
      <c r="AC120">
        <f t="shared" si="10"/>
        <v>9.8596502058845896</v>
      </c>
      <c r="AD120">
        <f t="shared" si="10"/>
        <v>3.6145090329371152</v>
      </c>
      <c r="AE120">
        <f t="shared" si="10"/>
        <v>3.6145090329371152</v>
      </c>
      <c r="AF120">
        <f t="shared" si="10"/>
        <v>3.6145090329371152</v>
      </c>
    </row>
    <row r="121" spans="1:32" x14ac:dyDescent="0.3">
      <c r="A121">
        <v>6</v>
      </c>
      <c r="B121">
        <v>3</v>
      </c>
      <c r="C121" s="1">
        <f t="shared" si="6"/>
        <v>1.2950290000000002</v>
      </c>
      <c r="D121">
        <f>MIN(1,IF($B121=0,0,
IF(NOT(ISBLANK(K121)),K121,
VLOOKUP($A121,InnerGradeTable!$A:$W,MATCH(SUBSTITUTE(D$1,"|Float","표준수치"),InnerGradeTable!$1:$1,0),0)*TransferTable!$R121)))</f>
        <v>5.7132116304991799E-3</v>
      </c>
      <c r="E121">
        <f>MIN(1,IF($B121=0,0,
IF(NOT(ISBLANK(L121)),L121,
VLOOKUP($A121,InnerGradeTable!$A:$W,MATCH(SUBSTITUTE(E$1,"|Float","표준수치"),InnerGradeTable!$1:$1,0),0)*TransferTable!$R121)))</f>
        <v>1.4283029076247948E-2</v>
      </c>
      <c r="F121">
        <f>MIN(1,IF($B121=0,0,
IF(NOT(ISBLANK(M121)),M121,
VLOOKUP($A121,InnerGradeTable!$A:$W,MATCH(SUBSTITUTE(F$1,"|Float","표준수치"),InnerGradeTable!$1:$1,0),0)*TransferTable!$R121)))</f>
        <v>3.5707572690619874E-2</v>
      </c>
      <c r="G121">
        <f>MIN(1,IF($B121=0,0,
IF(NOT(ISBLANK(N121)),N121,
VLOOKUP($A121,InnerGradeTable!$A:$W,MATCH(SUBSTITUTE(G$1,"|Float","표준수치"),InnerGradeTable!$1:$1,0),0)*TransferTable!$R121)))</f>
        <v>8.9268931726549677E-2</v>
      </c>
      <c r="H121">
        <f>MIN(1,IF($B121=0,0,
IF(NOT(ISBLANK(O121)),O121,
VLOOKUP($A121,InnerGradeTable!$A:$W,MATCH(SUBSTITUTE(H$1,"|Float","표준수치"),InnerGradeTable!$1:$1,0),0)*TransferTable!$R121)))</f>
        <v>0.22317232931637421</v>
      </c>
      <c r="I121">
        <f>MIN(1,IF($B121=0,0,
IF(NOT(ISBLANK(P121)),P121,
VLOOKUP($A121,InnerGradeTable!$A:$W,MATCH(SUBSTITUTE(I$1,"|Float","표준수치"),InnerGradeTable!$1:$1,0),0)*TransferTable!$R121)))</f>
        <v>0.22317232931637421</v>
      </c>
      <c r="J121">
        <f>MIN(1,IF($B121=0,0,
IF(NOT(ISBLANK(Q121)),Q121,
VLOOKUP($A121,InnerGradeTable!$A:$W,MATCH(SUBSTITUTE(J$1,"|Float","표준수치"),InnerGradeTable!$1:$1,0),0)*TransferTable!$R121)))</f>
        <v>0.22317232931637421</v>
      </c>
      <c r="R121">
        <f t="shared" si="7"/>
        <v>0.8573388203017831</v>
      </c>
      <c r="S121">
        <f t="shared" si="11"/>
        <v>0.24909769531018167</v>
      </c>
      <c r="T121">
        <f t="shared" si="11"/>
        <v>0.51290722283260681</v>
      </c>
      <c r="U121">
        <f t="shared" si="11"/>
        <v>0.83765541373243146</v>
      </c>
      <c r="V121">
        <f t="shared" si="11"/>
        <v>0.99067803199858695</v>
      </c>
      <c r="W121">
        <f t="shared" si="11"/>
        <v>0.99999671727623252</v>
      </c>
      <c r="X121">
        <f t="shared" si="11"/>
        <v>0.99999671727623252</v>
      </c>
      <c r="Y121">
        <f t="shared" si="11"/>
        <v>0.99999671727623252</v>
      </c>
      <c r="Z121">
        <f t="shared" si="10"/>
        <v>174.53218380118324</v>
      </c>
      <c r="AA121">
        <f t="shared" si="10"/>
        <v>69.511361756087055</v>
      </c>
      <c r="AB121">
        <f t="shared" si="10"/>
        <v>27.500719039866869</v>
      </c>
      <c r="AC121">
        <f t="shared" si="10"/>
        <v>10.690419274918613</v>
      </c>
      <c r="AD121">
        <f t="shared" si="10"/>
        <v>3.9493170219378722</v>
      </c>
      <c r="AE121">
        <f t="shared" si="10"/>
        <v>3.9493170219378722</v>
      </c>
      <c r="AF121">
        <f t="shared" si="10"/>
        <v>3.9493170219378722</v>
      </c>
    </row>
    <row r="122" spans="1:32" x14ac:dyDescent="0.3">
      <c r="A122">
        <v>6</v>
      </c>
      <c r="B122">
        <v>4</v>
      </c>
      <c r="C122" s="1">
        <f t="shared" si="6"/>
        <v>1.4115816100000003</v>
      </c>
      <c r="D122">
        <f>MIN(1,IF($B122=0,0,
IF(NOT(ISBLANK(K122)),K122,
VLOOKUP($A122,InnerGradeTable!$A:$W,MATCH(SUBSTITUTE(D$1,"|Float","표준수치"),InnerGradeTable!$1:$1,0),0)*TransferTable!$R122)))</f>
        <v>5.2900107689807215E-3</v>
      </c>
      <c r="E122">
        <f>MIN(1,IF($B122=0,0,
IF(NOT(ISBLANK(L122)),L122,
VLOOKUP($A122,InnerGradeTable!$A:$W,MATCH(SUBSTITUTE(E$1,"|Float","표준수치"),InnerGradeTable!$1:$1,0),0)*TransferTable!$R122)))</f>
        <v>1.3225026922451803E-2</v>
      </c>
      <c r="F122">
        <f>MIN(1,IF($B122=0,0,
IF(NOT(ISBLANK(M122)),M122,
VLOOKUP($A122,InnerGradeTable!$A:$W,MATCH(SUBSTITUTE(F$1,"|Float","표준수치"),InnerGradeTable!$1:$1,0),0)*TransferTable!$R122)))</f>
        <v>3.3062567306129512E-2</v>
      </c>
      <c r="G122">
        <f>MIN(1,IF($B122=0,0,
IF(NOT(ISBLANK(N122)),N122,
VLOOKUP($A122,InnerGradeTable!$A:$W,MATCH(SUBSTITUTE(G$1,"|Float","표준수치"),InnerGradeTable!$1:$1,0),0)*TransferTable!$R122)))</f>
        <v>8.2656418265323772E-2</v>
      </c>
      <c r="H122">
        <f>MIN(1,IF($B122=0,0,
IF(NOT(ISBLANK(O122)),O122,
VLOOKUP($A122,InnerGradeTable!$A:$W,MATCH(SUBSTITUTE(H$1,"|Float","표준수치"),InnerGradeTable!$1:$1,0),0)*TransferTable!$R122)))</f>
        <v>0.20664104566330943</v>
      </c>
      <c r="I122">
        <f>MIN(1,IF($B122=0,0,
IF(NOT(ISBLANK(P122)),P122,
VLOOKUP($A122,InnerGradeTable!$A:$W,MATCH(SUBSTITUTE(I$1,"|Float","표준수치"),InnerGradeTable!$1:$1,0),0)*TransferTable!$R122)))</f>
        <v>0.20664104566330943</v>
      </c>
      <c r="J122">
        <f>MIN(1,IF($B122=0,0,
IF(NOT(ISBLANK(Q122)),Q122,
VLOOKUP($A122,InnerGradeTable!$A:$W,MATCH(SUBSTITUTE(J$1,"|Float","표준수치"),InnerGradeTable!$1:$1,0),0)*TransferTable!$R122)))</f>
        <v>0.20664104566330943</v>
      </c>
      <c r="R122">
        <f t="shared" si="7"/>
        <v>0.79383224102016947</v>
      </c>
      <c r="S122">
        <f t="shared" si="11"/>
        <v>0.23294948624241563</v>
      </c>
      <c r="T122">
        <f t="shared" si="11"/>
        <v>0.48606722872690744</v>
      </c>
      <c r="U122">
        <f t="shared" si="11"/>
        <v>0.81382615765742339</v>
      </c>
      <c r="V122">
        <f t="shared" si="11"/>
        <v>0.98661552513015194</v>
      </c>
      <c r="W122">
        <f t="shared" si="11"/>
        <v>0.99999059223650832</v>
      </c>
      <c r="X122">
        <f t="shared" si="11"/>
        <v>0.99999059223650832</v>
      </c>
      <c r="Y122">
        <f t="shared" si="11"/>
        <v>0.99999059223650832</v>
      </c>
      <c r="Z122">
        <f t="shared" si="10"/>
        <v>188.53486899383637</v>
      </c>
      <c r="AA122">
        <f t="shared" si="10"/>
        <v>75.112548649101811</v>
      </c>
      <c r="AB122">
        <f t="shared" si="10"/>
        <v>29.741482532957058</v>
      </c>
      <c r="AC122">
        <f t="shared" si="10"/>
        <v>11.587491570331792</v>
      </c>
      <c r="AD122">
        <f t="shared" si="10"/>
        <v>4.3104069380142827</v>
      </c>
      <c r="AE122">
        <f t="shared" si="10"/>
        <v>4.3104069380142827</v>
      </c>
      <c r="AF122">
        <f t="shared" si="10"/>
        <v>4.3104069380142827</v>
      </c>
    </row>
    <row r="123" spans="1:32" x14ac:dyDescent="0.3">
      <c r="A123">
        <v>6</v>
      </c>
      <c r="B123">
        <v>5</v>
      </c>
      <c r="C123" s="1">
        <f t="shared" si="6"/>
        <v>1.5386239549000005</v>
      </c>
      <c r="D123">
        <f>MIN(1,IF($B123=0,0,
IF(NOT(ISBLANK(K123)),K123,
VLOOKUP($A123,InnerGradeTable!$A:$W,MATCH(SUBSTITUTE(D$1,"|Float","표준수치"),InnerGradeTable!$1:$1,0),0)*TransferTable!$R123)))</f>
        <v>4.4083423074839341E-3</v>
      </c>
      <c r="E123">
        <f>MIN(1,IF($B123=0,0,
IF(NOT(ISBLANK(L123)),L123,
VLOOKUP($A123,InnerGradeTable!$A:$W,MATCH(SUBSTITUTE(E$1,"|Float","표준수치"),InnerGradeTable!$1:$1,0),0)*TransferTable!$R123)))</f>
        <v>1.1020855768709837E-2</v>
      </c>
      <c r="F123">
        <f>MIN(1,IF($B123=0,0,
IF(NOT(ISBLANK(M123)),M123,
VLOOKUP($A123,InnerGradeTable!$A:$W,MATCH(SUBSTITUTE(F$1,"|Float","표준수치"),InnerGradeTable!$1:$1,0),0)*TransferTable!$R123)))</f>
        <v>2.7552139421774591E-2</v>
      </c>
      <c r="G123">
        <f>MIN(1,IF($B123=0,0,
IF(NOT(ISBLANK(N123)),N123,
VLOOKUP($A123,InnerGradeTable!$A:$W,MATCH(SUBSTITUTE(G$1,"|Float","표준수치"),InnerGradeTable!$1:$1,0),0)*TransferTable!$R123)))</f>
        <v>6.8880348554436477E-2</v>
      </c>
      <c r="H123">
        <f>MIN(1,IF($B123=0,0,
IF(NOT(ISBLANK(O123)),O123,
VLOOKUP($A123,InnerGradeTable!$A:$W,MATCH(SUBSTITUTE(H$1,"|Float","표준수치"),InnerGradeTable!$1:$1,0),0)*TransferTable!$R123)))</f>
        <v>0.17220087138609119</v>
      </c>
      <c r="I123">
        <f>MIN(1,IF($B123=0,0,
IF(NOT(ISBLANK(P123)),P123,
VLOOKUP($A123,InnerGradeTable!$A:$W,MATCH(SUBSTITUTE(I$1,"|Float","표준수치"),InnerGradeTable!$1:$1,0),0)*TransferTable!$R123)))</f>
        <v>0.17220087138609119</v>
      </c>
      <c r="J123">
        <f>MIN(1,IF($B123=0,0,
IF(NOT(ISBLANK(Q123)),Q123,
VLOOKUP($A123,InnerGradeTable!$A:$W,MATCH(SUBSTITUTE(J$1,"|Float","표준수치"),InnerGradeTable!$1:$1,0),0)*TransferTable!$R123)))</f>
        <v>0.17220087138609119</v>
      </c>
      <c r="R123">
        <f t="shared" si="7"/>
        <v>0.66152686751680789</v>
      </c>
      <c r="S123">
        <f t="shared" si="11"/>
        <v>0.1982066598910639</v>
      </c>
      <c r="T123">
        <f t="shared" si="11"/>
        <v>0.42541185579533358</v>
      </c>
      <c r="U123">
        <f t="shared" si="11"/>
        <v>0.7526475252749768</v>
      </c>
      <c r="V123">
        <f t="shared" si="11"/>
        <v>0.97179834273124521</v>
      </c>
      <c r="W123">
        <f t="shared" si="11"/>
        <v>0.99992125042019242</v>
      </c>
      <c r="X123">
        <f t="shared" si="11"/>
        <v>0.99992125042019242</v>
      </c>
      <c r="Y123">
        <f t="shared" si="11"/>
        <v>0.99992125042019242</v>
      </c>
      <c r="Z123">
        <f t="shared" si="10"/>
        <v>226.34208613926219</v>
      </c>
      <c r="AA123">
        <f t="shared" si="10"/>
        <v>90.235670109129842</v>
      </c>
      <c r="AB123">
        <f t="shared" si="10"/>
        <v>35.79132984845063</v>
      </c>
      <c r="AC123">
        <f t="shared" si="10"/>
        <v>14.009008867751312</v>
      </c>
      <c r="AD123">
        <f t="shared" si="10"/>
        <v>5.2835660104945772</v>
      </c>
      <c r="AE123">
        <f t="shared" si="10"/>
        <v>5.2835660104945772</v>
      </c>
      <c r="AF123">
        <f t="shared" si="10"/>
        <v>5.2835660104945772</v>
      </c>
    </row>
    <row r="124" spans="1:32" x14ac:dyDescent="0.3">
      <c r="A124">
        <v>6</v>
      </c>
      <c r="B124">
        <v>6</v>
      </c>
      <c r="C124" s="1">
        <f t="shared" si="6"/>
        <v>1.6771001108410006</v>
      </c>
      <c r="D124">
        <f>MIN(1,IF($B124=0,0,
IF(NOT(ISBLANK(K124)),K124,
VLOOKUP($A124,InnerGradeTable!$A:$W,MATCH(SUBSTITUTE(D$1,"|Float","표준수치"),InnerGradeTable!$1:$1,0),0)*TransferTable!$R124)))</f>
        <v>4.0817984328554947E-3</v>
      </c>
      <c r="E124">
        <f>MIN(1,IF($B124=0,0,
IF(NOT(ISBLANK(L124)),L124,
VLOOKUP($A124,InnerGradeTable!$A:$W,MATCH(SUBSTITUTE(E$1,"|Float","표준수치"),InnerGradeTable!$1:$1,0),0)*TransferTable!$R124)))</f>
        <v>1.0204496082138735E-2</v>
      </c>
      <c r="F124">
        <f>MIN(1,IF($B124=0,0,
IF(NOT(ISBLANK(M124)),M124,
VLOOKUP($A124,InnerGradeTable!$A:$W,MATCH(SUBSTITUTE(F$1,"|Float","표준수치"),InnerGradeTable!$1:$1,0),0)*TransferTable!$R124)))</f>
        <v>2.5511240205346841E-2</v>
      </c>
      <c r="G124">
        <f>MIN(1,IF($B124=0,0,
IF(NOT(ISBLANK(N124)),N124,
VLOOKUP($A124,InnerGradeTable!$A:$W,MATCH(SUBSTITUTE(G$1,"|Float","표준수치"),InnerGradeTable!$1:$1,0),0)*TransferTable!$R124)))</f>
        <v>6.3778100513367103E-2</v>
      </c>
      <c r="H124">
        <f>MIN(1,IF($B124=0,0,
IF(NOT(ISBLANK(O124)),O124,
VLOOKUP($A124,InnerGradeTable!$A:$W,MATCH(SUBSTITUTE(H$1,"|Float","표준수치"),InnerGradeTable!$1:$1,0),0)*TransferTable!$R124)))</f>
        <v>0.15944525128341777</v>
      </c>
      <c r="I124">
        <f>MIN(1,IF($B124=0,0,
IF(NOT(ISBLANK(P124)),P124,
VLOOKUP($A124,InnerGradeTable!$A:$W,MATCH(SUBSTITUTE(I$1,"|Float","표준수치"),InnerGradeTable!$1:$1,0),0)*TransferTable!$R124)))</f>
        <v>0.15944525128341777</v>
      </c>
      <c r="J124">
        <f>MIN(1,IF($B124=0,0,
IF(NOT(ISBLANK(Q124)),Q124,
VLOOKUP($A124,InnerGradeTable!$A:$W,MATCH(SUBSTITUTE(J$1,"|Float","표준수치"),InnerGradeTable!$1:$1,0),0)*TransferTable!$R124)))</f>
        <v>0.15944525128341777</v>
      </c>
      <c r="R124">
        <f t="shared" si="7"/>
        <v>0.61252487733037764</v>
      </c>
      <c r="S124">
        <f t="shared" si="11"/>
        <v>0.18495144068770342</v>
      </c>
      <c r="T124">
        <f t="shared" si="11"/>
        <v>0.40121096873902184</v>
      </c>
      <c r="U124">
        <f t="shared" si="11"/>
        <v>0.72531072290032994</v>
      </c>
      <c r="V124">
        <f t="shared" si="11"/>
        <v>0.96293706721144745</v>
      </c>
      <c r="W124">
        <f t="shared" si="11"/>
        <v>0.99983083897722935</v>
      </c>
      <c r="X124">
        <f t="shared" si="11"/>
        <v>0.99983083897722935</v>
      </c>
      <c r="Y124">
        <f t="shared" si="11"/>
        <v>0.99983083897722935</v>
      </c>
      <c r="Z124">
        <f t="shared" si="10"/>
        <v>244.48953820321441</v>
      </c>
      <c r="AA124">
        <f t="shared" si="10"/>
        <v>97.49473767674894</v>
      </c>
      <c r="AB124">
        <f t="shared" si="10"/>
        <v>38.695177673658279</v>
      </c>
      <c r="AC124">
        <f t="shared" si="10"/>
        <v>15.17112606669763</v>
      </c>
      <c r="AD124">
        <f t="shared" si="10"/>
        <v>5.750047253820723</v>
      </c>
      <c r="AE124">
        <f t="shared" si="10"/>
        <v>5.750047253820723</v>
      </c>
      <c r="AF124">
        <f t="shared" si="10"/>
        <v>5.750047253820723</v>
      </c>
    </row>
    <row r="125" spans="1:32" x14ac:dyDescent="0.3">
      <c r="A125">
        <v>6</v>
      </c>
      <c r="B125">
        <v>7</v>
      </c>
      <c r="C125" s="1">
        <f t="shared" si="6"/>
        <v>1.8280391208166908</v>
      </c>
      <c r="D125">
        <f>MIN(1,IF($B125=0,0,
IF(NOT(ISBLANK(K125)),K125,
VLOOKUP($A125,InnerGradeTable!$A:$W,MATCH(SUBSTITUTE(D$1,"|Float","표준수치"),InnerGradeTable!$1:$1,0),0)*TransferTable!$R125)))</f>
        <v>3.779442993384717E-3</v>
      </c>
      <c r="E125">
        <f>MIN(1,IF($B125=0,0,
IF(NOT(ISBLANK(L125)),L125,
VLOOKUP($A125,InnerGradeTable!$A:$W,MATCH(SUBSTITUTE(E$1,"|Float","표준수치"),InnerGradeTable!$1:$1,0),0)*TransferTable!$R125)))</f>
        <v>9.4486074834617909E-3</v>
      </c>
      <c r="F125">
        <f>MIN(1,IF($B125=0,0,
IF(NOT(ISBLANK(M125)),M125,
VLOOKUP($A125,InnerGradeTable!$A:$W,MATCH(SUBSTITUTE(F$1,"|Float","표준수치"),InnerGradeTable!$1:$1,0),0)*TransferTable!$R125)))</f>
        <v>2.362151870865448E-2</v>
      </c>
      <c r="G125">
        <f>MIN(1,IF($B125=0,0,
IF(NOT(ISBLANK(N125)),N125,
VLOOKUP($A125,InnerGradeTable!$A:$W,MATCH(SUBSTITUTE(G$1,"|Float","표준수치"),InnerGradeTable!$1:$1,0),0)*TransferTable!$R125)))</f>
        <v>5.9053796771636198E-2</v>
      </c>
      <c r="H125">
        <f>MIN(1,IF($B125=0,0,
IF(NOT(ISBLANK(O125)),O125,
VLOOKUP($A125,InnerGradeTable!$A:$W,MATCH(SUBSTITUTE(H$1,"|Float","표준수치"),InnerGradeTable!$1:$1,0),0)*TransferTable!$R125)))</f>
        <v>0.14763449192909051</v>
      </c>
      <c r="I125">
        <f>MIN(1,IF($B125=0,0,
IF(NOT(ISBLANK(P125)),P125,
VLOOKUP($A125,InnerGradeTable!$A:$W,MATCH(SUBSTITUTE(I$1,"|Float","표준수치"),InnerGradeTable!$1:$1,0),0)*TransferTable!$R125)))</f>
        <v>0.14763449192909051</v>
      </c>
      <c r="J125">
        <f>MIN(1,IF($B125=0,0,
IF(NOT(ISBLANK(Q125)),Q125,
VLOOKUP($A125,InnerGradeTable!$A:$W,MATCH(SUBSTITUTE(J$1,"|Float","표준수치"),InnerGradeTable!$1:$1,0),0)*TransferTable!$R125)))</f>
        <v>0.14763449192909051</v>
      </c>
      <c r="R125">
        <f t="shared" si="7"/>
        <v>0.56715266419479404</v>
      </c>
      <c r="S125">
        <f t="shared" si="11"/>
        <v>0.17248674748250425</v>
      </c>
      <c r="T125">
        <f t="shared" si="11"/>
        <v>0.37791369264995112</v>
      </c>
      <c r="U125">
        <f t="shared" si="11"/>
        <v>0.6973714026243254</v>
      </c>
      <c r="V125">
        <f t="shared" si="11"/>
        <v>0.95233059736071357</v>
      </c>
      <c r="W125">
        <f t="shared" si="11"/>
        <v>0.99966014523833491</v>
      </c>
      <c r="X125">
        <f t="shared" si="11"/>
        <v>0.99966014523833491</v>
      </c>
      <c r="Y125">
        <f t="shared" si="11"/>
        <v>0.99966014523833491</v>
      </c>
      <c r="Z125">
        <f t="shared" si="10"/>
        <v>264.08878010450962</v>
      </c>
      <c r="AA125">
        <f t="shared" si="10"/>
        <v>105.33451468303706</v>
      </c>
      <c r="AB125">
        <f t="shared" si="10"/>
        <v>41.831292461893817</v>
      </c>
      <c r="AC125">
        <f t="shared" si="10"/>
        <v>16.426104142903039</v>
      </c>
      <c r="AD125">
        <f t="shared" si="10"/>
        <v>6.2535280152469372</v>
      </c>
      <c r="AE125">
        <f t="shared" si="10"/>
        <v>6.2535280152469372</v>
      </c>
      <c r="AF125">
        <f t="shared" si="10"/>
        <v>6.2535280152469372</v>
      </c>
    </row>
    <row r="126" spans="1:32" x14ac:dyDescent="0.3">
      <c r="A126">
        <v>6</v>
      </c>
      <c r="B126">
        <v>8</v>
      </c>
      <c r="C126" s="1">
        <f t="shared" si="6"/>
        <v>1.9925626416901931</v>
      </c>
      <c r="D126">
        <f>MIN(1,IF($B126=0,0,
IF(NOT(ISBLANK(K126)),K126,
VLOOKUP($A126,InnerGradeTable!$A:$W,MATCH(SUBSTITUTE(D$1,"|Float","표준수치"),InnerGradeTable!$1:$1,0),0)*TransferTable!$R126)))</f>
        <v>3.4994842531339966E-3</v>
      </c>
      <c r="E126">
        <f>MIN(1,IF($B126=0,0,
IF(NOT(ISBLANK(L126)),L126,
VLOOKUP($A126,InnerGradeTable!$A:$W,MATCH(SUBSTITUTE(E$1,"|Float","표준수치"),InnerGradeTable!$1:$1,0),0)*TransferTable!$R126)))</f>
        <v>8.7487106328349908E-3</v>
      </c>
      <c r="F126">
        <f>MIN(1,IF($B126=0,0,
IF(NOT(ISBLANK(M126)),M126,
VLOOKUP($A126,InnerGradeTable!$A:$W,MATCH(SUBSTITUTE(F$1,"|Float","표준수치"),InnerGradeTable!$1:$1,0),0)*TransferTable!$R126)))</f>
        <v>2.1871776582087481E-2</v>
      </c>
      <c r="G126">
        <f>MIN(1,IF($B126=0,0,
IF(NOT(ISBLANK(N126)),N126,
VLOOKUP($A126,InnerGradeTable!$A:$W,MATCH(SUBSTITUTE(G$1,"|Float","표준수치"),InnerGradeTable!$1:$1,0),0)*TransferTable!$R126)))</f>
        <v>5.4679441455218698E-2</v>
      </c>
      <c r="H126">
        <f>MIN(1,IF($B126=0,0,
IF(NOT(ISBLANK(O126)),O126,
VLOOKUP($A126,InnerGradeTable!$A:$W,MATCH(SUBSTITUTE(H$1,"|Float","표준수치"),InnerGradeTable!$1:$1,0),0)*TransferTable!$R126)))</f>
        <v>0.13669860363804676</v>
      </c>
      <c r="I126">
        <f>MIN(1,IF($B126=0,0,
IF(NOT(ISBLANK(P126)),P126,
VLOOKUP($A126,InnerGradeTable!$A:$W,MATCH(SUBSTITUTE(I$1,"|Float","표준수치"),InnerGradeTable!$1:$1,0),0)*TransferTable!$R126)))</f>
        <v>0.13669860363804676</v>
      </c>
      <c r="J126">
        <f>MIN(1,IF($B126=0,0,
IF(NOT(ISBLANK(Q126)),Q126,
VLOOKUP($A126,InnerGradeTable!$A:$W,MATCH(SUBSTITUTE(J$1,"|Float","표준수치"),InnerGradeTable!$1:$1,0),0)*TransferTable!$R126)))</f>
        <v>0.13669860363804676</v>
      </c>
      <c r="R126">
        <f t="shared" si="7"/>
        <v>0.52514135573592036</v>
      </c>
      <c r="S126">
        <f t="shared" si="11"/>
        <v>0.16077890783183635</v>
      </c>
      <c r="T126">
        <f t="shared" si="11"/>
        <v>0.35555143398285494</v>
      </c>
      <c r="U126">
        <f t="shared" si="11"/>
        <v>0.66902932000230586</v>
      </c>
      <c r="V126">
        <f t="shared" si="11"/>
        <v>0.93988883499380504</v>
      </c>
      <c r="W126">
        <f t="shared" si="11"/>
        <v>0.99935713146711214</v>
      </c>
      <c r="X126">
        <f t="shared" si="11"/>
        <v>0.99935713146711214</v>
      </c>
      <c r="Y126">
        <f t="shared" si="11"/>
        <v>0.99935713146711214</v>
      </c>
      <c r="Z126">
        <f t="shared" si="10"/>
        <v>285.25595550153179</v>
      </c>
      <c r="AA126">
        <f t="shared" si="10"/>
        <v>113.80145908276268</v>
      </c>
      <c r="AB126">
        <f t="shared" si="10"/>
        <v>45.21825870710763</v>
      </c>
      <c r="AC126">
        <f t="shared" si="10"/>
        <v>17.781380760847213</v>
      </c>
      <c r="AD126">
        <f t="shared" si="10"/>
        <v>6.7969980193215278</v>
      </c>
      <c r="AE126">
        <f t="shared" si="10"/>
        <v>6.7969980193215278</v>
      </c>
      <c r="AF126">
        <f t="shared" si="10"/>
        <v>6.7969980193215278</v>
      </c>
    </row>
    <row r="127" spans="1:32" x14ac:dyDescent="0.3">
      <c r="A127">
        <v>6</v>
      </c>
      <c r="B127">
        <v>9</v>
      </c>
      <c r="C127" s="1">
        <f t="shared" si="6"/>
        <v>2.1718932794423105</v>
      </c>
      <c r="D127">
        <f>MIN(1,IF($B127=0,0,
IF(NOT(ISBLANK(K127)),K127,
VLOOKUP($A127,InnerGradeTable!$A:$W,MATCH(SUBSTITUTE(D$1,"|Float","표준수치"),InnerGradeTable!$1:$1,0),0)*TransferTable!$R127)))</f>
        <v>3.2402631973462931E-3</v>
      </c>
      <c r="E127">
        <f>MIN(1,IF($B127=0,0,
IF(NOT(ISBLANK(L127)),L127,
VLOOKUP($A127,InnerGradeTable!$A:$W,MATCH(SUBSTITUTE(E$1,"|Float","표준수치"),InnerGradeTable!$1:$1,0),0)*TransferTable!$R127)))</f>
        <v>8.1006579933657324E-3</v>
      </c>
      <c r="F127">
        <f>MIN(1,IF($B127=0,0,
IF(NOT(ISBLANK(M127)),M127,
VLOOKUP($A127,InnerGradeTable!$A:$W,MATCH(SUBSTITUTE(F$1,"|Float","표준수치"),InnerGradeTable!$1:$1,0),0)*TransferTable!$R127)))</f>
        <v>2.0251644983414332E-2</v>
      </c>
      <c r="G127">
        <f>MIN(1,IF($B127=0,0,
IF(NOT(ISBLANK(N127)),N127,
VLOOKUP($A127,InnerGradeTable!$A:$W,MATCH(SUBSTITUTE(G$1,"|Float","표준수치"),InnerGradeTable!$1:$1,0),0)*TransferTable!$R127)))</f>
        <v>5.0629112458535831E-2</v>
      </c>
      <c r="H127">
        <f>MIN(1,IF($B127=0,0,
IF(NOT(ISBLANK(O127)),O127,
VLOOKUP($A127,InnerGradeTable!$A:$W,MATCH(SUBSTITUTE(H$1,"|Float","표준수치"),InnerGradeTable!$1:$1,0),0)*TransferTable!$R127)))</f>
        <v>0.12657278114633957</v>
      </c>
      <c r="I127">
        <f>MIN(1,IF($B127=0,0,
IF(NOT(ISBLANK(P127)),P127,
VLOOKUP($A127,InnerGradeTable!$A:$W,MATCH(SUBSTITUTE(I$1,"|Float","표준수치"),InnerGradeTable!$1:$1,0),0)*TransferTable!$R127)))</f>
        <v>0.12657278114633957</v>
      </c>
      <c r="J127">
        <f>MIN(1,IF($B127=0,0,
IF(NOT(ISBLANK(Q127)),Q127,
VLOOKUP($A127,InnerGradeTable!$A:$W,MATCH(SUBSTITUTE(J$1,"|Float","표준수치"),InnerGradeTable!$1:$1,0),0)*TransferTable!$R127)))</f>
        <v>0.12657278114633957</v>
      </c>
      <c r="R127">
        <f t="shared" si="7"/>
        <v>0.48624199605177809</v>
      </c>
      <c r="S127">
        <f t="shared" si="11"/>
        <v>0.14979366414966377</v>
      </c>
      <c r="T127">
        <f t="shared" si="11"/>
        <v>0.33414432082010592</v>
      </c>
      <c r="U127">
        <f t="shared" si="11"/>
        <v>0.64047661107156628</v>
      </c>
      <c r="V127">
        <f t="shared" si="11"/>
        <v>0.92556186265487073</v>
      </c>
      <c r="W127">
        <f t="shared" si="11"/>
        <v>0.99884830868511576</v>
      </c>
      <c r="X127">
        <f t="shared" si="11"/>
        <v>0.99884830868511576</v>
      </c>
      <c r="Y127">
        <f t="shared" si="11"/>
        <v>0.99884830868511576</v>
      </c>
      <c r="Z127">
        <f t="shared" si="10"/>
        <v>308.11649951003403</v>
      </c>
      <c r="AA127">
        <f t="shared" si="10"/>
        <v>122.94574537576555</v>
      </c>
      <c r="AB127">
        <f t="shared" si="10"/>
        <v>48.876147414267074</v>
      </c>
      <c r="AC127">
        <f t="shared" si="10"/>
        <v>19.244987830863611</v>
      </c>
      <c r="AD127">
        <f t="shared" si="10"/>
        <v>7.3836829153028312</v>
      </c>
      <c r="AE127">
        <f t="shared" si="10"/>
        <v>7.3836829153028312</v>
      </c>
      <c r="AF127">
        <f t="shared" si="10"/>
        <v>7.3836829153028312</v>
      </c>
    </row>
    <row r="128" spans="1:32" x14ac:dyDescent="0.3">
      <c r="A128">
        <v>6</v>
      </c>
      <c r="B128">
        <v>10</v>
      </c>
      <c r="C128" s="1">
        <f t="shared" si="6"/>
        <v>2.3673636745921187</v>
      </c>
      <c r="D128">
        <f>MIN(1,IF($B128=0,0,
IF(NOT(ISBLANK(K128)),K128,
VLOOKUP($A128,InnerGradeTable!$A:$W,MATCH(SUBSTITUTE(D$1,"|Float","표준수치"),InnerGradeTable!$1:$1,0),0)*TransferTable!$R128)))</f>
        <v>2.4925101518048407E-3</v>
      </c>
      <c r="E128">
        <f>MIN(1,IF($B128=0,0,
IF(NOT(ISBLANK(L128)),L128,
VLOOKUP($A128,InnerGradeTable!$A:$W,MATCH(SUBSTITUTE(E$1,"|Float","표준수치"),InnerGradeTable!$1:$1,0),0)*TransferTable!$R128)))</f>
        <v>6.231275379512102E-3</v>
      </c>
      <c r="F128">
        <f>MIN(1,IF($B128=0,0,
IF(NOT(ISBLANK(M128)),M128,
VLOOKUP($A128,InnerGradeTable!$A:$W,MATCH(SUBSTITUTE(F$1,"|Float","표준수치"),InnerGradeTable!$1:$1,0),0)*TransferTable!$R128)))</f>
        <v>1.5578188448780256E-2</v>
      </c>
      <c r="G128">
        <f>MIN(1,IF($B128=0,0,
IF(NOT(ISBLANK(N128)),N128,
VLOOKUP($A128,InnerGradeTable!$A:$W,MATCH(SUBSTITUTE(G$1,"|Float","표준수치"),InnerGradeTable!$1:$1,0),0)*TransferTable!$R128)))</f>
        <v>3.8945471121950639E-2</v>
      </c>
      <c r="H128">
        <f>MIN(1,IF($B128=0,0,
IF(NOT(ISBLANK(O128)),O128,
VLOOKUP($A128,InnerGradeTable!$A:$W,MATCH(SUBSTITUTE(H$1,"|Float","표준수치"),InnerGradeTable!$1:$1,0),0)*TransferTable!$R128)))</f>
        <v>9.7363677804876606E-2</v>
      </c>
      <c r="I128">
        <f>MIN(1,IF($B128=0,0,
IF(NOT(ISBLANK(P128)),P128,
VLOOKUP($A128,InnerGradeTable!$A:$W,MATCH(SUBSTITUTE(I$1,"|Float","표준수치"),InnerGradeTable!$1:$1,0),0)*TransferTable!$R128)))</f>
        <v>9.7363677804876606E-2</v>
      </c>
      <c r="J128">
        <f>MIN(1,IF($B128=0,0,
IF(NOT(ISBLANK(Q128)),Q128,
VLOOKUP($A128,InnerGradeTable!$A:$W,MATCH(SUBSTITUTE(J$1,"|Float","표준수치"),InnerGradeTable!$1:$1,0),0)*TransferTable!$R128)))</f>
        <v>9.7363677804876606E-2</v>
      </c>
      <c r="R128">
        <f t="shared" si="7"/>
        <v>0.37403230465521392</v>
      </c>
      <c r="S128">
        <f t="shared" si="11"/>
        <v>0.11730988121705888</v>
      </c>
      <c r="T128">
        <f t="shared" si="11"/>
        <v>0.26841256718538231</v>
      </c>
      <c r="U128">
        <f t="shared" si="11"/>
        <v>0.54389862261737931</v>
      </c>
      <c r="V128">
        <f t="shared" si="11"/>
        <v>0.86278503436281473</v>
      </c>
      <c r="W128">
        <f t="shared" si="11"/>
        <v>0.99403459024697649</v>
      </c>
      <c r="X128">
        <f t="shared" si="11"/>
        <v>0.99403459024697649</v>
      </c>
      <c r="Y128">
        <f t="shared" si="11"/>
        <v>0.99403459024697649</v>
      </c>
      <c r="Z128">
        <f t="shared" ref="Z128:AF148" si="12">SQRT((1-D128)/D128^2)</f>
        <v>400.70166480795109</v>
      </c>
      <c r="AA128">
        <f t="shared" si="12"/>
        <v>159.98000935853088</v>
      </c>
      <c r="AB128">
        <f t="shared" si="12"/>
        <v>63.690353691339169</v>
      </c>
      <c r="AC128">
        <f t="shared" si="12"/>
        <v>25.171961159688241</v>
      </c>
      <c r="AD128">
        <f t="shared" si="12"/>
        <v>9.7579689596213353</v>
      </c>
      <c r="AE128">
        <f t="shared" si="12"/>
        <v>9.7579689596213353</v>
      </c>
      <c r="AF128">
        <f t="shared" si="12"/>
        <v>9.7579689596213353</v>
      </c>
    </row>
    <row r="129" spans="1:32" x14ac:dyDescent="0.3">
      <c r="A129">
        <v>6</v>
      </c>
      <c r="B129">
        <v>11</v>
      </c>
      <c r="C129" s="1">
        <f t="shared" si="6"/>
        <v>2.5804264053054098</v>
      </c>
      <c r="D129">
        <f>MIN(1,IF($B129=0,0,
IF(NOT(ISBLANK(K129)),K129,
VLOOKUP($A129,InnerGradeTable!$A:$W,MATCH(SUBSTITUTE(D$1,"|Float","표준수치"),InnerGradeTable!$1:$1,0),0)*TransferTable!$R129)))</f>
        <v>2.3078797701896673E-3</v>
      </c>
      <c r="E129">
        <f>MIN(1,IF($B129=0,0,
IF(NOT(ISBLANK(L129)),L129,
VLOOKUP($A129,InnerGradeTable!$A:$W,MATCH(SUBSTITUTE(E$1,"|Float","표준수치"),InnerGradeTable!$1:$1,0),0)*TransferTable!$R129)))</f>
        <v>5.7696994254741677E-3</v>
      </c>
      <c r="F129">
        <f>MIN(1,IF($B129=0,0,
IF(NOT(ISBLANK(M129)),M129,
VLOOKUP($A129,InnerGradeTable!$A:$W,MATCH(SUBSTITUTE(F$1,"|Float","표준수치"),InnerGradeTable!$1:$1,0),0)*TransferTable!$R129)))</f>
        <v>1.442424856368542E-2</v>
      </c>
      <c r="G129">
        <f>MIN(1,IF($B129=0,0,
IF(NOT(ISBLANK(N129)),N129,
VLOOKUP($A129,InnerGradeTable!$A:$W,MATCH(SUBSTITUTE(G$1,"|Float","표준수치"),InnerGradeTable!$1:$1,0),0)*TransferTable!$R129)))</f>
        <v>3.6060621409213553E-2</v>
      </c>
      <c r="H129">
        <f>MIN(1,IF($B129=0,0,
IF(NOT(ISBLANK(O129)),O129,
VLOOKUP($A129,InnerGradeTable!$A:$W,MATCH(SUBSTITUTE(H$1,"|Float","표준수치"),InnerGradeTable!$1:$1,0),0)*TransferTable!$R129)))</f>
        <v>9.0151553523033875E-2</v>
      </c>
      <c r="I129">
        <f>MIN(1,IF($B129=0,0,
IF(NOT(ISBLANK(P129)),P129,
VLOOKUP($A129,InnerGradeTable!$A:$W,MATCH(SUBSTITUTE(I$1,"|Float","표준수치"),InnerGradeTable!$1:$1,0),0)*TransferTable!$R129)))</f>
        <v>9.0151553523033875E-2</v>
      </c>
      <c r="J129">
        <f>MIN(1,IF($B129=0,0,
IF(NOT(ISBLANK(Q129)),Q129,
VLOOKUP($A129,InnerGradeTable!$A:$W,MATCH(SUBSTITUTE(J$1,"|Float","표준수치"),InnerGradeTable!$1:$1,0),0)*TransferTable!$R129)))</f>
        <v>9.0151553523033875E-2</v>
      </c>
      <c r="R129">
        <f t="shared" si="7"/>
        <v>0.34632620801408692</v>
      </c>
      <c r="S129">
        <f t="shared" si="11"/>
        <v>0.10910379541277471</v>
      </c>
      <c r="T129">
        <f t="shared" si="11"/>
        <v>0.25122775624726457</v>
      </c>
      <c r="U129">
        <f t="shared" si="11"/>
        <v>0.51638418953624177</v>
      </c>
      <c r="V129">
        <f t="shared" si="11"/>
        <v>0.84060080796228265</v>
      </c>
      <c r="W129">
        <f t="shared" si="11"/>
        <v>0.99111918355054207</v>
      </c>
      <c r="X129">
        <f t="shared" si="11"/>
        <v>0.99111918355054207</v>
      </c>
      <c r="Y129">
        <f t="shared" si="11"/>
        <v>0.99111918355054207</v>
      </c>
      <c r="Z129">
        <f t="shared" si="12"/>
        <v>432.7978460831165</v>
      </c>
      <c r="AA129">
        <f t="shared" si="12"/>
        <v>172.81853066003441</v>
      </c>
      <c r="AB129">
        <f t="shared" si="12"/>
        <v>68.825885431052612</v>
      </c>
      <c r="AC129">
        <f t="shared" si="12"/>
        <v>27.22648990374493</v>
      </c>
      <c r="AD129">
        <f t="shared" si="12"/>
        <v>10.580624794619146</v>
      </c>
      <c r="AE129">
        <f t="shared" si="12"/>
        <v>10.580624794619146</v>
      </c>
      <c r="AF129">
        <f t="shared" si="12"/>
        <v>10.580624794619146</v>
      </c>
    </row>
    <row r="130" spans="1:32" x14ac:dyDescent="0.3">
      <c r="A130">
        <v>6</v>
      </c>
      <c r="B130">
        <v>12</v>
      </c>
      <c r="C130" s="1">
        <f t="shared" ref="C130:C148" si="13">IF(B130=0,1,C129*1.09)</f>
        <v>2.8126647817828969</v>
      </c>
      <c r="D130">
        <f>MIN(1,IF($B130=0,0,
IF(NOT(ISBLANK(K130)),K130,
VLOOKUP($A130,InnerGradeTable!$A:$W,MATCH(SUBSTITUTE(D$1,"|Float","표준수치"),InnerGradeTable!$1:$1,0),0)*TransferTable!$R130)))</f>
        <v>2.1369257131385808E-3</v>
      </c>
      <c r="E130">
        <f>MIN(1,IF($B130=0,0,
IF(NOT(ISBLANK(L130)),L130,
VLOOKUP($A130,InnerGradeTable!$A:$W,MATCH(SUBSTITUTE(E$1,"|Float","표준수치"),InnerGradeTable!$1:$1,0),0)*TransferTable!$R130)))</f>
        <v>5.342314282846451E-3</v>
      </c>
      <c r="F130">
        <f>MIN(1,IF($B130=0,0,
IF(NOT(ISBLANK(M130)),M130,
VLOOKUP($A130,InnerGradeTable!$A:$W,MATCH(SUBSTITUTE(F$1,"|Float","표준수치"),InnerGradeTable!$1:$1,0),0)*TransferTable!$R130)))</f>
        <v>1.335578570711613E-2</v>
      </c>
      <c r="G130">
        <f>MIN(1,IF($B130=0,0,
IF(NOT(ISBLANK(N130)),N130,
VLOOKUP($A130,InnerGradeTable!$A:$W,MATCH(SUBSTITUTE(G$1,"|Float","표준수치"),InnerGradeTable!$1:$1,0),0)*TransferTable!$R130)))</f>
        <v>3.3389464267790325E-2</v>
      </c>
      <c r="H130">
        <f>MIN(1,IF($B130=0,0,
IF(NOT(ISBLANK(O130)),O130,
VLOOKUP($A130,InnerGradeTable!$A:$W,MATCH(SUBSTITUTE(H$1,"|Float","표준수치"),InnerGradeTable!$1:$1,0),0)*TransferTable!$R130)))</f>
        <v>8.3473660669475813E-2</v>
      </c>
      <c r="I130">
        <f>MIN(1,IF($B130=0,0,
IF(NOT(ISBLANK(P130)),P130,
VLOOKUP($A130,InnerGradeTable!$A:$W,MATCH(SUBSTITUTE(I$1,"|Float","표준수치"),InnerGradeTable!$1:$1,0),0)*TransferTable!$R130)))</f>
        <v>8.3473660669475813E-2</v>
      </c>
      <c r="J130">
        <f>MIN(1,IF($B130=0,0,
IF(NOT(ISBLANK(Q130)),Q130,
VLOOKUP($A130,InnerGradeTable!$A:$W,MATCH(SUBSTITUTE(J$1,"|Float","표준수치"),InnerGradeTable!$1:$1,0),0)*TransferTable!$R130)))</f>
        <v>8.3473660669475813E-2</v>
      </c>
      <c r="R130">
        <f t="shared" ref="R130:R148" si="14">IF(B130=0,0,
IF(B130=1,1,
R129/IF(B130=5,1.2,
IF(B130=10,1.3,
IF(B130=15,1.6,
IF(B130=20,1.7,
IF(B130=25,2,
IF(B130=30,3,
1.08))))))))</f>
        <v>0.32067241482785824</v>
      </c>
      <c r="S130">
        <f t="shared" ref="S130:Y148" si="15">1-(1-D130)^S$1</f>
        <v>0.10143893324416275</v>
      </c>
      <c r="T130">
        <f t="shared" si="15"/>
        <v>0.23496353039437479</v>
      </c>
      <c r="U130">
        <f t="shared" si="15"/>
        <v>0.48946129108879255</v>
      </c>
      <c r="V130">
        <f t="shared" si="15"/>
        <v>0.81694726390564854</v>
      </c>
      <c r="W130">
        <f t="shared" si="15"/>
        <v>0.98719889333699928</v>
      </c>
      <c r="X130">
        <f t="shared" si="15"/>
        <v>0.98719889333699928</v>
      </c>
      <c r="Y130">
        <f t="shared" si="15"/>
        <v>0.98719889333699928</v>
      </c>
      <c r="Z130">
        <f t="shared" si="12"/>
        <v>467.461718292081</v>
      </c>
      <c r="AA130">
        <f t="shared" si="12"/>
        <v>186.68412469839834</v>
      </c>
      <c r="AB130">
        <f t="shared" si="12"/>
        <v>74.372236995256202</v>
      </c>
      <c r="AC130">
        <f t="shared" si="12"/>
        <v>29.445322233895411</v>
      </c>
      <c r="AD130">
        <f t="shared" si="12"/>
        <v>11.468932998889491</v>
      </c>
      <c r="AE130">
        <f t="shared" si="12"/>
        <v>11.468932998889491</v>
      </c>
      <c r="AF130">
        <f t="shared" si="12"/>
        <v>11.468932998889491</v>
      </c>
    </row>
    <row r="131" spans="1:32" x14ac:dyDescent="0.3">
      <c r="A131">
        <v>6</v>
      </c>
      <c r="B131">
        <v>13</v>
      </c>
      <c r="C131" s="1">
        <f t="shared" si="13"/>
        <v>3.0658046121433578</v>
      </c>
      <c r="D131">
        <f>MIN(1,IF($B131=0,0,
IF(NOT(ISBLANK(K131)),K131,
VLOOKUP($A131,InnerGradeTable!$A:$W,MATCH(SUBSTITUTE(D$1,"|Float","표준수치"),InnerGradeTable!$1:$1,0),0)*TransferTable!$R131)))</f>
        <v>1.9786349195727595E-3</v>
      </c>
      <c r="E131">
        <f>MIN(1,IF($B131=0,0,
IF(NOT(ISBLANK(L131)),L131,
VLOOKUP($A131,InnerGradeTable!$A:$W,MATCH(SUBSTITUTE(E$1,"|Float","표준수치"),InnerGradeTable!$1:$1,0),0)*TransferTable!$R131)))</f>
        <v>4.9465872989318989E-3</v>
      </c>
      <c r="F131">
        <f>MIN(1,IF($B131=0,0,
IF(NOT(ISBLANK(M131)),M131,
VLOOKUP($A131,InnerGradeTable!$A:$W,MATCH(SUBSTITUTE(F$1,"|Float","표준수치"),InnerGradeTable!$1:$1,0),0)*TransferTable!$R131)))</f>
        <v>1.2366468247329747E-2</v>
      </c>
      <c r="G131">
        <f>MIN(1,IF($B131=0,0,
IF(NOT(ISBLANK(N131)),N131,
VLOOKUP($A131,InnerGradeTable!$A:$W,MATCH(SUBSTITUTE(G$1,"|Float","표준수치"),InnerGradeTable!$1:$1,0),0)*TransferTable!$R131)))</f>
        <v>3.0916170618324367E-2</v>
      </c>
      <c r="H131">
        <f>MIN(1,IF($B131=0,0,
IF(NOT(ISBLANK(O131)),O131,
VLOOKUP($A131,InnerGradeTable!$A:$W,MATCH(SUBSTITUTE(H$1,"|Float","표준수치"),InnerGradeTable!$1:$1,0),0)*TransferTable!$R131)))</f>
        <v>7.729042654581092E-2</v>
      </c>
      <c r="I131">
        <f>MIN(1,IF($B131=0,0,
IF(NOT(ISBLANK(P131)),P131,
VLOOKUP($A131,InnerGradeTable!$A:$W,MATCH(SUBSTITUTE(I$1,"|Float","표준수치"),InnerGradeTable!$1:$1,0),0)*TransferTable!$R131)))</f>
        <v>7.729042654581092E-2</v>
      </c>
      <c r="J131">
        <f>MIN(1,IF($B131=0,0,
IF(NOT(ISBLANK(Q131)),Q131,
VLOOKUP($A131,InnerGradeTable!$A:$W,MATCH(SUBSTITUTE(J$1,"|Float","표준수치"),InnerGradeTable!$1:$1,0),0)*TransferTable!$R131)))</f>
        <v>7.729042654581092E-2</v>
      </c>
      <c r="R131">
        <f t="shared" si="14"/>
        <v>0.29691890261838721</v>
      </c>
      <c r="S131">
        <f t="shared" si="15"/>
        <v>9.428423758418869E-2</v>
      </c>
      <c r="T131">
        <f t="shared" si="15"/>
        <v>0.21959565913227486</v>
      </c>
      <c r="U131">
        <f t="shared" si="15"/>
        <v>0.46322618054746145</v>
      </c>
      <c r="V131">
        <f t="shared" si="15"/>
        <v>0.79199808241665248</v>
      </c>
      <c r="W131">
        <f t="shared" si="15"/>
        <v>0.98208357606660879</v>
      </c>
      <c r="X131">
        <f t="shared" si="15"/>
        <v>0.98208357606660879</v>
      </c>
      <c r="Y131">
        <f t="shared" si="15"/>
        <v>0.98208357606660879</v>
      </c>
      <c r="Z131">
        <f t="shared" si="12"/>
        <v>504.89869697471141</v>
      </c>
      <c r="AA131">
        <f t="shared" si="12"/>
        <v>201.6589579621745</v>
      </c>
      <c r="AB131">
        <f t="shared" si="12"/>
        <v>80.362275686703256</v>
      </c>
      <c r="AC131">
        <f t="shared" si="12"/>
        <v>31.841607011842658</v>
      </c>
      <c r="AD131">
        <f t="shared" si="12"/>
        <v>12.428159242107688</v>
      </c>
      <c r="AE131">
        <f t="shared" si="12"/>
        <v>12.428159242107688</v>
      </c>
      <c r="AF131">
        <f t="shared" si="12"/>
        <v>12.428159242107688</v>
      </c>
    </row>
    <row r="132" spans="1:32" x14ac:dyDescent="0.3">
      <c r="A132">
        <v>6</v>
      </c>
      <c r="B132">
        <v>14</v>
      </c>
      <c r="C132" s="1">
        <f t="shared" si="13"/>
        <v>3.34172702723626</v>
      </c>
      <c r="D132">
        <f>MIN(1,IF($B132=0,0,
IF(NOT(ISBLANK(K132)),K132,
VLOOKUP($A132,InnerGradeTable!$A:$W,MATCH(SUBSTITUTE(D$1,"|Float","표준수치"),InnerGradeTable!$1:$1,0),0)*TransferTable!$R132)))</f>
        <v>1.8320693699747771E-3</v>
      </c>
      <c r="E132">
        <f>MIN(1,IF($B132=0,0,
IF(NOT(ISBLANK(L132)),L132,
VLOOKUP($A132,InnerGradeTable!$A:$W,MATCH(SUBSTITUTE(E$1,"|Float","표준수치"),InnerGradeTable!$1:$1,0),0)*TransferTable!$R132)))</f>
        <v>4.5801734249369423E-3</v>
      </c>
      <c r="F132">
        <f>MIN(1,IF($B132=0,0,
IF(NOT(ISBLANK(M132)),M132,
VLOOKUP($A132,InnerGradeTable!$A:$W,MATCH(SUBSTITUTE(F$1,"|Float","표준수치"),InnerGradeTable!$1:$1,0),0)*TransferTable!$R132)))</f>
        <v>1.1450433562342358E-2</v>
      </c>
      <c r="G132">
        <f>MIN(1,IF($B132=0,0,
IF(NOT(ISBLANK(N132)),N132,
VLOOKUP($A132,InnerGradeTable!$A:$W,MATCH(SUBSTITUTE(G$1,"|Float","표준수치"),InnerGradeTable!$1:$1,0),0)*TransferTable!$R132)))</f>
        <v>2.8626083905855894E-2</v>
      </c>
      <c r="H132">
        <f>MIN(1,IF($B132=0,0,
IF(NOT(ISBLANK(O132)),O132,
VLOOKUP($A132,InnerGradeTable!$A:$W,MATCH(SUBSTITUTE(H$1,"|Float","표준수치"),InnerGradeTable!$1:$1,0),0)*TransferTable!$R132)))</f>
        <v>7.1565209764639731E-2</v>
      </c>
      <c r="I132">
        <f>MIN(1,IF($B132=0,0,
IF(NOT(ISBLANK(P132)),P132,
VLOOKUP($A132,InnerGradeTable!$A:$W,MATCH(SUBSTITUTE(I$1,"|Float","표준수치"),InnerGradeTable!$1:$1,0),0)*TransferTable!$R132)))</f>
        <v>7.1565209764639731E-2</v>
      </c>
      <c r="J132">
        <f>MIN(1,IF($B132=0,0,
IF(NOT(ISBLANK(Q132)),Q132,
VLOOKUP($A132,InnerGradeTable!$A:$W,MATCH(SUBSTITUTE(J$1,"|Float","표준수치"),InnerGradeTable!$1:$1,0),0)*TransferTable!$R132)))</f>
        <v>7.1565209764639731E-2</v>
      </c>
      <c r="R132">
        <f t="shared" si="14"/>
        <v>0.27492490983183998</v>
      </c>
      <c r="S132">
        <f t="shared" si="15"/>
        <v>8.760975761931844E-2</v>
      </c>
      <c r="T132">
        <f t="shared" si="15"/>
        <v>0.20509663713700554</v>
      </c>
      <c r="U132">
        <f t="shared" si="15"/>
        <v>0.43775901792908745</v>
      </c>
      <c r="V132">
        <f t="shared" si="15"/>
        <v>0.76594287395381921</v>
      </c>
      <c r="W132">
        <f t="shared" si="15"/>
        <v>0.97558985850330704</v>
      </c>
      <c r="X132">
        <f t="shared" si="15"/>
        <v>0.97558985850330704</v>
      </c>
      <c r="Y132">
        <f t="shared" si="15"/>
        <v>0.97558985850330704</v>
      </c>
      <c r="Z132">
        <f t="shared" si="12"/>
        <v>545.33063089430038</v>
      </c>
      <c r="AA132">
        <f t="shared" si="12"/>
        <v>217.83177020862911</v>
      </c>
      <c r="AB132">
        <f t="shared" si="12"/>
        <v>86.831498060238204</v>
      </c>
      <c r="AC132">
        <f t="shared" si="12"/>
        <v>34.429544635868851</v>
      </c>
      <c r="AD132">
        <f t="shared" si="12"/>
        <v>13.463989193474202</v>
      </c>
      <c r="AE132">
        <f t="shared" si="12"/>
        <v>13.463989193474202</v>
      </c>
      <c r="AF132">
        <f t="shared" si="12"/>
        <v>13.463989193474202</v>
      </c>
    </row>
    <row r="133" spans="1:32" x14ac:dyDescent="0.3">
      <c r="A133">
        <v>6</v>
      </c>
      <c r="B133">
        <v>15</v>
      </c>
      <c r="C133" s="1">
        <f t="shared" si="13"/>
        <v>3.6424824596875238</v>
      </c>
      <c r="D133">
        <f>MIN(1,IF($B133=0,0,
IF(NOT(ISBLANK(K133)),K133,
VLOOKUP($A133,InnerGradeTable!$A:$W,MATCH(SUBSTITUTE(D$1,"|Float","표준수치"),InnerGradeTable!$1:$1,0),0)*TransferTable!$R133)))</f>
        <v>1.1450433562342356E-3</v>
      </c>
      <c r="E133">
        <f>MIN(1,IF($B133=0,0,
IF(NOT(ISBLANK(L133)),L133,
VLOOKUP($A133,InnerGradeTable!$A:$W,MATCH(SUBSTITUTE(E$1,"|Float","표준수치"),InnerGradeTable!$1:$1,0),0)*TransferTable!$R133)))</f>
        <v>2.862608390585589E-3</v>
      </c>
      <c r="F133">
        <f>MIN(1,IF($B133=0,0,
IF(NOT(ISBLANK(M133)),M133,
VLOOKUP($A133,InnerGradeTable!$A:$W,MATCH(SUBSTITUTE(F$1,"|Float","표준수치"),InnerGradeTable!$1:$1,0),0)*TransferTable!$R133)))</f>
        <v>7.1565209764639726E-3</v>
      </c>
      <c r="G133">
        <f>MIN(1,IF($B133=0,0,
IF(NOT(ISBLANK(N133)),N133,
VLOOKUP($A133,InnerGradeTable!$A:$W,MATCH(SUBSTITUTE(G$1,"|Float","표준수치"),InnerGradeTable!$1:$1,0),0)*TransferTable!$R133)))</f>
        <v>1.7891302441159929E-2</v>
      </c>
      <c r="H133">
        <f>MIN(1,IF($B133=0,0,
IF(NOT(ISBLANK(O133)),O133,
VLOOKUP($A133,InnerGradeTable!$A:$W,MATCH(SUBSTITUTE(H$1,"|Float","표준수치"),InnerGradeTable!$1:$1,0),0)*TransferTable!$R133)))</f>
        <v>4.4728256102899829E-2</v>
      </c>
      <c r="I133">
        <f>MIN(1,IF($B133=0,0,
IF(NOT(ISBLANK(P133)),P133,
VLOOKUP($A133,InnerGradeTable!$A:$W,MATCH(SUBSTITUTE(I$1,"|Float","표준수치"),InnerGradeTable!$1:$1,0),0)*TransferTable!$R133)))</f>
        <v>4.4728256102899829E-2</v>
      </c>
      <c r="J133">
        <f>MIN(1,IF($B133=0,0,
IF(NOT(ISBLANK(Q133)),Q133,
VLOOKUP($A133,InnerGradeTable!$A:$W,MATCH(SUBSTITUTE(J$1,"|Float","표준수치"),InnerGradeTable!$1:$1,0),0)*TransferTable!$R133)))</f>
        <v>4.4728256102899829E-2</v>
      </c>
      <c r="R133">
        <f t="shared" si="14"/>
        <v>0.17182806864489997</v>
      </c>
      <c r="S133">
        <f t="shared" si="15"/>
        <v>5.5675074163236471E-2</v>
      </c>
      <c r="T133">
        <f t="shared" si="15"/>
        <v>0.13353682951909851</v>
      </c>
      <c r="U133">
        <f t="shared" si="15"/>
        <v>0.30170427097397468</v>
      </c>
      <c r="V133">
        <f t="shared" si="15"/>
        <v>0.59451213777897172</v>
      </c>
      <c r="W133">
        <f t="shared" si="15"/>
        <v>0.89852791264171261</v>
      </c>
      <c r="X133">
        <f t="shared" si="15"/>
        <v>0.89852791264171261</v>
      </c>
      <c r="Y133">
        <f t="shared" si="15"/>
        <v>0.89852791264171261</v>
      </c>
      <c r="Z133">
        <f t="shared" si="12"/>
        <v>872.82923296836384</v>
      </c>
      <c r="AA133">
        <f t="shared" si="12"/>
        <v>348.83139213319004</v>
      </c>
      <c r="AB133">
        <f t="shared" si="12"/>
        <v>139.23180240842731</v>
      </c>
      <c r="AC133">
        <f t="shared" si="12"/>
        <v>55.39082343004619</v>
      </c>
      <c r="AD133">
        <f t="shared" si="12"/>
        <v>21.851512350938815</v>
      </c>
      <c r="AE133">
        <f t="shared" si="12"/>
        <v>21.851512350938815</v>
      </c>
      <c r="AF133">
        <f t="shared" si="12"/>
        <v>21.851512350938815</v>
      </c>
    </row>
    <row r="134" spans="1:32" x14ac:dyDescent="0.3">
      <c r="A134">
        <v>6</v>
      </c>
      <c r="B134">
        <v>16</v>
      </c>
      <c r="C134" s="1">
        <f t="shared" si="13"/>
        <v>3.9703058810594012</v>
      </c>
      <c r="D134">
        <f>MIN(1,IF($B134=0,0,
IF(NOT(ISBLANK(K134)),K134,
VLOOKUP($A134,InnerGradeTable!$A:$W,MATCH(SUBSTITUTE(D$1,"|Float","표준수치"),InnerGradeTable!$1:$1,0),0)*TransferTable!$R134)))</f>
        <v>1.0602253298465142E-3</v>
      </c>
      <c r="E134">
        <f>MIN(1,IF($B134=0,0,
IF(NOT(ISBLANK(L134)),L134,
VLOOKUP($A134,InnerGradeTable!$A:$W,MATCH(SUBSTITUTE(E$1,"|Float","표준수치"),InnerGradeTable!$1:$1,0),0)*TransferTable!$R134)))</f>
        <v>2.6505633246162856E-3</v>
      </c>
      <c r="F134">
        <f>MIN(1,IF($B134=0,0,
IF(NOT(ISBLANK(M134)),M134,
VLOOKUP($A134,InnerGradeTable!$A:$W,MATCH(SUBSTITUTE(F$1,"|Float","표준수치"),InnerGradeTable!$1:$1,0),0)*TransferTable!$R134)))</f>
        <v>6.6264083115407145E-3</v>
      </c>
      <c r="G134">
        <f>MIN(1,IF($B134=0,0,
IF(NOT(ISBLANK(N134)),N134,
VLOOKUP($A134,InnerGradeTable!$A:$W,MATCH(SUBSTITUTE(G$1,"|Float","표준수치"),InnerGradeTable!$1:$1,0),0)*TransferTable!$R134)))</f>
        <v>1.6566020778851786E-2</v>
      </c>
      <c r="H134">
        <f>MIN(1,IF($B134=0,0,
IF(NOT(ISBLANK(O134)),O134,
VLOOKUP($A134,InnerGradeTable!$A:$W,MATCH(SUBSTITUTE(H$1,"|Float","표준수치"),InnerGradeTable!$1:$1,0),0)*TransferTable!$R134)))</f>
        <v>4.1415051947129466E-2</v>
      </c>
      <c r="I134">
        <f>MIN(1,IF($B134=0,0,
IF(NOT(ISBLANK(P134)),P134,
VLOOKUP($A134,InnerGradeTable!$A:$W,MATCH(SUBSTITUTE(I$1,"|Float","표준수치"),InnerGradeTable!$1:$1,0),0)*TransferTable!$R134)))</f>
        <v>4.1415051947129466E-2</v>
      </c>
      <c r="J134">
        <f>MIN(1,IF($B134=0,0,
IF(NOT(ISBLANK(Q134)),Q134,
VLOOKUP($A134,InnerGradeTable!$A:$W,MATCH(SUBSTITUTE(J$1,"|Float","표준수치"),InnerGradeTable!$1:$1,0),0)*TransferTable!$R134)))</f>
        <v>4.1415051947129466E-2</v>
      </c>
      <c r="R134">
        <f t="shared" si="14"/>
        <v>0.15910006356009254</v>
      </c>
      <c r="S134">
        <f t="shared" si="15"/>
        <v>5.1657341872527351E-2</v>
      </c>
      <c r="T134">
        <f t="shared" si="15"/>
        <v>0.12427583201194725</v>
      </c>
      <c r="U134">
        <f t="shared" si="15"/>
        <v>0.2828161254010324</v>
      </c>
      <c r="V134">
        <f t="shared" si="15"/>
        <v>0.56622902441035805</v>
      </c>
      <c r="W134">
        <f t="shared" si="15"/>
        <v>0.87934918351055014</v>
      </c>
      <c r="X134">
        <f t="shared" si="15"/>
        <v>0.87934918351055014</v>
      </c>
      <c r="Y134">
        <f t="shared" si="15"/>
        <v>0.87934918351055014</v>
      </c>
      <c r="Z134">
        <f t="shared" si="12"/>
        <v>942.69559367678289</v>
      </c>
      <c r="AA134">
        <f t="shared" si="12"/>
        <v>376.77795874986299</v>
      </c>
      <c r="AB134">
        <f t="shared" si="12"/>
        <v>150.41048514725205</v>
      </c>
      <c r="AC134">
        <f t="shared" si="12"/>
        <v>59.862438397279696</v>
      </c>
      <c r="AD134">
        <f t="shared" si="12"/>
        <v>23.640523652899681</v>
      </c>
      <c r="AE134">
        <f t="shared" si="12"/>
        <v>23.640523652899681</v>
      </c>
      <c r="AF134">
        <f t="shared" si="12"/>
        <v>23.640523652899681</v>
      </c>
    </row>
    <row r="135" spans="1:32" x14ac:dyDescent="0.3">
      <c r="A135">
        <v>6</v>
      </c>
      <c r="B135">
        <v>17</v>
      </c>
      <c r="C135" s="1">
        <f t="shared" si="13"/>
        <v>4.327633410354748</v>
      </c>
      <c r="D135">
        <f>MIN(1,IF($B135=0,0,
IF(NOT(ISBLANK(K135)),K135,
VLOOKUP($A135,InnerGradeTable!$A:$W,MATCH(SUBSTITUTE(D$1,"|Float","표준수치"),InnerGradeTable!$1:$1,0),0)*TransferTable!$R135)))</f>
        <v>9.8169012022825391E-4</v>
      </c>
      <c r="E135">
        <f>MIN(1,IF($B135=0,0,
IF(NOT(ISBLANK(L135)),L135,
VLOOKUP($A135,InnerGradeTable!$A:$W,MATCH(SUBSTITUTE(E$1,"|Float","표준수치"),InnerGradeTable!$1:$1,0),0)*TransferTable!$R135)))</f>
        <v>2.4542253005706343E-3</v>
      </c>
      <c r="F135">
        <f>MIN(1,IF($B135=0,0,
IF(NOT(ISBLANK(M135)),M135,
VLOOKUP($A135,InnerGradeTable!$A:$W,MATCH(SUBSTITUTE(F$1,"|Float","표준수치"),InnerGradeTable!$1:$1,0),0)*TransferTable!$R135)))</f>
        <v>6.1355632514265871E-3</v>
      </c>
      <c r="G135">
        <f>MIN(1,IF($B135=0,0,
IF(NOT(ISBLANK(N135)),N135,
VLOOKUP($A135,InnerGradeTable!$A:$W,MATCH(SUBSTITUTE(G$1,"|Float","표준수치"),InnerGradeTable!$1:$1,0),0)*TransferTable!$R135)))</f>
        <v>1.5338908128566467E-2</v>
      </c>
      <c r="H135">
        <f>MIN(1,IF($B135=0,0,
IF(NOT(ISBLANK(O135)),O135,
VLOOKUP($A135,InnerGradeTable!$A:$W,MATCH(SUBSTITUTE(H$1,"|Float","표준수치"),InnerGradeTable!$1:$1,0),0)*TransferTable!$R135)))</f>
        <v>3.8347270321416167E-2</v>
      </c>
      <c r="I135">
        <f>MIN(1,IF($B135=0,0,
IF(NOT(ISBLANK(P135)),P135,
VLOOKUP($A135,InnerGradeTable!$A:$W,MATCH(SUBSTITUTE(I$1,"|Float","표준수치"),InnerGradeTable!$1:$1,0),0)*TransferTable!$R135)))</f>
        <v>3.8347270321416167E-2</v>
      </c>
      <c r="J135">
        <f>MIN(1,IF($B135=0,0,
IF(NOT(ISBLANK(Q135)),Q135,
VLOOKUP($A135,InnerGradeTable!$A:$W,MATCH(SUBSTITUTE(J$1,"|Float","표준수치"),InnerGradeTable!$1:$1,0),0)*TransferTable!$R135)))</f>
        <v>3.8347270321416167E-2</v>
      </c>
      <c r="R135">
        <f t="shared" si="14"/>
        <v>0.14731487366675233</v>
      </c>
      <c r="S135">
        <f t="shared" si="15"/>
        <v>4.7922285532148945E-2</v>
      </c>
      <c r="T135">
        <f t="shared" si="15"/>
        <v>0.1156143823514757</v>
      </c>
      <c r="U135">
        <f t="shared" si="15"/>
        <v>0.26488119865818227</v>
      </c>
      <c r="V135">
        <f t="shared" si="15"/>
        <v>0.53832232708971284</v>
      </c>
      <c r="W135">
        <f t="shared" si="15"/>
        <v>0.85844883928416615</v>
      </c>
      <c r="X135">
        <f t="shared" si="15"/>
        <v>0.85844883928416615</v>
      </c>
      <c r="Y135">
        <f t="shared" si="15"/>
        <v>0.85844883928416615</v>
      </c>
      <c r="Z135">
        <f t="shared" si="12"/>
        <v>1018.1512616057363</v>
      </c>
      <c r="AA135">
        <f t="shared" si="12"/>
        <v>406.96024659571594</v>
      </c>
      <c r="AB135">
        <f t="shared" si="12"/>
        <v>162.48345219307447</v>
      </c>
      <c r="AC135">
        <f t="shared" si="12"/>
        <v>64.691756388991109</v>
      </c>
      <c r="AD135">
        <f t="shared" si="12"/>
        <v>25.572587860573996</v>
      </c>
      <c r="AE135">
        <f t="shared" si="12"/>
        <v>25.572587860573996</v>
      </c>
      <c r="AF135">
        <f t="shared" si="12"/>
        <v>25.572587860573996</v>
      </c>
    </row>
    <row r="136" spans="1:32" x14ac:dyDescent="0.3">
      <c r="A136">
        <v>6</v>
      </c>
      <c r="B136">
        <v>18</v>
      </c>
      <c r="C136" s="1">
        <f t="shared" si="13"/>
        <v>4.7171204172866759</v>
      </c>
      <c r="D136">
        <f>MIN(1,IF($B136=0,0,
IF(NOT(ISBLANK(K136)),K136,
VLOOKUP($A136,InnerGradeTable!$A:$W,MATCH(SUBSTITUTE(D$1,"|Float","표준수치"),InnerGradeTable!$1:$1,0),0)*TransferTable!$R136)))</f>
        <v>9.0897233354467948E-4</v>
      </c>
      <c r="E136">
        <f>MIN(1,IF($B136=0,0,
IF(NOT(ISBLANK(L136)),L136,
VLOOKUP($A136,InnerGradeTable!$A:$W,MATCH(SUBSTITUTE(E$1,"|Float","표준수치"),InnerGradeTable!$1:$1,0),0)*TransferTable!$R136)))</f>
        <v>2.2724308338616986E-3</v>
      </c>
      <c r="F136">
        <f>MIN(1,IF($B136=0,0,
IF(NOT(ISBLANK(M136)),M136,
VLOOKUP($A136,InnerGradeTable!$A:$W,MATCH(SUBSTITUTE(F$1,"|Float","표준수치"),InnerGradeTable!$1:$1,0),0)*TransferTable!$R136)))</f>
        <v>5.6810770846542468E-3</v>
      </c>
      <c r="G136">
        <f>MIN(1,IF($B136=0,0,
IF(NOT(ISBLANK(N136)),N136,
VLOOKUP($A136,InnerGradeTable!$A:$W,MATCH(SUBSTITUTE(G$1,"|Float","표준수치"),InnerGradeTable!$1:$1,0),0)*TransferTable!$R136)))</f>
        <v>1.4202692711635616E-2</v>
      </c>
      <c r="H136">
        <f>MIN(1,IF($B136=0,0,
IF(NOT(ISBLANK(O136)),O136,
VLOOKUP($A136,InnerGradeTable!$A:$W,MATCH(SUBSTITUTE(H$1,"|Float","표준수치"),InnerGradeTable!$1:$1,0),0)*TransferTable!$R136)))</f>
        <v>3.5506731779089043E-2</v>
      </c>
      <c r="I136">
        <f>MIN(1,IF($B136=0,0,
IF(NOT(ISBLANK(P136)),P136,
VLOOKUP($A136,InnerGradeTable!$A:$W,MATCH(SUBSTITUTE(I$1,"|Float","표준수치"),InnerGradeTable!$1:$1,0),0)*TransferTable!$R136)))</f>
        <v>3.5506731779089043E-2</v>
      </c>
      <c r="J136">
        <f>MIN(1,IF($B136=0,0,
IF(NOT(ISBLANK(Q136)),Q136,
VLOOKUP($A136,InnerGradeTable!$A:$W,MATCH(SUBSTITUTE(J$1,"|Float","표준수치"),InnerGradeTable!$1:$1,0),0)*TransferTable!$R136)))</f>
        <v>3.5506731779089043E-2</v>
      </c>
      <c r="R136">
        <f t="shared" si="14"/>
        <v>0.13640266080254845</v>
      </c>
      <c r="S136">
        <f t="shared" si="15"/>
        <v>4.4451048164407037E-2</v>
      </c>
      <c r="T136">
        <f t="shared" si="15"/>
        <v>0.10751969799339656</v>
      </c>
      <c r="U136">
        <f t="shared" si="15"/>
        <v>0.24788330619993915</v>
      </c>
      <c r="V136">
        <f t="shared" si="15"/>
        <v>0.51091834053376839</v>
      </c>
      <c r="W136">
        <f t="shared" si="15"/>
        <v>0.83595611749448784</v>
      </c>
      <c r="X136">
        <f t="shared" si="15"/>
        <v>0.83595611749448784</v>
      </c>
      <c r="Y136">
        <f t="shared" si="15"/>
        <v>0.83595611749448784</v>
      </c>
      <c r="Z136">
        <f t="shared" si="12"/>
        <v>1099.6433814542418</v>
      </c>
      <c r="AA136">
        <f t="shared" si="12"/>
        <v>439.55711367392115</v>
      </c>
      <c r="AB136">
        <f t="shared" si="12"/>
        <v>175.52224706140109</v>
      </c>
      <c r="AC136">
        <f t="shared" si="12"/>
        <v>69.907395631252555</v>
      </c>
      <c r="AD136">
        <f t="shared" si="12"/>
        <v>27.659154545031871</v>
      </c>
      <c r="AE136">
        <f t="shared" si="12"/>
        <v>27.659154545031871</v>
      </c>
      <c r="AF136">
        <f t="shared" si="12"/>
        <v>27.659154545031871</v>
      </c>
    </row>
    <row r="137" spans="1:32" x14ac:dyDescent="0.3">
      <c r="A137">
        <v>6</v>
      </c>
      <c r="B137">
        <v>19</v>
      </c>
      <c r="C137" s="1">
        <f t="shared" si="13"/>
        <v>5.1416612548424769</v>
      </c>
      <c r="D137">
        <f>MIN(1,IF($B137=0,0,
IF(NOT(ISBLANK(K137)),K137,
VLOOKUP($A137,InnerGradeTable!$A:$W,MATCH(SUBSTITUTE(D$1,"|Float","표준수치"),InnerGradeTable!$1:$1,0),0)*TransferTable!$R137)))</f>
        <v>8.4164104957840688E-4</v>
      </c>
      <c r="E137">
        <f>MIN(1,IF($B137=0,0,
IF(NOT(ISBLANK(L137)),L137,
VLOOKUP($A137,InnerGradeTable!$A:$W,MATCH(SUBSTITUTE(E$1,"|Float","표준수치"),InnerGradeTable!$1:$1,0),0)*TransferTable!$R137)))</f>
        <v>2.1041026239460173E-3</v>
      </c>
      <c r="F137">
        <f>MIN(1,IF($B137=0,0,
IF(NOT(ISBLANK(M137)),M137,
VLOOKUP($A137,InnerGradeTable!$A:$W,MATCH(SUBSTITUTE(F$1,"|Float","표준수치"),InnerGradeTable!$1:$1,0),0)*TransferTable!$R137)))</f>
        <v>5.2602565598650437E-3</v>
      </c>
      <c r="G137">
        <f>MIN(1,IF($B137=0,0,
IF(NOT(ISBLANK(N137)),N137,
VLOOKUP($A137,InnerGradeTable!$A:$W,MATCH(SUBSTITUTE(G$1,"|Float","표준수치"),InnerGradeTable!$1:$1,0),0)*TransferTable!$R137)))</f>
        <v>1.3150641399662608E-2</v>
      </c>
      <c r="H137">
        <f>MIN(1,IF($B137=0,0,
IF(NOT(ISBLANK(O137)),O137,
VLOOKUP($A137,InnerGradeTable!$A:$W,MATCH(SUBSTITUTE(H$1,"|Float","표준수치"),InnerGradeTable!$1:$1,0),0)*TransferTable!$R137)))</f>
        <v>3.2876603499156519E-2</v>
      </c>
      <c r="I137">
        <f>MIN(1,IF($B137=0,0,
IF(NOT(ISBLANK(P137)),P137,
VLOOKUP($A137,InnerGradeTable!$A:$W,MATCH(SUBSTITUTE(I$1,"|Float","표준수치"),InnerGradeTable!$1:$1,0),0)*TransferTable!$R137)))</f>
        <v>3.2876603499156519E-2</v>
      </c>
      <c r="J137">
        <f>MIN(1,IF($B137=0,0,
IF(NOT(ISBLANK(Q137)),Q137,
VLOOKUP($A137,InnerGradeTable!$A:$W,MATCH(SUBSTITUTE(J$1,"|Float","표준수치"),InnerGradeTable!$1:$1,0),0)*TransferTable!$R137)))</f>
        <v>3.2876603499156519E-2</v>
      </c>
      <c r="R137">
        <f t="shared" si="14"/>
        <v>0.12629876000235968</v>
      </c>
      <c r="S137">
        <f t="shared" si="15"/>
        <v>4.1225882448122753E-2</v>
      </c>
      <c r="T137">
        <f t="shared" si="15"/>
        <v>9.9959906120793418E-2</v>
      </c>
      <c r="U137">
        <f t="shared" si="15"/>
        <v>0.23180142723133601</v>
      </c>
      <c r="V137">
        <f t="shared" si="15"/>
        <v>0.48412657110787949</v>
      </c>
      <c r="W137">
        <f t="shared" si="15"/>
        <v>0.81202742529080751</v>
      </c>
      <c r="X137">
        <f t="shared" si="15"/>
        <v>0.81202742529080751</v>
      </c>
      <c r="Y137">
        <f t="shared" si="15"/>
        <v>0.81202742529080751</v>
      </c>
      <c r="Z137">
        <f t="shared" si="12"/>
        <v>1187.6548694882215</v>
      </c>
      <c r="AA137">
        <f t="shared" si="12"/>
        <v>474.76172660516397</v>
      </c>
      <c r="AB137">
        <f t="shared" si="12"/>
        <v>189.60413669085338</v>
      </c>
      <c r="AC137">
        <f t="shared" si="12"/>
        <v>75.540263654659597</v>
      </c>
      <c r="AD137">
        <f t="shared" si="12"/>
        <v>29.912588802551134</v>
      </c>
      <c r="AE137">
        <f t="shared" si="12"/>
        <v>29.912588802551134</v>
      </c>
      <c r="AF137">
        <f t="shared" si="12"/>
        <v>29.912588802551134</v>
      </c>
    </row>
    <row r="138" spans="1:32" x14ac:dyDescent="0.3">
      <c r="A138">
        <v>6</v>
      </c>
      <c r="B138">
        <v>20</v>
      </c>
      <c r="C138" s="1">
        <f t="shared" si="13"/>
        <v>5.6044107677783002</v>
      </c>
      <c r="D138">
        <f>MIN(1,IF($B138=0,0,
IF(NOT(ISBLANK(K138)),K138,
VLOOKUP($A138,InnerGradeTable!$A:$W,MATCH(SUBSTITUTE(D$1,"|Float","표준수치"),InnerGradeTable!$1:$1,0),0)*TransferTable!$R138)))</f>
        <v>4.9508297034023935E-4</v>
      </c>
      <c r="E138">
        <f>MIN(1,IF($B138=0,0,
IF(NOT(ISBLANK(L138)),L138,
VLOOKUP($A138,InnerGradeTable!$A:$W,MATCH(SUBSTITUTE(E$1,"|Float","표준수치"),InnerGradeTable!$1:$1,0),0)*TransferTable!$R138)))</f>
        <v>1.2377074258505983E-3</v>
      </c>
      <c r="F138">
        <f>MIN(1,IF($B138=0,0,
IF(NOT(ISBLANK(M138)),M138,
VLOOKUP($A138,InnerGradeTable!$A:$W,MATCH(SUBSTITUTE(F$1,"|Float","표준수치"),InnerGradeTable!$1:$1,0),0)*TransferTable!$R138)))</f>
        <v>3.094268564626496E-3</v>
      </c>
      <c r="G138">
        <f>MIN(1,IF($B138=0,0,
IF(NOT(ISBLANK(N138)),N138,
VLOOKUP($A138,InnerGradeTable!$A:$W,MATCH(SUBSTITUTE(G$1,"|Float","표준수치"),InnerGradeTable!$1:$1,0),0)*TransferTable!$R138)))</f>
        <v>7.7356714115662398E-3</v>
      </c>
      <c r="H138">
        <f>MIN(1,IF($B138=0,0,
IF(NOT(ISBLANK(O138)),O138,
VLOOKUP($A138,InnerGradeTable!$A:$W,MATCH(SUBSTITUTE(H$1,"|Float","표준수치"),InnerGradeTable!$1:$1,0),0)*TransferTable!$R138)))</f>
        <v>1.9339178528915601E-2</v>
      </c>
      <c r="I138">
        <f>MIN(1,IF($B138=0,0,
IF(NOT(ISBLANK(P138)),P138,
VLOOKUP($A138,InnerGradeTable!$A:$W,MATCH(SUBSTITUTE(I$1,"|Float","표준수치"),InnerGradeTable!$1:$1,0),0)*TransferTable!$R138)))</f>
        <v>1.9339178528915601E-2</v>
      </c>
      <c r="J138">
        <f>MIN(1,IF($B138=0,0,
IF(NOT(ISBLANK(Q138)),Q138,
VLOOKUP($A138,InnerGradeTable!$A:$W,MATCH(SUBSTITUTE(J$1,"|Float","표준수치"),InnerGradeTable!$1:$1,0),0)*TransferTable!$R138)))</f>
        <v>1.9339178528915601E-2</v>
      </c>
      <c r="R138">
        <f t="shared" si="14"/>
        <v>7.4293388236682162E-2</v>
      </c>
      <c r="S138">
        <f t="shared" si="15"/>
        <v>2.4456256916380092E-2</v>
      </c>
      <c r="T138">
        <f t="shared" si="15"/>
        <v>6.004539826862787E-2</v>
      </c>
      <c r="U138">
        <f t="shared" si="15"/>
        <v>0.14354481465784852</v>
      </c>
      <c r="V138">
        <f t="shared" si="15"/>
        <v>0.32178256783475512</v>
      </c>
      <c r="W138">
        <f t="shared" si="15"/>
        <v>0.6233471533248911</v>
      </c>
      <c r="X138">
        <f t="shared" si="15"/>
        <v>0.6233471533248911</v>
      </c>
      <c r="Y138">
        <f t="shared" si="15"/>
        <v>0.6233471533248911</v>
      </c>
      <c r="Z138">
        <f t="shared" si="12"/>
        <v>2019.363395153307</v>
      </c>
      <c r="AA138">
        <f t="shared" si="12"/>
        <v>807.44522801235371</v>
      </c>
      <c r="AB138">
        <f t="shared" si="12"/>
        <v>322.6777657455039</v>
      </c>
      <c r="AC138">
        <f t="shared" si="12"/>
        <v>128.77029053431065</v>
      </c>
      <c r="AD138">
        <f t="shared" si="12"/>
        <v>51.206063441609857</v>
      </c>
      <c r="AE138">
        <f t="shared" si="12"/>
        <v>51.206063441609857</v>
      </c>
      <c r="AF138">
        <f t="shared" si="12"/>
        <v>51.206063441609857</v>
      </c>
    </row>
    <row r="139" spans="1:32" x14ac:dyDescent="0.3">
      <c r="A139">
        <v>6</v>
      </c>
      <c r="B139">
        <v>21</v>
      </c>
      <c r="C139" s="1">
        <f t="shared" si="13"/>
        <v>6.1088077368783473</v>
      </c>
      <c r="D139">
        <f>MIN(1,IF($B139=0,0,
IF(NOT(ISBLANK(K139)),K139,
VLOOKUP($A139,InnerGradeTable!$A:$W,MATCH(SUBSTITUTE(D$1,"|Float","표준수치"),InnerGradeTable!$1:$1,0),0)*TransferTable!$R139)))</f>
        <v>4.584101577224438E-4</v>
      </c>
      <c r="E139">
        <f>MIN(1,IF($B139=0,0,
IF(NOT(ISBLANK(L139)),L139,
VLOOKUP($A139,InnerGradeTable!$A:$W,MATCH(SUBSTITUTE(E$1,"|Float","표준수치"),InnerGradeTable!$1:$1,0),0)*TransferTable!$R139)))</f>
        <v>1.1460253943061094E-3</v>
      </c>
      <c r="F139">
        <f>MIN(1,IF($B139=0,0,
IF(NOT(ISBLANK(M139)),M139,
VLOOKUP($A139,InnerGradeTable!$A:$W,MATCH(SUBSTITUTE(F$1,"|Float","표준수치"),InnerGradeTable!$1:$1,0),0)*TransferTable!$R139)))</f>
        <v>2.8650634857652737E-3</v>
      </c>
      <c r="G139">
        <f>MIN(1,IF($B139=0,0,
IF(NOT(ISBLANK(N139)),N139,
VLOOKUP($A139,InnerGradeTable!$A:$W,MATCH(SUBSTITUTE(G$1,"|Float","표준수치"),InnerGradeTable!$1:$1,0),0)*TransferTable!$R139)))</f>
        <v>7.1626587144131846E-3</v>
      </c>
      <c r="H139">
        <f>MIN(1,IF($B139=0,0,
IF(NOT(ISBLANK(O139)),O139,
VLOOKUP($A139,InnerGradeTable!$A:$W,MATCH(SUBSTITUTE(H$1,"|Float","표준수치"),InnerGradeTable!$1:$1,0),0)*TransferTable!$R139)))</f>
        <v>1.7906646786032959E-2</v>
      </c>
      <c r="I139">
        <f>MIN(1,IF($B139=0,0,
IF(NOT(ISBLANK(P139)),P139,
VLOOKUP($A139,InnerGradeTable!$A:$W,MATCH(SUBSTITUTE(I$1,"|Float","표준수치"),InnerGradeTable!$1:$1,0),0)*TransferTable!$R139)))</f>
        <v>1.7906646786032959E-2</v>
      </c>
      <c r="J139">
        <f>MIN(1,IF($B139=0,0,
IF(NOT(ISBLANK(Q139)),Q139,
VLOOKUP($A139,InnerGradeTable!$A:$W,MATCH(SUBSTITUTE(J$1,"|Float","표준수치"),InnerGradeTable!$1:$1,0),0)*TransferTable!$R139)))</f>
        <v>1.7906646786032959E-2</v>
      </c>
      <c r="R139">
        <f t="shared" si="14"/>
        <v>6.8790174293224218E-2</v>
      </c>
      <c r="S139">
        <f t="shared" si="15"/>
        <v>2.2664964487980499E-2</v>
      </c>
      <c r="T139">
        <f t="shared" si="15"/>
        <v>5.5721494350957967E-2</v>
      </c>
      <c r="U139">
        <f t="shared" si="15"/>
        <v>0.13364349091075722</v>
      </c>
      <c r="V139">
        <f t="shared" si="15"/>
        <v>0.30192008077713572</v>
      </c>
      <c r="W139">
        <f t="shared" si="15"/>
        <v>0.59482878116799753</v>
      </c>
      <c r="X139">
        <f t="shared" si="15"/>
        <v>0.59482878116799753</v>
      </c>
      <c r="Y139">
        <f t="shared" si="15"/>
        <v>0.59482878116799753</v>
      </c>
      <c r="Z139">
        <f t="shared" si="12"/>
        <v>2180.9524763039158</v>
      </c>
      <c r="AA139">
        <f t="shared" si="12"/>
        <v>872.08087011201019</v>
      </c>
      <c r="AB139">
        <f t="shared" si="12"/>
        <v>348.53204673203862</v>
      </c>
      <c r="AC139">
        <f t="shared" si="12"/>
        <v>139.11206359832667</v>
      </c>
      <c r="AD139">
        <f t="shared" si="12"/>
        <v>55.342926262144871</v>
      </c>
      <c r="AE139">
        <f t="shared" si="12"/>
        <v>55.342926262144871</v>
      </c>
      <c r="AF139">
        <f t="shared" si="12"/>
        <v>55.342926262144871</v>
      </c>
    </row>
    <row r="140" spans="1:32" x14ac:dyDescent="0.3">
      <c r="A140">
        <v>6</v>
      </c>
      <c r="B140">
        <v>22</v>
      </c>
      <c r="C140" s="1">
        <f t="shared" si="13"/>
        <v>6.6586004331973987</v>
      </c>
      <c r="D140">
        <f>MIN(1,IF($B140=0,0,
IF(NOT(ISBLANK(K140)),K140,
VLOOKUP($A140,InnerGradeTable!$A:$W,MATCH(SUBSTITUTE(D$1,"|Float","표준수치"),InnerGradeTable!$1:$1,0),0)*TransferTable!$R140)))</f>
        <v>4.2445384974300354E-4</v>
      </c>
      <c r="E140">
        <f>MIN(1,IF($B140=0,0,
IF(NOT(ISBLANK(L140)),L140,
VLOOKUP($A140,InnerGradeTable!$A:$W,MATCH(SUBSTITUTE(E$1,"|Float","표준수치"),InnerGradeTable!$1:$1,0),0)*TransferTable!$R140)))</f>
        <v>1.0611346243575089E-3</v>
      </c>
      <c r="F140">
        <f>MIN(1,IF($B140=0,0,
IF(NOT(ISBLANK(M140)),M140,
VLOOKUP($A140,InnerGradeTable!$A:$W,MATCH(SUBSTITUTE(F$1,"|Float","표준수치"),InnerGradeTable!$1:$1,0),0)*TransferTable!$R140)))</f>
        <v>2.6528365608937724E-3</v>
      </c>
      <c r="G140">
        <f>MIN(1,IF($B140=0,0,
IF(NOT(ISBLANK(N140)),N140,
VLOOKUP($A140,InnerGradeTable!$A:$W,MATCH(SUBSTITUTE(G$1,"|Float","표준수치"),InnerGradeTable!$1:$1,0),0)*TransferTable!$R140)))</f>
        <v>6.6320914022344303E-3</v>
      </c>
      <c r="H140">
        <f>MIN(1,IF($B140=0,0,
IF(NOT(ISBLANK(O140)),O140,
VLOOKUP($A140,InnerGradeTable!$A:$W,MATCH(SUBSTITUTE(H$1,"|Float","표준수치"),InnerGradeTable!$1:$1,0),0)*TransferTable!$R140)))</f>
        <v>1.6580228505586075E-2</v>
      </c>
      <c r="I140">
        <f>MIN(1,IF($B140=0,0,
IF(NOT(ISBLANK(P140)),P140,
VLOOKUP($A140,InnerGradeTable!$A:$W,MATCH(SUBSTITUTE(I$1,"|Float","표준수치"),InnerGradeTable!$1:$1,0),0)*TransferTable!$R140)))</f>
        <v>1.6580228505586075E-2</v>
      </c>
      <c r="J140">
        <f>MIN(1,IF($B140=0,0,
IF(NOT(ISBLANK(Q140)),Q140,
VLOOKUP($A140,InnerGradeTable!$A:$W,MATCH(SUBSTITUTE(J$1,"|Float","표준수치"),InnerGradeTable!$1:$1,0),0)*TransferTable!$R140)))</f>
        <v>1.6580228505586075E-2</v>
      </c>
      <c r="R140">
        <f t="shared" si="14"/>
        <v>6.3694605827059464E-2</v>
      </c>
      <c r="S140">
        <f t="shared" si="15"/>
        <v>2.1003486542905625E-2</v>
      </c>
      <c r="T140">
        <f t="shared" si="15"/>
        <v>5.1700502809993276E-2</v>
      </c>
      <c r="U140">
        <f t="shared" si="15"/>
        <v>0.12437562736509478</v>
      </c>
      <c r="V140">
        <f t="shared" si="15"/>
        <v>0.28302124710974219</v>
      </c>
      <c r="W140">
        <f t="shared" si="15"/>
        <v>0.56654224922994922</v>
      </c>
      <c r="X140">
        <f t="shared" si="15"/>
        <v>0.56654224922994922</v>
      </c>
      <c r="Y140">
        <f t="shared" si="15"/>
        <v>0.56654224922994922</v>
      </c>
      <c r="Z140">
        <f t="shared" si="12"/>
        <v>2355.4686832397942</v>
      </c>
      <c r="AA140">
        <f t="shared" si="12"/>
        <v>941.88736181086517</v>
      </c>
      <c r="AB140">
        <f t="shared" si="12"/>
        <v>376.45466576409899</v>
      </c>
      <c r="AC140">
        <f t="shared" si="12"/>
        <v>150.28116735178531</v>
      </c>
      <c r="AD140">
        <f t="shared" si="12"/>
        <v>59.810709759279412</v>
      </c>
      <c r="AE140">
        <f t="shared" si="12"/>
        <v>59.810709759279412</v>
      </c>
      <c r="AF140">
        <f t="shared" si="12"/>
        <v>59.810709759279412</v>
      </c>
    </row>
    <row r="141" spans="1:32" x14ac:dyDescent="0.3">
      <c r="A141">
        <v>6</v>
      </c>
      <c r="B141">
        <v>23</v>
      </c>
      <c r="C141" s="1">
        <f t="shared" si="13"/>
        <v>7.2578744721851649</v>
      </c>
      <c r="D141">
        <f>MIN(1,IF($B141=0,0,
IF(NOT(ISBLANK(K141)),K141,
VLOOKUP($A141,InnerGradeTable!$A:$W,MATCH(SUBSTITUTE(D$1,"|Float","표준수치"),InnerGradeTable!$1:$1,0),0)*TransferTable!$R141)))</f>
        <v>3.9301282383611438E-4</v>
      </c>
      <c r="E141">
        <f>MIN(1,IF($B141=0,0,
IF(NOT(ISBLANK(L141)),L141,
VLOOKUP($A141,InnerGradeTable!$A:$W,MATCH(SUBSTITUTE(E$1,"|Float","표준수치"),InnerGradeTable!$1:$1,0),0)*TransferTable!$R141)))</f>
        <v>9.8253205959028598E-4</v>
      </c>
      <c r="F141">
        <f>MIN(1,IF($B141=0,0,
IF(NOT(ISBLANK(M141)),M141,
VLOOKUP($A141,InnerGradeTable!$A:$W,MATCH(SUBSTITUTE(F$1,"|Float","표준수치"),InnerGradeTable!$1:$1,0),0)*TransferTable!$R141)))</f>
        <v>2.4563301489757151E-3</v>
      </c>
      <c r="G141">
        <f>MIN(1,IF($B141=0,0,
IF(NOT(ISBLANK(N141)),N141,
VLOOKUP($A141,InnerGradeTable!$A:$W,MATCH(SUBSTITUTE(G$1,"|Float","표준수치"),InnerGradeTable!$1:$1,0),0)*TransferTable!$R141)))</f>
        <v>6.1408253724392868E-3</v>
      </c>
      <c r="H141">
        <f>MIN(1,IF($B141=0,0,
IF(NOT(ISBLANK(O141)),O141,
VLOOKUP($A141,InnerGradeTable!$A:$W,MATCH(SUBSTITUTE(H$1,"|Float","표준수치"),InnerGradeTable!$1:$1,0),0)*TransferTable!$R141)))</f>
        <v>1.5352063431098217E-2</v>
      </c>
      <c r="I141">
        <f>MIN(1,IF($B141=0,0,
IF(NOT(ISBLANK(P141)),P141,
VLOOKUP($A141,InnerGradeTable!$A:$W,MATCH(SUBSTITUTE(I$1,"|Float","표준수치"),InnerGradeTable!$1:$1,0),0)*TransferTable!$R141)))</f>
        <v>1.5352063431098217E-2</v>
      </c>
      <c r="J141">
        <f>MIN(1,IF($B141=0,0,
IF(NOT(ISBLANK(Q141)),Q141,
VLOOKUP($A141,InnerGradeTable!$A:$W,MATCH(SUBSTITUTE(J$1,"|Float","표준수치"),InnerGradeTable!$1:$1,0),0)*TransferTable!$R141)))</f>
        <v>1.5352063431098217E-2</v>
      </c>
      <c r="R141">
        <f t="shared" si="14"/>
        <v>5.897648687690691E-2</v>
      </c>
      <c r="S141">
        <f t="shared" si="15"/>
        <v>1.946261315079334E-2</v>
      </c>
      <c r="T141">
        <f t="shared" si="15"/>
        <v>4.796240367336535E-2</v>
      </c>
      <c r="U141">
        <f t="shared" si="15"/>
        <v>0.11570768139979637</v>
      </c>
      <c r="V141">
        <f t="shared" si="15"/>
        <v>0.26507578165186452</v>
      </c>
      <c r="W141">
        <f t="shared" si="15"/>
        <v>0.53863063224761865</v>
      </c>
      <c r="X141">
        <f t="shared" si="15"/>
        <v>0.53863063224761865</v>
      </c>
      <c r="Y141">
        <f t="shared" si="15"/>
        <v>0.53863063224761865</v>
      </c>
      <c r="Z141">
        <f t="shared" si="12"/>
        <v>2543.9461860761526</v>
      </c>
      <c r="AA141">
        <f t="shared" si="12"/>
        <v>1017.2783712080845</v>
      </c>
      <c r="AB141">
        <f t="shared" si="12"/>
        <v>406.61109021503989</v>
      </c>
      <c r="AC141">
        <f t="shared" si="12"/>
        <v>162.34378908447957</v>
      </c>
      <c r="AD141">
        <f t="shared" si="12"/>
        <v>64.635889740268098</v>
      </c>
      <c r="AE141">
        <f t="shared" si="12"/>
        <v>64.635889740268098</v>
      </c>
      <c r="AF141">
        <f t="shared" si="12"/>
        <v>64.635889740268098</v>
      </c>
    </row>
    <row r="142" spans="1:32" x14ac:dyDescent="0.3">
      <c r="A142">
        <v>6</v>
      </c>
      <c r="B142">
        <v>24</v>
      </c>
      <c r="C142" s="1">
        <f t="shared" si="13"/>
        <v>7.9110831746818304</v>
      </c>
      <c r="D142">
        <f>MIN(1,IF($B142=0,0,
IF(NOT(ISBLANK(K142)),K142,
VLOOKUP($A142,InnerGradeTable!$A:$W,MATCH(SUBSTITUTE(D$1,"|Float","표준수치"),InnerGradeTable!$1:$1,0),0)*TransferTable!$R142)))</f>
        <v>3.6390076281121698E-4</v>
      </c>
      <c r="E142">
        <f>MIN(1,IF($B142=0,0,
IF(NOT(ISBLANK(L142)),L142,
VLOOKUP($A142,InnerGradeTable!$A:$W,MATCH(SUBSTITUTE(E$1,"|Float","표준수치"),InnerGradeTable!$1:$1,0),0)*TransferTable!$R142)))</f>
        <v>9.097519070280425E-4</v>
      </c>
      <c r="F142">
        <f>MIN(1,IF($B142=0,0,
IF(NOT(ISBLANK(M142)),M142,
VLOOKUP($A142,InnerGradeTable!$A:$W,MATCH(SUBSTITUTE(F$1,"|Float","표준수치"),InnerGradeTable!$1:$1,0),0)*TransferTable!$R142)))</f>
        <v>2.2743797675701064E-3</v>
      </c>
      <c r="G142">
        <f>MIN(1,IF($B142=0,0,
IF(NOT(ISBLANK(N142)),N142,
VLOOKUP($A142,InnerGradeTable!$A:$W,MATCH(SUBSTITUTE(G$1,"|Float","표준수치"),InnerGradeTable!$1:$1,0),0)*TransferTable!$R142)))</f>
        <v>5.6859494189252652E-3</v>
      </c>
      <c r="H142">
        <f>MIN(1,IF($B142=0,0,
IF(NOT(ISBLANK(O142)),O142,
VLOOKUP($A142,InnerGradeTable!$A:$W,MATCH(SUBSTITUTE(H$1,"|Float","표준수치"),InnerGradeTable!$1:$1,0),0)*TransferTable!$R142)))</f>
        <v>1.4214873547313165E-2</v>
      </c>
      <c r="I142">
        <f>MIN(1,IF($B142=0,0,
IF(NOT(ISBLANK(P142)),P142,
VLOOKUP($A142,InnerGradeTable!$A:$W,MATCH(SUBSTITUTE(I$1,"|Float","표준수치"),InnerGradeTable!$1:$1,0),0)*TransferTable!$R142)))</f>
        <v>1.4214873547313165E-2</v>
      </c>
      <c r="J142">
        <f>MIN(1,IF($B142=0,0,
IF(NOT(ISBLANK(Q142)),Q142,
VLOOKUP($A142,InnerGradeTable!$A:$W,MATCH(SUBSTITUTE(J$1,"|Float","표준수치"),InnerGradeTable!$1:$1,0),0)*TransferTable!$R142)))</f>
        <v>1.4214873547313165E-2</v>
      </c>
      <c r="R142">
        <f t="shared" si="14"/>
        <v>5.4607858219358249E-2</v>
      </c>
      <c r="S142">
        <f t="shared" si="15"/>
        <v>1.8033759509693104E-2</v>
      </c>
      <c r="T142">
        <f t="shared" si="15"/>
        <v>4.4488327369396452E-2</v>
      </c>
      <c r="U142">
        <f t="shared" si="15"/>
        <v>0.10760686115085916</v>
      </c>
      <c r="V142">
        <f t="shared" si="15"/>
        <v>0.24806755915674372</v>
      </c>
      <c r="W142">
        <f t="shared" si="15"/>
        <v>0.51122041176830224</v>
      </c>
      <c r="X142">
        <f t="shared" si="15"/>
        <v>0.51122041176830224</v>
      </c>
      <c r="Y142">
        <f t="shared" si="15"/>
        <v>0.51122041176830224</v>
      </c>
      <c r="Z142">
        <f t="shared" si="12"/>
        <v>2747.5018885335312</v>
      </c>
      <c r="AA142">
        <f t="shared" si="12"/>
        <v>1098.7006598410162</v>
      </c>
      <c r="AB142">
        <f t="shared" si="12"/>
        <v>439.18002482347327</v>
      </c>
      <c r="AC142">
        <f t="shared" si="12"/>
        <v>175.37141100636882</v>
      </c>
      <c r="AD142">
        <f t="shared" si="12"/>
        <v>69.847059909717487</v>
      </c>
      <c r="AE142">
        <f t="shared" si="12"/>
        <v>69.847059909717487</v>
      </c>
      <c r="AF142">
        <f t="shared" si="12"/>
        <v>69.847059909717487</v>
      </c>
    </row>
    <row r="143" spans="1:32" x14ac:dyDescent="0.3">
      <c r="A143">
        <v>6</v>
      </c>
      <c r="B143">
        <v>25</v>
      </c>
      <c r="C143" s="1">
        <f t="shared" si="13"/>
        <v>8.6230806604031951</v>
      </c>
      <c r="D143">
        <f>MIN(1,IF($B143=0,0,
IF(NOT(ISBLANK(K143)),K143,
VLOOKUP($A143,InnerGradeTable!$A:$W,MATCH(SUBSTITUTE(D$1,"|Float","표준수치"),InnerGradeTable!$1:$1,0),0)*TransferTable!$R143)))</f>
        <v>1.8195038140560849E-4</v>
      </c>
      <c r="E143">
        <f>MIN(1,IF($B143=0,0,
IF(NOT(ISBLANK(L143)),L143,
VLOOKUP($A143,InnerGradeTable!$A:$W,MATCH(SUBSTITUTE(E$1,"|Float","표준수치"),InnerGradeTable!$1:$1,0),0)*TransferTable!$R143)))</f>
        <v>4.5487595351402125E-4</v>
      </c>
      <c r="F143">
        <f>MIN(1,IF($B143=0,0,
IF(NOT(ISBLANK(M143)),M143,
VLOOKUP($A143,InnerGradeTable!$A:$W,MATCH(SUBSTITUTE(F$1,"|Float","표준수치"),InnerGradeTable!$1:$1,0),0)*TransferTable!$R143)))</f>
        <v>1.1371898837850532E-3</v>
      </c>
      <c r="G143">
        <f>MIN(1,IF($B143=0,0,
IF(NOT(ISBLANK(N143)),N143,
VLOOKUP($A143,InnerGradeTable!$A:$W,MATCH(SUBSTITUTE(G$1,"|Float","표준수치"),InnerGradeTable!$1:$1,0),0)*TransferTable!$R143)))</f>
        <v>2.8429747094626326E-3</v>
      </c>
      <c r="H143">
        <f>MIN(1,IF($B143=0,0,
IF(NOT(ISBLANK(O143)),O143,
VLOOKUP($A143,InnerGradeTable!$A:$W,MATCH(SUBSTITUTE(H$1,"|Float","표준수치"),InnerGradeTable!$1:$1,0),0)*TransferTable!$R143)))</f>
        <v>7.1074367736565823E-3</v>
      </c>
      <c r="I143">
        <f>MIN(1,IF($B143=0,0,
IF(NOT(ISBLANK(P143)),P143,
VLOOKUP($A143,InnerGradeTable!$A:$W,MATCH(SUBSTITUTE(I$1,"|Float","표준수치"),InnerGradeTable!$1:$1,0),0)*TransferTable!$R143)))</f>
        <v>7.1074367736565823E-3</v>
      </c>
      <c r="J143">
        <f>MIN(1,IF($B143=0,0,
IF(NOT(ISBLANK(Q143)),Q143,
VLOOKUP($A143,InnerGradeTable!$A:$W,MATCH(SUBSTITUTE(J$1,"|Float","표준수치"),InnerGradeTable!$1:$1,0),0)*TransferTable!$R143)))</f>
        <v>7.1074367736565823E-3</v>
      </c>
      <c r="R143">
        <f t="shared" si="14"/>
        <v>2.7303929109679125E-2</v>
      </c>
      <c r="S143">
        <f t="shared" si="15"/>
        <v>9.057082103522851E-3</v>
      </c>
      <c r="T143">
        <f t="shared" si="15"/>
        <v>2.2492165233378825E-2</v>
      </c>
      <c r="U143">
        <f t="shared" si="15"/>
        <v>5.5303766071326366E-2</v>
      </c>
      <c r="V143">
        <f t="shared" si="15"/>
        <v>0.13268338289531678</v>
      </c>
      <c r="W143">
        <f t="shared" si="15"/>
        <v>0.29997606113703879</v>
      </c>
      <c r="X143">
        <f t="shared" si="15"/>
        <v>0.29997606113703879</v>
      </c>
      <c r="Y143">
        <f t="shared" si="15"/>
        <v>0.29997606113703879</v>
      </c>
      <c r="Z143">
        <f t="shared" si="12"/>
        <v>5495.5038453129428</v>
      </c>
      <c r="AA143">
        <f t="shared" si="12"/>
        <v>2197.9014903510938</v>
      </c>
      <c r="AB143">
        <f t="shared" si="12"/>
        <v>878.8604766597914</v>
      </c>
      <c r="AC143">
        <f t="shared" si="12"/>
        <v>351.24389167786921</v>
      </c>
      <c r="AD143">
        <f t="shared" si="12"/>
        <v>140.19680742138519</v>
      </c>
      <c r="AE143">
        <f t="shared" si="12"/>
        <v>140.19680742138519</v>
      </c>
      <c r="AF143">
        <f t="shared" si="12"/>
        <v>140.19680742138519</v>
      </c>
    </row>
    <row r="144" spans="1:32" x14ac:dyDescent="0.3">
      <c r="A144">
        <v>6</v>
      </c>
      <c r="B144">
        <v>26</v>
      </c>
      <c r="C144" s="1">
        <f t="shared" si="13"/>
        <v>9.3991579198394835</v>
      </c>
      <c r="D144">
        <f>MIN(1,IF($B144=0,0,
IF(NOT(ISBLANK(K144)),K144,
VLOOKUP($A144,InnerGradeTable!$A:$W,MATCH(SUBSTITUTE(D$1,"|Float","표준수치"),InnerGradeTable!$1:$1,0),0)*TransferTable!$R144)))</f>
        <v>1.6847257537556343E-4</v>
      </c>
      <c r="E144">
        <f>MIN(1,IF($B144=0,0,
IF(NOT(ISBLANK(L144)),L144,
VLOOKUP($A144,InnerGradeTable!$A:$W,MATCH(SUBSTITUTE(E$1,"|Float","표준수치"),InnerGradeTable!$1:$1,0),0)*TransferTable!$R144)))</f>
        <v>4.2118143843890852E-4</v>
      </c>
      <c r="F144">
        <f>MIN(1,IF($B144=0,0,
IF(NOT(ISBLANK(M144)),M144,
VLOOKUP($A144,InnerGradeTable!$A:$W,MATCH(SUBSTITUTE(F$1,"|Float","표준수치"),InnerGradeTable!$1:$1,0),0)*TransferTable!$R144)))</f>
        <v>1.0529535960972715E-3</v>
      </c>
      <c r="G144">
        <f>MIN(1,IF($B144=0,0,
IF(NOT(ISBLANK(N144)),N144,
VLOOKUP($A144,InnerGradeTable!$A:$W,MATCH(SUBSTITUTE(G$1,"|Float","표준수치"),InnerGradeTable!$1:$1,0),0)*TransferTable!$R144)))</f>
        <v>2.6323839902431785E-3</v>
      </c>
      <c r="H144">
        <f>MIN(1,IF($B144=0,0,
IF(NOT(ISBLANK(O144)),O144,
VLOOKUP($A144,InnerGradeTable!$A:$W,MATCH(SUBSTITUTE(H$1,"|Float","표준수치"),InnerGradeTable!$1:$1,0),0)*TransferTable!$R144)))</f>
        <v>6.5809599756079459E-3</v>
      </c>
      <c r="I144">
        <f>MIN(1,IF($B144=0,0,
IF(NOT(ISBLANK(P144)),P144,
VLOOKUP($A144,InnerGradeTable!$A:$W,MATCH(SUBSTITUTE(I$1,"|Float","표준수치"),InnerGradeTable!$1:$1,0),0)*TransferTable!$R144)))</f>
        <v>6.5809599756079459E-3</v>
      </c>
      <c r="J144">
        <f>MIN(1,IF($B144=0,0,
IF(NOT(ISBLANK(Q144)),Q144,
VLOOKUP($A144,InnerGradeTable!$A:$W,MATCH(SUBSTITUTE(J$1,"|Float","표준수치"),InnerGradeTable!$1:$1,0),0)*TransferTable!$R144)))</f>
        <v>6.5809599756079459E-3</v>
      </c>
      <c r="R144">
        <f t="shared" si="14"/>
        <v>2.5281415842295485E-2</v>
      </c>
      <c r="S144">
        <f t="shared" si="15"/>
        <v>8.3889531204041079E-3</v>
      </c>
      <c r="T144">
        <f t="shared" si="15"/>
        <v>2.084322170628583E-2</v>
      </c>
      <c r="U144">
        <f t="shared" si="15"/>
        <v>5.1312109580950227E-2</v>
      </c>
      <c r="V144">
        <f t="shared" si="15"/>
        <v>0.12347735589588404</v>
      </c>
      <c r="W144">
        <f t="shared" si="15"/>
        <v>0.28117367302441421</v>
      </c>
      <c r="X144">
        <f t="shared" si="15"/>
        <v>0.28117367302441421</v>
      </c>
      <c r="Y144">
        <f t="shared" si="15"/>
        <v>0.28117367302441421</v>
      </c>
      <c r="Z144">
        <f t="shared" si="12"/>
        <v>5935.1841564426677</v>
      </c>
      <c r="AA144">
        <f t="shared" si="12"/>
        <v>2373.7736183426359</v>
      </c>
      <c r="AB144">
        <f t="shared" si="12"/>
        <v>949.2093367120226</v>
      </c>
      <c r="AC144">
        <f t="shared" si="12"/>
        <v>379.38345787842195</v>
      </c>
      <c r="AD144">
        <f t="shared" si="12"/>
        <v>151.45268960609346</v>
      </c>
      <c r="AE144">
        <f t="shared" si="12"/>
        <v>151.45268960609346</v>
      </c>
      <c r="AF144">
        <f t="shared" si="12"/>
        <v>151.45268960609346</v>
      </c>
    </row>
    <row r="145" spans="1:32" x14ac:dyDescent="0.3">
      <c r="A145">
        <v>6</v>
      </c>
      <c r="B145">
        <v>27</v>
      </c>
      <c r="C145" s="1">
        <f t="shared" si="13"/>
        <v>10.245082132625038</v>
      </c>
      <c r="D145">
        <f>MIN(1,IF($B145=0,0,
IF(NOT(ISBLANK(K145)),K145,
VLOOKUP($A145,InnerGradeTable!$A:$W,MATCH(SUBSTITUTE(D$1,"|Float","표준수치"),InnerGradeTable!$1:$1,0),0)*TransferTable!$R145)))</f>
        <v>1.559931253477439E-4</v>
      </c>
      <c r="E145">
        <f>MIN(1,IF($B145=0,0,
IF(NOT(ISBLANK(L145)),L145,
VLOOKUP($A145,InnerGradeTable!$A:$W,MATCH(SUBSTITUTE(E$1,"|Float","표준수치"),InnerGradeTable!$1:$1,0),0)*TransferTable!$R145)))</f>
        <v>3.8998281336935975E-4</v>
      </c>
      <c r="F145">
        <f>MIN(1,IF($B145=0,0,
IF(NOT(ISBLANK(M145)),M145,
VLOOKUP($A145,InnerGradeTable!$A:$W,MATCH(SUBSTITUTE(F$1,"|Float","표준수치"),InnerGradeTable!$1:$1,0),0)*TransferTable!$R145)))</f>
        <v>9.7495703342339939E-4</v>
      </c>
      <c r="G145">
        <f>MIN(1,IF($B145=0,0,
IF(NOT(ISBLANK(N145)),N145,
VLOOKUP($A145,InnerGradeTable!$A:$W,MATCH(SUBSTITUTE(G$1,"|Float","표준수치"),InnerGradeTable!$1:$1,0),0)*TransferTable!$R145)))</f>
        <v>2.4373925835584984E-3</v>
      </c>
      <c r="H145">
        <f>MIN(1,IF($B145=0,0,
IF(NOT(ISBLANK(O145)),O145,
VLOOKUP($A145,InnerGradeTable!$A:$W,MATCH(SUBSTITUTE(H$1,"|Float","표준수치"),InnerGradeTable!$1:$1,0),0)*TransferTable!$R145)))</f>
        <v>6.0934814588962461E-3</v>
      </c>
      <c r="I145">
        <f>MIN(1,IF($B145=0,0,
IF(NOT(ISBLANK(P145)),P145,
VLOOKUP($A145,InnerGradeTable!$A:$W,MATCH(SUBSTITUTE(I$1,"|Float","표준수치"),InnerGradeTable!$1:$1,0),0)*TransferTable!$R145)))</f>
        <v>6.0934814588962461E-3</v>
      </c>
      <c r="J145">
        <f>MIN(1,IF($B145=0,0,
IF(NOT(ISBLANK(Q145)),Q145,
VLOOKUP($A145,InnerGradeTable!$A:$W,MATCH(SUBSTITUTE(J$1,"|Float","표준수치"),InnerGradeTable!$1:$1,0),0)*TransferTable!$R145)))</f>
        <v>6.0934814588962461E-3</v>
      </c>
      <c r="R145">
        <f t="shared" si="14"/>
        <v>2.3408718372495817E-2</v>
      </c>
      <c r="S145">
        <f t="shared" si="15"/>
        <v>7.7699215585654846E-3</v>
      </c>
      <c r="T145">
        <f t="shared" si="15"/>
        <v>1.9313991780768536E-2</v>
      </c>
      <c r="U145">
        <f t="shared" si="15"/>
        <v>4.7601396492699344E-2</v>
      </c>
      <c r="V145">
        <f t="shared" si="15"/>
        <v>0.11486791190180834</v>
      </c>
      <c r="W145">
        <f t="shared" si="15"/>
        <v>0.26332327845229153</v>
      </c>
      <c r="X145">
        <f t="shared" si="15"/>
        <v>0.26332327845229153</v>
      </c>
      <c r="Y145">
        <f t="shared" si="15"/>
        <v>0.26332327845229153</v>
      </c>
      <c r="Z145">
        <f t="shared" si="12"/>
        <v>6410.0388922031343</v>
      </c>
      <c r="AA145">
        <f t="shared" si="12"/>
        <v>2563.7155159241593</v>
      </c>
      <c r="AB145">
        <f t="shared" si="12"/>
        <v>1025.186103943533</v>
      </c>
      <c r="AC145">
        <f t="shared" si="12"/>
        <v>409.77418530309825</v>
      </c>
      <c r="AD145">
        <f t="shared" si="12"/>
        <v>163.60903212490163</v>
      </c>
      <c r="AE145">
        <f t="shared" si="12"/>
        <v>163.60903212490163</v>
      </c>
      <c r="AF145">
        <f t="shared" si="12"/>
        <v>163.60903212490163</v>
      </c>
    </row>
    <row r="146" spans="1:32" x14ac:dyDescent="0.3">
      <c r="A146">
        <v>6</v>
      </c>
      <c r="B146">
        <v>28</v>
      </c>
      <c r="C146" s="1">
        <f t="shared" si="13"/>
        <v>11.167139524561293</v>
      </c>
      <c r="D146">
        <f>MIN(1,IF($B146=0,0,
IF(NOT(ISBLANK(K146)),K146,
VLOOKUP($A146,InnerGradeTable!$A:$W,MATCH(SUBSTITUTE(D$1,"|Float","표준수치"),InnerGradeTable!$1:$1,0),0)*TransferTable!$R146)))</f>
        <v>1.4443807902568879E-4</v>
      </c>
      <c r="E146">
        <f>MIN(1,IF($B146=0,0,
IF(NOT(ISBLANK(L146)),L146,
VLOOKUP($A146,InnerGradeTable!$A:$W,MATCH(SUBSTITUTE(E$1,"|Float","표준수치"),InnerGradeTable!$1:$1,0),0)*TransferTable!$R146)))</f>
        <v>3.6109519756422195E-4</v>
      </c>
      <c r="F146">
        <f>MIN(1,IF($B146=0,0,
IF(NOT(ISBLANK(M146)),M146,
VLOOKUP($A146,InnerGradeTable!$A:$W,MATCH(SUBSTITUTE(F$1,"|Float","표준수치"),InnerGradeTable!$1:$1,0),0)*TransferTable!$R146)))</f>
        <v>9.0273799391055491E-4</v>
      </c>
      <c r="G146">
        <f>MIN(1,IF($B146=0,0,
IF(NOT(ISBLANK(N146)),N146,
VLOOKUP($A146,InnerGradeTable!$A:$W,MATCH(SUBSTITUTE(G$1,"|Float","표준수치"),InnerGradeTable!$1:$1,0),0)*TransferTable!$R146)))</f>
        <v>2.2568449847763872E-3</v>
      </c>
      <c r="H146">
        <f>MIN(1,IF($B146=0,0,
IF(NOT(ISBLANK(O146)),O146,
VLOOKUP($A146,InnerGradeTable!$A:$W,MATCH(SUBSTITUTE(H$1,"|Float","표준수치"),InnerGradeTable!$1:$1,0),0)*TransferTable!$R146)))</f>
        <v>5.6421124619409676E-3</v>
      </c>
      <c r="I146">
        <f>MIN(1,IF($B146=0,0,
IF(NOT(ISBLANK(P146)),P146,
VLOOKUP($A146,InnerGradeTable!$A:$W,MATCH(SUBSTITUTE(I$1,"|Float","표준수치"),InnerGradeTable!$1:$1,0),0)*TransferTable!$R146)))</f>
        <v>5.6421124619409676E-3</v>
      </c>
      <c r="J146">
        <f>MIN(1,IF($B146=0,0,
IF(NOT(ISBLANK(Q146)),Q146,
VLOOKUP($A146,InnerGradeTable!$A:$W,MATCH(SUBSTITUTE(J$1,"|Float","표준수치"),InnerGradeTable!$1:$1,0),0)*TransferTable!$R146)))</f>
        <v>5.6421124619409676E-3</v>
      </c>
      <c r="R146">
        <f t="shared" si="14"/>
        <v>2.1674739233792421E-2</v>
      </c>
      <c r="S146">
        <f t="shared" si="15"/>
        <v>7.1964065228594665E-3</v>
      </c>
      <c r="T146">
        <f t="shared" si="15"/>
        <v>1.7895951371101448E-2</v>
      </c>
      <c r="U146">
        <f t="shared" si="15"/>
        <v>4.415287075265717E-2</v>
      </c>
      <c r="V146">
        <f t="shared" si="15"/>
        <v>0.1068223438878777</v>
      </c>
      <c r="W146">
        <f t="shared" si="15"/>
        <v>0.24640822127215523</v>
      </c>
      <c r="X146">
        <f t="shared" si="15"/>
        <v>0.24640822127215523</v>
      </c>
      <c r="Y146">
        <f t="shared" si="15"/>
        <v>0.24640822127215523</v>
      </c>
      <c r="Z146">
        <f t="shared" si="12"/>
        <v>6922.8820065840364</v>
      </c>
      <c r="AA146">
        <f t="shared" si="12"/>
        <v>2768.8527647109895</v>
      </c>
      <c r="AB146">
        <f t="shared" si="12"/>
        <v>1107.2410110492046</v>
      </c>
      <c r="AC146">
        <f t="shared" si="12"/>
        <v>442.59616715255925</v>
      </c>
      <c r="AD146">
        <f t="shared" si="12"/>
        <v>176.7378725700955</v>
      </c>
      <c r="AE146">
        <f t="shared" si="12"/>
        <v>176.7378725700955</v>
      </c>
      <c r="AF146">
        <f t="shared" si="12"/>
        <v>176.7378725700955</v>
      </c>
    </row>
    <row r="147" spans="1:32" x14ac:dyDescent="0.3">
      <c r="A147">
        <v>6</v>
      </c>
      <c r="B147">
        <v>29</v>
      </c>
      <c r="C147" s="1">
        <f t="shared" si="13"/>
        <v>12.17218208177181</v>
      </c>
      <c r="D147">
        <f>MIN(1,IF($B147=0,0,
IF(NOT(ISBLANK(K147)),K147,
VLOOKUP($A147,InnerGradeTable!$A:$W,MATCH(SUBSTITUTE(D$1,"|Float","표준수치"),InnerGradeTable!$1:$1,0),0)*TransferTable!$R147)))</f>
        <v>1.3373896206082293E-4</v>
      </c>
      <c r="E147">
        <f>MIN(1,IF($B147=0,0,
IF(NOT(ISBLANK(L147)),L147,
VLOOKUP($A147,InnerGradeTable!$A:$W,MATCH(SUBSTITUTE(E$1,"|Float","표준수치"),InnerGradeTable!$1:$1,0),0)*TransferTable!$R147)))</f>
        <v>3.3434740515205733E-4</v>
      </c>
      <c r="F147">
        <f>MIN(1,IF($B147=0,0,
IF(NOT(ISBLANK(M147)),M147,
VLOOKUP($A147,InnerGradeTable!$A:$W,MATCH(SUBSTITUTE(F$1,"|Float","표준수치"),InnerGradeTable!$1:$1,0),0)*TransferTable!$R147)))</f>
        <v>8.3586851288014344E-4</v>
      </c>
      <c r="G147">
        <f>MIN(1,IF($B147=0,0,
IF(NOT(ISBLANK(N147)),N147,
VLOOKUP($A147,InnerGradeTable!$A:$W,MATCH(SUBSTITUTE(G$1,"|Float","표준수치"),InnerGradeTable!$1:$1,0),0)*TransferTable!$R147)))</f>
        <v>2.0896712822003585E-3</v>
      </c>
      <c r="H147">
        <f>MIN(1,IF($B147=0,0,
IF(NOT(ISBLANK(O147)),O147,
VLOOKUP($A147,InnerGradeTable!$A:$W,MATCH(SUBSTITUTE(H$1,"|Float","표준수치"),InnerGradeTable!$1:$1,0),0)*TransferTable!$R147)))</f>
        <v>5.2241782055008961E-3</v>
      </c>
      <c r="I147">
        <f>MIN(1,IF($B147=0,0,
IF(NOT(ISBLANK(P147)),P147,
VLOOKUP($A147,InnerGradeTable!$A:$W,MATCH(SUBSTITUTE(I$1,"|Float","표준수치"),InnerGradeTable!$1:$1,0),0)*TransferTable!$R147)))</f>
        <v>5.2241782055008961E-3</v>
      </c>
      <c r="J147">
        <f>MIN(1,IF($B147=0,0,
IF(NOT(ISBLANK(Q147)),Q147,
VLOOKUP($A147,InnerGradeTable!$A:$W,MATCH(SUBSTITUTE(J$1,"|Float","표준수치"),InnerGradeTable!$1:$1,0),0)*TransferTable!$R147)))</f>
        <v>5.2241782055008961E-3</v>
      </c>
      <c r="R147">
        <f t="shared" si="14"/>
        <v>2.0069202994252241E-2</v>
      </c>
      <c r="S147">
        <f t="shared" si="15"/>
        <v>6.6650844293072442E-3</v>
      </c>
      <c r="T147">
        <f t="shared" si="15"/>
        <v>1.6581159430354764E-2</v>
      </c>
      <c r="U147">
        <f t="shared" si="15"/>
        <v>4.0948882200965153E-2</v>
      </c>
      <c r="V147">
        <f t="shared" si="15"/>
        <v>9.9308866799982853E-2</v>
      </c>
      <c r="W147">
        <f t="shared" si="15"/>
        <v>0.23040709356296851</v>
      </c>
      <c r="X147">
        <f t="shared" si="15"/>
        <v>0.23040709356296851</v>
      </c>
      <c r="Y147">
        <f t="shared" si="15"/>
        <v>0.23040709356296851</v>
      </c>
      <c r="Z147">
        <f t="shared" si="12"/>
        <v>7476.7525698928212</v>
      </c>
      <c r="AA147">
        <f t="shared" si="12"/>
        <v>2990.4009928441096</v>
      </c>
      <c r="AB147">
        <f t="shared" si="12"/>
        <v>1195.8603093305551</v>
      </c>
      <c r="AC147">
        <f t="shared" si="12"/>
        <v>478.04390406093614</v>
      </c>
      <c r="AD147">
        <f t="shared" si="12"/>
        <v>190.91701148363151</v>
      </c>
      <c r="AE147">
        <f t="shared" si="12"/>
        <v>190.91701148363151</v>
      </c>
      <c r="AF147">
        <f t="shared" si="12"/>
        <v>190.91701148363151</v>
      </c>
    </row>
    <row r="148" spans="1:32" x14ac:dyDescent="0.3">
      <c r="A148">
        <v>6</v>
      </c>
      <c r="B148">
        <v>30</v>
      </c>
      <c r="C148" s="1">
        <f t="shared" si="13"/>
        <v>13.267678469131274</v>
      </c>
      <c r="D148">
        <f>MIN(1,IF($B148=0,0,
IF(NOT(ISBLANK(K148)),K148,
VLOOKUP($A148,InnerGradeTable!$A:$W,MATCH(SUBSTITUTE(D$1,"|Float","표준수치"),InnerGradeTable!$1:$1,0),0)*TransferTable!$R148)))</f>
        <v>4.4579654020274313E-5</v>
      </c>
      <c r="E148">
        <f>MIN(1,IF($B148=0,0,
IF(NOT(ISBLANK(L148)),L148,
VLOOKUP($A148,InnerGradeTable!$A:$W,MATCH(SUBSTITUTE(E$1,"|Float","표준수치"),InnerGradeTable!$1:$1,0),0)*TransferTable!$R148)))</f>
        <v>1.1144913505068577E-4</v>
      </c>
      <c r="F148">
        <f>MIN(1,IF($B148=0,0,
IF(NOT(ISBLANK(M148)),M148,
VLOOKUP($A148,InnerGradeTable!$A:$W,MATCH(SUBSTITUTE(F$1,"|Float","표준수치"),InnerGradeTable!$1:$1,0),0)*TransferTable!$R148)))</f>
        <v>2.7862283762671448E-4</v>
      </c>
      <c r="G148">
        <f>MIN(1,IF($B148=0,0,
IF(NOT(ISBLANK(N148)),N148,
VLOOKUP($A148,InnerGradeTable!$A:$W,MATCH(SUBSTITUTE(G$1,"|Float","표준수치"),InnerGradeTable!$1:$1,0),0)*TransferTable!$R148)))</f>
        <v>6.9655709406678615E-4</v>
      </c>
      <c r="H148">
        <f>MIN(1,IF($B148=0,0,
IF(NOT(ISBLANK(O148)),O148,
VLOOKUP($A148,InnerGradeTable!$A:$W,MATCH(SUBSTITUTE(H$1,"|Float","표준수치"),InnerGradeTable!$1:$1,0),0)*TransferTable!$R148)))</f>
        <v>1.7413927351669653E-3</v>
      </c>
      <c r="I148">
        <f>MIN(1,IF($B148=0,0,
IF(NOT(ISBLANK(P148)),P148,
VLOOKUP($A148,InnerGradeTable!$A:$W,MATCH(SUBSTITUTE(I$1,"|Float","표준수치"),InnerGradeTable!$1:$1,0),0)*TransferTable!$R148)))</f>
        <v>1.7413927351669653E-3</v>
      </c>
      <c r="J148">
        <f>MIN(1,IF($B148=0,0,
IF(NOT(ISBLANK(Q148)),Q148,
VLOOKUP($A148,InnerGradeTable!$A:$W,MATCH(SUBSTITUTE(J$1,"|Float","표준수치"),InnerGradeTable!$1:$1,0),0)*TransferTable!$R148)))</f>
        <v>1.7413927351669653E-3</v>
      </c>
      <c r="R148">
        <f t="shared" si="14"/>
        <v>6.6897343314174136E-3</v>
      </c>
      <c r="S148">
        <f t="shared" si="15"/>
        <v>2.2265499382680964E-3</v>
      </c>
      <c r="T148">
        <f t="shared" si="15"/>
        <v>5.5572682349250835E-3</v>
      </c>
      <c r="U148">
        <f t="shared" si="15"/>
        <v>1.383646684882478E-2</v>
      </c>
      <c r="V148">
        <f t="shared" si="15"/>
        <v>3.4240064986893581E-2</v>
      </c>
      <c r="W148">
        <f t="shared" si="15"/>
        <v>8.345630427001749E-2</v>
      </c>
      <c r="X148">
        <f t="shared" si="15"/>
        <v>8.345630427001749E-2</v>
      </c>
      <c r="Y148">
        <f t="shared" si="15"/>
        <v>8.345630427001749E-2</v>
      </c>
      <c r="Z148">
        <f t="shared" si="12"/>
        <v>22431.257754261344</v>
      </c>
      <c r="AA148">
        <f t="shared" si="12"/>
        <v>8972.2030900016525</v>
      </c>
      <c r="AB148">
        <f t="shared" si="12"/>
        <v>3588.5812067407205</v>
      </c>
      <c r="AC148">
        <f t="shared" si="12"/>
        <v>1435.1324095293969</v>
      </c>
      <c r="AD148">
        <f t="shared" si="12"/>
        <v>573.75278078792201</v>
      </c>
      <c r="AE148">
        <f t="shared" si="12"/>
        <v>573.75278078792201</v>
      </c>
      <c r="AF148">
        <f t="shared" si="12"/>
        <v>573.75278078792201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X78"/>
  <sheetViews>
    <sheetView workbookViewId="0">
      <selection activeCell="E1" sqref="E1"/>
    </sheetView>
    <sheetView workbookViewId="1">
      <selection activeCell="A2" sqref="A2"/>
    </sheetView>
  </sheetViews>
  <sheetFormatPr defaultRowHeight="16.5" outlineLevelCol="1" x14ac:dyDescent="0.3"/>
  <cols>
    <col min="1" max="1" width="12.5" customWidth="1"/>
    <col min="2" max="2" width="24.125" customWidth="1"/>
    <col min="5" max="5" width="9" style="9"/>
    <col min="7" max="7" width="9" hidden="1" customWidth="1" outlineLevel="1"/>
    <col min="8" max="8" width="9" collapsed="1"/>
    <col min="11" max="11" width="9" style="4"/>
    <col min="13" max="13" width="9" hidden="1" customWidth="1" outlineLevel="1"/>
    <col min="14" max="14" width="9" collapsed="1"/>
    <col min="18" max="18" width="17.75" hidden="1" customWidth="1" outlineLevel="1"/>
    <col min="19" max="19" width="9" collapsed="1"/>
    <col min="20" max="20" width="17.75" hidden="1" customWidth="1" outlineLevel="1"/>
    <col min="21" max="23" width="9" hidden="1" customWidth="1" outlineLevel="1"/>
    <col min="24" max="24" width="9" collapsed="1"/>
  </cols>
  <sheetData>
    <row r="1" spans="1:23" ht="27" customHeight="1" x14ac:dyDescent="0.3">
      <c r="A1" t="s">
        <v>10</v>
      </c>
      <c r="B1" t="s">
        <v>83</v>
      </c>
      <c r="C1" t="s">
        <v>67</v>
      </c>
      <c r="D1" t="s">
        <v>82</v>
      </c>
      <c r="E1" s="9" t="s">
        <v>2</v>
      </c>
      <c r="F1" t="s">
        <v>3</v>
      </c>
      <c r="G1" t="s">
        <v>42</v>
      </c>
      <c r="H1" t="s">
        <v>51</v>
      </c>
      <c r="I1" t="s">
        <v>4</v>
      </c>
      <c r="J1" t="s">
        <v>45</v>
      </c>
      <c r="K1" s="4" t="s">
        <v>126</v>
      </c>
      <c r="L1" t="s">
        <v>127</v>
      </c>
      <c r="M1" t="s">
        <v>141</v>
      </c>
      <c r="N1" t="s">
        <v>142</v>
      </c>
      <c r="O1" t="s">
        <v>143</v>
      </c>
      <c r="P1" t="s">
        <v>144</v>
      </c>
      <c r="R1" t="s">
        <v>84</v>
      </c>
      <c r="T1" t="s">
        <v>50</v>
      </c>
      <c r="U1" t="s">
        <v>47</v>
      </c>
      <c r="V1" t="s">
        <v>38</v>
      </c>
      <c r="W1" t="s">
        <v>39</v>
      </c>
    </row>
    <row r="2" spans="1:23" x14ac:dyDescent="0.3">
      <c r="A2">
        <v>0</v>
      </c>
      <c r="B2" t="s">
        <v>104</v>
      </c>
      <c r="C2">
        <v>0</v>
      </c>
      <c r="D2">
        <v>1</v>
      </c>
      <c r="E2" s="9">
        <v>1E-4</v>
      </c>
      <c r="F2">
        <v>0.01</v>
      </c>
      <c r="G2" t="s">
        <v>125</v>
      </c>
      <c r="H2" s="2">
        <f t="shared" ref="H2:H3" ca="1" si="0">VLOOKUP(G2,OFFSET(INDIRECT("$A:$B"),0,MATCH(G$1&amp;"_Verify",INDIRECT("$1:$1"),0)-1),2,0)</f>
        <v>0</v>
      </c>
      <c r="I2" t="str">
        <f ca="1">IF(H2=0,"",
IF(C2&lt;=3,0,
IF(C2=4,-20,
IF(C2=5,-10,
IF(C2=6,-5,
"없음")))))</f>
        <v/>
      </c>
      <c r="K2" s="4">
        <v>1E-4</v>
      </c>
      <c r="L2">
        <v>2.9999999999999997E-4</v>
      </c>
      <c r="M2" t="s">
        <v>125</v>
      </c>
      <c r="N2" s="2">
        <f ca="1">VLOOKUP(M2,OFFSET(INDIRECT("$A:$B"),0,MATCH(SUBSTITUTE(M$1,"amplify","")&amp;"_Verify",INDIRECT("$1:$1"),0)-1),2,0)</f>
        <v>0</v>
      </c>
      <c r="O2" t="str">
        <f ca="1">IF(N2=0,"",
IF(C2&lt;=3,0,
IF(C2=4,-20,
IF(C2=5,-10,
IF(C2=6,-5,
"없음")))))</f>
        <v/>
      </c>
      <c r="R2" t="s">
        <v>103</v>
      </c>
      <c r="T2" t="s">
        <v>32</v>
      </c>
      <c r="U2">
        <v>0</v>
      </c>
    </row>
    <row r="3" spans="1:23" x14ac:dyDescent="0.3">
      <c r="A3">
        <v>0</v>
      </c>
      <c r="B3" t="s">
        <v>104</v>
      </c>
      <c r="C3">
        <v>1</v>
      </c>
      <c r="D3">
        <v>1</v>
      </c>
      <c r="E3" s="9">
        <v>1E-4</v>
      </c>
      <c r="F3">
        <v>0.02</v>
      </c>
      <c r="G3" t="s">
        <v>125</v>
      </c>
      <c r="H3" s="2">
        <f t="shared" ca="1" si="0"/>
        <v>0</v>
      </c>
      <c r="I3" t="str">
        <f t="shared" ref="I3:I66" ca="1" si="1">IF(H3=0,"",
IF(C3&lt;=3,0,
IF(C3=4,-20,
IF(C3=5,-10,
IF(C3=6,-5,
"없음")))))</f>
        <v/>
      </c>
      <c r="K3" s="4">
        <v>1E-4</v>
      </c>
      <c r="L3">
        <v>2.9999999999999997E-4</v>
      </c>
      <c r="M3" t="s">
        <v>125</v>
      </c>
      <c r="N3" s="2">
        <f t="shared" ref="N3:N66" ca="1" si="2">VLOOKUP(M3,OFFSET(INDIRECT("$A:$B"),0,MATCH(SUBSTITUTE(M$1,"amplify","")&amp;"_Verify",INDIRECT("$1:$1"),0)-1),2,0)</f>
        <v>0</v>
      </c>
      <c r="O3" t="str">
        <f t="shared" ref="O3:O66" ca="1" si="3">IF(N3=0,"",
IF(C3&lt;=3,0,
IF(C3=4,-20,
IF(C3=5,-10,
IF(C3=6,-5,
"없음")))))</f>
        <v/>
      </c>
      <c r="R3" t="s">
        <v>105</v>
      </c>
      <c r="T3" t="s">
        <v>33</v>
      </c>
      <c r="U3">
        <v>1</v>
      </c>
      <c r="V3" t="s">
        <v>40</v>
      </c>
      <c r="W3" t="s">
        <v>41</v>
      </c>
    </row>
    <row r="4" spans="1:23" x14ac:dyDescent="0.3">
      <c r="A4">
        <v>0</v>
      </c>
      <c r="B4" t="s">
        <v>104</v>
      </c>
      <c r="C4">
        <v>2</v>
      </c>
      <c r="D4">
        <v>1</v>
      </c>
      <c r="E4" s="9">
        <v>1E-4</v>
      </c>
      <c r="F4">
        <v>0.03</v>
      </c>
      <c r="G4" t="s">
        <v>125</v>
      </c>
      <c r="H4" s="2">
        <f t="shared" ref="H4:H57" ca="1" si="4">VLOOKUP(G4,OFFSET(INDIRECT("$A:$B"),0,MATCH(G$1&amp;"_Verify",INDIRECT("$1:$1"),0)-1),2,0)</f>
        <v>0</v>
      </c>
      <c r="I4" t="str">
        <f t="shared" ca="1" si="1"/>
        <v/>
      </c>
      <c r="K4" s="4">
        <v>1E-4</v>
      </c>
      <c r="L4">
        <v>2.9999999999999997E-4</v>
      </c>
      <c r="M4" t="s">
        <v>125</v>
      </c>
      <c r="N4" s="2">
        <f t="shared" ca="1" si="2"/>
        <v>0</v>
      </c>
      <c r="O4" t="str">
        <f t="shared" ca="1" si="3"/>
        <v/>
      </c>
      <c r="R4" t="s">
        <v>107</v>
      </c>
      <c r="T4" t="s">
        <v>34</v>
      </c>
      <c r="U4">
        <v>2</v>
      </c>
      <c r="V4" t="s">
        <v>43</v>
      </c>
      <c r="W4" t="s">
        <v>41</v>
      </c>
    </row>
    <row r="5" spans="1:23" x14ac:dyDescent="0.3">
      <c r="A5">
        <v>0</v>
      </c>
      <c r="B5" t="s">
        <v>104</v>
      </c>
      <c r="C5">
        <v>3</v>
      </c>
      <c r="D5">
        <v>1</v>
      </c>
      <c r="E5" s="9">
        <v>1E-4</v>
      </c>
      <c r="F5">
        <v>0.04</v>
      </c>
      <c r="G5" t="s">
        <v>125</v>
      </c>
      <c r="H5" s="2">
        <f t="shared" ca="1" si="4"/>
        <v>0</v>
      </c>
      <c r="I5" t="str">
        <f t="shared" ca="1" si="1"/>
        <v/>
      </c>
      <c r="K5" s="4">
        <v>1E-4</v>
      </c>
      <c r="L5">
        <v>2.9999999999999997E-4</v>
      </c>
      <c r="M5" t="s">
        <v>125</v>
      </c>
      <c r="N5" s="2">
        <f t="shared" ca="1" si="2"/>
        <v>0</v>
      </c>
      <c r="O5" t="str">
        <f t="shared" ca="1" si="3"/>
        <v/>
      </c>
      <c r="R5" t="s">
        <v>108</v>
      </c>
      <c r="T5" t="s">
        <v>36</v>
      </c>
      <c r="U5">
        <v>3</v>
      </c>
      <c r="V5" t="s">
        <v>44</v>
      </c>
    </row>
    <row r="6" spans="1:23" x14ac:dyDescent="0.3">
      <c r="A6">
        <v>0</v>
      </c>
      <c r="B6" t="s">
        <v>104</v>
      </c>
      <c r="C6">
        <v>4</v>
      </c>
      <c r="D6">
        <v>1</v>
      </c>
      <c r="E6" s="9">
        <v>1E-4</v>
      </c>
      <c r="F6">
        <v>0.05</v>
      </c>
      <c r="G6" t="s">
        <v>35</v>
      </c>
      <c r="H6" s="2">
        <f t="shared" ca="1" si="4"/>
        <v>3</v>
      </c>
      <c r="I6">
        <f t="shared" ca="1" si="1"/>
        <v>-20</v>
      </c>
      <c r="K6" s="4">
        <v>1E-4</v>
      </c>
      <c r="L6">
        <v>2.9999999999999997E-4</v>
      </c>
      <c r="M6" t="s">
        <v>35</v>
      </c>
      <c r="N6" s="2">
        <f t="shared" ca="1" si="2"/>
        <v>3</v>
      </c>
      <c r="O6">
        <f t="shared" ca="1" si="3"/>
        <v>-20</v>
      </c>
      <c r="R6" t="s">
        <v>109</v>
      </c>
      <c r="T6" t="s">
        <v>37</v>
      </c>
      <c r="U6">
        <v>4</v>
      </c>
    </row>
    <row r="7" spans="1:23" x14ac:dyDescent="0.3">
      <c r="A7">
        <v>0</v>
      </c>
      <c r="B7" t="s">
        <v>104</v>
      </c>
      <c r="C7">
        <v>5</v>
      </c>
      <c r="D7">
        <v>1</v>
      </c>
      <c r="E7" s="9">
        <v>1E-4</v>
      </c>
      <c r="F7">
        <v>0.05</v>
      </c>
      <c r="G7" t="s">
        <v>35</v>
      </c>
      <c r="H7" s="2">
        <f t="shared" ca="1" si="4"/>
        <v>3</v>
      </c>
      <c r="I7">
        <f t="shared" ca="1" si="1"/>
        <v>-10</v>
      </c>
      <c r="K7" s="4">
        <v>1E-4</v>
      </c>
      <c r="L7">
        <v>2.9999999999999997E-4</v>
      </c>
      <c r="M7" t="s">
        <v>35</v>
      </c>
      <c r="N7" s="2">
        <f t="shared" ca="1" si="2"/>
        <v>3</v>
      </c>
      <c r="O7">
        <f t="shared" ca="1" si="3"/>
        <v>-10</v>
      </c>
      <c r="R7" t="s">
        <v>110</v>
      </c>
    </row>
    <row r="8" spans="1:23" x14ac:dyDescent="0.3">
      <c r="A8">
        <v>0</v>
      </c>
      <c r="B8" t="s">
        <v>104</v>
      </c>
      <c r="C8">
        <v>6</v>
      </c>
      <c r="D8">
        <v>1</v>
      </c>
      <c r="E8" s="9">
        <v>1E-4</v>
      </c>
      <c r="F8">
        <v>0.05</v>
      </c>
      <c r="G8" t="s">
        <v>35</v>
      </c>
      <c r="H8" s="2">
        <f t="shared" ca="1" si="4"/>
        <v>3</v>
      </c>
      <c r="I8">
        <f t="shared" ca="1" si="1"/>
        <v>-5</v>
      </c>
      <c r="K8" s="4">
        <v>1E-4</v>
      </c>
      <c r="L8">
        <v>2.9999999999999997E-4</v>
      </c>
      <c r="M8" t="s">
        <v>35</v>
      </c>
      <c r="N8" s="2">
        <f t="shared" ca="1" si="2"/>
        <v>3</v>
      </c>
      <c r="O8">
        <f t="shared" ca="1" si="3"/>
        <v>-5</v>
      </c>
      <c r="R8" t="s">
        <v>111</v>
      </c>
    </row>
    <row r="9" spans="1:23" x14ac:dyDescent="0.3">
      <c r="A9">
        <v>0</v>
      </c>
      <c r="B9" t="s">
        <v>106</v>
      </c>
      <c r="C9">
        <v>0</v>
      </c>
      <c r="D9">
        <v>3</v>
      </c>
      <c r="E9" s="9">
        <v>100</v>
      </c>
      <c r="F9">
        <v>200</v>
      </c>
      <c r="G9" t="s">
        <v>125</v>
      </c>
      <c r="H9" s="2">
        <f t="shared" ca="1" si="4"/>
        <v>0</v>
      </c>
      <c r="I9" t="str">
        <f t="shared" ca="1" si="1"/>
        <v/>
      </c>
      <c r="K9" s="4">
        <v>100</v>
      </c>
      <c r="L9">
        <v>200</v>
      </c>
      <c r="M9" t="s">
        <v>125</v>
      </c>
      <c r="N9" s="2">
        <f t="shared" ca="1" si="2"/>
        <v>0</v>
      </c>
      <c r="O9" t="str">
        <f t="shared" ca="1" si="3"/>
        <v/>
      </c>
      <c r="R9" t="s">
        <v>112</v>
      </c>
    </row>
    <row r="10" spans="1:23" x14ac:dyDescent="0.3">
      <c r="A10">
        <v>0</v>
      </c>
      <c r="B10" t="s">
        <v>106</v>
      </c>
      <c r="C10">
        <v>1</v>
      </c>
      <c r="D10">
        <v>3</v>
      </c>
      <c r="E10" s="9">
        <v>100</v>
      </c>
      <c r="F10">
        <f t="shared" ref="F10:F15" si="5">F9+200</f>
        <v>400</v>
      </c>
      <c r="G10" t="s">
        <v>125</v>
      </c>
      <c r="H10" s="2">
        <f t="shared" ca="1" si="4"/>
        <v>0</v>
      </c>
      <c r="I10" t="str">
        <f t="shared" ca="1" si="1"/>
        <v/>
      </c>
      <c r="K10" s="4">
        <v>100</v>
      </c>
      <c r="L10">
        <f t="shared" ref="L10:L15" si="6">L9+200</f>
        <v>400</v>
      </c>
      <c r="M10" t="s">
        <v>125</v>
      </c>
      <c r="N10" s="2">
        <f t="shared" ca="1" si="2"/>
        <v>0</v>
      </c>
      <c r="O10" t="str">
        <f t="shared" ca="1" si="3"/>
        <v/>
      </c>
      <c r="R10" t="s">
        <v>113</v>
      </c>
    </row>
    <row r="11" spans="1:23" x14ac:dyDescent="0.3">
      <c r="A11">
        <v>0</v>
      </c>
      <c r="B11" t="s">
        <v>106</v>
      </c>
      <c r="C11">
        <v>2</v>
      </c>
      <c r="D11">
        <v>3</v>
      </c>
      <c r="E11" s="9">
        <v>100</v>
      </c>
      <c r="F11">
        <f t="shared" si="5"/>
        <v>600</v>
      </c>
      <c r="G11" t="s">
        <v>125</v>
      </c>
      <c r="H11" s="2">
        <f t="shared" ca="1" si="4"/>
        <v>0</v>
      </c>
      <c r="I11" t="str">
        <f t="shared" ca="1" si="1"/>
        <v/>
      </c>
      <c r="K11" s="4">
        <v>100</v>
      </c>
      <c r="L11">
        <f t="shared" si="6"/>
        <v>600</v>
      </c>
      <c r="M11" t="s">
        <v>125</v>
      </c>
      <c r="N11" s="2">
        <f t="shared" ca="1" si="2"/>
        <v>0</v>
      </c>
      <c r="O11" t="str">
        <f t="shared" ca="1" si="3"/>
        <v/>
      </c>
      <c r="R11" t="s">
        <v>114</v>
      </c>
    </row>
    <row r="12" spans="1:23" x14ac:dyDescent="0.3">
      <c r="A12">
        <v>0</v>
      </c>
      <c r="B12" t="s">
        <v>106</v>
      </c>
      <c r="C12">
        <v>3</v>
      </c>
      <c r="D12">
        <v>3</v>
      </c>
      <c r="E12" s="9">
        <v>100</v>
      </c>
      <c r="F12">
        <f t="shared" si="5"/>
        <v>800</v>
      </c>
      <c r="G12" t="s">
        <v>125</v>
      </c>
      <c r="H12" s="2">
        <f t="shared" ca="1" si="4"/>
        <v>0</v>
      </c>
      <c r="I12" t="str">
        <f t="shared" ca="1" si="1"/>
        <v/>
      </c>
      <c r="K12" s="4">
        <v>100</v>
      </c>
      <c r="L12">
        <f t="shared" si="6"/>
        <v>800</v>
      </c>
      <c r="M12" t="s">
        <v>125</v>
      </c>
      <c r="N12" s="2">
        <f t="shared" ca="1" si="2"/>
        <v>0</v>
      </c>
      <c r="O12" t="str">
        <f t="shared" ca="1" si="3"/>
        <v/>
      </c>
      <c r="R12" t="s">
        <v>115</v>
      </c>
    </row>
    <row r="13" spans="1:23" x14ac:dyDescent="0.3">
      <c r="A13">
        <v>0</v>
      </c>
      <c r="B13" t="s">
        <v>106</v>
      </c>
      <c r="C13">
        <v>4</v>
      </c>
      <c r="D13">
        <v>3</v>
      </c>
      <c r="E13" s="9">
        <v>100</v>
      </c>
      <c r="F13">
        <f t="shared" si="5"/>
        <v>1000</v>
      </c>
      <c r="G13" t="s">
        <v>35</v>
      </c>
      <c r="H13" s="2">
        <f t="shared" ca="1" si="4"/>
        <v>3</v>
      </c>
      <c r="I13">
        <f t="shared" ca="1" si="1"/>
        <v>-20</v>
      </c>
      <c r="K13" s="4">
        <v>100</v>
      </c>
      <c r="L13">
        <f t="shared" si="6"/>
        <v>1000</v>
      </c>
      <c r="M13" t="s">
        <v>35</v>
      </c>
      <c r="N13" s="2">
        <f t="shared" ca="1" si="2"/>
        <v>3</v>
      </c>
      <c r="O13">
        <f t="shared" ca="1" si="3"/>
        <v>-20</v>
      </c>
    </row>
    <row r="14" spans="1:23" x14ac:dyDescent="0.3">
      <c r="A14">
        <v>0</v>
      </c>
      <c r="B14" t="s">
        <v>106</v>
      </c>
      <c r="C14">
        <v>5</v>
      </c>
      <c r="D14">
        <v>3</v>
      </c>
      <c r="E14" s="9">
        <v>100</v>
      </c>
      <c r="F14">
        <f t="shared" si="5"/>
        <v>1200</v>
      </c>
      <c r="G14" t="s">
        <v>35</v>
      </c>
      <c r="H14" s="2">
        <f t="shared" ca="1" si="4"/>
        <v>3</v>
      </c>
      <c r="I14">
        <f t="shared" ca="1" si="1"/>
        <v>-10</v>
      </c>
      <c r="K14" s="4">
        <v>100</v>
      </c>
      <c r="L14">
        <f t="shared" si="6"/>
        <v>1200</v>
      </c>
      <c r="M14" t="s">
        <v>35</v>
      </c>
      <c r="N14" s="2">
        <f t="shared" ca="1" si="2"/>
        <v>3</v>
      </c>
      <c r="O14">
        <f t="shared" ca="1" si="3"/>
        <v>-10</v>
      </c>
    </row>
    <row r="15" spans="1:23" x14ac:dyDescent="0.3">
      <c r="A15">
        <v>0</v>
      </c>
      <c r="B15" t="s">
        <v>106</v>
      </c>
      <c r="C15">
        <v>6</v>
      </c>
      <c r="D15">
        <v>3</v>
      </c>
      <c r="E15" s="9">
        <v>100</v>
      </c>
      <c r="F15">
        <f t="shared" si="5"/>
        <v>1400</v>
      </c>
      <c r="G15" t="s">
        <v>35</v>
      </c>
      <c r="H15" s="2">
        <f t="shared" ca="1" si="4"/>
        <v>3</v>
      </c>
      <c r="I15">
        <f t="shared" ca="1" si="1"/>
        <v>-5</v>
      </c>
      <c r="K15" s="4">
        <v>100</v>
      </c>
      <c r="L15">
        <f t="shared" si="6"/>
        <v>1400</v>
      </c>
      <c r="M15" t="s">
        <v>35</v>
      </c>
      <c r="N15" s="2">
        <f t="shared" ca="1" si="2"/>
        <v>3</v>
      </c>
      <c r="O15">
        <f t="shared" ca="1" si="3"/>
        <v>-5</v>
      </c>
    </row>
    <row r="16" spans="1:23" x14ac:dyDescent="0.3">
      <c r="A16">
        <v>0</v>
      </c>
      <c r="B16" t="s">
        <v>107</v>
      </c>
      <c r="C16">
        <v>0</v>
      </c>
      <c r="D16">
        <v>10</v>
      </c>
      <c r="E16" s="9">
        <v>1E-4</v>
      </c>
      <c r="F16">
        <v>0.01</v>
      </c>
      <c r="G16" t="s">
        <v>125</v>
      </c>
      <c r="H16" s="2">
        <f t="shared" ca="1" si="4"/>
        <v>0</v>
      </c>
      <c r="I16" t="str">
        <f t="shared" ca="1" si="1"/>
        <v/>
      </c>
      <c r="K16" s="4">
        <v>1E-4</v>
      </c>
      <c r="L16">
        <v>0.01</v>
      </c>
      <c r="M16" t="s">
        <v>125</v>
      </c>
      <c r="N16" s="2">
        <f t="shared" ca="1" si="2"/>
        <v>0</v>
      </c>
      <c r="O16" t="str">
        <f t="shared" ca="1" si="3"/>
        <v/>
      </c>
    </row>
    <row r="17" spans="1:15" x14ac:dyDescent="0.3">
      <c r="A17">
        <v>0</v>
      </c>
      <c r="B17" t="s">
        <v>107</v>
      </c>
      <c r="C17">
        <v>1</v>
      </c>
      <c r="D17">
        <v>10</v>
      </c>
      <c r="E17" s="9">
        <v>1E-4</v>
      </c>
      <c r="F17">
        <v>0.02</v>
      </c>
      <c r="G17" t="s">
        <v>125</v>
      </c>
      <c r="H17" s="2">
        <f t="shared" ca="1" si="4"/>
        <v>0</v>
      </c>
      <c r="I17" t="str">
        <f t="shared" ca="1" si="1"/>
        <v/>
      </c>
      <c r="K17" s="4">
        <v>1E-4</v>
      </c>
      <c r="L17">
        <v>0.02</v>
      </c>
      <c r="M17" t="s">
        <v>125</v>
      </c>
      <c r="N17" s="2">
        <f t="shared" ca="1" si="2"/>
        <v>0</v>
      </c>
      <c r="O17" t="str">
        <f t="shared" ca="1" si="3"/>
        <v/>
      </c>
    </row>
    <row r="18" spans="1:15" x14ac:dyDescent="0.3">
      <c r="A18">
        <v>0</v>
      </c>
      <c r="B18" t="s">
        <v>107</v>
      </c>
      <c r="C18">
        <v>2</v>
      </c>
      <c r="D18">
        <v>10</v>
      </c>
      <c r="E18" s="9">
        <v>1E-4</v>
      </c>
      <c r="F18">
        <v>0.03</v>
      </c>
      <c r="G18" t="s">
        <v>125</v>
      </c>
      <c r="H18" s="2">
        <f t="shared" ca="1" si="4"/>
        <v>0</v>
      </c>
      <c r="I18" t="str">
        <f t="shared" ca="1" si="1"/>
        <v/>
      </c>
      <c r="K18" s="4">
        <v>1E-4</v>
      </c>
      <c r="L18">
        <v>0.03</v>
      </c>
      <c r="M18" t="s">
        <v>125</v>
      </c>
      <c r="N18" s="2">
        <f t="shared" ca="1" si="2"/>
        <v>0</v>
      </c>
      <c r="O18" t="str">
        <f t="shared" ca="1" si="3"/>
        <v/>
      </c>
    </row>
    <row r="19" spans="1:15" x14ac:dyDescent="0.3">
      <c r="A19">
        <v>0</v>
      </c>
      <c r="B19" t="s">
        <v>107</v>
      </c>
      <c r="C19">
        <v>3</v>
      </c>
      <c r="D19">
        <v>10</v>
      </c>
      <c r="E19" s="9">
        <v>1E-4</v>
      </c>
      <c r="F19">
        <v>0.04</v>
      </c>
      <c r="G19" t="s">
        <v>125</v>
      </c>
      <c r="H19" s="2">
        <f t="shared" ca="1" si="4"/>
        <v>0</v>
      </c>
      <c r="I19" t="str">
        <f t="shared" ca="1" si="1"/>
        <v/>
      </c>
      <c r="K19" s="4">
        <v>1E-4</v>
      </c>
      <c r="L19">
        <v>0.04</v>
      </c>
      <c r="M19" t="s">
        <v>125</v>
      </c>
      <c r="N19" s="2">
        <f t="shared" ca="1" si="2"/>
        <v>0</v>
      </c>
      <c r="O19" t="str">
        <f t="shared" ca="1" si="3"/>
        <v/>
      </c>
    </row>
    <row r="20" spans="1:15" x14ac:dyDescent="0.3">
      <c r="A20">
        <v>0</v>
      </c>
      <c r="B20" t="s">
        <v>107</v>
      </c>
      <c r="C20">
        <v>4</v>
      </c>
      <c r="D20">
        <v>10</v>
      </c>
      <c r="E20" s="9">
        <v>1E-4</v>
      </c>
      <c r="F20">
        <v>0.05</v>
      </c>
      <c r="G20" t="s">
        <v>35</v>
      </c>
      <c r="H20" s="2">
        <f t="shared" ca="1" si="4"/>
        <v>3</v>
      </c>
      <c r="I20">
        <f t="shared" ca="1" si="1"/>
        <v>-20</v>
      </c>
      <c r="K20" s="4">
        <v>1E-4</v>
      </c>
      <c r="L20">
        <v>0.05</v>
      </c>
      <c r="M20" t="s">
        <v>35</v>
      </c>
      <c r="N20" s="2">
        <f t="shared" ca="1" si="2"/>
        <v>3</v>
      </c>
      <c r="O20">
        <f t="shared" ca="1" si="3"/>
        <v>-20</v>
      </c>
    </row>
    <row r="21" spans="1:15" x14ac:dyDescent="0.3">
      <c r="A21">
        <v>0</v>
      </c>
      <c r="B21" t="s">
        <v>107</v>
      </c>
      <c r="C21">
        <v>5</v>
      </c>
      <c r="D21">
        <v>10</v>
      </c>
      <c r="E21" s="9">
        <v>1E-4</v>
      </c>
      <c r="F21">
        <v>0.05</v>
      </c>
      <c r="G21" t="s">
        <v>35</v>
      </c>
      <c r="H21" s="2">
        <f t="shared" ca="1" si="4"/>
        <v>3</v>
      </c>
      <c r="I21">
        <f t="shared" ca="1" si="1"/>
        <v>-10</v>
      </c>
      <c r="K21" s="4">
        <v>1E-4</v>
      </c>
      <c r="L21">
        <v>0.05</v>
      </c>
      <c r="M21" t="s">
        <v>35</v>
      </c>
      <c r="N21" s="2">
        <f t="shared" ca="1" si="2"/>
        <v>3</v>
      </c>
      <c r="O21">
        <f t="shared" ca="1" si="3"/>
        <v>-10</v>
      </c>
    </row>
    <row r="22" spans="1:15" x14ac:dyDescent="0.3">
      <c r="A22">
        <v>0</v>
      </c>
      <c r="B22" t="s">
        <v>107</v>
      </c>
      <c r="C22">
        <v>6</v>
      </c>
      <c r="D22">
        <v>10</v>
      </c>
      <c r="E22" s="9">
        <v>1E-4</v>
      </c>
      <c r="F22">
        <v>0.05</v>
      </c>
      <c r="G22" t="s">
        <v>35</v>
      </c>
      <c r="H22" s="2">
        <f t="shared" ca="1" si="4"/>
        <v>3</v>
      </c>
      <c r="I22">
        <f t="shared" ca="1" si="1"/>
        <v>-5</v>
      </c>
      <c r="K22" s="4">
        <v>1E-4</v>
      </c>
      <c r="L22">
        <v>0.05</v>
      </c>
      <c r="M22" t="s">
        <v>35</v>
      </c>
      <c r="N22" s="2">
        <f t="shared" ca="1" si="2"/>
        <v>3</v>
      </c>
      <c r="O22">
        <f t="shared" ca="1" si="3"/>
        <v>-5</v>
      </c>
    </row>
    <row r="23" spans="1:15" x14ac:dyDescent="0.3">
      <c r="A23">
        <v>0</v>
      </c>
      <c r="B23" t="s">
        <v>108</v>
      </c>
      <c r="C23">
        <v>0</v>
      </c>
      <c r="D23">
        <v>10</v>
      </c>
      <c r="E23" s="9">
        <v>1E-4</v>
      </c>
      <c r="F23">
        <v>0.01</v>
      </c>
      <c r="G23" t="s">
        <v>125</v>
      </c>
      <c r="H23" s="2">
        <f t="shared" ca="1" si="4"/>
        <v>0</v>
      </c>
      <c r="I23" t="str">
        <f t="shared" ca="1" si="1"/>
        <v/>
      </c>
      <c r="K23" s="4">
        <v>1E-4</v>
      </c>
      <c r="L23">
        <v>0.01</v>
      </c>
      <c r="M23" t="s">
        <v>125</v>
      </c>
      <c r="N23" s="2">
        <f t="shared" ca="1" si="2"/>
        <v>0</v>
      </c>
      <c r="O23" t="str">
        <f t="shared" ca="1" si="3"/>
        <v/>
      </c>
    </row>
    <row r="24" spans="1:15" x14ac:dyDescent="0.3">
      <c r="A24">
        <v>0</v>
      </c>
      <c r="B24" t="s">
        <v>108</v>
      </c>
      <c r="C24">
        <v>1</v>
      </c>
      <c r="D24">
        <v>10</v>
      </c>
      <c r="E24" s="9">
        <v>1E-4</v>
      </c>
      <c r="F24">
        <v>0.02</v>
      </c>
      <c r="G24" t="s">
        <v>125</v>
      </c>
      <c r="H24" s="2">
        <f t="shared" ca="1" si="4"/>
        <v>0</v>
      </c>
      <c r="I24" t="str">
        <f t="shared" ca="1" si="1"/>
        <v/>
      </c>
      <c r="K24" s="4">
        <v>1E-4</v>
      </c>
      <c r="L24">
        <v>0.02</v>
      </c>
      <c r="M24" t="s">
        <v>125</v>
      </c>
      <c r="N24" s="2">
        <f t="shared" ca="1" si="2"/>
        <v>0</v>
      </c>
      <c r="O24" t="str">
        <f t="shared" ca="1" si="3"/>
        <v/>
      </c>
    </row>
    <row r="25" spans="1:15" x14ac:dyDescent="0.3">
      <c r="A25">
        <v>0</v>
      </c>
      <c r="B25" t="s">
        <v>108</v>
      </c>
      <c r="C25">
        <v>2</v>
      </c>
      <c r="D25">
        <v>10</v>
      </c>
      <c r="E25" s="9">
        <v>1E-4</v>
      </c>
      <c r="F25">
        <v>0.03</v>
      </c>
      <c r="G25" t="s">
        <v>125</v>
      </c>
      <c r="H25" s="2">
        <f t="shared" ca="1" si="4"/>
        <v>0</v>
      </c>
      <c r="I25" t="str">
        <f t="shared" ca="1" si="1"/>
        <v/>
      </c>
      <c r="K25" s="4">
        <v>1E-4</v>
      </c>
      <c r="L25">
        <v>0.03</v>
      </c>
      <c r="M25" t="s">
        <v>125</v>
      </c>
      <c r="N25" s="2">
        <f t="shared" ca="1" si="2"/>
        <v>0</v>
      </c>
      <c r="O25" t="str">
        <f t="shared" ca="1" si="3"/>
        <v/>
      </c>
    </row>
    <row r="26" spans="1:15" x14ac:dyDescent="0.3">
      <c r="A26">
        <v>0</v>
      </c>
      <c r="B26" t="s">
        <v>108</v>
      </c>
      <c r="C26">
        <v>3</v>
      </c>
      <c r="D26">
        <v>10</v>
      </c>
      <c r="E26" s="9">
        <v>1E-4</v>
      </c>
      <c r="F26">
        <v>0.04</v>
      </c>
      <c r="G26" t="s">
        <v>125</v>
      </c>
      <c r="H26" s="2">
        <f t="shared" ca="1" si="4"/>
        <v>0</v>
      </c>
      <c r="I26" t="str">
        <f t="shared" ca="1" si="1"/>
        <v/>
      </c>
      <c r="K26" s="4">
        <v>1E-4</v>
      </c>
      <c r="L26">
        <v>0.04</v>
      </c>
      <c r="M26" t="s">
        <v>125</v>
      </c>
      <c r="N26" s="2">
        <f t="shared" ca="1" si="2"/>
        <v>0</v>
      </c>
      <c r="O26" t="str">
        <f t="shared" ca="1" si="3"/>
        <v/>
      </c>
    </row>
    <row r="27" spans="1:15" x14ac:dyDescent="0.3">
      <c r="A27">
        <v>0</v>
      </c>
      <c r="B27" t="s">
        <v>108</v>
      </c>
      <c r="C27">
        <v>4</v>
      </c>
      <c r="D27">
        <v>10</v>
      </c>
      <c r="E27" s="9">
        <v>1E-4</v>
      </c>
      <c r="F27">
        <v>0.05</v>
      </c>
      <c r="G27" t="s">
        <v>35</v>
      </c>
      <c r="H27" s="2">
        <f t="shared" ca="1" si="4"/>
        <v>3</v>
      </c>
      <c r="I27">
        <f t="shared" ca="1" si="1"/>
        <v>-20</v>
      </c>
      <c r="K27" s="4">
        <v>1E-4</v>
      </c>
      <c r="L27">
        <v>0.05</v>
      </c>
      <c r="M27" t="s">
        <v>35</v>
      </c>
      <c r="N27" s="2">
        <f t="shared" ca="1" si="2"/>
        <v>3</v>
      </c>
      <c r="O27">
        <f t="shared" ca="1" si="3"/>
        <v>-20</v>
      </c>
    </row>
    <row r="28" spans="1:15" x14ac:dyDescent="0.3">
      <c r="A28">
        <v>0</v>
      </c>
      <c r="B28" t="s">
        <v>108</v>
      </c>
      <c r="C28">
        <v>5</v>
      </c>
      <c r="D28">
        <v>10</v>
      </c>
      <c r="E28" s="9">
        <v>1E-4</v>
      </c>
      <c r="F28">
        <v>0.05</v>
      </c>
      <c r="G28" t="s">
        <v>35</v>
      </c>
      <c r="H28" s="2">
        <f t="shared" ca="1" si="4"/>
        <v>3</v>
      </c>
      <c r="I28">
        <f t="shared" ca="1" si="1"/>
        <v>-10</v>
      </c>
      <c r="K28" s="4">
        <v>1E-4</v>
      </c>
      <c r="L28">
        <v>0.05</v>
      </c>
      <c r="M28" t="s">
        <v>35</v>
      </c>
      <c r="N28" s="2">
        <f t="shared" ca="1" si="2"/>
        <v>3</v>
      </c>
      <c r="O28">
        <f t="shared" ca="1" si="3"/>
        <v>-10</v>
      </c>
    </row>
    <row r="29" spans="1:15" x14ac:dyDescent="0.3">
      <c r="A29">
        <v>0</v>
      </c>
      <c r="B29" t="s">
        <v>108</v>
      </c>
      <c r="C29">
        <v>6</v>
      </c>
      <c r="D29">
        <v>10</v>
      </c>
      <c r="E29" s="9">
        <v>1E-4</v>
      </c>
      <c r="F29">
        <v>0.05</v>
      </c>
      <c r="G29" t="s">
        <v>35</v>
      </c>
      <c r="H29" s="2">
        <f t="shared" ca="1" si="4"/>
        <v>3</v>
      </c>
      <c r="I29">
        <f t="shared" ca="1" si="1"/>
        <v>-5</v>
      </c>
      <c r="K29" s="4">
        <v>1E-4</v>
      </c>
      <c r="L29">
        <v>0.05</v>
      </c>
      <c r="M29" t="s">
        <v>35</v>
      </c>
      <c r="N29" s="2">
        <f t="shared" ca="1" si="2"/>
        <v>3</v>
      </c>
      <c r="O29">
        <f t="shared" ca="1" si="3"/>
        <v>-5</v>
      </c>
    </row>
    <row r="30" spans="1:15" x14ac:dyDescent="0.3">
      <c r="A30">
        <v>0</v>
      </c>
      <c r="B30" t="s">
        <v>109</v>
      </c>
      <c r="C30">
        <v>0</v>
      </c>
      <c r="D30">
        <v>30</v>
      </c>
      <c r="E30" s="9">
        <v>1E-4</v>
      </c>
      <c r="F30">
        <v>0.01</v>
      </c>
      <c r="G30" t="s">
        <v>125</v>
      </c>
      <c r="H30" s="2">
        <f t="shared" ca="1" si="4"/>
        <v>0</v>
      </c>
      <c r="I30" t="str">
        <f t="shared" ca="1" si="1"/>
        <v/>
      </c>
      <c r="K30" s="4">
        <v>1E-4</v>
      </c>
      <c r="L30">
        <v>0.01</v>
      </c>
      <c r="M30" t="s">
        <v>125</v>
      </c>
      <c r="N30" s="2">
        <f t="shared" ca="1" si="2"/>
        <v>0</v>
      </c>
      <c r="O30" t="str">
        <f t="shared" ca="1" si="3"/>
        <v/>
      </c>
    </row>
    <row r="31" spans="1:15" x14ac:dyDescent="0.3">
      <c r="A31">
        <v>0</v>
      </c>
      <c r="B31" t="s">
        <v>109</v>
      </c>
      <c r="C31">
        <v>1</v>
      </c>
      <c r="D31">
        <v>30</v>
      </c>
      <c r="E31" s="9">
        <v>1E-4</v>
      </c>
      <c r="F31">
        <v>0.02</v>
      </c>
      <c r="G31" t="s">
        <v>125</v>
      </c>
      <c r="H31" s="2">
        <f t="shared" ca="1" si="4"/>
        <v>0</v>
      </c>
      <c r="I31" t="str">
        <f t="shared" ca="1" si="1"/>
        <v/>
      </c>
      <c r="K31" s="4">
        <v>1E-4</v>
      </c>
      <c r="L31">
        <v>0.02</v>
      </c>
      <c r="M31" t="s">
        <v>125</v>
      </c>
      <c r="N31" s="2">
        <f t="shared" ca="1" si="2"/>
        <v>0</v>
      </c>
      <c r="O31" t="str">
        <f t="shared" ca="1" si="3"/>
        <v/>
      </c>
    </row>
    <row r="32" spans="1:15" x14ac:dyDescent="0.3">
      <c r="A32">
        <v>0</v>
      </c>
      <c r="B32" t="s">
        <v>109</v>
      </c>
      <c r="C32">
        <v>2</v>
      </c>
      <c r="D32">
        <v>30</v>
      </c>
      <c r="E32" s="9">
        <v>1E-4</v>
      </c>
      <c r="F32">
        <v>0.03</v>
      </c>
      <c r="G32" t="s">
        <v>125</v>
      </c>
      <c r="H32" s="2">
        <f t="shared" ca="1" si="4"/>
        <v>0</v>
      </c>
      <c r="I32" t="str">
        <f t="shared" ca="1" si="1"/>
        <v/>
      </c>
      <c r="K32" s="4">
        <v>1E-4</v>
      </c>
      <c r="L32">
        <v>0.03</v>
      </c>
      <c r="M32" t="s">
        <v>125</v>
      </c>
      <c r="N32" s="2">
        <f t="shared" ca="1" si="2"/>
        <v>0</v>
      </c>
      <c r="O32" t="str">
        <f t="shared" ca="1" si="3"/>
        <v/>
      </c>
    </row>
    <row r="33" spans="1:15" x14ac:dyDescent="0.3">
      <c r="A33">
        <v>0</v>
      </c>
      <c r="B33" t="s">
        <v>109</v>
      </c>
      <c r="C33">
        <v>3</v>
      </c>
      <c r="D33">
        <v>30</v>
      </c>
      <c r="E33" s="9">
        <v>1E-4</v>
      </c>
      <c r="F33">
        <v>0.04</v>
      </c>
      <c r="G33" t="s">
        <v>125</v>
      </c>
      <c r="H33" s="2">
        <f t="shared" ca="1" si="4"/>
        <v>0</v>
      </c>
      <c r="I33" t="str">
        <f t="shared" ca="1" si="1"/>
        <v/>
      </c>
      <c r="K33" s="4">
        <v>1E-4</v>
      </c>
      <c r="L33">
        <v>0.04</v>
      </c>
      <c r="M33" t="s">
        <v>125</v>
      </c>
      <c r="N33" s="2">
        <f t="shared" ca="1" si="2"/>
        <v>0</v>
      </c>
      <c r="O33" t="str">
        <f t="shared" ca="1" si="3"/>
        <v/>
      </c>
    </row>
    <row r="34" spans="1:15" x14ac:dyDescent="0.3">
      <c r="A34">
        <v>0</v>
      </c>
      <c r="B34" t="s">
        <v>109</v>
      </c>
      <c r="C34">
        <v>4</v>
      </c>
      <c r="D34">
        <v>30</v>
      </c>
      <c r="E34" s="9">
        <v>1E-4</v>
      </c>
      <c r="F34">
        <v>0.05</v>
      </c>
      <c r="G34" t="s">
        <v>35</v>
      </c>
      <c r="H34" s="2">
        <f t="shared" ca="1" si="4"/>
        <v>3</v>
      </c>
      <c r="I34">
        <f t="shared" ca="1" si="1"/>
        <v>-20</v>
      </c>
      <c r="K34" s="4">
        <v>1E-4</v>
      </c>
      <c r="L34">
        <v>0.05</v>
      </c>
      <c r="M34" t="s">
        <v>35</v>
      </c>
      <c r="N34" s="2">
        <f t="shared" ca="1" si="2"/>
        <v>3</v>
      </c>
      <c r="O34">
        <f t="shared" ca="1" si="3"/>
        <v>-20</v>
      </c>
    </row>
    <row r="35" spans="1:15" x14ac:dyDescent="0.3">
      <c r="A35">
        <v>0</v>
      </c>
      <c r="B35" t="s">
        <v>109</v>
      </c>
      <c r="C35">
        <v>5</v>
      </c>
      <c r="D35">
        <v>30</v>
      </c>
      <c r="E35" s="9">
        <v>1E-4</v>
      </c>
      <c r="F35">
        <v>0.05</v>
      </c>
      <c r="G35" t="s">
        <v>35</v>
      </c>
      <c r="H35" s="2">
        <f t="shared" ca="1" si="4"/>
        <v>3</v>
      </c>
      <c r="I35">
        <f t="shared" ca="1" si="1"/>
        <v>-10</v>
      </c>
      <c r="K35" s="4">
        <v>1E-4</v>
      </c>
      <c r="L35">
        <v>0.05</v>
      </c>
      <c r="M35" t="s">
        <v>35</v>
      </c>
      <c r="N35" s="2">
        <f t="shared" ca="1" si="2"/>
        <v>3</v>
      </c>
      <c r="O35">
        <f t="shared" ca="1" si="3"/>
        <v>-10</v>
      </c>
    </row>
    <row r="36" spans="1:15" x14ac:dyDescent="0.3">
      <c r="A36">
        <v>0</v>
      </c>
      <c r="B36" t="s">
        <v>109</v>
      </c>
      <c r="C36">
        <v>6</v>
      </c>
      <c r="D36">
        <v>30</v>
      </c>
      <c r="E36" s="9">
        <v>1E-4</v>
      </c>
      <c r="F36">
        <v>0.05</v>
      </c>
      <c r="G36" t="s">
        <v>35</v>
      </c>
      <c r="H36" s="2">
        <f t="shared" ca="1" si="4"/>
        <v>3</v>
      </c>
      <c r="I36">
        <f t="shared" ca="1" si="1"/>
        <v>-5</v>
      </c>
      <c r="K36" s="4">
        <v>1E-4</v>
      </c>
      <c r="L36">
        <v>0.05</v>
      </c>
      <c r="M36" t="s">
        <v>35</v>
      </c>
      <c r="N36" s="2">
        <f t="shared" ca="1" si="2"/>
        <v>3</v>
      </c>
      <c r="O36">
        <f t="shared" ca="1" si="3"/>
        <v>-5</v>
      </c>
    </row>
    <row r="37" spans="1:15" x14ac:dyDescent="0.3">
      <c r="A37">
        <v>0</v>
      </c>
      <c r="B37" t="s">
        <v>110</v>
      </c>
      <c r="C37">
        <v>0</v>
      </c>
      <c r="D37">
        <v>30</v>
      </c>
      <c r="E37" s="9">
        <v>1E-4</v>
      </c>
      <c r="F37">
        <v>0.01</v>
      </c>
      <c r="G37" t="s">
        <v>125</v>
      </c>
      <c r="H37" s="2">
        <f t="shared" ca="1" si="4"/>
        <v>0</v>
      </c>
      <c r="I37" t="str">
        <f t="shared" ca="1" si="1"/>
        <v/>
      </c>
      <c r="K37" s="4">
        <v>1E-4</v>
      </c>
      <c r="L37">
        <v>0.01</v>
      </c>
      <c r="M37" t="s">
        <v>125</v>
      </c>
      <c r="N37" s="2">
        <f t="shared" ca="1" si="2"/>
        <v>0</v>
      </c>
      <c r="O37" t="str">
        <f t="shared" ca="1" si="3"/>
        <v/>
      </c>
    </row>
    <row r="38" spans="1:15" x14ac:dyDescent="0.3">
      <c r="A38">
        <v>0</v>
      </c>
      <c r="B38" t="s">
        <v>110</v>
      </c>
      <c r="C38">
        <v>1</v>
      </c>
      <c r="D38">
        <v>30</v>
      </c>
      <c r="E38" s="9">
        <v>1E-4</v>
      </c>
      <c r="F38">
        <v>0.02</v>
      </c>
      <c r="G38" t="s">
        <v>125</v>
      </c>
      <c r="H38" s="2">
        <f t="shared" ca="1" si="4"/>
        <v>0</v>
      </c>
      <c r="I38" t="str">
        <f t="shared" ca="1" si="1"/>
        <v/>
      </c>
      <c r="K38" s="4">
        <v>1E-4</v>
      </c>
      <c r="L38">
        <v>0.02</v>
      </c>
      <c r="M38" t="s">
        <v>125</v>
      </c>
      <c r="N38" s="2">
        <f t="shared" ca="1" si="2"/>
        <v>0</v>
      </c>
      <c r="O38" t="str">
        <f t="shared" ca="1" si="3"/>
        <v/>
      </c>
    </row>
    <row r="39" spans="1:15" x14ac:dyDescent="0.3">
      <c r="A39">
        <v>0</v>
      </c>
      <c r="B39" t="s">
        <v>110</v>
      </c>
      <c r="C39">
        <v>2</v>
      </c>
      <c r="D39">
        <v>30</v>
      </c>
      <c r="E39" s="9">
        <v>1E-4</v>
      </c>
      <c r="F39">
        <v>0.03</v>
      </c>
      <c r="G39" t="s">
        <v>125</v>
      </c>
      <c r="H39" s="2">
        <f t="shared" ca="1" si="4"/>
        <v>0</v>
      </c>
      <c r="I39" t="str">
        <f t="shared" ca="1" si="1"/>
        <v/>
      </c>
      <c r="K39" s="4">
        <v>1E-4</v>
      </c>
      <c r="L39">
        <v>0.03</v>
      </c>
      <c r="M39" t="s">
        <v>125</v>
      </c>
      <c r="N39" s="2">
        <f t="shared" ca="1" si="2"/>
        <v>0</v>
      </c>
      <c r="O39" t="str">
        <f t="shared" ca="1" si="3"/>
        <v/>
      </c>
    </row>
    <row r="40" spans="1:15" x14ac:dyDescent="0.3">
      <c r="A40">
        <v>0</v>
      </c>
      <c r="B40" t="s">
        <v>110</v>
      </c>
      <c r="C40">
        <v>3</v>
      </c>
      <c r="D40">
        <v>30</v>
      </c>
      <c r="E40" s="9">
        <v>1E-4</v>
      </c>
      <c r="F40">
        <v>0.04</v>
      </c>
      <c r="G40" t="s">
        <v>125</v>
      </c>
      <c r="H40" s="2">
        <f t="shared" ca="1" si="4"/>
        <v>0</v>
      </c>
      <c r="I40" t="str">
        <f t="shared" ca="1" si="1"/>
        <v/>
      </c>
      <c r="K40" s="4">
        <v>1E-4</v>
      </c>
      <c r="L40">
        <v>0.04</v>
      </c>
      <c r="M40" t="s">
        <v>125</v>
      </c>
      <c r="N40" s="2">
        <f t="shared" ca="1" si="2"/>
        <v>0</v>
      </c>
      <c r="O40" t="str">
        <f t="shared" ca="1" si="3"/>
        <v/>
      </c>
    </row>
    <row r="41" spans="1:15" x14ac:dyDescent="0.3">
      <c r="A41">
        <v>0</v>
      </c>
      <c r="B41" t="s">
        <v>110</v>
      </c>
      <c r="C41">
        <v>4</v>
      </c>
      <c r="D41">
        <v>30</v>
      </c>
      <c r="E41" s="9">
        <v>1E-4</v>
      </c>
      <c r="F41">
        <v>0.05</v>
      </c>
      <c r="G41" t="s">
        <v>35</v>
      </c>
      <c r="H41" s="2">
        <f t="shared" ca="1" si="4"/>
        <v>3</v>
      </c>
      <c r="I41">
        <f t="shared" ca="1" si="1"/>
        <v>-20</v>
      </c>
      <c r="K41" s="4">
        <v>1E-4</v>
      </c>
      <c r="L41">
        <v>0.05</v>
      </c>
      <c r="M41" t="s">
        <v>35</v>
      </c>
      <c r="N41" s="2">
        <f t="shared" ca="1" si="2"/>
        <v>3</v>
      </c>
      <c r="O41">
        <f t="shared" ca="1" si="3"/>
        <v>-20</v>
      </c>
    </row>
    <row r="42" spans="1:15" x14ac:dyDescent="0.3">
      <c r="A42">
        <v>0</v>
      </c>
      <c r="B42" t="s">
        <v>110</v>
      </c>
      <c r="C42">
        <v>5</v>
      </c>
      <c r="D42">
        <v>30</v>
      </c>
      <c r="E42" s="9">
        <v>1E-4</v>
      </c>
      <c r="F42">
        <v>0.05</v>
      </c>
      <c r="G42" t="s">
        <v>35</v>
      </c>
      <c r="H42" s="2">
        <f t="shared" ca="1" si="4"/>
        <v>3</v>
      </c>
      <c r="I42">
        <f t="shared" ca="1" si="1"/>
        <v>-10</v>
      </c>
      <c r="K42" s="4">
        <v>1E-4</v>
      </c>
      <c r="L42">
        <v>0.05</v>
      </c>
      <c r="M42" t="s">
        <v>35</v>
      </c>
      <c r="N42" s="2">
        <f t="shared" ca="1" si="2"/>
        <v>3</v>
      </c>
      <c r="O42">
        <f t="shared" ca="1" si="3"/>
        <v>-10</v>
      </c>
    </row>
    <row r="43" spans="1:15" x14ac:dyDescent="0.3">
      <c r="A43">
        <v>0</v>
      </c>
      <c r="B43" t="s">
        <v>110</v>
      </c>
      <c r="C43">
        <v>6</v>
      </c>
      <c r="D43">
        <v>30</v>
      </c>
      <c r="E43" s="9">
        <v>1E-4</v>
      </c>
      <c r="F43">
        <v>0.05</v>
      </c>
      <c r="G43" t="s">
        <v>35</v>
      </c>
      <c r="H43" s="2">
        <f t="shared" ca="1" si="4"/>
        <v>3</v>
      </c>
      <c r="I43">
        <f t="shared" ca="1" si="1"/>
        <v>-5</v>
      </c>
      <c r="K43" s="4">
        <v>1E-4</v>
      </c>
      <c r="L43">
        <v>0.05</v>
      </c>
      <c r="M43" t="s">
        <v>35</v>
      </c>
      <c r="N43" s="2">
        <f t="shared" ca="1" si="2"/>
        <v>3</v>
      </c>
      <c r="O43">
        <f t="shared" ca="1" si="3"/>
        <v>-5</v>
      </c>
    </row>
    <row r="44" spans="1:15" x14ac:dyDescent="0.3">
      <c r="A44">
        <v>1</v>
      </c>
      <c r="B44" t="s">
        <v>111</v>
      </c>
      <c r="C44">
        <v>0</v>
      </c>
      <c r="D44">
        <v>1</v>
      </c>
      <c r="E44" s="9">
        <v>1E-4</v>
      </c>
      <c r="F44">
        <v>0.01</v>
      </c>
      <c r="G44" t="s">
        <v>125</v>
      </c>
      <c r="H44" s="2">
        <f t="shared" ca="1" si="4"/>
        <v>0</v>
      </c>
      <c r="I44" t="str">
        <f t="shared" ca="1" si="1"/>
        <v/>
      </c>
      <c r="K44" s="4">
        <v>1E-4</v>
      </c>
      <c r="L44">
        <v>0.01</v>
      </c>
      <c r="M44" t="s">
        <v>125</v>
      </c>
      <c r="N44" s="2">
        <f t="shared" ca="1" si="2"/>
        <v>0</v>
      </c>
      <c r="O44" t="str">
        <f t="shared" ca="1" si="3"/>
        <v/>
      </c>
    </row>
    <row r="45" spans="1:15" x14ac:dyDescent="0.3">
      <c r="A45">
        <v>1</v>
      </c>
      <c r="B45" t="s">
        <v>111</v>
      </c>
      <c r="C45">
        <v>1</v>
      </c>
      <c r="D45">
        <v>1</v>
      </c>
      <c r="E45" s="9">
        <v>1E-4</v>
      </c>
      <c r="F45">
        <v>0.02</v>
      </c>
      <c r="G45" t="s">
        <v>125</v>
      </c>
      <c r="H45" s="2">
        <f t="shared" ca="1" si="4"/>
        <v>0</v>
      </c>
      <c r="I45" t="str">
        <f t="shared" ca="1" si="1"/>
        <v/>
      </c>
      <c r="K45" s="4">
        <v>1E-4</v>
      </c>
      <c r="L45">
        <v>0.02</v>
      </c>
      <c r="M45" t="s">
        <v>125</v>
      </c>
      <c r="N45" s="2">
        <f t="shared" ca="1" si="2"/>
        <v>0</v>
      </c>
      <c r="O45" t="str">
        <f t="shared" ca="1" si="3"/>
        <v/>
      </c>
    </row>
    <row r="46" spans="1:15" x14ac:dyDescent="0.3">
      <c r="A46">
        <v>1</v>
      </c>
      <c r="B46" t="s">
        <v>111</v>
      </c>
      <c r="C46">
        <v>2</v>
      </c>
      <c r="D46">
        <v>1</v>
      </c>
      <c r="E46" s="9">
        <v>1E-4</v>
      </c>
      <c r="F46">
        <v>0.03</v>
      </c>
      <c r="G46" t="s">
        <v>125</v>
      </c>
      <c r="H46" s="2">
        <f t="shared" ca="1" si="4"/>
        <v>0</v>
      </c>
      <c r="I46" t="str">
        <f t="shared" ca="1" si="1"/>
        <v/>
      </c>
      <c r="K46" s="4">
        <v>1E-4</v>
      </c>
      <c r="L46">
        <v>0.03</v>
      </c>
      <c r="M46" t="s">
        <v>125</v>
      </c>
      <c r="N46" s="2">
        <f t="shared" ca="1" si="2"/>
        <v>0</v>
      </c>
      <c r="O46" t="str">
        <f t="shared" ca="1" si="3"/>
        <v/>
      </c>
    </row>
    <row r="47" spans="1:15" x14ac:dyDescent="0.3">
      <c r="A47">
        <v>1</v>
      </c>
      <c r="B47" t="s">
        <v>111</v>
      </c>
      <c r="C47">
        <v>3</v>
      </c>
      <c r="D47">
        <v>1</v>
      </c>
      <c r="E47" s="9">
        <v>1E-4</v>
      </c>
      <c r="F47">
        <v>0.04</v>
      </c>
      <c r="G47" t="s">
        <v>125</v>
      </c>
      <c r="H47" s="2">
        <f t="shared" ca="1" si="4"/>
        <v>0</v>
      </c>
      <c r="I47" t="str">
        <f t="shared" ca="1" si="1"/>
        <v/>
      </c>
      <c r="K47" s="4">
        <v>1E-4</v>
      </c>
      <c r="L47">
        <v>0.04</v>
      </c>
      <c r="M47" t="s">
        <v>125</v>
      </c>
      <c r="N47" s="2">
        <f t="shared" ca="1" si="2"/>
        <v>0</v>
      </c>
      <c r="O47" t="str">
        <f t="shared" ca="1" si="3"/>
        <v/>
      </c>
    </row>
    <row r="48" spans="1:15" x14ac:dyDescent="0.3">
      <c r="A48">
        <v>1</v>
      </c>
      <c r="B48" t="s">
        <v>111</v>
      </c>
      <c r="C48">
        <v>4</v>
      </c>
      <c r="D48">
        <v>1</v>
      </c>
      <c r="E48" s="9">
        <v>1E-4</v>
      </c>
      <c r="F48">
        <v>0.05</v>
      </c>
      <c r="G48" t="s">
        <v>35</v>
      </c>
      <c r="H48" s="2">
        <f t="shared" ca="1" si="4"/>
        <v>3</v>
      </c>
      <c r="I48">
        <f t="shared" ca="1" si="1"/>
        <v>-20</v>
      </c>
      <c r="K48" s="4">
        <v>1E-4</v>
      </c>
      <c r="L48">
        <v>0.05</v>
      </c>
      <c r="M48" t="s">
        <v>35</v>
      </c>
      <c r="N48" s="2">
        <f t="shared" ca="1" si="2"/>
        <v>3</v>
      </c>
      <c r="O48">
        <f t="shared" ca="1" si="3"/>
        <v>-20</v>
      </c>
    </row>
    <row r="49" spans="1:15" x14ac:dyDescent="0.3">
      <c r="A49">
        <v>1</v>
      </c>
      <c r="B49" t="s">
        <v>111</v>
      </c>
      <c r="C49">
        <v>5</v>
      </c>
      <c r="D49">
        <v>1</v>
      </c>
      <c r="E49" s="9">
        <v>1E-4</v>
      </c>
      <c r="F49">
        <v>0.05</v>
      </c>
      <c r="G49" t="s">
        <v>35</v>
      </c>
      <c r="H49" s="2">
        <f t="shared" ca="1" si="4"/>
        <v>3</v>
      </c>
      <c r="I49">
        <f t="shared" ca="1" si="1"/>
        <v>-10</v>
      </c>
      <c r="K49" s="4">
        <v>1E-4</v>
      </c>
      <c r="L49">
        <v>0.05</v>
      </c>
      <c r="M49" t="s">
        <v>35</v>
      </c>
      <c r="N49" s="2">
        <f t="shared" ca="1" si="2"/>
        <v>3</v>
      </c>
      <c r="O49">
        <f t="shared" ca="1" si="3"/>
        <v>-10</v>
      </c>
    </row>
    <row r="50" spans="1:15" x14ac:dyDescent="0.3">
      <c r="A50">
        <v>1</v>
      </c>
      <c r="B50" t="s">
        <v>111</v>
      </c>
      <c r="C50">
        <v>6</v>
      </c>
      <c r="D50">
        <v>1</v>
      </c>
      <c r="E50" s="9">
        <v>1E-4</v>
      </c>
      <c r="F50">
        <v>0.05</v>
      </c>
      <c r="G50" t="s">
        <v>35</v>
      </c>
      <c r="H50" s="2">
        <f t="shared" ca="1" si="4"/>
        <v>3</v>
      </c>
      <c r="I50">
        <f t="shared" ca="1" si="1"/>
        <v>-5</v>
      </c>
      <c r="K50" s="4">
        <v>1E-4</v>
      </c>
      <c r="L50">
        <v>0.05</v>
      </c>
      <c r="M50" t="s">
        <v>35</v>
      </c>
      <c r="N50" s="2">
        <f t="shared" ca="1" si="2"/>
        <v>3</v>
      </c>
      <c r="O50">
        <f t="shared" ca="1" si="3"/>
        <v>-5</v>
      </c>
    </row>
    <row r="51" spans="1:15" x14ac:dyDescent="0.3">
      <c r="A51">
        <v>1</v>
      </c>
      <c r="B51" t="s">
        <v>112</v>
      </c>
      <c r="C51">
        <v>0</v>
      </c>
      <c r="D51">
        <v>3</v>
      </c>
      <c r="E51" s="9">
        <v>200</v>
      </c>
      <c r="F51">
        <v>400</v>
      </c>
      <c r="G51" t="s">
        <v>125</v>
      </c>
      <c r="H51" s="2">
        <f t="shared" ca="1" si="4"/>
        <v>0</v>
      </c>
      <c r="I51" t="str">
        <f t="shared" ca="1" si="1"/>
        <v/>
      </c>
      <c r="K51" s="4">
        <v>200</v>
      </c>
      <c r="L51">
        <v>400</v>
      </c>
      <c r="M51" t="s">
        <v>125</v>
      </c>
      <c r="N51" s="2">
        <f t="shared" ca="1" si="2"/>
        <v>0</v>
      </c>
      <c r="O51" t="str">
        <f t="shared" ca="1" si="3"/>
        <v/>
      </c>
    </row>
    <row r="52" spans="1:15" x14ac:dyDescent="0.3">
      <c r="A52">
        <v>1</v>
      </c>
      <c r="B52" t="s">
        <v>112</v>
      </c>
      <c r="C52">
        <v>1</v>
      </c>
      <c r="D52">
        <v>3</v>
      </c>
      <c r="E52" s="9">
        <v>200</v>
      </c>
      <c r="F52">
        <f t="shared" ref="F52:F57" si="7">F51+400</f>
        <v>800</v>
      </c>
      <c r="G52" t="s">
        <v>125</v>
      </c>
      <c r="H52" s="2">
        <f t="shared" ca="1" si="4"/>
        <v>0</v>
      </c>
      <c r="I52" t="str">
        <f t="shared" ca="1" si="1"/>
        <v/>
      </c>
      <c r="K52" s="4">
        <v>200</v>
      </c>
      <c r="L52">
        <f t="shared" ref="L52:L57" si="8">L51+400</f>
        <v>800</v>
      </c>
      <c r="M52" t="s">
        <v>125</v>
      </c>
      <c r="N52" s="2">
        <f t="shared" ca="1" si="2"/>
        <v>0</v>
      </c>
      <c r="O52" t="str">
        <f t="shared" ca="1" si="3"/>
        <v/>
      </c>
    </row>
    <row r="53" spans="1:15" x14ac:dyDescent="0.3">
      <c r="A53">
        <v>1</v>
      </c>
      <c r="B53" t="s">
        <v>112</v>
      </c>
      <c r="C53">
        <v>2</v>
      </c>
      <c r="D53">
        <v>3</v>
      </c>
      <c r="E53" s="9">
        <v>200</v>
      </c>
      <c r="F53">
        <f t="shared" si="7"/>
        <v>1200</v>
      </c>
      <c r="G53" t="s">
        <v>125</v>
      </c>
      <c r="H53" s="2">
        <f t="shared" ca="1" si="4"/>
        <v>0</v>
      </c>
      <c r="I53" t="str">
        <f t="shared" ca="1" si="1"/>
        <v/>
      </c>
      <c r="K53" s="4">
        <v>200</v>
      </c>
      <c r="L53">
        <f t="shared" si="8"/>
        <v>1200</v>
      </c>
      <c r="M53" t="s">
        <v>125</v>
      </c>
      <c r="N53" s="2">
        <f t="shared" ca="1" si="2"/>
        <v>0</v>
      </c>
      <c r="O53" t="str">
        <f t="shared" ca="1" si="3"/>
        <v/>
      </c>
    </row>
    <row r="54" spans="1:15" x14ac:dyDescent="0.3">
      <c r="A54">
        <v>1</v>
      </c>
      <c r="B54" t="s">
        <v>112</v>
      </c>
      <c r="C54">
        <v>3</v>
      </c>
      <c r="D54">
        <v>3</v>
      </c>
      <c r="E54" s="9">
        <v>200</v>
      </c>
      <c r="F54">
        <f t="shared" si="7"/>
        <v>1600</v>
      </c>
      <c r="G54" t="s">
        <v>125</v>
      </c>
      <c r="H54" s="2">
        <f t="shared" ca="1" si="4"/>
        <v>0</v>
      </c>
      <c r="I54" t="str">
        <f t="shared" ca="1" si="1"/>
        <v/>
      </c>
      <c r="K54" s="4">
        <v>200</v>
      </c>
      <c r="L54">
        <f t="shared" si="8"/>
        <v>1600</v>
      </c>
      <c r="M54" t="s">
        <v>125</v>
      </c>
      <c r="N54" s="2">
        <f t="shared" ca="1" si="2"/>
        <v>0</v>
      </c>
      <c r="O54" t="str">
        <f t="shared" ca="1" si="3"/>
        <v/>
      </c>
    </row>
    <row r="55" spans="1:15" x14ac:dyDescent="0.3">
      <c r="A55">
        <v>1</v>
      </c>
      <c r="B55" t="s">
        <v>112</v>
      </c>
      <c r="C55">
        <v>4</v>
      </c>
      <c r="D55">
        <v>3</v>
      </c>
      <c r="E55" s="9">
        <v>200</v>
      </c>
      <c r="F55">
        <f t="shared" si="7"/>
        <v>2000</v>
      </c>
      <c r="G55" t="s">
        <v>35</v>
      </c>
      <c r="H55" s="2">
        <f t="shared" ca="1" si="4"/>
        <v>3</v>
      </c>
      <c r="I55">
        <f t="shared" ca="1" si="1"/>
        <v>-20</v>
      </c>
      <c r="K55" s="4">
        <v>200</v>
      </c>
      <c r="L55">
        <f t="shared" si="8"/>
        <v>2000</v>
      </c>
      <c r="M55" t="s">
        <v>35</v>
      </c>
      <c r="N55" s="2">
        <f t="shared" ca="1" si="2"/>
        <v>3</v>
      </c>
      <c r="O55">
        <f t="shared" ca="1" si="3"/>
        <v>-20</v>
      </c>
    </row>
    <row r="56" spans="1:15" x14ac:dyDescent="0.3">
      <c r="A56">
        <v>1</v>
      </c>
      <c r="B56" t="s">
        <v>112</v>
      </c>
      <c r="C56">
        <v>5</v>
      </c>
      <c r="D56">
        <v>3</v>
      </c>
      <c r="E56" s="9">
        <v>200</v>
      </c>
      <c r="F56">
        <f t="shared" si="7"/>
        <v>2400</v>
      </c>
      <c r="G56" t="s">
        <v>35</v>
      </c>
      <c r="H56" s="2">
        <f t="shared" ca="1" si="4"/>
        <v>3</v>
      </c>
      <c r="I56">
        <f t="shared" ca="1" si="1"/>
        <v>-10</v>
      </c>
      <c r="K56" s="4">
        <v>200</v>
      </c>
      <c r="L56">
        <f t="shared" si="8"/>
        <v>2400</v>
      </c>
      <c r="M56" t="s">
        <v>35</v>
      </c>
      <c r="N56" s="2">
        <f t="shared" ca="1" si="2"/>
        <v>3</v>
      </c>
      <c r="O56">
        <f t="shared" ca="1" si="3"/>
        <v>-10</v>
      </c>
    </row>
    <row r="57" spans="1:15" x14ac:dyDescent="0.3">
      <c r="A57">
        <v>1</v>
      </c>
      <c r="B57" t="s">
        <v>112</v>
      </c>
      <c r="C57">
        <v>6</v>
      </c>
      <c r="D57">
        <v>3</v>
      </c>
      <c r="E57" s="9">
        <v>200</v>
      </c>
      <c r="F57">
        <f t="shared" si="7"/>
        <v>2800</v>
      </c>
      <c r="G57" t="s">
        <v>35</v>
      </c>
      <c r="H57" s="2">
        <f t="shared" ca="1" si="4"/>
        <v>3</v>
      </c>
      <c r="I57">
        <f t="shared" ca="1" si="1"/>
        <v>-5</v>
      </c>
      <c r="K57" s="4">
        <v>200</v>
      </c>
      <c r="L57">
        <f t="shared" si="8"/>
        <v>2800</v>
      </c>
      <c r="M57" t="s">
        <v>35</v>
      </c>
      <c r="N57" s="2">
        <f t="shared" ca="1" si="2"/>
        <v>3</v>
      </c>
      <c r="O57">
        <f t="shared" ca="1" si="3"/>
        <v>-5</v>
      </c>
    </row>
    <row r="58" spans="1:15" x14ac:dyDescent="0.3">
      <c r="A58">
        <v>1</v>
      </c>
      <c r="B58" t="s">
        <v>113</v>
      </c>
      <c r="C58">
        <v>0</v>
      </c>
      <c r="D58">
        <v>10</v>
      </c>
      <c r="E58" s="9">
        <v>1E-4</v>
      </c>
      <c r="F58">
        <v>0.01</v>
      </c>
      <c r="G58" t="s">
        <v>125</v>
      </c>
      <c r="H58" s="2">
        <f t="shared" ref="H58:H78" ca="1" si="9">VLOOKUP(G58,OFFSET(INDIRECT("$A:$B"),0,MATCH(G$1&amp;"_Verify",INDIRECT("$1:$1"),0)-1),2,0)</f>
        <v>0</v>
      </c>
      <c r="I58" t="str">
        <f t="shared" ca="1" si="1"/>
        <v/>
      </c>
      <c r="K58" s="4">
        <v>1E-4</v>
      </c>
      <c r="L58">
        <v>0.01</v>
      </c>
      <c r="M58" t="s">
        <v>125</v>
      </c>
      <c r="N58" s="2">
        <f t="shared" ca="1" si="2"/>
        <v>0</v>
      </c>
      <c r="O58" t="str">
        <f t="shared" ca="1" si="3"/>
        <v/>
      </c>
    </row>
    <row r="59" spans="1:15" x14ac:dyDescent="0.3">
      <c r="A59">
        <v>1</v>
      </c>
      <c r="B59" t="s">
        <v>113</v>
      </c>
      <c r="C59">
        <v>1</v>
      </c>
      <c r="D59">
        <v>10</v>
      </c>
      <c r="E59" s="9">
        <v>1E-4</v>
      </c>
      <c r="F59">
        <v>0.02</v>
      </c>
      <c r="G59" t="s">
        <v>125</v>
      </c>
      <c r="H59" s="2">
        <f t="shared" ca="1" si="9"/>
        <v>0</v>
      </c>
      <c r="I59" t="str">
        <f t="shared" ca="1" si="1"/>
        <v/>
      </c>
      <c r="K59" s="4">
        <v>1E-4</v>
      </c>
      <c r="L59">
        <v>0.02</v>
      </c>
      <c r="M59" t="s">
        <v>125</v>
      </c>
      <c r="N59" s="2">
        <f t="shared" ca="1" si="2"/>
        <v>0</v>
      </c>
      <c r="O59" t="str">
        <f t="shared" ca="1" si="3"/>
        <v/>
      </c>
    </row>
    <row r="60" spans="1:15" x14ac:dyDescent="0.3">
      <c r="A60">
        <v>1</v>
      </c>
      <c r="B60" t="s">
        <v>113</v>
      </c>
      <c r="C60">
        <v>2</v>
      </c>
      <c r="D60">
        <v>10</v>
      </c>
      <c r="E60" s="9">
        <v>1E-4</v>
      </c>
      <c r="F60">
        <v>0.03</v>
      </c>
      <c r="G60" t="s">
        <v>125</v>
      </c>
      <c r="H60" s="2">
        <f t="shared" ca="1" si="9"/>
        <v>0</v>
      </c>
      <c r="I60" t="str">
        <f t="shared" ca="1" si="1"/>
        <v/>
      </c>
      <c r="K60" s="4">
        <v>1E-4</v>
      </c>
      <c r="L60">
        <v>0.03</v>
      </c>
      <c r="M60" t="s">
        <v>125</v>
      </c>
      <c r="N60" s="2">
        <f t="shared" ca="1" si="2"/>
        <v>0</v>
      </c>
      <c r="O60" t="str">
        <f t="shared" ca="1" si="3"/>
        <v/>
      </c>
    </row>
    <row r="61" spans="1:15" x14ac:dyDescent="0.3">
      <c r="A61">
        <v>1</v>
      </c>
      <c r="B61" t="s">
        <v>113</v>
      </c>
      <c r="C61">
        <v>3</v>
      </c>
      <c r="D61">
        <v>10</v>
      </c>
      <c r="E61" s="9">
        <v>1E-4</v>
      </c>
      <c r="F61">
        <v>0.04</v>
      </c>
      <c r="G61" t="s">
        <v>125</v>
      </c>
      <c r="H61" s="2">
        <f t="shared" ca="1" si="9"/>
        <v>0</v>
      </c>
      <c r="I61" t="str">
        <f t="shared" ca="1" si="1"/>
        <v/>
      </c>
      <c r="K61" s="4">
        <v>1E-4</v>
      </c>
      <c r="L61">
        <v>0.04</v>
      </c>
      <c r="M61" t="s">
        <v>125</v>
      </c>
      <c r="N61" s="2">
        <f t="shared" ca="1" si="2"/>
        <v>0</v>
      </c>
      <c r="O61" t="str">
        <f t="shared" ca="1" si="3"/>
        <v/>
      </c>
    </row>
    <row r="62" spans="1:15" x14ac:dyDescent="0.3">
      <c r="A62">
        <v>1</v>
      </c>
      <c r="B62" t="s">
        <v>113</v>
      </c>
      <c r="C62">
        <v>4</v>
      </c>
      <c r="D62">
        <v>10</v>
      </c>
      <c r="E62" s="9">
        <v>1E-4</v>
      </c>
      <c r="F62">
        <v>0.05</v>
      </c>
      <c r="G62" t="s">
        <v>35</v>
      </c>
      <c r="H62" s="2">
        <f t="shared" ca="1" si="9"/>
        <v>3</v>
      </c>
      <c r="I62">
        <f t="shared" ca="1" si="1"/>
        <v>-20</v>
      </c>
      <c r="K62" s="4">
        <v>1E-4</v>
      </c>
      <c r="L62">
        <v>0.05</v>
      </c>
      <c r="M62" t="s">
        <v>35</v>
      </c>
      <c r="N62" s="2">
        <f t="shared" ca="1" si="2"/>
        <v>3</v>
      </c>
      <c r="O62">
        <f t="shared" ca="1" si="3"/>
        <v>-20</v>
      </c>
    </row>
    <row r="63" spans="1:15" x14ac:dyDescent="0.3">
      <c r="A63">
        <v>1</v>
      </c>
      <c r="B63" t="s">
        <v>113</v>
      </c>
      <c r="C63">
        <v>5</v>
      </c>
      <c r="D63">
        <v>10</v>
      </c>
      <c r="E63" s="9">
        <v>1E-4</v>
      </c>
      <c r="F63">
        <v>0.05</v>
      </c>
      <c r="G63" t="s">
        <v>35</v>
      </c>
      <c r="H63" s="2">
        <f t="shared" ca="1" si="9"/>
        <v>3</v>
      </c>
      <c r="I63">
        <f t="shared" ca="1" si="1"/>
        <v>-10</v>
      </c>
      <c r="K63" s="4">
        <v>1E-4</v>
      </c>
      <c r="L63">
        <v>0.05</v>
      </c>
      <c r="M63" t="s">
        <v>35</v>
      </c>
      <c r="N63" s="2">
        <f t="shared" ca="1" si="2"/>
        <v>3</v>
      </c>
      <c r="O63">
        <f t="shared" ca="1" si="3"/>
        <v>-10</v>
      </c>
    </row>
    <row r="64" spans="1:15" x14ac:dyDescent="0.3">
      <c r="A64">
        <v>1</v>
      </c>
      <c r="B64" t="s">
        <v>113</v>
      </c>
      <c r="C64">
        <v>6</v>
      </c>
      <c r="D64">
        <v>10</v>
      </c>
      <c r="E64" s="9">
        <v>1E-4</v>
      </c>
      <c r="F64">
        <v>0.05</v>
      </c>
      <c r="G64" t="s">
        <v>35</v>
      </c>
      <c r="H64" s="2">
        <f t="shared" ca="1" si="9"/>
        <v>3</v>
      </c>
      <c r="I64">
        <f t="shared" ca="1" si="1"/>
        <v>-5</v>
      </c>
      <c r="K64" s="4">
        <v>1E-4</v>
      </c>
      <c r="L64">
        <v>0.05</v>
      </c>
      <c r="M64" t="s">
        <v>35</v>
      </c>
      <c r="N64" s="2">
        <f t="shared" ca="1" si="2"/>
        <v>3</v>
      </c>
      <c r="O64">
        <f t="shared" ca="1" si="3"/>
        <v>-5</v>
      </c>
    </row>
    <row r="65" spans="1:15" x14ac:dyDescent="0.3">
      <c r="A65">
        <v>1</v>
      </c>
      <c r="B65" t="s">
        <v>114</v>
      </c>
      <c r="C65">
        <v>0</v>
      </c>
      <c r="D65">
        <v>10</v>
      </c>
      <c r="E65" s="9">
        <v>1E-4</v>
      </c>
      <c r="F65">
        <v>0.01</v>
      </c>
      <c r="G65" t="s">
        <v>125</v>
      </c>
      <c r="H65" s="2">
        <f t="shared" ca="1" si="9"/>
        <v>0</v>
      </c>
      <c r="I65" t="str">
        <f t="shared" ca="1" si="1"/>
        <v/>
      </c>
      <c r="K65" s="4">
        <v>1E-4</v>
      </c>
      <c r="L65">
        <v>0.01</v>
      </c>
      <c r="M65" t="s">
        <v>125</v>
      </c>
      <c r="N65" s="2">
        <f t="shared" ca="1" si="2"/>
        <v>0</v>
      </c>
      <c r="O65" t="str">
        <f t="shared" ca="1" si="3"/>
        <v/>
      </c>
    </row>
    <row r="66" spans="1:15" x14ac:dyDescent="0.3">
      <c r="A66">
        <v>1</v>
      </c>
      <c r="B66" t="s">
        <v>114</v>
      </c>
      <c r="C66">
        <v>1</v>
      </c>
      <c r="D66">
        <v>10</v>
      </c>
      <c r="E66" s="9">
        <v>1E-4</v>
      </c>
      <c r="F66">
        <v>0.02</v>
      </c>
      <c r="G66" t="s">
        <v>125</v>
      </c>
      <c r="H66" s="2">
        <f t="shared" ca="1" si="9"/>
        <v>0</v>
      </c>
      <c r="I66" t="str">
        <f t="shared" ca="1" si="1"/>
        <v/>
      </c>
      <c r="K66" s="4">
        <v>1E-4</v>
      </c>
      <c r="L66">
        <v>0.02</v>
      </c>
      <c r="M66" t="s">
        <v>125</v>
      </c>
      <c r="N66" s="2">
        <f t="shared" ca="1" si="2"/>
        <v>0</v>
      </c>
      <c r="O66" t="str">
        <f t="shared" ca="1" si="3"/>
        <v/>
      </c>
    </row>
    <row r="67" spans="1:15" x14ac:dyDescent="0.3">
      <c r="A67">
        <v>1</v>
      </c>
      <c r="B67" t="s">
        <v>114</v>
      </c>
      <c r="C67">
        <v>2</v>
      </c>
      <c r="D67">
        <v>10</v>
      </c>
      <c r="E67" s="9">
        <v>1E-4</v>
      </c>
      <c r="F67">
        <v>0.03</v>
      </c>
      <c r="G67" t="s">
        <v>125</v>
      </c>
      <c r="H67" s="2">
        <f t="shared" ca="1" si="9"/>
        <v>0</v>
      </c>
      <c r="I67" t="str">
        <f t="shared" ref="I67:I78" ca="1" si="10">IF(H67=0,"",
IF(C67&lt;=3,0,
IF(C67=4,-20,
IF(C67=5,-10,
IF(C67=6,-5,
"없음")))))</f>
        <v/>
      </c>
      <c r="K67" s="4">
        <v>1E-4</v>
      </c>
      <c r="L67">
        <v>0.03</v>
      </c>
      <c r="M67" t="s">
        <v>125</v>
      </c>
      <c r="N67" s="2">
        <f t="shared" ref="N67:N78" ca="1" si="11">VLOOKUP(M67,OFFSET(INDIRECT("$A:$B"),0,MATCH(SUBSTITUTE(M$1,"amplify","")&amp;"_Verify",INDIRECT("$1:$1"),0)-1),2,0)</f>
        <v>0</v>
      </c>
      <c r="O67" t="str">
        <f t="shared" ref="O67:O78" ca="1" si="12">IF(N67=0,"",
IF(C67&lt;=3,0,
IF(C67=4,-20,
IF(C67=5,-10,
IF(C67=6,-5,
"없음")))))</f>
        <v/>
      </c>
    </row>
    <row r="68" spans="1:15" x14ac:dyDescent="0.3">
      <c r="A68">
        <v>1</v>
      </c>
      <c r="B68" t="s">
        <v>114</v>
      </c>
      <c r="C68">
        <v>3</v>
      </c>
      <c r="D68">
        <v>10</v>
      </c>
      <c r="E68" s="9">
        <v>1E-4</v>
      </c>
      <c r="F68">
        <v>0.04</v>
      </c>
      <c r="G68" t="s">
        <v>125</v>
      </c>
      <c r="H68" s="2">
        <f t="shared" ca="1" si="9"/>
        <v>0</v>
      </c>
      <c r="I68" t="str">
        <f t="shared" ca="1" si="10"/>
        <v/>
      </c>
      <c r="K68" s="4">
        <v>1E-4</v>
      </c>
      <c r="L68">
        <v>0.04</v>
      </c>
      <c r="M68" t="s">
        <v>125</v>
      </c>
      <c r="N68" s="2">
        <f t="shared" ca="1" si="11"/>
        <v>0</v>
      </c>
      <c r="O68" t="str">
        <f t="shared" ca="1" si="12"/>
        <v/>
      </c>
    </row>
    <row r="69" spans="1:15" x14ac:dyDescent="0.3">
      <c r="A69">
        <v>1</v>
      </c>
      <c r="B69" t="s">
        <v>114</v>
      </c>
      <c r="C69">
        <v>4</v>
      </c>
      <c r="D69">
        <v>10</v>
      </c>
      <c r="E69" s="9">
        <v>1E-4</v>
      </c>
      <c r="F69">
        <v>0.05</v>
      </c>
      <c r="G69" t="s">
        <v>35</v>
      </c>
      <c r="H69" s="2">
        <f t="shared" ca="1" si="9"/>
        <v>3</v>
      </c>
      <c r="I69">
        <f t="shared" ca="1" si="10"/>
        <v>-20</v>
      </c>
      <c r="K69" s="4">
        <v>1E-4</v>
      </c>
      <c r="L69">
        <v>0.05</v>
      </c>
      <c r="M69" t="s">
        <v>35</v>
      </c>
      <c r="N69" s="2">
        <f t="shared" ca="1" si="11"/>
        <v>3</v>
      </c>
      <c r="O69">
        <f t="shared" ca="1" si="12"/>
        <v>-20</v>
      </c>
    </row>
    <row r="70" spans="1:15" x14ac:dyDescent="0.3">
      <c r="A70">
        <v>1</v>
      </c>
      <c r="B70" t="s">
        <v>114</v>
      </c>
      <c r="C70">
        <v>5</v>
      </c>
      <c r="D70">
        <v>10</v>
      </c>
      <c r="E70" s="9">
        <v>1E-4</v>
      </c>
      <c r="F70">
        <v>0.05</v>
      </c>
      <c r="G70" t="s">
        <v>35</v>
      </c>
      <c r="H70" s="2">
        <f t="shared" ca="1" si="9"/>
        <v>3</v>
      </c>
      <c r="I70">
        <f t="shared" ca="1" si="10"/>
        <v>-10</v>
      </c>
      <c r="K70" s="4">
        <v>1E-4</v>
      </c>
      <c r="L70">
        <v>0.05</v>
      </c>
      <c r="M70" t="s">
        <v>35</v>
      </c>
      <c r="N70" s="2">
        <f t="shared" ca="1" si="11"/>
        <v>3</v>
      </c>
      <c r="O70">
        <f t="shared" ca="1" si="12"/>
        <v>-10</v>
      </c>
    </row>
    <row r="71" spans="1:15" x14ac:dyDescent="0.3">
      <c r="A71">
        <v>1</v>
      </c>
      <c r="B71" t="s">
        <v>114</v>
      </c>
      <c r="C71">
        <v>6</v>
      </c>
      <c r="D71">
        <v>10</v>
      </c>
      <c r="E71" s="9">
        <v>1E-4</v>
      </c>
      <c r="F71">
        <v>0.05</v>
      </c>
      <c r="G71" t="s">
        <v>35</v>
      </c>
      <c r="H71" s="2">
        <f t="shared" ca="1" si="9"/>
        <v>3</v>
      </c>
      <c r="I71">
        <f t="shared" ca="1" si="10"/>
        <v>-5</v>
      </c>
      <c r="K71" s="4">
        <v>1E-4</v>
      </c>
      <c r="L71">
        <v>0.05</v>
      </c>
      <c r="M71" t="s">
        <v>35</v>
      </c>
      <c r="N71" s="2">
        <f t="shared" ca="1" si="11"/>
        <v>3</v>
      </c>
      <c r="O71">
        <f t="shared" ca="1" si="12"/>
        <v>-5</v>
      </c>
    </row>
    <row r="72" spans="1:15" x14ac:dyDescent="0.3">
      <c r="A72">
        <v>1</v>
      </c>
      <c r="B72" t="s">
        <v>115</v>
      </c>
      <c r="C72">
        <v>0</v>
      </c>
      <c r="D72">
        <v>10</v>
      </c>
      <c r="E72" s="9">
        <v>1E-4</v>
      </c>
      <c r="F72">
        <v>0.01</v>
      </c>
      <c r="G72" t="s">
        <v>125</v>
      </c>
      <c r="H72" s="2">
        <f t="shared" ca="1" si="9"/>
        <v>0</v>
      </c>
      <c r="I72" t="str">
        <f t="shared" ca="1" si="10"/>
        <v/>
      </c>
      <c r="K72" s="4">
        <v>1E-4</v>
      </c>
      <c r="L72">
        <v>0.01</v>
      </c>
      <c r="M72" t="s">
        <v>125</v>
      </c>
      <c r="N72" s="2">
        <f t="shared" ca="1" si="11"/>
        <v>0</v>
      </c>
      <c r="O72" t="str">
        <f t="shared" ca="1" si="12"/>
        <v/>
      </c>
    </row>
    <row r="73" spans="1:15" x14ac:dyDescent="0.3">
      <c r="A73">
        <v>1</v>
      </c>
      <c r="B73" t="s">
        <v>115</v>
      </c>
      <c r="C73">
        <v>1</v>
      </c>
      <c r="D73">
        <v>10</v>
      </c>
      <c r="E73" s="9">
        <v>1E-4</v>
      </c>
      <c r="F73">
        <v>0.02</v>
      </c>
      <c r="G73" t="s">
        <v>125</v>
      </c>
      <c r="H73" s="2">
        <f t="shared" ca="1" si="9"/>
        <v>0</v>
      </c>
      <c r="I73" t="str">
        <f t="shared" ca="1" si="10"/>
        <v/>
      </c>
      <c r="K73" s="4">
        <v>1E-4</v>
      </c>
      <c r="L73">
        <v>0.02</v>
      </c>
      <c r="M73" t="s">
        <v>125</v>
      </c>
      <c r="N73" s="2">
        <f t="shared" ca="1" si="11"/>
        <v>0</v>
      </c>
      <c r="O73" t="str">
        <f t="shared" ca="1" si="12"/>
        <v/>
      </c>
    </row>
    <row r="74" spans="1:15" x14ac:dyDescent="0.3">
      <c r="A74">
        <v>1</v>
      </c>
      <c r="B74" t="s">
        <v>115</v>
      </c>
      <c r="C74">
        <v>2</v>
      </c>
      <c r="D74">
        <v>10</v>
      </c>
      <c r="E74" s="9">
        <v>1E-4</v>
      </c>
      <c r="F74">
        <v>0.03</v>
      </c>
      <c r="G74" t="s">
        <v>125</v>
      </c>
      <c r="H74" s="2">
        <f t="shared" ca="1" si="9"/>
        <v>0</v>
      </c>
      <c r="I74" t="str">
        <f t="shared" ca="1" si="10"/>
        <v/>
      </c>
      <c r="K74" s="4">
        <v>1E-4</v>
      </c>
      <c r="L74">
        <v>0.03</v>
      </c>
      <c r="M74" t="s">
        <v>125</v>
      </c>
      <c r="N74" s="2">
        <f t="shared" ca="1" si="11"/>
        <v>0</v>
      </c>
      <c r="O74" t="str">
        <f t="shared" ca="1" si="12"/>
        <v/>
      </c>
    </row>
    <row r="75" spans="1:15" x14ac:dyDescent="0.3">
      <c r="A75">
        <v>1</v>
      </c>
      <c r="B75" t="s">
        <v>115</v>
      </c>
      <c r="C75">
        <v>3</v>
      </c>
      <c r="D75">
        <v>10</v>
      </c>
      <c r="E75" s="9">
        <v>1E-4</v>
      </c>
      <c r="F75">
        <v>0.04</v>
      </c>
      <c r="G75" t="s">
        <v>125</v>
      </c>
      <c r="H75" s="2">
        <f t="shared" ca="1" si="9"/>
        <v>0</v>
      </c>
      <c r="I75" t="str">
        <f t="shared" ca="1" si="10"/>
        <v/>
      </c>
      <c r="K75" s="4">
        <v>1E-4</v>
      </c>
      <c r="L75">
        <v>0.04</v>
      </c>
      <c r="M75" t="s">
        <v>125</v>
      </c>
      <c r="N75" s="2">
        <f t="shared" ca="1" si="11"/>
        <v>0</v>
      </c>
      <c r="O75" t="str">
        <f t="shared" ca="1" si="12"/>
        <v/>
      </c>
    </row>
    <row r="76" spans="1:15" x14ac:dyDescent="0.3">
      <c r="A76">
        <v>1</v>
      </c>
      <c r="B76" t="s">
        <v>115</v>
      </c>
      <c r="C76">
        <v>4</v>
      </c>
      <c r="D76">
        <v>10</v>
      </c>
      <c r="E76" s="9">
        <v>1E-4</v>
      </c>
      <c r="F76">
        <v>0.05</v>
      </c>
      <c r="G76" t="s">
        <v>35</v>
      </c>
      <c r="H76" s="2">
        <f t="shared" ca="1" si="9"/>
        <v>3</v>
      </c>
      <c r="I76">
        <f t="shared" ca="1" si="10"/>
        <v>-20</v>
      </c>
      <c r="K76" s="4">
        <v>1E-4</v>
      </c>
      <c r="L76">
        <v>0.05</v>
      </c>
      <c r="M76" t="s">
        <v>35</v>
      </c>
      <c r="N76" s="2">
        <f t="shared" ca="1" si="11"/>
        <v>3</v>
      </c>
      <c r="O76">
        <f t="shared" ca="1" si="12"/>
        <v>-20</v>
      </c>
    </row>
    <row r="77" spans="1:15" x14ac:dyDescent="0.3">
      <c r="A77">
        <v>1</v>
      </c>
      <c r="B77" t="s">
        <v>115</v>
      </c>
      <c r="C77">
        <v>5</v>
      </c>
      <c r="D77">
        <v>10</v>
      </c>
      <c r="E77" s="9">
        <v>1E-4</v>
      </c>
      <c r="F77">
        <v>0.05</v>
      </c>
      <c r="G77" t="s">
        <v>35</v>
      </c>
      <c r="H77" s="2">
        <f t="shared" ca="1" si="9"/>
        <v>3</v>
      </c>
      <c r="I77">
        <f t="shared" ca="1" si="10"/>
        <v>-10</v>
      </c>
      <c r="K77" s="4">
        <v>1E-4</v>
      </c>
      <c r="L77">
        <v>0.05</v>
      </c>
      <c r="M77" t="s">
        <v>35</v>
      </c>
      <c r="N77" s="2">
        <f t="shared" ca="1" si="11"/>
        <v>3</v>
      </c>
      <c r="O77">
        <f t="shared" ca="1" si="12"/>
        <v>-10</v>
      </c>
    </row>
    <row r="78" spans="1:15" x14ac:dyDescent="0.3">
      <c r="A78">
        <v>1</v>
      </c>
      <c r="B78" t="s">
        <v>115</v>
      </c>
      <c r="C78">
        <v>6</v>
      </c>
      <c r="D78">
        <v>10</v>
      </c>
      <c r="E78" s="9">
        <v>1E-4</v>
      </c>
      <c r="F78">
        <v>0.05</v>
      </c>
      <c r="G78" t="s">
        <v>35</v>
      </c>
      <c r="H78" s="2">
        <f t="shared" ca="1" si="9"/>
        <v>3</v>
      </c>
      <c r="I78">
        <f t="shared" ca="1" si="10"/>
        <v>-5</v>
      </c>
      <c r="K78" s="4">
        <v>1E-4</v>
      </c>
      <c r="L78">
        <v>0.05</v>
      </c>
      <c r="M78" t="s">
        <v>35</v>
      </c>
      <c r="N78" s="2">
        <f t="shared" ca="1" si="11"/>
        <v>3</v>
      </c>
      <c r="O78">
        <f t="shared" ca="1" si="12"/>
        <v>-5</v>
      </c>
    </row>
  </sheetData>
  <phoneticPr fontId="1" type="noConversion"/>
  <dataValidations count="3">
    <dataValidation type="list" allowBlank="1" showInputMessage="1" showErrorMessage="1" sqref="G2:G78" xr:uid="{A65E98AA-2783-4D67-8DC2-8AC3346CD798}">
      <formula1>OFFSET(INDIRECT("$A$1"),1,MATCH(G$1&amp;"_Verify",INDIRECT("$1:$1"),0)-1,COUNTA(OFFSET(INDIRECT("$A:$A"),0,MATCH(G$1&amp;"_Verify",INDIRECT("$1:$1"),0)-1))-1,1)</formula1>
    </dataValidation>
    <dataValidation type="list" allowBlank="1" showInputMessage="1" showErrorMessage="1" sqref="B2:B78" xr:uid="{FDCB49CB-29AB-4F67-917C-4547EAB326E9}">
      <formula1>OFFSET(INDIRECT("$A$1"),1,MATCH(SUBSTITUTE(B$1,"|String","")&amp;"_Verify",INDIRECT("$1:$1"),0)-1,COUNTA(OFFSET(INDIRECT("$A:$A"),0,MATCH(SUBSTITUTE(B$1,"|String","")&amp;"_Verify",INDIRECT("$1:$1"),0)-1))-1,1)</formula1>
    </dataValidation>
    <dataValidation type="list" allowBlank="1" showInputMessage="1" showErrorMessage="1" sqref="M2:M78" xr:uid="{CF832E8A-1AA8-49BB-8358-6B05BF9A42FD}">
      <formula1>OFFSET(INDIRECT("$A$1"),1,MATCH(SUBSTITUTE(M$1,"amplify","")&amp;"_Verify",INDIRECT("$1:$1"),0)-1,COUNTA(OFFSET(INDIRECT("$A:$A"),0,MATCH(SUBSTITUTE(M$1,"amplify","")&amp;"_Verify",INDIRECT("$1:$1"),0)-1))-1,1)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EquipTable</vt:lpstr>
      <vt:lpstr>EnhanceTable</vt:lpstr>
      <vt:lpstr>InnerGradeTable</vt:lpstr>
      <vt:lpstr>TransferTable</vt:lpstr>
      <vt:lpstr>OptionTable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2020-04-13T12:47:36Z</dcterms:modified>
</cp:coreProperties>
</file>