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1D14DC8-F0AB-40D0-BD7F-2B698E9A89C1}" xr6:coauthVersionLast="45" xr6:coauthVersionMax="45" xr10:uidLastSave="{00000000-0000-0000-0000-000000000000}"/>
  <bookViews>
    <workbookView xWindow="-120" yWindow="-120" windowWidth="29040" windowHeight="15840" xr2:uid="{FEBDDD54-94F1-45FC-8942-1CEB3C9600D8}"/>
  </bookViews>
  <sheets>
    <sheet name="mail서버" sheetId="1" r:id="rId1"/>
    <sheet name="down서버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O2" i="1" l="1"/>
  <c r="H2" i="2"/>
  <c r="D2" i="2"/>
  <c r="C2" i="2" s="1"/>
  <c r="J2" i="2" s="1"/>
  <c r="I2" i="2" s="1"/>
  <c r="D4" i="2"/>
  <c r="C4" i="2" s="1"/>
  <c r="D3" i="2"/>
  <c r="C3" i="2" s="1"/>
  <c r="H4" i="2" l="1"/>
  <c r="H3" i="2"/>
  <c r="J4" i="2"/>
  <c r="J3" i="2"/>
  <c r="I3" i="2" s="1"/>
  <c r="I4" i="2" l="1"/>
  <c r="L2" i="2"/>
  <c r="R5" i="1"/>
  <c r="R4" i="1"/>
  <c r="R3" i="1"/>
  <c r="Q5" i="1"/>
  <c r="P5" i="1"/>
  <c r="Q4" i="1"/>
  <c r="P4" i="1"/>
  <c r="Q3" i="1"/>
  <c r="P3" i="1"/>
  <c r="P2" i="1"/>
  <c r="Q2" i="1" l="1"/>
  <c r="R2" i="1" s="1"/>
  <c r="B5" i="1" l="1"/>
  <c r="B4" i="1"/>
  <c r="B3" i="1"/>
  <c r="B2" i="1"/>
  <c r="D1" i="1" l="1" a="1"/>
  <c r="D1" i="1" s="1"/>
  <c r="I5" i="1"/>
  <c r="H5" i="1"/>
  <c r="G5" i="1"/>
  <c r="F5" i="1"/>
  <c r="E5" i="1"/>
  <c r="D5" i="1"/>
  <c r="L5" i="1"/>
  <c r="V5" i="1" l="1"/>
  <c r="T5" i="1"/>
  <c r="S5" i="1"/>
  <c r="Y5" i="1"/>
  <c r="L4" i="1" l="1"/>
  <c r="V4" i="1" s="1"/>
  <c r="I4" i="1"/>
  <c r="H4" i="1"/>
  <c r="G4" i="1"/>
  <c r="F4" i="1"/>
  <c r="E4" i="1"/>
  <c r="D4" i="1"/>
  <c r="T4" i="1" l="1"/>
  <c r="S4" i="1"/>
  <c r="Y4" i="1" l="1"/>
  <c r="I3" i="1"/>
  <c r="H3" i="1"/>
  <c r="G3" i="1"/>
  <c r="I2" i="1"/>
  <c r="H2" i="1"/>
  <c r="G2" i="1"/>
  <c r="E3" i="1" l="1"/>
  <c r="D3" i="1"/>
  <c r="F2" i="1"/>
  <c r="E2" i="1"/>
  <c r="D2" i="1"/>
  <c r="L2" i="1"/>
  <c r="V2" i="1" l="1"/>
  <c r="T3" i="1"/>
  <c r="S3" i="1"/>
  <c r="L3" i="1"/>
  <c r="V3" i="1" l="1"/>
  <c r="Y2" i="1"/>
  <c r="X2" i="1" s="1"/>
  <c r="Y3" i="1"/>
  <c r="X3" i="1" l="1"/>
  <c r="X4" i="1" s="1"/>
  <c r="X5" i="1" s="1"/>
  <c r="AD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15B9F601-7CD6-4C69-A65F-5C49873EF12A}">
      <text>
        <r>
          <rPr>
            <sz val="9"/>
            <color indexed="81"/>
            <rFont val="Tahoma"/>
            <family val="2"/>
          </rPr>
          <t xml:space="preserve">un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
ev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L1" authorId="0" shapeId="0" xr:uid="{A7303149-80DB-41AB-8A09-D685C268BF62}">
      <text>
        <r>
          <rPr>
            <sz val="9"/>
            <color indexed="81"/>
            <rFont val="돋움"/>
            <family val="3"/>
            <charset val="129"/>
          </rPr>
          <t>여기가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비어져있으면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타이틀이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
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제한이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</text>
    </comment>
    <comment ref="AD1" authorId="0" shapeId="0" xr:uid="{F02EBB83-B05A-431B-93DC-E9DC2456024B}">
      <text>
        <r>
          <rPr>
            <sz val="9"/>
            <color indexed="81"/>
            <rFont val="돋움"/>
            <family val="3"/>
            <charset val="129"/>
          </rPr>
          <t>출력을 모두 해제하여 [] 데이터를 올리면 로그인 하는 모든 유저의 데이터가 초기화됨
행추가와 행삭제를 1개씩 하지 말고 토탈 데이터의 숫자가 다르게 해야 로그인하고 있는 유저도 실시간으로 변경점을 비교하여 받을 수 있다</t>
        </r>
      </text>
    </comment>
  </commentList>
</comments>
</file>

<file path=xl/sharedStrings.xml><?xml version="1.0" encoding="utf-8"?>
<sst xmlns="http://schemas.openxmlformats.org/spreadsheetml/2006/main" count="56" uniqueCount="54">
  <si>
    <t>tp</t>
  </si>
  <si>
    <t>tp_Verify</t>
  </si>
  <si>
    <t>장비1상자</t>
  </si>
  <si>
    <t>장비1상자</t>
    <phoneticPr fontId="1" type="noConversion"/>
  </si>
  <si>
    <t>재화</t>
    <phoneticPr fontId="1" type="noConversion"/>
  </si>
  <si>
    <t>vl</t>
  </si>
  <si>
    <t>cn</t>
  </si>
  <si>
    <t>id</t>
    <phoneticPr fontId="1" type="noConversion"/>
  </si>
  <si>
    <t>nm</t>
    <phoneticPr fontId="1" type="noConversion"/>
  </si>
  <si>
    <t>de</t>
    <phoneticPr fontId="1" type="noConversion"/>
  </si>
  <si>
    <t>ti</t>
    <phoneticPr fontId="1" type="noConversion"/>
  </si>
  <si>
    <t>value</t>
    <phoneticPr fontId="1" type="noConversion"/>
  </si>
  <si>
    <t>cu</t>
    <phoneticPr fontId="1" type="noConversion"/>
  </si>
  <si>
    <t>be</t>
    <phoneticPr fontId="1" type="noConversion"/>
  </si>
  <si>
    <t>mail</t>
    <phoneticPr fontId="1" type="noConversion"/>
  </si>
  <si>
    <t>tp</t>
    <phoneticPr fontId="1" type="noConversion"/>
  </si>
  <si>
    <t>일일 우편</t>
  </si>
  <si>
    <t>새해 선물</t>
  </si>
  <si>
    <t>시작일</t>
    <phoneticPr fontId="1" type="noConversion"/>
  </si>
  <si>
    <t>종료일</t>
    <phoneticPr fontId="1" type="noConversion"/>
  </si>
  <si>
    <t>출력</t>
    <phoneticPr fontId="1" type="noConversion"/>
  </si>
  <si>
    <t>테이블연결</t>
    <phoneticPr fontId="1" type="noConversion"/>
  </si>
  <si>
    <t>Jason화</t>
    <phoneticPr fontId="1" type="noConversion"/>
  </si>
  <si>
    <t>sm</t>
    <phoneticPr fontId="1" type="noConversion"/>
  </si>
  <si>
    <t>ey</t>
    <phoneticPr fontId="1" type="noConversion"/>
  </si>
  <si>
    <t>em</t>
    <phoneticPr fontId="1" type="noConversion"/>
  </si>
  <si>
    <t>sd</t>
    <phoneticPr fontId="1" type="noConversion"/>
  </si>
  <si>
    <t>ed</t>
    <phoneticPr fontId="1" type="noConversion"/>
  </si>
  <si>
    <t>이날포함이후부터 제거</t>
    <phoneticPr fontId="1" type="noConversion"/>
  </si>
  <si>
    <t>un</t>
  </si>
  <si>
    <t>ny</t>
  </si>
  <si>
    <t>ev</t>
  </si>
  <si>
    <t>업데이트 내역</t>
  </si>
  <si>
    <t>up</t>
  </si>
  <si>
    <t>재화</t>
  </si>
  <si>
    <t>DI</t>
    <phoneticPr fontId="1" type="noConversion"/>
  </si>
  <si>
    <t>참고</t>
    <phoneticPr fontId="1" type="noConversion"/>
  </si>
  <si>
    <t>중복카운트</t>
    <phoneticPr fontId="1" type="noConversion"/>
  </si>
  <si>
    <t>시각24시</t>
  </si>
  <si>
    <t>시각24시</t>
    <phoneticPr fontId="1" type="noConversion"/>
  </si>
  <si>
    <t>분</t>
  </si>
  <si>
    <t>분</t>
    <phoneticPr fontId="1" type="noConversion"/>
  </si>
  <si>
    <t>한국시각</t>
  </si>
  <si>
    <t>한국시각</t>
    <phoneticPr fontId="1" type="noConversion"/>
  </si>
  <si>
    <t>안보이는 점검우편</t>
    <phoneticPr fontId="1" type="noConversion"/>
  </si>
  <si>
    <t>down</t>
    <phoneticPr fontId="1" type="noConversion"/>
  </si>
  <si>
    <t>순번</t>
    <phoneticPr fontId="1" type="noConversion"/>
  </si>
  <si>
    <t>값</t>
    <phoneticPr fontId="1" type="noConversion"/>
  </si>
  <si>
    <t>항목설명</t>
    <phoneticPr fontId="1" type="noConversion"/>
  </si>
  <si>
    <t>서버다운여부</t>
    <phoneticPr fontId="1" type="noConversion"/>
  </si>
  <si>
    <t>서버다운시작시각</t>
    <phoneticPr fontId="1" type="noConversion"/>
  </si>
  <si>
    <t>서버다운끝시각</t>
    <phoneticPr fontId="1" type="noConversion"/>
  </si>
  <si>
    <t>데이터</t>
    <phoneticPr fontId="1" type="noConversion"/>
  </si>
  <si>
    <t>중간 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</si>
</sst>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AM/PM\ h:mm:ss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NumberFormat="1" applyFont="1">
      <alignment vertical="center"/>
    </xf>
    <xf numFmtId="14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0B29-675C-490E-8FE8-27B6926F873F}">
  <dimension ref="A1:AD5"/>
  <sheetViews>
    <sheetView tabSelected="1" topLeftCell="D1" workbookViewId="0">
      <pane ySplit="1" topLeftCell="A2" activePane="bottomLeft" state="frozen"/>
      <selection pane="bottomLeft" activeCell="AD2" sqref="AD2"/>
    </sheetView>
  </sheetViews>
  <sheetFormatPr defaultRowHeight="16.5" outlineLevelCol="1"/>
  <cols>
    <col min="1" max="1" width="4.625" customWidth="1"/>
    <col min="2" max="2" width="4.75" customWidth="1" outlineLevel="1"/>
    <col min="3" max="3" width="16.75" customWidth="1" outlineLevel="1"/>
    <col min="4" max="4" width="5.5" bestFit="1" customWidth="1"/>
    <col min="5" max="5" width="3.875" bestFit="1" customWidth="1"/>
    <col min="6" max="6" width="3.5" bestFit="1" customWidth="1"/>
    <col min="7" max="7" width="5.5" bestFit="1" customWidth="1"/>
    <col min="8" max="8" width="4.125" bestFit="1" customWidth="1"/>
    <col min="9" max="9" width="3.625" bestFit="1" customWidth="1"/>
    <col min="10" max="11" width="10.875" style="3" customWidth="1" outlineLevel="1"/>
    <col min="12" max="12" width="4.625" customWidth="1"/>
    <col min="13" max="13" width="9.875" customWidth="1" outlineLevel="1"/>
    <col min="14" max="14" width="4.875" customWidth="1"/>
    <col min="15" max="15" width="6.625" customWidth="1"/>
    <col min="16" max="17" width="10.375" customWidth="1" outlineLevel="1"/>
    <col min="18" max="18" width="22" customWidth="1" outlineLevel="1"/>
    <col min="21" max="21" width="5.125" customWidth="1"/>
    <col min="22" max="22" width="11.25" customWidth="1" outlineLevel="1"/>
    <col min="23" max="23" width="5.5" customWidth="1" outlineLevel="1"/>
    <col min="24" max="25" width="9" customWidth="1" outlineLevel="1"/>
    <col min="27" max="27" width="9.875" customWidth="1" outlineLevel="1"/>
    <col min="28" max="28" width="9" customWidth="1" outlineLevel="1"/>
    <col min="30" max="30" width="9" customWidth="1" outlineLevel="1"/>
  </cols>
  <sheetData>
    <row r="1" spans="1:30" ht="27" customHeight="1">
      <c r="A1" s="1" t="s">
        <v>7</v>
      </c>
      <c r="B1" s="6" t="s">
        <v>37</v>
      </c>
      <c r="C1" t="s">
        <v>36</v>
      </c>
      <c r="D1" s="2" t="str">
        <f t="array" ref="D1">IF(SUM(IF(B:B&gt;=2,1,0))&gt;1,"중복아이디있음","sy")</f>
        <v>sy</v>
      </c>
      <c r="E1" s="2" t="s">
        <v>23</v>
      </c>
      <c r="F1" s="2" t="s">
        <v>26</v>
      </c>
      <c r="G1" s="2" t="s">
        <v>24</v>
      </c>
      <c r="H1" s="2" t="s">
        <v>25</v>
      </c>
      <c r="I1" s="2" t="s">
        <v>27</v>
      </c>
      <c r="J1" s="3" t="s">
        <v>18</v>
      </c>
      <c r="K1" s="3" t="s">
        <v>19</v>
      </c>
      <c r="L1" s="2" t="s">
        <v>15</v>
      </c>
      <c r="M1" t="s">
        <v>0</v>
      </c>
      <c r="N1" s="2" t="s">
        <v>5</v>
      </c>
      <c r="O1" s="2" t="s">
        <v>6</v>
      </c>
      <c r="P1" s="5" t="s">
        <v>39</v>
      </c>
      <c r="Q1" s="5" t="s">
        <v>41</v>
      </c>
      <c r="R1" s="5" t="s">
        <v>43</v>
      </c>
      <c r="S1" s="2" t="s">
        <v>8</v>
      </c>
      <c r="T1" s="2" t="s">
        <v>9</v>
      </c>
      <c r="U1" s="2" t="s">
        <v>10</v>
      </c>
      <c r="V1" s="5" t="s">
        <v>28</v>
      </c>
      <c r="W1" s="5" t="s">
        <v>20</v>
      </c>
      <c r="X1" s="6" t="s">
        <v>21</v>
      </c>
      <c r="Y1" s="6" t="s">
        <v>22</v>
      </c>
      <c r="AA1" t="s">
        <v>1</v>
      </c>
      <c r="AB1" t="s">
        <v>11</v>
      </c>
      <c r="AD1" t="s">
        <v>14</v>
      </c>
    </row>
    <row r="2" spans="1:30">
      <c r="A2" t="s">
        <v>29</v>
      </c>
      <c r="B2">
        <f>COUNTIF(A:A,A2)</f>
        <v>1</v>
      </c>
      <c r="C2" t="s">
        <v>44</v>
      </c>
      <c r="D2">
        <f>YEAR(J2)</f>
        <v>2020</v>
      </c>
      <c r="E2">
        <f>MONTH(J2)</f>
        <v>5</v>
      </c>
      <c r="F2">
        <f>DAY(J2)</f>
        <v>13</v>
      </c>
      <c r="G2">
        <f>YEAR(K2+1)</f>
        <v>2020</v>
      </c>
      <c r="H2">
        <f>MONTH(K2+1)</f>
        <v>5</v>
      </c>
      <c r="I2">
        <f>DAY(K2+1)</f>
        <v>18</v>
      </c>
      <c r="J2" s="4">
        <v>43964</v>
      </c>
      <c r="K2" s="4">
        <v>43968</v>
      </c>
      <c r="L2" t="str">
        <f ca="1">IF(ISBLANK(M2),"",
VLOOKUP(M2,OFFSET(INDIRECT("$A:$B"),0,MATCH(M$1&amp;"_Verify",INDIRECT("$1:$1"),0)-1),2,0)
)</f>
        <v/>
      </c>
      <c r="O2">
        <f>-(24*60-((9)*60+(0)))</f>
        <v>-900</v>
      </c>
      <c r="P2">
        <f>IF(A2&lt;&gt;"un","",
INT((24*60+O2)/60))</f>
        <v>9</v>
      </c>
      <c r="Q2">
        <f>IF(A2&lt;&gt;"un","",
MOD(24*60+O2,60))</f>
        <v>0</v>
      </c>
      <c r="R2" s="9">
        <f>IF(A2&lt;&gt;"un","",
K2+9/24+P2/24+Q2/24/60)</f>
        <v>43968.75</v>
      </c>
      <c r="U2">
        <v>7</v>
      </c>
      <c r="V2" s="7">
        <f ca="1">K2+IF(LEN(L2)=0,0,U2)+1</f>
        <v>43969</v>
      </c>
      <c r="W2">
        <v>1</v>
      </c>
      <c r="X2" t="str">
        <f ca="1">Y2</f>
        <v>{"id":"un","sy":"2020","sm":"5","sd":"13","ey":"2020","em":"5","ed":"18","cn":-900,"ti":7}</v>
      </c>
      <c r="Y2" t="str">
        <f t="shared" ref="Y2:Y4" ca="1" si="0">IF(W2&lt;&gt;1,"",
"{"""&amp;A$1&amp;""":"""&amp;A2&amp;""""
&amp;","""&amp;D$1&amp;""":"""&amp;D2&amp;""""
&amp;","""&amp;E$1&amp;""":"""&amp;E2&amp;""""
&amp;","""&amp;F$1&amp;""":"""&amp;F2&amp;""""
&amp;","""&amp;G$1&amp;""":"""&amp;G2&amp;""""
&amp;","""&amp;H$1&amp;""":"""&amp;H2&amp;""""
&amp;","""&amp;I$1&amp;""":"""&amp;I2&amp;""""
&amp;IF(LEN(L2)=0,"",","""&amp;L$1&amp;""":"""&amp;L2&amp;"""")
&amp;IF(LEN(N2)=0,"",","""&amp;N$1&amp;""":"""&amp;N2&amp;"""")
&amp;IF(LEN(O2)=0,"",","""&amp;O$1&amp;""":"&amp;O2)
&amp;IF(LEN(S2)=0,"",","""&amp;S$1&amp;""":"""&amp;S2&amp;"""")
&amp;IF(LEN(T2)=0,"",","""&amp;T$1&amp;""":"""&amp;T2&amp;"""")
&amp;","""&amp;U$1&amp;""":"&amp;U2&amp;"}")</f>
        <v>{"id":"un","sy":"2020","sm":"5","sd":"13","ey":"2020","em":"5","ed":"18","cn":-900,"ti":7}</v>
      </c>
      <c r="AA2" t="s">
        <v>4</v>
      </c>
      <c r="AB2" t="s">
        <v>12</v>
      </c>
      <c r="AD2" t="str">
        <f ca="1">"["&amp;
IF(LEFT(OFFSET(X1,COUNTA(X:X)-1,0),1)=",",SUBSTITUTE(OFFSET(X1,COUNTA(X:X)-1,0),",","",1),OFFSET(X1,COUNTA(X:X)-1,0))
&amp;"]"</f>
        <v>[{"id":"un","sy":"2020","sm":"5","sd":"13","ey":"2020","em":"5","ed":"18","cn":-900,"ti":7},{"id":"ev","sy":"2020","sm":"5","sd":"28","ey":"2020","em":"6","ed":"4","tp":"be","vl":"1","cn":1,"nm":"Mn_ev","de":"Md_ev","ti":1},{"id":"up","sy":"2020","sm":"6","sd":"1","ey":"2020","em":"6","ed":"4","nm":"Mn_up","de":"Md_up","ti":7},{"id":"ny","sy":"2020","sm":"6","sd":"3","ey":"2020","em":"6","ed":"6","tp":"cu","vl":"DI","cn":3,"nm":"Mn_ny","de":"Md_ny","ti":3}]</v>
      </c>
    </row>
    <row r="3" spans="1:30">
      <c r="A3" t="s">
        <v>31</v>
      </c>
      <c r="B3">
        <f>COUNTIF(A:A,A3)</f>
        <v>1</v>
      </c>
      <c r="C3" t="s">
        <v>16</v>
      </c>
      <c r="D3">
        <f t="shared" ref="D3" si="1">YEAR(J3)</f>
        <v>2020</v>
      </c>
      <c r="E3">
        <f t="shared" ref="E3" si="2">MONTH(J3)</f>
        <v>5</v>
      </c>
      <c r="F3">
        <f t="shared" ref="F3" si="3">DAY(J3)</f>
        <v>28</v>
      </c>
      <c r="G3">
        <f t="shared" ref="G3" si="4">YEAR(K3+1)</f>
        <v>2020</v>
      </c>
      <c r="H3">
        <f t="shared" ref="H3" si="5">MONTH(K3+1)</f>
        <v>6</v>
      </c>
      <c r="I3">
        <f t="shared" ref="I3" si="6">DAY(K3+1)</f>
        <v>4</v>
      </c>
      <c r="J3" s="4">
        <v>43979</v>
      </c>
      <c r="K3" s="4">
        <v>43985</v>
      </c>
      <c r="L3" t="str">
        <f ca="1">IF(ISBLANK(M3),"",
VLOOKUP(M3,OFFSET(INDIRECT("$A:$B"),0,MATCH(M$1&amp;"_Verify",INDIRECT("$1:$1"),0)-1),2,0)
)</f>
        <v>be</v>
      </c>
      <c r="M3" t="s">
        <v>2</v>
      </c>
      <c r="N3">
        <v>1</v>
      </c>
      <c r="O3">
        <v>1</v>
      </c>
      <c r="P3" t="str">
        <f t="shared" ref="P3:P5" si="7">IF(A3&lt;&gt;"un","",
INT((24*60+O3)/60))</f>
        <v/>
      </c>
      <c r="Q3" t="str">
        <f t="shared" ref="Q3:Q5" si="8">IF(A3&lt;&gt;"un","",
MOD(24*60+O3,60))</f>
        <v/>
      </c>
      <c r="R3" s="9" t="str">
        <f t="shared" ref="R3:R5" si="9">IF(A3&lt;&gt;"un","",
K3+9/24+P3/24+Q3/24/60)</f>
        <v/>
      </c>
      <c r="S3" t="str">
        <f>"Mn_"&amp;A3</f>
        <v>Mn_ev</v>
      </c>
      <c r="T3" t="str">
        <f>"Md_"&amp;A3</f>
        <v>Md_ev</v>
      </c>
      <c r="U3">
        <v>1</v>
      </c>
      <c r="V3" s="7">
        <f t="shared" ref="V3:V5" ca="1" si="10">K3+IF(LEN(L3)=0,0,U3)+1</f>
        <v>43987</v>
      </c>
      <c r="W3">
        <v>1</v>
      </c>
      <c r="X3" t="str">
        <f t="shared" ref="X3" ca="1" si="11">X2&amp;IF(LEN(Y3)=0,"",","&amp;Y3)</f>
        <v>{"id":"un","sy":"2020","sm":"5","sd":"13","ey":"2020","em":"5","ed":"18","cn":-900,"ti":7},{"id":"ev","sy":"2020","sm":"5","sd":"28","ey":"2020","em":"6","ed":"4","tp":"be","vl":"1","cn":1,"nm":"Mn_ev","de":"Md_ev","ti":1}</v>
      </c>
      <c r="Y3" t="str">
        <f t="shared" ca="1" si="0"/>
        <v>{"id":"ev","sy":"2020","sm":"5","sd":"28","ey":"2020","em":"6","ed":"4","tp":"be","vl":"1","cn":1,"nm":"Mn_ev","de":"Md_ev","ti":1}</v>
      </c>
      <c r="AA3" t="s">
        <v>3</v>
      </c>
      <c r="AB3" t="s">
        <v>13</v>
      </c>
    </row>
    <row r="4" spans="1:30">
      <c r="A4" t="s">
        <v>33</v>
      </c>
      <c r="B4">
        <f>COUNTIF(A:A,A4)</f>
        <v>1</v>
      </c>
      <c r="C4" t="s">
        <v>32</v>
      </c>
      <c r="D4">
        <f t="shared" ref="D4" si="12">YEAR(J4)</f>
        <v>2020</v>
      </c>
      <c r="E4">
        <f t="shared" ref="E4" si="13">MONTH(J4)</f>
        <v>6</v>
      </c>
      <c r="F4">
        <f t="shared" ref="F4" si="14">DAY(J4)</f>
        <v>1</v>
      </c>
      <c r="G4">
        <f t="shared" ref="G4" si="15">YEAR(K4+1)</f>
        <v>2020</v>
      </c>
      <c r="H4">
        <f t="shared" ref="H4" si="16">MONTH(K4+1)</f>
        <v>6</v>
      </c>
      <c r="I4">
        <f t="shared" ref="I4" si="17">DAY(K4+1)</f>
        <v>4</v>
      </c>
      <c r="J4" s="4">
        <v>43983</v>
      </c>
      <c r="K4" s="4">
        <v>43985</v>
      </c>
      <c r="L4" t="str">
        <f ca="1">IF(ISBLANK(M4),"",
VLOOKUP(M4,OFFSET(INDIRECT("$A:$B"),0,MATCH(M$1&amp;"_Verify",INDIRECT("$1:$1"),0)-1),2,0)
)</f>
        <v/>
      </c>
      <c r="P4" t="str">
        <f t="shared" si="7"/>
        <v/>
      </c>
      <c r="Q4" t="str">
        <f t="shared" si="8"/>
        <v/>
      </c>
      <c r="R4" s="9" t="str">
        <f t="shared" si="9"/>
        <v/>
      </c>
      <c r="S4" t="str">
        <f>"Mn_"&amp;A4</f>
        <v>Mn_up</v>
      </c>
      <c r="T4" t="str">
        <f>"Md_"&amp;A4</f>
        <v>Md_up</v>
      </c>
      <c r="U4">
        <v>7</v>
      </c>
      <c r="V4" s="7">
        <f t="shared" ca="1" si="10"/>
        <v>43986</v>
      </c>
      <c r="W4">
        <v>1</v>
      </c>
      <c r="X4" t="str">
        <f t="shared" ref="X4" ca="1" si="18">X3&amp;IF(LEN(Y4)=0,"",","&amp;Y4)</f>
        <v>{"id":"un","sy":"2020","sm":"5","sd":"13","ey":"2020","em":"5","ed":"18","cn":-900,"ti":7},{"id":"ev","sy":"2020","sm":"5","sd":"28","ey":"2020","em":"6","ed":"4","tp":"be","vl":"1","cn":1,"nm":"Mn_ev","de":"Md_ev","ti":1},{"id":"up","sy":"2020","sm":"6","sd":"1","ey":"2020","em":"6","ed":"4","nm":"Mn_up","de":"Md_up","ti":7}</v>
      </c>
      <c r="Y4" t="str">
        <f t="shared" ca="1" si="0"/>
        <v>{"id":"up","sy":"2020","sm":"6","sd":"1","ey":"2020","em":"6","ed":"4","nm":"Mn_up","de":"Md_up","ti":7}</v>
      </c>
    </row>
    <row r="5" spans="1:30">
      <c r="A5" t="s">
        <v>30</v>
      </c>
      <c r="B5">
        <f>COUNTIF(A:A,A5)</f>
        <v>1</v>
      </c>
      <c r="C5" t="s">
        <v>17</v>
      </c>
      <c r="D5">
        <f>YEAR(J5)</f>
        <v>2020</v>
      </c>
      <c r="E5">
        <f>MONTH(J5)</f>
        <v>6</v>
      </c>
      <c r="F5">
        <f>DAY(J5)</f>
        <v>3</v>
      </c>
      <c r="G5">
        <f>YEAR(K5+1)</f>
        <v>2020</v>
      </c>
      <c r="H5">
        <f>MONTH(K5+1)</f>
        <v>6</v>
      </c>
      <c r="I5">
        <f>DAY(K5+1)</f>
        <v>6</v>
      </c>
      <c r="J5" s="4">
        <v>43985</v>
      </c>
      <c r="K5" s="4">
        <v>43987</v>
      </c>
      <c r="L5" t="str">
        <f ca="1">IF(ISBLANK(M5),"",
VLOOKUP(M5,OFFSET(INDIRECT("$A:$B"),0,MATCH(M$1&amp;"_Verify",INDIRECT("$1:$1"),0)-1),2,0)
)</f>
        <v>cu</v>
      </c>
      <c r="M5" t="s">
        <v>34</v>
      </c>
      <c r="N5" t="s">
        <v>35</v>
      </c>
      <c r="O5">
        <v>3</v>
      </c>
      <c r="P5" t="str">
        <f t="shared" si="7"/>
        <v/>
      </c>
      <c r="Q5" t="str">
        <f t="shared" si="8"/>
        <v/>
      </c>
      <c r="R5" s="9" t="str">
        <f t="shared" si="9"/>
        <v/>
      </c>
      <c r="S5" t="str">
        <f>"Mn_"&amp;A5</f>
        <v>Mn_ny</v>
      </c>
      <c r="T5" t="str">
        <f>"Md_"&amp;A5</f>
        <v>Md_ny</v>
      </c>
      <c r="U5">
        <v>3</v>
      </c>
      <c r="V5" s="7">
        <f t="shared" ca="1" si="10"/>
        <v>43991</v>
      </c>
      <c r="W5">
        <v>1</v>
      </c>
      <c r="X5" t="str">
        <f ca="1">X4&amp;IF(LEN(Y5)=0,"",","&amp;Y5)</f>
        <v>{"id":"un","sy":"2020","sm":"5","sd":"13","ey":"2020","em":"5","ed":"18","cn":-900,"ti":7},{"id":"ev","sy":"2020","sm":"5","sd":"28","ey":"2020","em":"6","ed":"4","tp":"be","vl":"1","cn":1,"nm":"Mn_ev","de":"Md_ev","ti":1},{"id":"up","sy":"2020","sm":"6","sd":"1","ey":"2020","em":"6","ed":"4","nm":"Mn_up","de":"Md_up","ti":7},{"id":"ny","sy":"2020","sm":"6","sd":"3","ey":"2020","em":"6","ed":"6","tp":"cu","vl":"DI","cn":3,"nm":"Mn_ny","de":"Md_ny","ti":3}</v>
      </c>
      <c r="Y5" t="str">
        <f ca="1">IF(W5&lt;&gt;1,"",
"{"""&amp;A$1&amp;""":"""&amp;A5&amp;""""
&amp;","""&amp;D$1&amp;""":"""&amp;D5&amp;""""
&amp;","""&amp;E$1&amp;""":"""&amp;E5&amp;""""
&amp;","""&amp;F$1&amp;""":"""&amp;F5&amp;""""
&amp;","""&amp;G$1&amp;""":"""&amp;G5&amp;""""
&amp;","""&amp;H$1&amp;""":"""&amp;H5&amp;""""
&amp;","""&amp;I$1&amp;""":"""&amp;I5&amp;""""
&amp;IF(LEN(L5)=0,"",","""&amp;L$1&amp;""":"""&amp;L5&amp;"""")
&amp;IF(LEN(N5)=0,"",","""&amp;N$1&amp;""":"""&amp;N5&amp;"""")
&amp;IF(LEN(O5)=0,"",","""&amp;O$1&amp;""":"&amp;O5)
&amp;IF(LEN(S5)=0,"",","""&amp;S$1&amp;""":"""&amp;S5&amp;"""")
&amp;IF(LEN(T5)=0,"",","""&amp;T$1&amp;""":"""&amp;T5&amp;"""")
&amp;","""&amp;U$1&amp;""":"&amp;U5&amp;"}")</f>
        <v>{"id":"ny","sy":"2020","sm":"6","sd":"3","ey":"2020","em":"6","ed":"6","tp":"cu","vl":"DI","cn":3,"nm":"Mn_ny","de":"Md_ny","ti":3}</v>
      </c>
    </row>
  </sheetData>
  <phoneticPr fontId="1" type="noConversion"/>
  <dataValidations count="1">
    <dataValidation type="list" allowBlank="1" showInputMessage="1" showErrorMessage="1" sqref="M2:M5" xr:uid="{9A9A1257-E73D-4388-AD2E-6551E9FC8AC7}">
      <formula1>OFFSET(INDIRECT("$A$1"),1,MATCH(M$1&amp;"_Verify",INDIRECT("$1:$1"),0)-1,COUNTA(OFFSET(INDIRECT("$A:$A"),0,MATCH(M$1&amp;"_Verify",INDIRECT("$1:$1"),0)-1))-1,1)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F8B4-F612-466E-BE87-D206D0DE5323}">
  <dimension ref="A1:L4"/>
  <sheetViews>
    <sheetView workbookViewId="0">
      <selection activeCell="C4" sqref="C4:D4"/>
    </sheetView>
  </sheetViews>
  <sheetFormatPr defaultRowHeight="16.5"/>
  <cols>
    <col min="2" max="2" width="22" customWidth="1"/>
    <col min="3" max="3" width="30.75" bestFit="1" customWidth="1"/>
    <col min="4" max="4" width="22.25" style="8" bestFit="1" customWidth="1"/>
    <col min="5" max="5" width="11.125" bestFit="1" customWidth="1"/>
    <col min="6" max="7" width="11.125" customWidth="1"/>
    <col min="8" max="8" width="22" style="8" customWidth="1"/>
    <col min="9" max="10" width="11.125" style="8" customWidth="1"/>
  </cols>
  <sheetData>
    <row r="1" spans="1:12" ht="27" customHeight="1">
      <c r="A1" t="s">
        <v>46</v>
      </c>
      <c r="B1" t="s">
        <v>48</v>
      </c>
      <c r="C1" t="s">
        <v>52</v>
      </c>
      <c r="D1" s="8" t="s">
        <v>53</v>
      </c>
      <c r="E1" s="1" t="s">
        <v>47</v>
      </c>
      <c r="F1" s="2" t="s">
        <v>38</v>
      </c>
      <c r="G1" s="2" t="s">
        <v>40</v>
      </c>
      <c r="H1" s="8" t="s">
        <v>42</v>
      </c>
      <c r="I1" s="8" t="s">
        <v>21</v>
      </c>
      <c r="J1" s="8" t="s">
        <v>22</v>
      </c>
      <c r="L1" t="s">
        <v>45</v>
      </c>
    </row>
    <row r="2" spans="1:12">
      <c r="A2">
        <v>0</v>
      </c>
      <c r="B2" t="s">
        <v>49</v>
      </c>
      <c r="C2">
        <f>D2</f>
        <v>0</v>
      </c>
      <c r="D2" s="8">
        <f>E2</f>
        <v>0</v>
      </c>
      <c r="E2">
        <v>0</v>
      </c>
      <c r="H2" s="8" t="str">
        <f>IF(A2=0,"",D2)</f>
        <v/>
      </c>
      <c r="I2" s="8" t="str">
        <f>J2</f>
        <v>"0":"0"</v>
      </c>
      <c r="J2" s="8" t="str">
        <f t="shared" ref="J2" si="0">""""&amp;$A2&amp;""":"""&amp;C2&amp;""""</f>
        <v>"0":"0"</v>
      </c>
      <c r="L2" t="str">
        <f ca="1">"{"&amp;
IF(LEFT(OFFSET(I1,COUNTA(I:I)-1,0),1)=",",SUBSTITUTE(OFFSET(I1,COUNTA(I:I)-1,0),",","",1),OFFSET(I1,COUNTA(I:I)-1,0))
&amp;"}"</f>
        <v>{"0":"0","1":"Sun, 17 May 2020 09:00:00 GMT","2":"Sun, 17 May 2020 09:15:00 GMT"}</v>
      </c>
    </row>
    <row r="3" spans="1:12">
      <c r="A3">
        <v>1</v>
      </c>
      <c r="B3" t="s">
        <v>50</v>
      </c>
      <c r="C3" s="10" t="str">
        <f>CHOOSE(WEEKDAY(D3),"Sun","Mon","Tue","Wed","Thu","Fri","Sat")&amp;", "
&amp;TEXT(D3,"dd mmm yyyy")&amp;" "
&amp;TEXT(D3,"hh:mm:ss")&amp;" GMT"</f>
        <v>Sun, 17 May 2020 09:00:00 GMT</v>
      </c>
      <c r="D3" s="9">
        <f>E3+F3/24+G3/24/60</f>
        <v>43968.375</v>
      </c>
      <c r="E3" s="7">
        <v>43968</v>
      </c>
      <c r="F3" s="10">
        <v>9</v>
      </c>
      <c r="G3" s="10">
        <v>0</v>
      </c>
      <c r="H3" s="9">
        <f t="shared" ref="H3:H4" si="1">IF(A3=0,"",D3+9/24)</f>
        <v>43968.75</v>
      </c>
      <c r="I3" s="10" t="str">
        <f>I2&amp;","&amp;J3</f>
        <v>"0":"0","1":"Sun, 17 May 2020 09:00:00 GMT"</v>
      </c>
      <c r="J3" s="8" t="str">
        <f>""""&amp;$A3&amp;""":"""&amp;C3&amp;""""</f>
        <v>"1":"Sun, 17 May 2020 09:00:00 GMT"</v>
      </c>
    </row>
    <row r="4" spans="1:12">
      <c r="A4">
        <v>2</v>
      </c>
      <c r="B4" t="s">
        <v>51</v>
      </c>
      <c r="C4" s="10" t="str">
        <f>CHOOSE(WEEKDAY(D4),"Sun","Mon","Tue","Wed","Thu","Fri","Sat")&amp;", "
&amp;TEXT(D4,"dd mmm yyyy")&amp;" "
&amp;TEXT(D4,"hh:mm:ss")&amp;" GMT"</f>
        <v>Sun, 17 May 2020 09:15:00 GMT</v>
      </c>
      <c r="D4" s="9">
        <f>E4+F4/24+G4/24/60</f>
        <v>43968.385416666664</v>
      </c>
      <c r="E4" s="7">
        <v>43968</v>
      </c>
      <c r="F4" s="10">
        <v>9</v>
      </c>
      <c r="G4" s="10">
        <v>15</v>
      </c>
      <c r="H4" s="9">
        <f t="shared" si="1"/>
        <v>43968.760416666664</v>
      </c>
      <c r="I4" s="10" t="str">
        <f>I3&amp;","&amp;J4</f>
        <v>"0":"0","1":"Sun, 17 May 2020 09:00:00 GMT","2":"Sun, 17 May 2020 09:15:00 GMT"</v>
      </c>
      <c r="J4" s="8" t="str">
        <f t="shared" ref="J4" si="2">""""&amp;$A4&amp;""":"""&amp;C4&amp;""""</f>
        <v>"2":"Sun, 17 May 2020 09:15:00 GMT"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mail서버</vt:lpstr>
      <vt:lpstr>down서버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2020-05-14T11:30:48Z</dcterms:created>
  <dcterms:modified xsi:type="dcterms:W3CDTF">2020-06-03T03:35:07Z</dcterms:modified>
</cp:coreProperties>
</file>