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B53F913-F8FC-4059-981C-4F559937AA31}" xr6:coauthVersionLast="45" xr6:coauthVersionMax="45" xr10:uidLastSave="{00000000-0000-0000-0000-000000000000}"/>
  <bookViews>
    <workbookView xWindow="-28920" yWindow="-120" windowWidth="29040" windowHeight="15840" tabRatio="653" activeTab="5"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290" i="9" l="1"/>
  <c r="AI290" i="9"/>
  <c r="AJ290" i="9"/>
  <c r="AK290" i="9"/>
  <c r="AI287" i="9"/>
  <c r="AJ287" i="9"/>
  <c r="V4" i="11" l="1"/>
  <c r="T4" i="11"/>
  <c r="S4" i="11"/>
  <c r="E4" i="11"/>
  <c r="D4" i="11"/>
  <c r="C4" i="11"/>
  <c r="J28" i="8" l="1"/>
  <c r="J29" i="8"/>
  <c r="T36" i="11" l="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3" i="11"/>
  <c r="S2" i="11"/>
  <c r="V39" i="11" l="1"/>
  <c r="T39" i="11"/>
  <c r="E39" i="11"/>
  <c r="C39" i="11"/>
  <c r="E65" i="11" l="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3" i="11"/>
  <c r="E2" i="11"/>
  <c r="E5" i="11"/>
  <c r="V65" i="11" l="1"/>
  <c r="V64" i="11"/>
  <c r="V63" i="11"/>
  <c r="V62" i="11"/>
  <c r="V61" i="11"/>
  <c r="V60" i="11"/>
  <c r="V59" i="11"/>
  <c r="V58" i="11"/>
  <c r="V57" i="11"/>
  <c r="V56" i="11"/>
  <c r="V55" i="11"/>
  <c r="V54" i="11"/>
  <c r="V53" i="11"/>
  <c r="V52" i="11"/>
  <c r="V51" i="11"/>
  <c r="V50" i="11"/>
  <c r="V49" i="11"/>
  <c r="V48" i="11"/>
  <c r="V47" i="11"/>
  <c r="V46" i="11"/>
  <c r="V45" i="11"/>
  <c r="V44" i="11"/>
  <c r="V43" i="11"/>
  <c r="V42" i="11"/>
  <c r="V41" i="11"/>
  <c r="V40"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3" i="11"/>
  <c r="V2" i="11"/>
  <c r="U2" i="11" s="1"/>
  <c r="D26" i="11"/>
  <c r="D25" i="11"/>
  <c r="D22" i="11"/>
  <c r="D3" i="11"/>
  <c r="U3" i="11" l="1"/>
  <c r="U4" i="11" s="1"/>
  <c r="U5" i="11" l="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s="1"/>
  <c r="U39" i="11" l="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U65" i="11" s="1"/>
  <c r="X2" i="11" l="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3" i="11"/>
  <c r="C2" i="11"/>
  <c r="T65"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8" i="11"/>
  <c r="T37" i="11"/>
  <c r="T35"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3" i="11"/>
  <c r="T2" i="11"/>
  <c r="AZ6" i="9" l="1"/>
  <c r="AW12" i="9" l="1"/>
  <c r="AW11" i="9"/>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AW8" i="9" l="1"/>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6" i="9"/>
  <c r="AK120" i="9"/>
  <c r="AK121"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0"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1" i="9" l="1"/>
  <c r="AV10" i="9"/>
  <c r="S336" i="9"/>
  <c r="S318" i="9"/>
  <c r="S60" i="9"/>
  <c r="P367" i="9"/>
  <c r="R80" i="9"/>
  <c r="Q80" i="9"/>
  <c r="R318" i="9"/>
  <c r="R319" i="9" s="1"/>
  <c r="Q317" i="9"/>
  <c r="R317" i="9"/>
  <c r="R322" i="9"/>
  <c r="Q322" i="9"/>
  <c r="R310" i="9"/>
  <c r="Q310" i="9"/>
  <c r="R180" i="9"/>
  <c r="Q180" i="9"/>
  <c r="R336" i="9"/>
  <c r="Q335" i="9"/>
  <c r="R335" i="9"/>
  <c r="R325" i="9"/>
  <c r="Q325" i="9"/>
  <c r="Q251" i="9"/>
  <c r="R251" i="9"/>
  <c r="R71" i="9"/>
  <c r="Q71" i="9"/>
  <c r="Q344" i="9"/>
  <c r="R344" i="9"/>
  <c r="Q21" i="9"/>
  <c r="R21" i="9"/>
  <c r="Q131" i="9"/>
  <c r="R131"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N316" i="9"/>
  <c r="T316" i="9" s="1"/>
  <c r="P316" i="9"/>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96" i="9" l="1"/>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135" i="9"/>
  <c r="S206" i="9"/>
  <c r="S311" i="9"/>
  <c r="S205" i="9"/>
  <c r="S66" i="9"/>
  <c r="S116" i="9"/>
  <c r="S24" i="9"/>
  <c r="S94" i="9"/>
  <c r="S105" i="9"/>
  <c r="S86" i="9"/>
  <c r="S305" i="9"/>
  <c r="S194" i="9"/>
  <c r="S54" i="9"/>
  <c r="S317"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Q347" i="9"/>
  <c r="Q348" i="9" s="1"/>
  <c r="Q349" i="9" s="1"/>
  <c r="Q350" i="9" s="1"/>
  <c r="S347" i="9"/>
  <c r="S325" i="9"/>
  <c r="S333" i="9"/>
  <c r="S91" i="9"/>
  <c r="S334" i="9"/>
  <c r="S352" i="9"/>
  <c r="S151" i="9"/>
  <c r="S111" i="9"/>
  <c r="S121" i="9"/>
  <c r="S371" i="9"/>
  <c r="S351" i="9"/>
  <c r="S101" i="9"/>
  <c r="S251" i="9"/>
  <c r="S360" i="9"/>
  <c r="S81" i="9"/>
  <c r="S51" i="9"/>
  <c r="S353" i="9"/>
  <c r="S328" i="9"/>
  <c r="S71" i="9"/>
  <c r="S11" i="9"/>
  <c r="S181" i="9"/>
  <c r="S359" i="9"/>
  <c r="S231" i="9"/>
  <c r="AB7" i="8"/>
  <c r="R347" i="9"/>
  <c r="R348" i="9" s="1"/>
  <c r="R349" i="9" s="1"/>
  <c r="R350" i="9" s="1"/>
  <c r="R60" i="9"/>
  <c r="N348" i="9"/>
  <c r="T348" i="9" s="1"/>
  <c r="AB9" i="8"/>
  <c r="AB5" i="8"/>
  <c r="AC4" i="8"/>
  <c r="AC5" i="8" s="1"/>
  <c r="AB6" i="8"/>
  <c r="AB10" i="8"/>
  <c r="AB8" i="8"/>
  <c r="AJ350" i="9"/>
  <c r="AJ349" i="9"/>
  <c r="AJ347" i="9"/>
  <c r="AJ346" i="9"/>
  <c r="AJ345" i="9"/>
  <c r="R296" i="9" l="1"/>
  <c r="R294" i="9"/>
  <c r="R16" i="9"/>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17" i="9" l="1"/>
  <c r="AA231" i="9"/>
  <c r="AA359" i="9"/>
  <c r="AA353" i="9"/>
  <c r="AA329" i="9"/>
  <c r="AA352" i="9"/>
  <c r="AA328" i="9"/>
  <c r="AA322" i="9"/>
  <c r="AA351" i="9"/>
  <c r="AA333" i="9"/>
  <c r="AA321" i="9"/>
  <c r="AA280" i="9"/>
  <c r="AA320" i="9"/>
  <c r="AA51" i="9"/>
  <c r="AA41" i="9"/>
  <c r="AA371" i="9"/>
  <c r="AA150" i="9"/>
  <c r="AA151" i="9"/>
  <c r="AA20" i="9"/>
  <c r="AA364" i="9"/>
  <c r="AA130" i="9"/>
  <c r="AA316" i="9"/>
  <c r="AA350" i="9"/>
  <c r="AA347" i="9"/>
  <c r="AN316" i="9" l="1"/>
  <c r="AN347" i="9"/>
  <c r="AN130" i="9"/>
  <c r="AN364" i="9"/>
  <c r="AN20" i="9"/>
  <c r="AN151" i="9"/>
  <c r="AN150" i="9"/>
  <c r="AN371" i="9"/>
  <c r="AN41" i="9"/>
  <c r="AN51" i="9"/>
  <c r="AN320" i="9"/>
  <c r="AN280" i="9"/>
  <c r="AN321" i="9"/>
  <c r="AN333" i="9"/>
  <c r="AN351" i="9"/>
  <c r="AN322" i="9"/>
  <c r="AN328" i="9"/>
  <c r="AN352" i="9"/>
  <c r="AN329" i="9"/>
  <c r="AN353" i="9"/>
  <c r="AN359" i="9"/>
  <c r="AN231" i="9"/>
  <c r="AN317" i="9"/>
  <c r="AN350" i="9"/>
  <c r="N20" i="9" l="1"/>
  <c r="T20" i="9" s="1"/>
  <c r="S20" i="9" l="1"/>
  <c r="P20" i="9"/>
  <c r="R20" i="9" l="1"/>
  <c r="Q20" i="9"/>
  <c r="AA318" i="9"/>
  <c r="AA61" i="9"/>
  <c r="AA348" i="9"/>
  <c r="AA319" i="9"/>
  <c r="AA349" i="9"/>
  <c r="AN349" i="9" l="1"/>
  <c r="AN318" i="9"/>
  <c r="AN348" i="9"/>
  <c r="AN319" i="9"/>
  <c r="AN61" i="9"/>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40" i="9"/>
  <c r="T346" i="9" l="1"/>
  <c r="S346" i="9"/>
  <c r="T345" i="9"/>
  <c r="R345" i="9"/>
  <c r="R346" i="9" s="1"/>
  <c r="Q345" i="9"/>
  <c r="Q346" i="9" s="1"/>
  <c r="S345" i="9"/>
  <c r="T315" i="9"/>
  <c r="S315" i="9"/>
  <c r="T314" i="9"/>
  <c r="R314" i="9"/>
  <c r="R315" i="9" s="1"/>
  <c r="Q314" i="9"/>
  <c r="Q315" i="9" s="1"/>
  <c r="S314" i="9"/>
  <c r="AN40" i="9"/>
  <c r="AA60" i="9" l="1"/>
  <c r="AA50" i="9"/>
  <c r="AA81" i="9"/>
  <c r="AA91" i="9"/>
  <c r="AA90" i="9"/>
  <c r="AA80" i="9"/>
  <c r="AA71" i="9"/>
  <c r="AA70" i="9"/>
  <c r="AA315" i="9"/>
  <c r="AA346" i="9"/>
  <c r="AN81" i="9" l="1"/>
  <c r="AN90" i="9"/>
  <c r="AN91" i="9"/>
  <c r="AN80" i="9"/>
  <c r="AN71" i="9"/>
  <c r="AN70" i="9"/>
  <c r="AN60" i="9"/>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AK323" i="9" l="1"/>
  <c r="AK355" i="9"/>
  <c r="AK354" i="9"/>
  <c r="AK324" i="9"/>
  <c r="N366" i="9" l="1"/>
  <c r="N368" i="9"/>
  <c r="N363" i="9"/>
  <c r="N362" i="9"/>
  <c r="N221" i="9"/>
  <c r="S221" i="9" s="1"/>
  <c r="AA323" i="9"/>
  <c r="AA355" i="9"/>
  <c r="AA324" i="9"/>
  <c r="AA354" i="9"/>
  <c r="T363" i="9" l="1"/>
  <c r="S363" i="9"/>
  <c r="T362" i="9"/>
  <c r="S362" i="9"/>
  <c r="T366" i="9"/>
  <c r="S366" i="9"/>
  <c r="T368" i="9"/>
  <c r="S368" i="9"/>
  <c r="Q221" i="9"/>
  <c r="R221" i="9"/>
  <c r="T221" i="9"/>
  <c r="AN354" i="9"/>
  <c r="AN324" i="9"/>
  <c r="AN355" i="9"/>
  <c r="AN323" i="9"/>
  <c r="AA161" i="9"/>
  <c r="AA360" i="9"/>
  <c r="AV7" i="9" l="1"/>
  <c r="AN161" i="9"/>
  <c r="AN360" i="9"/>
  <c r="AA211" i="9"/>
  <c r="AA201" i="9"/>
  <c r="AA191" i="9"/>
  <c r="AA251" i="9"/>
  <c r="AN251" i="9" l="1"/>
  <c r="AN211" i="9"/>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171" i="9"/>
  <c r="T171" i="9" s="1"/>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Q171" i="9"/>
  <c r="R171" i="9"/>
  <c r="S171" i="9"/>
  <c r="T365" i="9"/>
  <c r="R365" i="9"/>
  <c r="R366" i="9" s="1"/>
  <c r="R367" i="9" s="1"/>
  <c r="R368" i="9" s="1"/>
  <c r="Q365" i="9"/>
  <c r="Q366" i="9" s="1"/>
  <c r="Q367" i="9" s="1"/>
  <c r="Q368" i="9" s="1"/>
  <c r="S365" i="9"/>
  <c r="Q330" i="9"/>
  <c r="Q331" i="9" s="1"/>
  <c r="S330" i="9"/>
  <c r="R330" i="9"/>
  <c r="R331" i="9" s="1"/>
  <c r="T330" i="9"/>
  <c r="AV5" i="9" s="1"/>
  <c r="S361" i="9"/>
  <c r="T361" i="9"/>
  <c r="AV12" i="9" s="1"/>
  <c r="R361" i="9"/>
  <c r="R362" i="9" s="1"/>
  <c r="R363" i="9" s="1"/>
  <c r="Q361" i="9"/>
  <c r="Q362" i="9" s="1"/>
  <c r="Q363" i="9" s="1"/>
  <c r="T367" i="9"/>
  <c r="AV6" i="9" s="1"/>
  <c r="S367" i="9"/>
  <c r="S340" i="9" l="1"/>
  <c r="S339" i="9"/>
  <c r="T339" i="9"/>
  <c r="T373" i="9"/>
  <c r="S373" i="9"/>
  <c r="T370" i="9"/>
  <c r="S370" i="9"/>
  <c r="AV8" i="9"/>
  <c r="AV9" i="9"/>
  <c r="T342" i="9"/>
  <c r="S342" i="9"/>
  <c r="AA340" i="9"/>
  <c r="AA271" i="9"/>
  <c r="AA270" i="9"/>
  <c r="AA261" i="9"/>
  <c r="AA330" i="9"/>
  <c r="AA358" i="9"/>
  <c r="AA363" i="9"/>
  <c r="AA357" i="9"/>
  <c r="AA326" i="9"/>
  <c r="AA334" i="9"/>
  <c r="AA361" i="9"/>
  <c r="AA365" i="9"/>
  <c r="AA332" i="9"/>
  <c r="AA335" i="9"/>
  <c r="AA327" i="9"/>
  <c r="AA331" i="9"/>
  <c r="AA366" i="9"/>
  <c r="AA362" i="9"/>
  <c r="AA281" i="9"/>
  <c r="AA290" i="9"/>
  <c r="AA368" i="9"/>
  <c r="AA336" i="9"/>
  <c r="AA337" i="9"/>
  <c r="AA367" i="9"/>
  <c r="AN281" i="9" l="1"/>
  <c r="AN290" i="9"/>
  <c r="AN340" i="9"/>
  <c r="AN271" i="9"/>
  <c r="AN270" i="9"/>
  <c r="AN261" i="9"/>
  <c r="AN362" i="9"/>
  <c r="AN366" i="9"/>
  <c r="AN336" i="9"/>
  <c r="AN331" i="9"/>
  <c r="AN327" i="9"/>
  <c r="AN335" i="9"/>
  <c r="AN332" i="9"/>
  <c r="AN365" i="9"/>
  <c r="AN361" i="9"/>
  <c r="AN334" i="9"/>
  <c r="AN326" i="9"/>
  <c r="AN357" i="9"/>
  <c r="AN368" i="9"/>
  <c r="AN367" i="9"/>
  <c r="AN363" i="9"/>
  <c r="AN337" i="9"/>
  <c r="AN358" i="9"/>
  <c r="AN330" i="9"/>
  <c r="AK297" i="9" l="1"/>
  <c r="CB35" i="9"/>
  <c r="CB7" i="9"/>
  <c r="CB24" i="9"/>
  <c r="CB33" i="9"/>
  <c r="CB28" i="9"/>
  <c r="AK299" i="9" l="1"/>
  <c r="AK307" i="9"/>
  <c r="AK303" i="9"/>
  <c r="CB20" i="9"/>
  <c r="CB4" i="9"/>
  <c r="CB13" i="9"/>
  <c r="CB38" i="9"/>
  <c r="CB37" i="9"/>
  <c r="AK110" i="9"/>
  <c r="CB29" i="9"/>
  <c r="AK170" i="9"/>
  <c r="AK171" i="9"/>
  <c r="AK111" i="9"/>
  <c r="CB34" i="9"/>
  <c r="D55" i="11"/>
  <c r="AK260" i="9"/>
  <c r="AK141" i="9"/>
  <c r="CB11" i="9"/>
  <c r="CB45" i="9"/>
  <c r="CB44" i="9"/>
  <c r="CB2" i="9"/>
  <c r="AK372" i="9"/>
  <c r="AK341" i="9"/>
  <c r="AK342" i="9"/>
  <c r="AK373" i="9"/>
  <c r="AK230" i="9"/>
  <c r="CB6" i="9"/>
  <c r="AK140" i="9"/>
  <c r="CB41" i="9"/>
  <c r="CB30" i="9"/>
  <c r="CB18" i="9"/>
  <c r="CB15" i="9"/>
  <c r="AK250" i="9"/>
  <c r="CB22" i="9"/>
  <c r="D51" i="11"/>
  <c r="AK240" i="9"/>
  <c r="CB12" i="9"/>
  <c r="CB19" i="9"/>
  <c r="CB26" i="9"/>
  <c r="AK220" i="9"/>
  <c r="AK221" i="9"/>
  <c r="CB25" i="9"/>
  <c r="CB36" i="9"/>
  <c r="CB39" i="9"/>
  <c r="AK210" i="9"/>
  <c r="CB8" i="9"/>
  <c r="AK180" i="9"/>
  <c r="AK181" i="9"/>
  <c r="CB42" i="9"/>
  <c r="CB31" i="9"/>
  <c r="CB32" i="9"/>
  <c r="CB5" i="9"/>
  <c r="D43" i="11"/>
  <c r="AK200" i="9"/>
  <c r="CB16" i="9"/>
  <c r="AK100" i="9"/>
  <c r="AK101" i="9"/>
  <c r="CB9" i="9"/>
  <c r="CB27" i="9"/>
  <c r="D57" i="11"/>
  <c r="AK338" i="9"/>
  <c r="AK370" i="9"/>
  <c r="AK339" i="9"/>
  <c r="AK369" i="9"/>
  <c r="AK190" i="9"/>
  <c r="CB3" i="9"/>
  <c r="N270" i="9" s="1"/>
  <c r="CB17" i="9"/>
  <c r="CB23" i="9"/>
  <c r="D49" i="11"/>
  <c r="CB14" i="9"/>
  <c r="D17" i="11"/>
  <c r="CB40" i="9"/>
  <c r="CB43" i="9"/>
  <c r="CB10" i="9"/>
  <c r="CB21" i="9"/>
  <c r="D62" i="11" l="1"/>
  <c r="D31" i="11"/>
  <c r="D54" i="11"/>
  <c r="D41" i="11"/>
  <c r="D16" i="11"/>
  <c r="D35" i="11"/>
  <c r="D46" i="11"/>
  <c r="D13" i="11"/>
  <c r="D23" i="11"/>
  <c r="D38" i="11"/>
  <c r="D56" i="11"/>
  <c r="D28" i="11"/>
  <c r="D20" i="11"/>
  <c r="D47" i="11"/>
  <c r="D11" i="11"/>
  <c r="D15" i="11"/>
  <c r="D34" i="11"/>
  <c r="D5" i="11"/>
  <c r="D40" i="11"/>
  <c r="D39" i="11"/>
  <c r="D19" i="11"/>
  <c r="D36" i="11"/>
  <c r="D10" i="11"/>
  <c r="D65" i="11"/>
  <c r="D14" i="11"/>
  <c r="D45" i="11"/>
  <c r="D9" i="11"/>
  <c r="D12" i="11"/>
  <c r="D7" i="11"/>
  <c r="D64" i="11"/>
  <c r="D53" i="11"/>
  <c r="D33" i="11"/>
  <c r="D24" i="11"/>
  <c r="D42" i="11"/>
  <c r="D21" i="11"/>
  <c r="D58" i="11"/>
  <c r="D2" i="11"/>
  <c r="D27" i="11"/>
  <c r="D52" i="11"/>
  <c r="S270" i="9"/>
  <c r="T270" i="9"/>
  <c r="D30" i="11"/>
  <c r="D61" i="11"/>
  <c r="D18" i="11"/>
  <c r="D48" i="11"/>
  <c r="D60" i="11"/>
  <c r="D37" i="11"/>
  <c r="D44" i="11"/>
  <c r="D32" i="11"/>
  <c r="D8" i="11"/>
  <c r="D50" i="11"/>
  <c r="D6" i="11"/>
  <c r="D29" i="11"/>
  <c r="D59" i="11"/>
  <c r="D63" i="11"/>
  <c r="AA301" i="9"/>
  <c r="AA300" i="9"/>
  <c r="AA291" i="9"/>
  <c r="AA342" i="9"/>
  <c r="AA373" i="9"/>
  <c r="AA341" i="9"/>
  <c r="AA372" i="9"/>
  <c r="AN301" i="9" l="1"/>
  <c r="AN300" i="9"/>
  <c r="AN291" i="9"/>
  <c r="AN372" i="9"/>
  <c r="AN341" i="9"/>
  <c r="AN373" i="9"/>
  <c r="AN342"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K23" i="9" l="1"/>
  <c r="AH23" i="9"/>
  <c r="AH21" i="9"/>
  <c r="AK21" i="9"/>
  <c r="BO110" i="9"/>
  <c r="AH305" i="9"/>
  <c r="AK305" i="9"/>
  <c r="AH287" i="9"/>
  <c r="AH302" i="9"/>
  <c r="AH285" i="9"/>
  <c r="AH304" i="9"/>
  <c r="AH306" i="9"/>
  <c r="AK306" i="9"/>
  <c r="AK304" i="9"/>
  <c r="AH276" i="9"/>
  <c r="AH265" i="9"/>
  <c r="AH117" i="9"/>
  <c r="AH42" i="9"/>
  <c r="BM87" i="9"/>
  <c r="AH56" i="9"/>
  <c r="AH267" i="9"/>
  <c r="AH205" i="9"/>
  <c r="AH107" i="9"/>
  <c r="AH157" i="9"/>
  <c r="AH43"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294" i="9"/>
  <c r="AK296" i="9"/>
  <c r="AK125" i="9"/>
  <c r="AK93" i="9"/>
  <c r="AK8" i="9"/>
  <c r="AK182" i="9"/>
  <c r="AK84" i="9"/>
  <c r="AK229" i="9"/>
  <c r="AK104" i="9"/>
  <c r="AK204" i="9"/>
  <c r="AK152" i="9"/>
  <c r="AK144" i="9"/>
  <c r="AK5" i="9"/>
  <c r="AK153" i="9"/>
  <c r="AK25" i="9"/>
  <c r="AK74" i="9"/>
  <c r="AK226" i="9"/>
  <c r="AK244" i="9"/>
  <c r="AK214" i="9"/>
  <c r="AK273" i="9"/>
  <c r="AK115" i="9"/>
  <c r="AK242" i="9"/>
  <c r="AK92" i="9"/>
  <c r="AK274" i="9"/>
  <c r="AK174" i="9"/>
  <c r="AK183" i="9"/>
  <c r="AK223" i="9"/>
  <c r="AK285" i="9"/>
  <c r="AK225" i="9"/>
  <c r="AK56" i="9"/>
  <c r="AK113" i="9"/>
  <c r="AK75" i="9"/>
  <c r="AK288" i="9"/>
  <c r="AK54" i="9"/>
  <c r="AK197" i="9"/>
  <c r="AK53" i="9"/>
  <c r="AK268" i="9"/>
  <c r="AK16" i="9"/>
  <c r="AK46" i="9"/>
  <c r="AK272" i="9"/>
  <c r="AK236" i="9"/>
  <c r="AK198" i="9"/>
  <c r="AK292" i="9"/>
  <c r="AK257" i="9"/>
  <c r="AK302" i="9"/>
  <c r="AK18" i="9"/>
  <c r="AK17" i="9"/>
  <c r="AK176" i="9"/>
  <c r="AK133" i="9"/>
  <c r="AK22" i="9"/>
  <c r="AK219" i="9"/>
  <c r="AK262" i="9"/>
  <c r="AK32" i="9"/>
  <c r="AK157" i="9"/>
  <c r="AK308" i="9"/>
  <c r="AK28" i="9"/>
  <c r="AK252" i="9"/>
  <c r="AK247" i="9"/>
  <c r="AK208" i="9"/>
  <c r="AK88" i="9"/>
  <c r="AK275" i="9"/>
  <c r="AK217" i="9"/>
  <c r="AK205" i="9"/>
  <c r="AK14" i="9"/>
  <c r="AK139" i="9"/>
  <c r="AK188" i="9"/>
  <c r="AK27" i="9"/>
  <c r="AK173" i="9"/>
  <c r="AK267" i="9"/>
  <c r="AK159" i="9"/>
  <c r="AK73" i="9"/>
  <c r="AK243" i="9"/>
  <c r="AK3" i="9"/>
  <c r="AK13" i="9"/>
  <c r="AK122" i="9"/>
  <c r="AK235" i="9"/>
  <c r="AK193" i="9"/>
  <c r="AK289" i="9"/>
  <c r="AK146" i="9"/>
  <c r="AK68" i="9"/>
  <c r="AK49" i="9"/>
  <c r="AK108" i="9"/>
  <c r="AK36" i="9"/>
  <c r="AK233" i="9"/>
  <c r="AK283" i="9"/>
  <c r="AK206" i="9"/>
  <c r="AK67" i="9"/>
  <c r="AK179" i="9"/>
  <c r="AK9" i="9"/>
  <c r="AK213" i="9"/>
  <c r="AK256" i="9"/>
  <c r="AK7" i="9"/>
  <c r="AK259" i="9"/>
  <c r="AK184" i="9"/>
  <c r="AK105" i="9"/>
  <c r="AK77" i="9"/>
  <c r="AK62" i="9"/>
  <c r="AK298" i="9"/>
  <c r="AK42" i="9"/>
  <c r="AK195" i="9"/>
  <c r="AK79" i="9"/>
  <c r="AK149" i="9"/>
  <c r="AK24" i="9"/>
  <c r="AK38" i="9"/>
  <c r="AK82" i="9"/>
  <c r="AK29" i="9"/>
  <c r="AK155" i="9"/>
  <c r="AK142" i="9"/>
  <c r="AK264" i="9"/>
  <c r="AK66" i="9"/>
  <c r="AK123" i="9"/>
  <c r="AK97" i="9"/>
  <c r="AK86" i="9"/>
  <c r="AK85" i="9"/>
  <c r="AK177" i="9"/>
  <c r="AK119" i="9"/>
  <c r="AK12" i="9"/>
  <c r="AK265" i="9"/>
  <c r="AK169" i="9"/>
  <c r="AK209" i="9"/>
  <c r="AK107" i="9"/>
  <c r="AK148" i="9"/>
  <c r="AK117" i="9"/>
  <c r="AK276" i="9"/>
  <c r="AK186" i="9"/>
  <c r="AK57" i="9"/>
  <c r="AK137" i="9"/>
  <c r="AK39" i="9"/>
  <c r="AK196" i="9"/>
  <c r="AK293" i="9"/>
  <c r="AK309" i="9"/>
  <c r="AK59" i="9"/>
  <c r="AK126" i="9"/>
  <c r="AK6" i="9"/>
  <c r="AK102" i="9"/>
  <c r="AK215" i="9"/>
  <c r="AK43" i="9"/>
  <c r="AK239" i="9"/>
  <c r="AK99" i="9"/>
  <c r="AK287" i="9"/>
  <c r="AK164" i="9"/>
  <c r="AK228" i="9"/>
  <c r="AK2" i="9"/>
  <c r="AK135" i="9"/>
  <c r="AK34" i="9"/>
  <c r="AK4" i="9"/>
  <c r="AK255" i="9"/>
  <c r="AK166" i="9"/>
  <c r="AK124" i="9"/>
  <c r="AK118" i="9"/>
  <c r="AK237" i="9"/>
  <c r="AK168" i="9"/>
  <c r="AK19" i="9"/>
  <c r="AK162" i="9"/>
  <c r="AK65"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AD1" i="9" a="1"/>
  <c r="AD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T1" i="9" a="1"/>
  <c r="T1" i="9" s="1"/>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21" i="9"/>
  <c r="AA31" i="9"/>
  <c r="AA30" i="9"/>
  <c r="AA311" i="9"/>
  <c r="AA338" i="9"/>
  <c r="AA339" i="9"/>
  <c r="AA369" i="9"/>
  <c r="AA370" i="9"/>
  <c r="AA18" i="9"/>
  <c r="AA254" i="9"/>
  <c r="AA263" i="9"/>
  <c r="AA49" i="9"/>
  <c r="AA8" i="9"/>
  <c r="AA171" i="9"/>
  <c r="AA345" i="9"/>
  <c r="AA133" i="9"/>
  <c r="AA240" i="9"/>
  <c r="AA7" i="9"/>
  <c r="AA249" i="9"/>
  <c r="AA303" i="9"/>
  <c r="AA259" i="9"/>
  <c r="AA177" i="9"/>
  <c r="AA276" i="9"/>
  <c r="AA197" i="9"/>
  <c r="AA42" i="9"/>
  <c r="AA307" i="9"/>
  <c r="AA297" i="9"/>
  <c r="AA181" i="9"/>
  <c r="AA26" i="9"/>
  <c r="AA219" i="9"/>
  <c r="AA156" i="9"/>
  <c r="AA15" i="9"/>
  <c r="AA94" i="9"/>
  <c r="AA89" i="9"/>
  <c r="AA154" i="9"/>
  <c r="AA232" i="9"/>
  <c r="AA145" i="9"/>
  <c r="AA175" i="9"/>
  <c r="AA262" i="9"/>
  <c r="AA186" i="9"/>
  <c r="AA97" i="9"/>
  <c r="AA101" i="9"/>
  <c r="AA158" i="9"/>
  <c r="AA238" i="9"/>
  <c r="AA99" i="9"/>
  <c r="AA260" i="9"/>
  <c r="AA9" i="9"/>
  <c r="AA309" i="9"/>
  <c r="AA117" i="9"/>
  <c r="AA222" i="9"/>
  <c r="AA166" i="9"/>
  <c r="AA149" i="9"/>
  <c r="AA113" i="9"/>
  <c r="AA285" i="9"/>
  <c r="AA23" i="9"/>
  <c r="AA27" i="9"/>
  <c r="AA98" i="9"/>
  <c r="AA205" i="9"/>
  <c r="AA185" i="9"/>
  <c r="AA114" i="9"/>
  <c r="AA44" i="9"/>
  <c r="AA29" i="9"/>
  <c r="AA247" i="9"/>
  <c r="AA264" i="9"/>
  <c r="AA104" i="9"/>
  <c r="AA194" i="9"/>
  <c r="AA128" i="9"/>
  <c r="AA126" i="9"/>
  <c r="AA235" i="9"/>
  <c r="AA230" i="9"/>
  <c r="AA284" i="9"/>
  <c r="AA116" i="9"/>
  <c r="AA135" i="9"/>
  <c r="AA298" i="9"/>
  <c r="AA73" i="9"/>
  <c r="AA169" i="9"/>
  <c r="AA278" i="9"/>
  <c r="AA59" i="9"/>
  <c r="AA66" i="9"/>
  <c r="AA203" i="9"/>
  <c r="AA176" i="9"/>
  <c r="AA229" i="9"/>
  <c r="AA187" i="9"/>
  <c r="AA110" i="9"/>
  <c r="AA24" i="9"/>
  <c r="AA287" i="9"/>
  <c r="AA123" i="9"/>
  <c r="AA125" i="9"/>
  <c r="AA109" i="9"/>
  <c r="AA195" i="9"/>
  <c r="AA35" i="9"/>
  <c r="AA256" i="9"/>
  <c r="AA37" i="9"/>
  <c r="AA312" i="9"/>
  <c r="AA62" i="9"/>
  <c r="AA159" i="9"/>
  <c r="AA162" i="9"/>
  <c r="AA210" i="9"/>
  <c r="AA74" i="9"/>
  <c r="AA118" i="9"/>
  <c r="AA228" i="9"/>
  <c r="AA310" i="9"/>
  <c r="AA13" i="9"/>
  <c r="AA77" i="9"/>
  <c r="AA217" i="9"/>
  <c r="AA206" i="9"/>
  <c r="AA39" i="9"/>
  <c r="AA3" i="9"/>
  <c r="AA279" i="9"/>
  <c r="AA208" i="9"/>
  <c r="AA65" i="9"/>
  <c r="AA82" i="9"/>
  <c r="AA274" i="9"/>
  <c r="AA250" i="9"/>
  <c r="AA96" i="9"/>
  <c r="AA277" i="9"/>
  <c r="AA248" i="9"/>
  <c r="AA258" i="9"/>
  <c r="AA87" i="9"/>
  <c r="AA141" i="9"/>
  <c r="AA207" i="9"/>
  <c r="AA152" i="9"/>
  <c r="AA196" i="9"/>
  <c r="AA93" i="9"/>
  <c r="AA5" i="9"/>
  <c r="AA167" i="9"/>
  <c r="AA84" i="9"/>
  <c r="AA106" i="9"/>
  <c r="AA253" i="9"/>
  <c r="AA173" i="9"/>
  <c r="AA127" i="9"/>
  <c r="AA105" i="9"/>
  <c r="AA192" i="9"/>
  <c r="AA139" i="9"/>
  <c r="AA25" i="9"/>
  <c r="AA148" i="9"/>
  <c r="AA305" i="9"/>
  <c r="AA283" i="9"/>
  <c r="AA10" i="9"/>
  <c r="AA34" i="9"/>
  <c r="AA212" i="9"/>
  <c r="AA132" i="9"/>
  <c r="AA237" i="9"/>
  <c r="AA239" i="9"/>
  <c r="AA224" i="9"/>
  <c r="AA223" i="9"/>
  <c r="AA275" i="9"/>
  <c r="AA214" i="9"/>
  <c r="AA38" i="9"/>
  <c r="AA140" i="9"/>
  <c r="AA95" i="9"/>
  <c r="AA344" i="9"/>
  <c r="AA111" i="9"/>
  <c r="AA6" i="9"/>
  <c r="AA226" i="9"/>
  <c r="AA107" i="9"/>
  <c r="AA2" i="9"/>
  <c r="AA78" i="9"/>
  <c r="AA198" i="9"/>
  <c r="AA252" i="9"/>
  <c r="AA170" i="9"/>
  <c r="AA122" i="9"/>
  <c r="AA343" i="9"/>
  <c r="AA17" i="9"/>
  <c r="AA103" i="9"/>
  <c r="AA269" i="9"/>
  <c r="AA294" i="9"/>
  <c r="AA52" i="9"/>
  <c r="AA193" i="9"/>
  <c r="AA233" i="9"/>
  <c r="AA306" i="9"/>
  <c r="AA225" i="9"/>
  <c r="AA136" i="9"/>
  <c r="AA47" i="9"/>
  <c r="AA46" i="9"/>
  <c r="AA153" i="9"/>
  <c r="AA199" i="9"/>
  <c r="AA178" i="9"/>
  <c r="AA190" i="9"/>
  <c r="AA304" i="9"/>
  <c r="AA163" i="9"/>
  <c r="AA236" i="9"/>
  <c r="AA100" i="9"/>
  <c r="AA183" i="9"/>
  <c r="AA272" i="9"/>
  <c r="AA245" i="9"/>
  <c r="AA88" i="9"/>
  <c r="AA12" i="9"/>
  <c r="AA134" i="9"/>
  <c r="AA144" i="9"/>
  <c r="AA213" i="9"/>
  <c r="AA182" i="9"/>
  <c r="AA188" i="9"/>
  <c r="AA204" i="9"/>
  <c r="AA189" i="9"/>
  <c r="AA115" i="9"/>
  <c r="AA288" i="9"/>
  <c r="AA129" i="9"/>
  <c r="AA302" i="9"/>
  <c r="AA168" i="9"/>
  <c r="AA295" i="9"/>
  <c r="AA32" i="9"/>
  <c r="AA246" i="9"/>
  <c r="AA221" i="9"/>
  <c r="AA234" i="9"/>
  <c r="AA57" i="9"/>
  <c r="AA165" i="9"/>
  <c r="AA83" i="9"/>
  <c r="AA179" i="9"/>
  <c r="AA119" i="9"/>
  <c r="AA147" i="9"/>
  <c r="AA68" i="9"/>
  <c r="AA102" i="9"/>
  <c r="AA242" i="9"/>
  <c r="AA16" i="9"/>
  <c r="AA48" i="9"/>
  <c r="AA257" i="9"/>
  <c r="AA86" i="9"/>
  <c r="AA215" i="9"/>
  <c r="AA56" i="9"/>
  <c r="AA72" i="9"/>
  <c r="AA45" i="9"/>
  <c r="AA124" i="9"/>
  <c r="AA53" i="9"/>
  <c r="AA58" i="9"/>
  <c r="AA108" i="9"/>
  <c r="AA4" i="9"/>
  <c r="AA308" i="9"/>
  <c r="AA244" i="9"/>
  <c r="AA313" i="9"/>
  <c r="AA266" i="9"/>
  <c r="AA202" i="9"/>
  <c r="AA54" i="9"/>
  <c r="AA172" i="9"/>
  <c r="AA64" i="9"/>
  <c r="AA289" i="9"/>
  <c r="AA14" i="9"/>
  <c r="AA138" i="9"/>
  <c r="AA43" i="9"/>
  <c r="AA292" i="9"/>
  <c r="AA146" i="9"/>
  <c r="AA286" i="9"/>
  <c r="AA67" i="9"/>
  <c r="AA55" i="9"/>
  <c r="AA22" i="9"/>
  <c r="AA267" i="9"/>
  <c r="AA243" i="9"/>
  <c r="AA282" i="9"/>
  <c r="AA143" i="9"/>
  <c r="AA75" i="9"/>
  <c r="AA174" i="9"/>
  <c r="AA218" i="9"/>
  <c r="AA19" i="9"/>
  <c r="AA293" i="9"/>
  <c r="AA220" i="9"/>
  <c r="AA164" i="9"/>
  <c r="AA157" i="9"/>
  <c r="AA137" i="9"/>
  <c r="AA255" i="9"/>
  <c r="AA184" i="9"/>
  <c r="AA180" i="9"/>
  <c r="AA142" i="9"/>
  <c r="AA299" i="9"/>
  <c r="AA76" i="9"/>
  <c r="AA216" i="9"/>
  <c r="AA227" i="9"/>
  <c r="AA85" i="9"/>
  <c r="AA63" i="9"/>
  <c r="AA28" i="9"/>
  <c r="AA69" i="9"/>
  <c r="AA11" i="9"/>
  <c r="AA92" i="9"/>
  <c r="AA268" i="9"/>
  <c r="AA273" i="9"/>
  <c r="AA200" i="9"/>
  <c r="AA155" i="9"/>
  <c r="AA314" i="9"/>
  <c r="AA33" i="9"/>
  <c r="AA36" i="9"/>
  <c r="AA265" i="9"/>
  <c r="AA79" i="9"/>
  <c r="AA112" i="9"/>
  <c r="AA209" i="9"/>
  <c r="AA296" i="9"/>
  <c r="AN21" i="9" l="1"/>
  <c r="AN30" i="9"/>
  <c r="AN31" i="9"/>
  <c r="AN11" i="9"/>
  <c r="AN10" i="9"/>
  <c r="AN311" i="9"/>
  <c r="AN310" i="9"/>
  <c r="AN344" i="9"/>
  <c r="AN343" i="9"/>
  <c r="AN345" i="9"/>
  <c r="AN314" i="9"/>
  <c r="AN312" i="9"/>
  <c r="AN313" i="9"/>
  <c r="AN253" i="9"/>
  <c r="AN305" i="9"/>
  <c r="AN128" i="9"/>
  <c r="AN134" i="9"/>
  <c r="AN9" i="9"/>
  <c r="AN268" i="9"/>
  <c r="AN55" i="9"/>
  <c r="AN139" i="9"/>
  <c r="AN94" i="9"/>
  <c r="AN258" i="9"/>
  <c r="AN64" i="9"/>
  <c r="AN152" i="9"/>
  <c r="AN228" i="9"/>
  <c r="AN85" i="9"/>
  <c r="AN245" i="9"/>
  <c r="AN285" i="9"/>
  <c r="AN103" i="9"/>
  <c r="AN220" i="9"/>
  <c r="AN169" i="9"/>
  <c r="AN292" i="9"/>
  <c r="AN4" i="9"/>
  <c r="AN180" i="9"/>
  <c r="AN168" i="9"/>
  <c r="AN263" i="9"/>
  <c r="AN65" i="9"/>
  <c r="AN170" i="9"/>
  <c r="AN137" i="9"/>
  <c r="AN224" i="9"/>
  <c r="AN195" i="9"/>
  <c r="AN178" i="9"/>
  <c r="AN24" i="9"/>
  <c r="AN3" i="9"/>
  <c r="AN46" i="9"/>
  <c r="AN297" i="9"/>
  <c r="AN156" i="9"/>
  <c r="AN246" i="9"/>
  <c r="AN149" i="9"/>
  <c r="AN207" i="9"/>
  <c r="AN214" i="9"/>
  <c r="AN95" i="9"/>
  <c r="AN303" i="9"/>
  <c r="AN48" i="9"/>
  <c r="AN86" i="9"/>
  <c r="AN242" i="9"/>
  <c r="AN5" i="9"/>
  <c r="AN99" i="9"/>
  <c r="AN42" i="9"/>
  <c r="AN106" i="9"/>
  <c r="AN256" i="9"/>
  <c r="AN62" i="9"/>
  <c r="AN266" i="9"/>
  <c r="AN147" i="9"/>
  <c r="AN74" i="9"/>
  <c r="AN58" i="9"/>
  <c r="AN179" i="9"/>
  <c r="AN126" i="9"/>
  <c r="AN226" i="9"/>
  <c r="AN172" i="9"/>
  <c r="AN205" i="9"/>
  <c r="AN104" i="9"/>
  <c r="AN370" i="9"/>
  <c r="AN89" i="9"/>
  <c r="AN287" i="9"/>
  <c r="AN129" i="9"/>
  <c r="AN247" i="9"/>
  <c r="AN77" i="9"/>
  <c r="AN243" i="9"/>
  <c r="AN88" i="9"/>
  <c r="AN309" i="9"/>
  <c r="AN296" i="9"/>
  <c r="AN162" i="9"/>
  <c r="AN116" i="9"/>
  <c r="AN25" i="9"/>
  <c r="AN295" i="9"/>
  <c r="AN259" i="9"/>
  <c r="AN187" i="9"/>
  <c r="AN2" i="9"/>
  <c r="AM2" i="9" s="1"/>
  <c r="AN109" i="9"/>
  <c r="AN63" i="9"/>
  <c r="AN255" i="9"/>
  <c r="AN234" i="9"/>
  <c r="AN92" i="9"/>
  <c r="AN278" i="9"/>
  <c r="AN175" i="9"/>
  <c r="AN146" i="9"/>
  <c r="AN153" i="9"/>
  <c r="AN185" i="9"/>
  <c r="AN7" i="9"/>
  <c r="AN306" i="9"/>
  <c r="AN166" i="9"/>
  <c r="AN122" i="9"/>
  <c r="AN38" i="9"/>
  <c r="AN23" i="9"/>
  <c r="AN22" i="9"/>
  <c r="AN136" i="9"/>
  <c r="AN213" i="9"/>
  <c r="AN279" i="9"/>
  <c r="AN167" i="9"/>
  <c r="AN294" i="9"/>
  <c r="AN244" i="9"/>
  <c r="AN209" i="9"/>
  <c r="AN197" i="9"/>
  <c r="AN73" i="9"/>
  <c r="AN202" i="9"/>
  <c r="AN33" i="9"/>
  <c r="AN269" i="9"/>
  <c r="AN230" i="9"/>
  <c r="AN217" i="9"/>
  <c r="AN16" i="9"/>
  <c r="AN254" i="9"/>
  <c r="AN274" i="9"/>
  <c r="AN200" i="9"/>
  <c r="AN248" i="9"/>
  <c r="AN83" i="9"/>
  <c r="AN159" i="9"/>
  <c r="AN123" i="9"/>
  <c r="AN75" i="9"/>
  <c r="AN82" i="9"/>
  <c r="AN265" i="9"/>
  <c r="AN299" i="9"/>
  <c r="AN235" i="9"/>
  <c r="AN117" i="9"/>
  <c r="AN34" i="9"/>
  <c r="AN69" i="9"/>
  <c r="AN293" i="9"/>
  <c r="AN29" i="9"/>
  <c r="AN154" i="9"/>
  <c r="AN177" i="9"/>
  <c r="AN181" i="9"/>
  <c r="AN221" i="9"/>
  <c r="AN87" i="9"/>
  <c r="AN304" i="9"/>
  <c r="AN12" i="9"/>
  <c r="AN57" i="9"/>
  <c r="AN186" i="9"/>
  <c r="AN67" i="9"/>
  <c r="AN239" i="9"/>
  <c r="AN32" i="9"/>
  <c r="AN308" i="9"/>
  <c r="AN114" i="9"/>
  <c r="AN56" i="9"/>
  <c r="AN215" i="9"/>
  <c r="AN164" i="9"/>
  <c r="AN111" i="9"/>
  <c r="AN184" i="9"/>
  <c r="AN267" i="9"/>
  <c r="AN188" i="9"/>
  <c r="AN17" i="9"/>
  <c r="AN283" i="9"/>
  <c r="AN233" i="9"/>
  <c r="AN199" i="9"/>
  <c r="AN52" i="9"/>
  <c r="AN59" i="9"/>
  <c r="AN118" i="9"/>
  <c r="AN223" i="9"/>
  <c r="AN173" i="9"/>
  <c r="AN140" i="9"/>
  <c r="AN79" i="9"/>
  <c r="AN8" i="9"/>
  <c r="AN208" i="9"/>
  <c r="AN238" i="9"/>
  <c r="AN155" i="9"/>
  <c r="AN84" i="9"/>
  <c r="AN369" i="9"/>
  <c r="AN339" i="9"/>
  <c r="AN289" i="9"/>
  <c r="AN282" i="9"/>
  <c r="AN53" i="9"/>
  <c r="AN54" i="9"/>
  <c r="AN250" i="9"/>
  <c r="AN148" i="9"/>
  <c r="AN277" i="9"/>
  <c r="AN135" i="9"/>
  <c r="AN232" i="9"/>
  <c r="AN107" i="9"/>
  <c r="AN174" i="9"/>
  <c r="AN105" i="9"/>
  <c r="AN196" i="9"/>
  <c r="AN257" i="9"/>
  <c r="AN288" i="9"/>
  <c r="AN125" i="9"/>
  <c r="AN212" i="9"/>
  <c r="AN216" i="9"/>
  <c r="AN19" i="9"/>
  <c r="AN262" i="9"/>
  <c r="AN78" i="9"/>
  <c r="AN222" i="9"/>
  <c r="AN13" i="9"/>
  <c r="AN138" i="9"/>
  <c r="AN35" i="9"/>
  <c r="AN210" i="9"/>
  <c r="AN229" i="9"/>
  <c r="AN276" i="9"/>
  <c r="AN97" i="9"/>
  <c r="AN198" i="9"/>
  <c r="AN237" i="9"/>
  <c r="AN182" i="9"/>
  <c r="AN260" i="9"/>
  <c r="AN165" i="9"/>
  <c r="AN72" i="9"/>
  <c r="AN206" i="9"/>
  <c r="AN113" i="9"/>
  <c r="AN284" i="9"/>
  <c r="AN240" i="9"/>
  <c r="AN44" i="9"/>
  <c r="AN204" i="9"/>
  <c r="AN18" i="9"/>
  <c r="AN100" i="9"/>
  <c r="AN143" i="9"/>
  <c r="AN108" i="9"/>
  <c r="AN27" i="9"/>
  <c r="AN66" i="9"/>
  <c r="AN68" i="9"/>
  <c r="AN307" i="9"/>
  <c r="AN145" i="9"/>
  <c r="AN338" i="9"/>
  <c r="AN193" i="9"/>
  <c r="AN171" i="9"/>
  <c r="AN37" i="9"/>
  <c r="AN158" i="9"/>
  <c r="AN76" i="9"/>
  <c r="AN302" i="9"/>
  <c r="AN112" i="9"/>
  <c r="AN298" i="9"/>
  <c r="AN194" i="9"/>
  <c r="AN119" i="9"/>
  <c r="AN144" i="9"/>
  <c r="AN219" i="9"/>
  <c r="AN96" i="9"/>
  <c r="AN192" i="9"/>
  <c r="AN15" i="9"/>
  <c r="AN124" i="9"/>
  <c r="AN163" i="9"/>
  <c r="AN110" i="9"/>
  <c r="AN218" i="9"/>
  <c r="AN227" i="9"/>
  <c r="AN272" i="9"/>
  <c r="AN264" i="9"/>
  <c r="AN98" i="9"/>
  <c r="AN273" i="9"/>
  <c r="AN132" i="9"/>
  <c r="AN43" i="9"/>
  <c r="AN141" i="9"/>
  <c r="AN115" i="9"/>
  <c r="AN6" i="9"/>
  <c r="AN249" i="9"/>
  <c r="AN26" i="9"/>
  <c r="AN252" i="9"/>
  <c r="AN157" i="9"/>
  <c r="AN183" i="9"/>
  <c r="AN142" i="9"/>
  <c r="AN28" i="9"/>
  <c r="AN101" i="9"/>
  <c r="AN39" i="9"/>
  <c r="AN47" i="9"/>
  <c r="AN176" i="9"/>
  <c r="AN127" i="9"/>
  <c r="AN49" i="9"/>
  <c r="AN45" i="9"/>
  <c r="AN236" i="9"/>
  <c r="AN275" i="9"/>
  <c r="AN225" i="9"/>
  <c r="AN190" i="9"/>
  <c r="AN286" i="9"/>
  <c r="AN189" i="9"/>
  <c r="AN102" i="9"/>
  <c r="AN93" i="9"/>
  <c r="AN133" i="9"/>
  <c r="AN14" i="9"/>
  <c r="AN36" i="9"/>
  <c r="AN203" i="9"/>
  <c r="AM3" i="9" l="1"/>
  <c r="AM4" i="9" s="1"/>
  <c r="AM5" i="9" s="1"/>
  <c r="AM6" i="9" s="1"/>
  <c r="AM7" i="9" s="1"/>
  <c r="AM8" i="9" s="1"/>
  <c r="AM9" i="9" s="1"/>
  <c r="AM10" i="9" s="1"/>
  <c r="AM11" i="9" s="1"/>
  <c r="AM12" i="9" l="1"/>
  <c r="AM13" i="9" s="1"/>
  <c r="AM14" i="9" s="1"/>
  <c r="AM15" i="9" s="1"/>
  <c r="AM16" i="9" s="1"/>
  <c r="AM17" i="9" s="1"/>
  <c r="AM18" i="9" s="1"/>
  <c r="AM19" i="9" s="1"/>
  <c r="AM20" i="9" s="1"/>
  <c r="AM21" i="9" s="1"/>
  <c r="AM22" i="9" s="1"/>
  <c r="AM23" i="9" l="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<sst xmlns="http://schemas.openxmlformats.org/spreadsheetml/2006/main" count="1838" uniqueCount="474">
  <si>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</si>
  <si>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</si>
  <si>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</si>
  <si>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</si>
  <si>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</si>
  <si>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</si>
  <si>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</si>
  <si>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</si>
  <si>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</si>
  <si>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</si>
  <si>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</si>
  <si>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</si>
  <si>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</si>
  <si>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</si>
  <si>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</si>
  <si>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</si>
  <si>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</si>
  <si>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</si>
  <si>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</si>
  <si>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</si>
  <si>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</si>
  <si>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</si>
  <si>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</si>
  <si>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</si>
  <si>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</si>
  <si>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</si>
  <si>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</si>
  <si>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</si>
  <si>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</si>
  <si>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</si>
  <si>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</si>
  <si>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</si>
  <si>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</si>
  <si>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</si>
  <si>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</si>
  <si>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</si>
  <si>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</si>
  <si>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</si>
  <si>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</si>
  <si>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</si>
  <si>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</si>
  <si>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</si>
  <si>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</si>
  <si>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</si>
  <si>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</si>
  <si>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</si>
  <si>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</si>
  <si>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</si>
  <si>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</si>
  <si>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</si>
  <si>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</si>
  <si>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</si>
  <si>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</si>
  <si>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</si>
  <si>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</si>
  <si>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</si>
  <si>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</si>
  <si>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</si>
  <si>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</si>
  <si>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</si>
  <si>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</si>
  <si>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</si>
  <si>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</si>
  <si>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</si>
  <si>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</si>
  <si>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</si>
  <si>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</si>
  <si>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</si>
  <si>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</si>
  <si>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</si>
  <si>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</si>
  <si>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</si>
  <si>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</si>
  <si>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</si>
  <si>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</si>
  <si>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</si>
  <si>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</si>
  <si>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</si>
  <si>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</si>
  <si>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</si>
  <si>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</si>
  <si>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</si>
  <si>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</si>
  <si>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</si>
  <si>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</si>
  <si>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</si>
  <si>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</si>
  <si>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</si>
  <si>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</si>
  <si>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</si>
  <si>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</si>
  <si>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</si>
  <si>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</si>
  <si>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</si>
  <si>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</si>
  <si>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</si>
  <si>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</si>
  <si>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</si>
  <si>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</si>
  <si>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</si>
  <si>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</si>
  <si>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</si>
  <si>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</si>
  <si>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</si>
  <si>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</si>
  <si>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</si>
  <si>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</si>
  <si>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</si>
  <si>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</si>
  <si>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</si>
  <si>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</si>
  <si>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</si>
  <si>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</si>
  <si>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</si>
  <si>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</si>
  <si>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</si>
  <si>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</si>
  <si>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</si>
  <si>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</si>
  <si>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</si>
  <si>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</si>
  <si>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</si>
  <si>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</si>
  <si>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</si>
  <si>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</si>
  <si>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</si>
  <si>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</si>
  <si>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</si>
  <si>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</si>
  <si>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</si>
  <si>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</si>
  <si>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</si>
  <si>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</si>
  <si>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</si>
  <si>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</si>
  <si>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</si>
  <si>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</si>
  <si>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</si>
  <si>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</si>
  <si>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</si>
  <si>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</si>
  <si>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</si>
  <si>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</si>
  <si>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</si>
  <si>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</si>
  <si>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</si>
  <si>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</si>
  <si>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</si>
  <si>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</si>
  <si>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</si>
  <si>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</si>
  <si>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</si>
  <si>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</si>
  <si>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</si>
  <si>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</si>
  <si>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</si>
  <si>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</si>
  <si>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</si>
  <si>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</si>
  <si>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</si>
  <si>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</si>
  <si>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</si>
  <si>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</si>
  <si>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</si>
  <si>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</si>
  <si>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</si>
  <si>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</si>
  <si>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</si>
  <si>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</si>
  <si>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</si>
  <si>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</si>
  <si>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</si>
  <si>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</si>
  <si>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</si>
  <si>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</si>
  <si>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</si>
  <si>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</si>
  <si>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</si>
  <si>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</si>
  <si>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</si>
  <si>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</si>
  <si>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</si>
  <si>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</si>
  <si>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</si>
  <si>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</si>
  <si>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</si>
  <si>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</si>
  <si>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</si>
  <si>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</si>
  <si>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</si>
  <si>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</si>
  <si>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</si>
  <si>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</si>
  <si>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</si>
  <si>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</si>
  <si>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</si>
  <si>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</si>
  <si>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</si>
  <si>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</si>
  <si>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</si>
  <si>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</si>
  <si>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</si>
  <si>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</si>
  <si>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</si>
  <si>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</si>
  <si>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</si>
  <si>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</si>
  <si>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</si>
  <si>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</si>
  <si>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</si>
  <si>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</si>
  <si>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</si>
  <si>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</si>
  <si>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</si>
  <si>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</si>
  <si>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</si>
  <si>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</si>
  <si>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</si>
  <si>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</si>
  <si>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</si>
  <si>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</si>
  <si>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</si>
  <si>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</si>
  <si>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</si>
  <si>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</si>
  <si>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</si>
  <si>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</si>
  <si>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</si>
  <si>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</si>
  <si>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</si>
  <si>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</si>
  <si>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</si>
  <si>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</si>
  <si>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</si>
  <si>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</si>
  <si>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</si>
  <si>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</si>
  <si>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</si>
  <si>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</si>
  <si>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</si>
  <si>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</si>
  <si>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</si>
  <si>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</si>
  <si>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</si>
  <si>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</si>
  <si>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</si>
  <si>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</si>
  <si>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</si>
  <si>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</si>
  <si>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</si>
  <si>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</si>
  <si>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</si>
  <si>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</si>
  <si>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</si>
  <si>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</si>
  <si>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</si>
  <si>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</si>
  <si>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</si>
  <si>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</si>
  <si>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</si>
  <si>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</si>
  <si>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</si>
  <si>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</si>
  <si>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</si>
  <si>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</si>
  <si>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</si>
  <si>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</si>
  <si>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</si>
  <si>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</si>
  <si>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</si>
  <si>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</si>
  <si>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</si>
  <si>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</si>
  <si>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</si>
  <si>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</si>
  <si>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</si>
  <si>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</si>
  <si>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</si>
  <si>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</si>
  <si>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</si>
  <si>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</si>
  <si>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</si>
  <si>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</si>
  <si>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</si>
  <si>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</si>
  <si>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</si>
  <si>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</si>
  <si>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</si>
  <si>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</si>
  <si>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</si>
  <si>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</si>
  <si>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</si>
  <si>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</si>
  <si>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</si>
  <si>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</si>
  <si>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Equip1101</t>
    <phoneticPr fontId="1" type="noConversion"/>
  </si>
  <si>
    <t>Equip8001</t>
  </si>
  <si>
    <t>Equip1102</t>
  </si>
  <si>
    <t>Equip7001</t>
    <phoneticPr fontId="1" type="noConversion"/>
  </si>
  <si>
    <t>Equip0202</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</si>
  <si>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</si>
  <si>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</si>
  <si>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</si>
  <si>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</si>
  <si>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</si>
  <si>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</si>
  <si>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</si>
  <si>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</si>
  <si>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</si>
  <si>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</si>
  <si>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</si>
  <si>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</si>
  <si>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</si>
  <si>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</si>
  <si>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</si>
  <si>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</si>
  <si>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</si>
  <si>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</si>
  <si>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</si>
  <si>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</si>
  <si>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</si>
  <si>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</si>
  <si>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</si>
  <si>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</si>
  <si>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</si>
  <si>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</si>
  <si>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</si>
  <si>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</si>
  <si>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</si>
  <si>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</si>
  <si>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</si>
  <si>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</si>
  <si>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</si>
  <si>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</si>
  <si>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</si>
  <si>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</si>
  <si>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</si>
  <si>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</si>
  <si>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</si>
  <si>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</si>
  <si>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</si>
  <si>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</si>
  <si>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</si>
  <si>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</si>
  <si>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</si>
  <si>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</si>
  <si>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</si>
  <si>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</si>
  <si>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</si>
  <si>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</si>
  <si>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</si>
  <si>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</si>
  <si>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</si>
  <si>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</si>
  <si>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</si>
  <si>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</si>
  <si>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</si>
  <si>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</si>
  <si>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</si>
  <si>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</si>
  <si>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</si>
  <si>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</si>
  <si>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</si>
  <si>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</si>
  <si>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</si>
  <si>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</si>
  <si>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</si>
  <si>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</si>
  <si>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</si>
  <si>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</si>
  <si>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</si>
  <si>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</si>
  <si>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</si>
  <si>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</si>
  <si>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</si>
  <si>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</si>
  <si>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</si>
  <si>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</si>
  <si>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</si>
  <si>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</si>
  <si>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</si>
  <si>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</si>
  <si>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</si>
  <si>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</si>
  <si>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</si>
  <si>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</si>
  <si>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</si>
  <si>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</si>
  <si>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</si>
  <si>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</si>
  <si>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</si>
  <si>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</si>
  <si>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</si>
  <si>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</si>
  <si>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</si>
  <si>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</si>
  <si>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</si>
  <si>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</si>
  <si>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</si>
  <si>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</si>
  <si>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</si>
  <si>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</si>
  <si>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</si>
  <si>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</si>
  <si>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</si>
  <si>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</si>
  <si>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</si>
  <si>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</si>
  <si>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</si>
  <si>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</si>
  <si>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</si>
  <si>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</si>
  <si>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</si>
  <si>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Actor2128</t>
  </si>
  <si>
    <t>Actor1141</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</si>
  <si>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</si>
  <si>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</si>
  <si>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</si>
  <si>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</si>
  <si>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</si>
  <si>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</si>
  <si>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</si>
  <si>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</si>
  <si>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</si>
  <si>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</si>
  <si>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</si>
  <si>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</si>
  <si>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</si>
  <si>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</si>
  <si>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</si>
  <si>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</si>
  <si>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</si>
  <si>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</si>
  <si>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</si>
  <si>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</si>
  <si>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</si>
  <si>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</si>
  <si>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</si>
  <si>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</si>
  <si>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</si>
  <si>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Actor1141m</t>
    <phoneticPr fontId="1" type="noConversion"/>
  </si>
  <si>
    <t>Actor1002m</t>
    <phoneticPr fontId="1" type="noConversion"/>
  </si>
  <si>
    <t>DI</t>
    <phoneticPr fontId="1" type="noConversion"/>
  </si>
  <si>
    <t>Equip4301</t>
  </si>
  <si>
    <t>Actor1108m</t>
    <phoneticPr fontId="1" type="noConversion"/>
  </si>
  <si>
    <t>Actor0037m</t>
    <phoneticPr fontId="1" type="noConversion"/>
  </si>
  <si>
    <t>Actor1216m</t>
    <phoneticPr fontId="1" type="noConversion"/>
  </si>
  <si>
    <t>Actor2238m</t>
    <phoneticPr fontId="1" type="noConversion"/>
  </si>
  <si>
    <t>Equip7201</t>
    <phoneticPr fontId="1" type="noConversion"/>
  </si>
  <si>
    <t>Equip1102</t>
    <phoneticPr fontId="1" type="noConversion"/>
  </si>
  <si>
    <t>Actor3231m</t>
    <phoneticPr fontId="1" type="noConversion"/>
  </si>
  <si>
    <t>Actor3022m</t>
    <phoneticPr fontId="1" type="noConversion"/>
  </si>
  <si>
    <t>Actor3117m</t>
    <phoneticPr fontId="1" type="noConversion"/>
  </si>
  <si>
    <t>Actor0240m</t>
    <phoneticPr fontId="1" type="noConversion"/>
  </si>
  <si>
    <t>Equip8102</t>
    <phoneticPr fontId="1" type="noConversion"/>
  </si>
  <si>
    <t>Equip2001</t>
  </si>
  <si>
    <t>Actor2128m</t>
    <phoneticPr fontId="1" type="noConversion"/>
  </si>
  <si>
    <t>Actor0125m</t>
    <phoneticPr fontId="1" type="noConversion"/>
  </si>
  <si>
    <t>Actor1005</t>
    <phoneticPr fontId="1" type="noConversion"/>
  </si>
  <si>
    <t>Actor0007</t>
  </si>
  <si>
    <t>Equip6301</t>
  </si>
  <si>
    <t>Equip6001</t>
    <phoneticPr fontId="1" type="noConversion"/>
  </si>
  <si>
    <t>Equip2002</t>
    <phoneticPr fontId="1" type="noConversion"/>
  </si>
  <si>
    <t>Equip4001</t>
    <phoneticPr fontId="1" type="noConversion"/>
  </si>
  <si>
    <t>Actor2011</t>
    <phoneticPr fontId="1" type="noConversion"/>
  </si>
  <si>
    <t>Actor1005m</t>
    <phoneticPr fontId="1" type="noConversion"/>
  </si>
  <si>
    <t>Actor0024m</t>
    <phoneticPr fontId="1" type="noConversion"/>
  </si>
  <si>
    <t>Actor3114m</t>
    <phoneticPr fontId="1" type="noConversion"/>
  </si>
  <si>
    <t>ShopUIName_EquipmentBox45</t>
    <phoneticPr fontId="1" type="noConversion"/>
  </si>
  <si>
    <t>ShopUI_Get35Plus10</t>
    <phoneticPr fontId="1" type="noConversion"/>
  </si>
  <si>
    <t>EquipmentBox45</t>
    <phoneticPr fontId="1" type="noConversion"/>
  </si>
  <si>
    <t>Actor1109m</t>
    <phoneticPr fontId="1" type="noConversion"/>
  </si>
  <si>
    <t>Actor2010m</t>
    <phoneticPr fontId="1" type="noConversion"/>
  </si>
  <si>
    <t>Equip2302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</si>
</sst>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8.148064675758464</v>
          </cell>
          <cell r="W2">
            <v>10.97254472670082</v>
          </cell>
          <cell r="X2">
            <v>12.22</v>
          </cell>
          <cell r="Y2">
            <v>16.46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7.253194612683985</v>
          </cell>
          <cell r="W3">
            <v>11.451677750330767</v>
          </cell>
          <cell r="X3">
            <v>10.88</v>
          </cell>
          <cell r="Y3">
            <v>17.18</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7.5297121215245451</v>
          </cell>
          <cell r="W4">
            <v>10.508507661392496</v>
          </cell>
          <cell r="X4">
            <v>16.54</v>
          </cell>
          <cell r="Y4">
            <v>23.08</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6.958893221378867</v>
          </cell>
          <cell r="W5">
            <v>11.245589094156514</v>
          </cell>
          <cell r="X5">
            <v>15.28</v>
          </cell>
          <cell r="Y5">
            <v>24.7</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7.5631223026509353</v>
          </cell>
          <cell r="W6">
            <v>10.731497484932586</v>
          </cell>
          <cell r="X6">
            <v>26.75</v>
          </cell>
          <cell r="Y6">
            <v>37.96</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6.7490152363988996</v>
          </cell>
          <cell r="W7">
            <v>11.245631242144283</v>
          </cell>
          <cell r="X7">
            <v>23.87</v>
          </cell>
          <cell r="Y7">
            <v>39.770000000000003</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7.5846450840714432</v>
          </cell>
          <cell r="W8">
            <v>11.045175094230389</v>
          </cell>
          <cell r="X8">
            <v>52.28</v>
          </cell>
          <cell r="Y8">
            <v>76.13</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6.7014426641158584</v>
          </cell>
          <cell r="W9">
            <v>11.160411989604928</v>
          </cell>
          <cell r="X9">
            <v>46.19</v>
          </cell>
          <cell r="Y9">
            <v>76.92</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7.5408437595582356</v>
          </cell>
          <cell r="W10">
            <v>10.848388788512949</v>
          </cell>
          <cell r="X10">
            <v>111.41</v>
          </cell>
          <cell r="Y10">
            <v>160.28</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6.7946893312029939</v>
          </cell>
          <cell r="W11">
            <v>11.818002976807858</v>
          </cell>
          <cell r="X11">
            <v>100.39</v>
          </cell>
          <cell r="Y11">
            <v>174.61</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7.994147275367629</v>
          </cell>
          <cell r="W12">
            <v>10.978592197830929</v>
          </cell>
          <cell r="X12">
            <v>153.93</v>
          </cell>
          <cell r="Y12">
            <v>211.4</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7.1340215679532974</v>
          </cell>
          <cell r="W13">
            <v>11.442363157766886</v>
          </cell>
          <cell r="X13">
            <v>137.37</v>
          </cell>
          <cell r="Y13">
            <v>220.33</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7.6698448766023066</v>
          </cell>
          <cell r="W14">
            <v>10.672335566220472</v>
          </cell>
          <cell r="X14">
            <v>192.48</v>
          </cell>
          <cell r="Y14">
            <v>267.82</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8.1683214983015535</v>
          </cell>
          <cell r="W15">
            <v>10.42779122394732</v>
          </cell>
          <cell r="X15">
            <v>12.25</v>
          </cell>
          <cell r="Y15">
            <v>15.64</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7.2874481959641741</v>
          </cell>
          <cell r="W16">
            <v>11.423180992641134</v>
          </cell>
          <cell r="X16">
            <v>10.93</v>
          </cell>
          <cell r="Y16">
            <v>17.13</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8.1559021106079008</v>
          </cell>
          <cell r="W17">
            <v>11.060621666208451</v>
          </cell>
          <cell r="X17">
            <v>17.91</v>
          </cell>
          <cell r="Y17">
            <v>24.29</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6.8660268360469097</v>
          </cell>
          <cell r="W18">
            <v>11.34896932183749</v>
          </cell>
          <cell r="X18">
            <v>15.08</v>
          </cell>
          <cell r="Y18">
            <v>24.92</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7.8929809554290911</v>
          </cell>
          <cell r="W19">
            <v>10.901075674482307</v>
          </cell>
          <cell r="X19">
            <v>27.92</v>
          </cell>
          <cell r="Y19">
            <v>38.56</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7.3803242693483471</v>
          </cell>
          <cell r="W20">
            <v>11.526996782572089</v>
          </cell>
          <cell r="X20">
            <v>26.1</v>
          </cell>
          <cell r="Y20">
            <v>40.770000000000003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8.1637168498658834</v>
          </cell>
          <cell r="W21">
            <v>10.500669668636419</v>
          </cell>
          <cell r="X21">
            <v>56.27</v>
          </cell>
          <cell r="Y21">
            <v>72.38</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7.3138756347459202</v>
          </cell>
          <cell r="W22">
            <v>11.215024903419563</v>
          </cell>
          <cell r="X22">
            <v>50.41</v>
          </cell>
          <cell r="Y22">
            <v>77.3</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7.4888207615727431</v>
          </cell>
          <cell r="W23">
            <v>11.044792602473349</v>
          </cell>
          <cell r="X23">
            <v>110.64</v>
          </cell>
          <cell r="Y23">
            <v>163.18</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6.7219947744809172</v>
          </cell>
          <cell r="W24">
            <v>11.35912874425024</v>
          </cell>
          <cell r="X24">
            <v>99.31</v>
          </cell>
          <cell r="Y24">
            <v>167.83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8.000224651596108</v>
          </cell>
          <cell r="W25">
            <v>10.989652679139709</v>
          </cell>
          <cell r="X25">
            <v>154.05000000000001</v>
          </cell>
          <cell r="Y25">
            <v>211.61</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6.6623414164499737</v>
          </cell>
          <cell r="W26">
            <v>11.677460459003822</v>
          </cell>
          <cell r="X26">
            <v>128.29</v>
          </cell>
          <cell r="Y26">
            <v>224.85</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8.0442653094873329</v>
          </cell>
          <cell r="W27">
            <v>10.554436366930393</v>
          </cell>
          <cell r="X27">
            <v>201.87</v>
          </cell>
          <cell r="Y27">
            <v>264.86</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8.1194540402047668</v>
          </cell>
          <cell r="W28">
            <v>11.017324944343422</v>
          </cell>
          <cell r="X28">
            <v>12.18</v>
          </cell>
          <cell r="Y28">
            <v>16.53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7.2410103429795978</v>
          </cell>
          <cell r="W29">
            <v>11.315504921790746</v>
          </cell>
          <cell r="X29">
            <v>10.86</v>
          </cell>
          <cell r="Y29">
            <v>16.97</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7.5047292356515509</v>
          </cell>
          <cell r="W30">
            <v>10.520899084268439</v>
          </cell>
          <cell r="X30">
            <v>16.48</v>
          </cell>
          <cell r="Y30">
            <v>23.11</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6.777441989150466</v>
          </cell>
          <cell r="W31">
            <v>11.87393448018857</v>
          </cell>
          <cell r="X31">
            <v>14.88</v>
          </cell>
          <cell r="Y31">
            <v>26.08</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8.1221660723799527</v>
          </cell>
          <cell r="W32">
            <v>10.421997357193645</v>
          </cell>
          <cell r="X32">
            <v>28.73</v>
          </cell>
          <cell r="Y32">
            <v>36.86</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6.7899357450541542</v>
          </cell>
          <cell r="W33">
            <v>11.472548036233652</v>
          </cell>
          <cell r="X33">
            <v>24.02</v>
          </cell>
          <cell r="Y33">
            <v>40.58</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7.4902254336438903</v>
          </cell>
          <cell r="W34">
            <v>10.964494137605323</v>
          </cell>
          <cell r="X34">
            <v>51.63</v>
          </cell>
          <cell r="Y34">
            <v>75.569999999999993</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6.7132153770492335</v>
          </cell>
          <cell r="W35">
            <v>11.906198168107565</v>
          </cell>
          <cell r="X35">
            <v>46.27</v>
          </cell>
          <cell r="Y35">
            <v>82.06</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7.4600389070373581</v>
          </cell>
          <cell r="W36">
            <v>10.315518939939375</v>
          </cell>
          <cell r="X36">
            <v>110.22</v>
          </cell>
          <cell r="Y36">
            <v>152.41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7.1776061128470676</v>
          </cell>
          <cell r="W37">
            <v>11.25221446924848</v>
          </cell>
          <cell r="X37">
            <v>106.05</v>
          </cell>
          <cell r="Y37">
            <v>166.25</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7.974937564347961</v>
          </cell>
          <cell r="W38">
            <v>11.093625037313224</v>
          </cell>
          <cell r="X38">
            <v>153.56</v>
          </cell>
          <cell r="Y38">
            <v>213.61</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7.3595370743065596</v>
          </cell>
          <cell r="W39">
            <v>11.86353391987546</v>
          </cell>
          <cell r="X39">
            <v>141.71</v>
          </cell>
          <cell r="Y39">
            <v>228.44</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8.0193333085805243</v>
          </cell>
          <cell r="W40">
            <v>10.840567224807444</v>
          </cell>
          <cell r="X40">
            <v>201.25</v>
          </cell>
          <cell r="Y40">
            <v>272.04000000000002</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8.2026816122750486</v>
          </cell>
          <cell r="W41">
            <v>10.488306255955621</v>
          </cell>
          <cell r="X41">
            <v>12.3</v>
          </cell>
          <cell r="Y41">
            <v>15.73</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6.615026165473548</v>
          </cell>
          <cell r="W42">
            <v>11.795134460247938</v>
          </cell>
          <cell r="X42">
            <v>9.92</v>
          </cell>
          <cell r="Y42">
            <v>17.690000000000001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7.5437385990074901</v>
          </cell>
          <cell r="W43">
            <v>10.893435564213805</v>
          </cell>
          <cell r="X43">
            <v>16.57</v>
          </cell>
          <cell r="Y43">
            <v>23.92</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7.1962501771595919</v>
          </cell>
          <cell r="W44">
            <v>11.866248799719814</v>
          </cell>
          <cell r="X44">
            <v>15.8</v>
          </cell>
          <cell r="Y44">
            <v>26.06</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7.5675486651835762</v>
          </cell>
          <cell r="W45">
            <v>10.831984439239385</v>
          </cell>
          <cell r="X45">
            <v>26.77</v>
          </cell>
          <cell r="Y45">
            <v>38.31</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7.2349857500004102</v>
          </cell>
          <cell r="W46">
            <v>11.253012033753674</v>
          </cell>
          <cell r="X46">
            <v>25.59</v>
          </cell>
          <cell r="Y46">
            <v>39.799999999999997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8.1770645503832888</v>
          </cell>
          <cell r="W47">
            <v>10.964526958220775</v>
          </cell>
          <cell r="X47">
            <v>56.36</v>
          </cell>
          <cell r="Y47">
            <v>75.569999999999993</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6.8019358649347526</v>
          </cell>
          <cell r="W48">
            <v>11.480687367149441</v>
          </cell>
          <cell r="X48">
            <v>46.88</v>
          </cell>
          <cell r="Y48">
            <v>79.13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8.1972194562747998</v>
          </cell>
          <cell r="W49">
            <v>10.959950223176993</v>
          </cell>
          <cell r="X49">
            <v>121.11</v>
          </cell>
          <cell r="Y49">
            <v>161.93</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7.0244783909706072</v>
          </cell>
          <cell r="W50">
            <v>11.706680214882338</v>
          </cell>
          <cell r="X50">
            <v>103.78</v>
          </cell>
          <cell r="Y50">
            <v>172.96</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7.5748167732292151</v>
          </cell>
          <cell r="W51">
            <v>10.710944590635725</v>
          </cell>
          <cell r="X51">
            <v>145.86000000000001</v>
          </cell>
          <cell r="Y51">
            <v>206.24</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7.0762424470112766</v>
          </cell>
          <cell r="W52">
            <v>11.702907722104799</v>
          </cell>
          <cell r="X52">
            <v>136.26</v>
          </cell>
          <cell r="Y52">
            <v>225.34</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7.4767921435828688</v>
          </cell>
          <cell r="W53">
            <v>11.082731334410827</v>
          </cell>
          <cell r="X53">
            <v>187.63</v>
          </cell>
          <cell r="Y53">
            <v>278.12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8.0278899605278191</v>
          </cell>
          <cell r="W54">
            <v>10.489500821379067</v>
          </cell>
          <cell r="X54">
            <v>12.04</v>
          </cell>
          <cell r="Y54">
            <v>15.73</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7.2944188302166122</v>
          </cell>
          <cell r="W55">
            <v>11.816983801408885</v>
          </cell>
          <cell r="X55">
            <v>10.94</v>
          </cell>
          <cell r="Y55">
            <v>17.73</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7.5423970240861484</v>
          </cell>
          <cell r="W56">
            <v>10.6168691290071</v>
          </cell>
          <cell r="X56">
            <v>16.559999999999999</v>
          </cell>
          <cell r="Y56">
            <v>23.32</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7.2485954081367794</v>
          </cell>
          <cell r="W57">
            <v>11.865469032931642</v>
          </cell>
          <cell r="X57">
            <v>15.92</v>
          </cell>
          <cell r="Y57">
            <v>26.06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7.8667151027205779</v>
          </cell>
          <cell r="W58">
            <v>10.428896870632244</v>
          </cell>
          <cell r="X58">
            <v>27.82</v>
          </cell>
          <cell r="Y58">
            <v>36.89</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7.02304820240004</v>
          </cell>
          <cell r="W59">
            <v>11.675573593220571</v>
          </cell>
          <cell r="X59">
            <v>24.84</v>
          </cell>
          <cell r="Y59">
            <v>41.3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7.5184403807588343</v>
          </cell>
          <cell r="W60">
            <v>10.328101793704269</v>
          </cell>
          <cell r="X60">
            <v>51.82</v>
          </cell>
          <cell r="Y60">
            <v>71.19</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6.8072658713271537</v>
          </cell>
          <cell r="W61">
            <v>11.77480287685626</v>
          </cell>
          <cell r="X61">
            <v>46.92</v>
          </cell>
          <cell r="Y61">
            <v>81.16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7.7042888638252176</v>
          </cell>
          <cell r="W62">
            <v>11.035107284760626</v>
          </cell>
          <cell r="X62">
            <v>113.83</v>
          </cell>
          <cell r="Y62">
            <v>163.04</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6.683963993189149</v>
          </cell>
          <cell r="W63">
            <v>11.387205990498725</v>
          </cell>
          <cell r="X63">
            <v>98.75</v>
          </cell>
          <cell r="Y63">
            <v>168.24</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8.0065109106729953</v>
          </cell>
          <cell r="W64">
            <v>10.943730921094021</v>
          </cell>
          <cell r="X64">
            <v>154.16999999999999</v>
          </cell>
          <cell r="Y64">
            <v>210.73</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6.6188591864245954</v>
          </cell>
          <cell r="W65">
            <v>11.843802092223923</v>
          </cell>
          <cell r="X65">
            <v>127.45</v>
          </cell>
          <cell r="Y65">
            <v>228.06</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7.615416064251848</v>
          </cell>
          <cell r="W66">
            <v>10.338864150449403</v>
          </cell>
          <cell r="X66">
            <v>191.11</v>
          </cell>
          <cell r="Y66">
            <v>259.45</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7.6111388987661126</v>
          </cell>
          <cell r="W68">
            <v>10.719973877465208</v>
          </cell>
          <cell r="X68">
            <v>11.42</v>
          </cell>
          <cell r="Y68">
            <v>16.079999999999998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7.2474987278858887</v>
          </cell>
          <cell r="W69">
            <v>11.814414256014029</v>
          </cell>
          <cell r="X69">
            <v>10.87</v>
          </cell>
          <cell r="Y69">
            <v>17.72</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7.7395428351638857</v>
          </cell>
          <cell r="W70">
            <v>11.078657516047237</v>
          </cell>
          <cell r="X70">
            <v>17</v>
          </cell>
          <cell r="Y70">
            <v>24.33</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7.1826505458988876</v>
          </cell>
          <cell r="W71">
            <v>11.22394002435302</v>
          </cell>
          <cell r="X71">
            <v>15.77</v>
          </cell>
          <cell r="Y71">
            <v>24.65</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7.626940168298769</v>
          </cell>
          <cell r="W72">
            <v>10.42338462206337</v>
          </cell>
          <cell r="X72">
            <v>26.98</v>
          </cell>
          <cell r="Y72">
            <v>36.869999999999997</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7.2503259541610952</v>
          </cell>
          <cell r="W73">
            <v>11.193055303055845</v>
          </cell>
          <cell r="X73">
            <v>25.64</v>
          </cell>
          <cell r="Y73">
            <v>39.590000000000003</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7.4855906106818937</v>
          </cell>
          <cell r="W74">
            <v>10.990306477888572</v>
          </cell>
          <cell r="X74">
            <v>51.59</v>
          </cell>
          <cell r="Y74">
            <v>75.75</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6.7040420851952893</v>
          </cell>
          <cell r="W75">
            <v>11.65602534089332</v>
          </cell>
          <cell r="X75">
            <v>46.21</v>
          </cell>
          <cell r="Y75">
            <v>80.34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7.6805079162801544</v>
          </cell>
          <cell r="W76">
            <v>11.093239880131858</v>
          </cell>
          <cell r="X76">
            <v>113.48</v>
          </cell>
          <cell r="Y76">
            <v>163.9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6.9814291585810926</v>
          </cell>
          <cell r="W77">
            <v>11.340089268622769</v>
          </cell>
          <cell r="X77">
            <v>103.15</v>
          </cell>
          <cell r="Y77">
            <v>167.55</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8.1060218741483201</v>
          </cell>
          <cell r="W78">
            <v>10.944973764201544</v>
          </cell>
          <cell r="X78">
            <v>156.08000000000001</v>
          </cell>
          <cell r="Y78">
            <v>210.75</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7.2933117683077988</v>
          </cell>
          <cell r="W79">
            <v>11.851462054663576</v>
          </cell>
          <cell r="X79">
            <v>140.44</v>
          </cell>
          <cell r="Y79">
            <v>228.2</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7.4815576561592199</v>
          </cell>
          <cell r="W80">
            <v>10.740878375373597</v>
          </cell>
          <cell r="X80">
            <v>187.75</v>
          </cell>
          <cell r="Y80">
            <v>269.54000000000002</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7.5579623190568448</v>
          </cell>
          <cell r="W88">
            <v>10.414716823458017</v>
          </cell>
          <cell r="X88">
            <v>11.34</v>
          </cell>
          <cell r="Y88">
            <v>15.62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7.317014759404163</v>
          </cell>
          <cell r="W89">
            <v>11.693384068094664</v>
          </cell>
          <cell r="X89">
            <v>10.98</v>
          </cell>
          <cell r="Y89">
            <v>17.54</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7.7829671787320596</v>
          </cell>
          <cell r="W90">
            <v>10.55985090513018</v>
          </cell>
          <cell r="X90">
            <v>17.09</v>
          </cell>
          <cell r="Y90">
            <v>23.19</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6.6596431276346149</v>
          </cell>
          <cell r="W91">
            <v>11.405813552338806</v>
          </cell>
          <cell r="X91">
            <v>14.63</v>
          </cell>
          <cell r="Y91">
            <v>25.05</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7.7318319941194265</v>
          </cell>
          <cell r="W92">
            <v>10.759274210991899</v>
          </cell>
          <cell r="X92">
            <v>27.35</v>
          </cell>
          <cell r="Y92">
            <v>38.049999999999997</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7.1789715669686913</v>
          </cell>
          <cell r="W93">
            <v>11.32768499449768</v>
          </cell>
          <cell r="X93">
            <v>25.39</v>
          </cell>
          <cell r="Y93">
            <v>40.07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7.9911724814536997</v>
          </cell>
          <cell r="W94">
            <v>10.704129488632182</v>
          </cell>
          <cell r="X94">
            <v>55.08</v>
          </cell>
          <cell r="Y94">
            <v>73.78</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6.6999777135565637</v>
          </cell>
          <cell r="W95">
            <v>11.39525601943259</v>
          </cell>
          <cell r="X95">
            <v>46.18</v>
          </cell>
          <cell r="Y95">
            <v>78.540000000000006</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7.7456943491458787</v>
          </cell>
          <cell r="W96">
            <v>10.741470660434958</v>
          </cell>
          <cell r="X96">
            <v>114.44</v>
          </cell>
          <cell r="Y96">
            <v>158.69999999999999</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6.8440793828973954</v>
          </cell>
          <cell r="W97">
            <v>11.114560752653956</v>
          </cell>
          <cell r="X97">
            <v>101.12</v>
          </cell>
          <cell r="Y97">
            <v>164.21</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7.4146854016786792</v>
          </cell>
          <cell r="W98">
            <v>10.397273083909578</v>
          </cell>
          <cell r="X98">
            <v>142.77000000000001</v>
          </cell>
          <cell r="Y98">
            <v>200.2</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6.8420552533853964</v>
          </cell>
          <cell r="W99">
            <v>11.353978906272879</v>
          </cell>
          <cell r="X99">
            <v>131.75</v>
          </cell>
          <cell r="Y99">
            <v>218.63</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8.1250770556707153</v>
          </cell>
          <cell r="W100">
            <v>10.753786047958251</v>
          </cell>
          <cell r="X100">
            <v>203.9</v>
          </cell>
          <cell r="Y100">
            <v>269.87</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8.1534986279076023</v>
          </cell>
          <cell r="W101">
            <v>10.314897531096193</v>
          </cell>
          <cell r="X101">
            <v>12.23</v>
          </cell>
          <cell r="Y101">
            <v>15.47</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7.1826206370775347</v>
          </cell>
          <cell r="W102">
            <v>11.440108317588159</v>
          </cell>
          <cell r="X102">
            <v>10.77</v>
          </cell>
          <cell r="Y102">
            <v>17.16</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7.5525161170644539</v>
          </cell>
          <cell r="W103">
            <v>10.707656529232786</v>
          </cell>
          <cell r="X103">
            <v>16.59</v>
          </cell>
          <cell r="Y103">
            <v>23.52</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6.7805178729898277</v>
          </cell>
          <cell r="W104">
            <v>11.758429997755483</v>
          </cell>
          <cell r="X104">
            <v>14.89</v>
          </cell>
          <cell r="Y104">
            <v>25.82</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7.4216745706353757</v>
          </cell>
          <cell r="W105">
            <v>10.430139943671611</v>
          </cell>
          <cell r="X105">
            <v>26.25</v>
          </cell>
          <cell r="Y105">
            <v>36.89</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6.8778832751223717</v>
          </cell>
          <cell r="W106">
            <v>11.141636646343642</v>
          </cell>
          <cell r="X106">
            <v>24.33</v>
          </cell>
          <cell r="Y106">
            <v>39.409999999999997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7.5232841770222851</v>
          </cell>
          <cell r="W107">
            <v>10.892022288381979</v>
          </cell>
          <cell r="X107">
            <v>51.85</v>
          </cell>
          <cell r="Y107">
            <v>75.069999999999993</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7.3037700528709157</v>
          </cell>
          <cell r="W108">
            <v>11.700868674541734</v>
          </cell>
          <cell r="X108">
            <v>50.34</v>
          </cell>
          <cell r="Y108">
            <v>80.650000000000006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8.1625123897306828</v>
          </cell>
          <cell r="W109">
            <v>10.58326820915252</v>
          </cell>
          <cell r="X109">
            <v>120.6</v>
          </cell>
          <cell r="Y109">
            <v>156.36000000000001</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6.860707360126141</v>
          </cell>
          <cell r="W110">
            <v>11.407442744273602</v>
          </cell>
          <cell r="X110">
            <v>101.36</v>
          </cell>
          <cell r="Y110">
            <v>168.54</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7.6335485786215314</v>
          </cell>
          <cell r="W111">
            <v>10.460719789924559</v>
          </cell>
          <cell r="X111">
            <v>146.99</v>
          </cell>
          <cell r="Y111">
            <v>201.43</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6.8120180435206175</v>
          </cell>
          <cell r="W112">
            <v>11.549813278841528</v>
          </cell>
          <cell r="X112">
            <v>131.16999999999999</v>
          </cell>
          <cell r="Y112">
            <v>222.4</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7.959693803788884</v>
          </cell>
          <cell r="W113">
            <v>10.44066012365349</v>
          </cell>
          <cell r="X113">
            <v>199.75</v>
          </cell>
          <cell r="Y113">
            <v>262.01</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7.6409226594003936</v>
          </cell>
          <cell r="W115">
            <v>10.464932595009804</v>
          </cell>
          <cell r="X115">
            <v>11.46</v>
          </cell>
          <cell r="Y115">
            <v>15.7</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7.2808975734678185</v>
          </cell>
          <cell r="W116">
            <v>11.858202525124558</v>
          </cell>
          <cell r="X116">
            <v>10.92</v>
          </cell>
          <cell r="Y116">
            <v>17.79</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7.5644750151730396</v>
          </cell>
          <cell r="W117">
            <v>10.692280091381306</v>
          </cell>
          <cell r="X117">
            <v>16.61</v>
          </cell>
          <cell r="Y117">
            <v>23.48</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7.1679843342653724</v>
          </cell>
          <cell r="W118">
            <v>11.81258422580075</v>
          </cell>
          <cell r="X118">
            <v>15.74</v>
          </cell>
          <cell r="Y118">
            <v>25.94</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7.4907613879168089</v>
          </cell>
          <cell r="W119">
            <v>10.952443540937562</v>
          </cell>
          <cell r="X119">
            <v>26.49</v>
          </cell>
          <cell r="Y119">
            <v>38.74</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6.88294097349951</v>
          </cell>
          <cell r="W120">
            <v>11.470761653193152</v>
          </cell>
          <cell r="X120">
            <v>24.34</v>
          </cell>
          <cell r="Y120">
            <v>40.57</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7.4723930715921965</v>
          </cell>
          <cell r="W121">
            <v>10.521596019607792</v>
          </cell>
          <cell r="X121">
            <v>51.5</v>
          </cell>
          <cell r="Y121">
            <v>72.52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7.3108323099776102</v>
          </cell>
          <cell r="W122">
            <v>11.528032427274455</v>
          </cell>
          <cell r="X122">
            <v>50.39</v>
          </cell>
          <cell r="Y122">
            <v>79.459999999999994</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8.1188325159359138</v>
          </cell>
          <cell r="W123">
            <v>11.057474400238835</v>
          </cell>
          <cell r="X123">
            <v>119.95</v>
          </cell>
          <cell r="Y123">
            <v>163.37</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7.1146769220627233</v>
          </cell>
          <cell r="W124">
            <v>11.762796439669181</v>
          </cell>
          <cell r="X124">
            <v>105.12</v>
          </cell>
          <cell r="Y124">
            <v>173.79</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7.6009196626077102</v>
          </cell>
          <cell r="W125">
            <v>10.856193686395185</v>
          </cell>
          <cell r="X125">
            <v>146.36000000000001</v>
          </cell>
          <cell r="Y125">
            <v>209.04</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7.0987878491372829</v>
          </cell>
          <cell r="W126">
            <v>11.358944973955616</v>
          </cell>
          <cell r="X126">
            <v>136.69</v>
          </cell>
          <cell r="Y126">
            <v>218.72</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7.8599947367440999</v>
          </cell>
          <cell r="W127">
            <v>10.618282716967535</v>
          </cell>
          <cell r="X127">
            <v>197.25</v>
          </cell>
          <cell r="Y127">
            <v>266.47000000000003</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0.28399999999999997</v>
          </cell>
          <cell r="P5">
            <v>0.22199333333333332</v>
          </cell>
          <cell r="Q5">
            <v>0.88200000000000001</v>
          </cell>
          <cell r="R5">
            <v>3</v>
          </cell>
          <cell r="S5">
            <v>0.66598000000000002</v>
          </cell>
          <cell r="T5">
            <v>0.75507936507936513</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220</v>
      </c>
      <c r="H2">
        <v>35</v>
      </c>
      <c r="I2">
        <v>15000</v>
      </c>
      <c r="M2">
        <v>4</v>
      </c>
      <c r="N2" t="s">
        <v>53</v>
      </c>
      <c r="O2" t="s">
        <v>49</v>
      </c>
    </row>
    <row r="3" spans="1:16">
      <c r="A3">
        <v>5</v>
      </c>
      <c r="D3" s="1">
        <v>1.99</v>
      </c>
      <c r="E3" s="1">
        <v>2500</v>
      </c>
      <c r="F3" t="s">
        <v>35</v>
      </c>
      <c r="G3" t="s">
        <v>221</v>
      </c>
      <c r="H3">
        <v>50</v>
      </c>
      <c r="I3">
        <v>25000</v>
      </c>
      <c r="K3">
        <v>1</v>
      </c>
      <c r="M3">
        <v>4</v>
      </c>
      <c r="N3" t="s">
        <v>54</v>
      </c>
      <c r="O3" t="s">
        <v>49</v>
      </c>
      <c r="P3" t="s">
        <v>45</v>
      </c>
    </row>
    <row r="4" spans="1:16">
      <c r="A4">
        <v>15</v>
      </c>
      <c r="D4" s="1">
        <v>2.99</v>
      </c>
      <c r="E4" s="1">
        <v>3900</v>
      </c>
      <c r="F4" t="s">
        <v>36</v>
      </c>
      <c r="G4" t="s">
        <v>222</v>
      </c>
      <c r="H4">
        <v>65</v>
      </c>
      <c r="I4">
        <v>30000</v>
      </c>
      <c r="L4">
        <v>2</v>
      </c>
      <c r="M4">
        <v>4</v>
      </c>
      <c r="N4" t="s">
        <v>55</v>
      </c>
      <c r="O4" t="s">
        <v>49</v>
      </c>
      <c r="P4" t="s">
        <v>47</v>
      </c>
    </row>
    <row r="5" spans="1:16">
      <c r="A5">
        <v>25</v>
      </c>
      <c r="D5" s="1">
        <v>3.99</v>
      </c>
      <c r="E5" s="1">
        <v>4900</v>
      </c>
      <c r="F5" t="s">
        <v>37</v>
      </c>
      <c r="G5" t="s">
        <v>223</v>
      </c>
      <c r="H5">
        <v>80</v>
      </c>
      <c r="I5">
        <v>30000</v>
      </c>
      <c r="L5">
        <v>2</v>
      </c>
      <c r="M5">
        <v>4</v>
      </c>
      <c r="N5" t="s">
        <v>56</v>
      </c>
      <c r="O5" t="s">
        <v>49</v>
      </c>
      <c r="P5" t="s">
        <v>47</v>
      </c>
    </row>
    <row r="6" spans="1:16">
      <c r="A6">
        <v>35</v>
      </c>
      <c r="D6" s="1">
        <v>4.99</v>
      </c>
      <c r="E6" s="1">
        <v>5900</v>
      </c>
      <c r="F6" t="s">
        <v>38</v>
      </c>
      <c r="G6" t="s">
        <v>224</v>
      </c>
      <c r="H6">
        <v>100</v>
      </c>
      <c r="I6">
        <v>30000</v>
      </c>
      <c r="L6">
        <v>2</v>
      </c>
      <c r="M6">
        <v>4</v>
      </c>
      <c r="N6" t="s">
        <v>57</v>
      </c>
      <c r="O6" t="s">
        <v>49</v>
      </c>
      <c r="P6" t="s">
        <v>47</v>
      </c>
    </row>
    <row r="7" spans="1:16">
      <c r="A7">
        <v>45</v>
      </c>
      <c r="D7" s="1">
        <v>5.99</v>
      </c>
      <c r="E7" s="1">
        <v>7500</v>
      </c>
      <c r="F7" t="s">
        <v>210</v>
      </c>
      <c r="G7" t="s">
        <v>225</v>
      </c>
      <c r="H7">
        <v>100</v>
      </c>
      <c r="I7">
        <v>35000</v>
      </c>
      <c r="L7">
        <v>3</v>
      </c>
      <c r="M7">
        <v>4</v>
      </c>
      <c r="N7" t="s">
        <v>216</v>
      </c>
      <c r="O7" t="s">
        <v>49</v>
      </c>
      <c r="P7" t="s">
        <v>48</v>
      </c>
    </row>
    <row r="8" spans="1:16">
      <c r="A8">
        <v>55</v>
      </c>
      <c r="D8" s="1">
        <v>7.99</v>
      </c>
      <c r="E8" s="1">
        <v>9900</v>
      </c>
      <c r="F8" t="s">
        <v>211</v>
      </c>
      <c r="G8" t="s">
        <v>226</v>
      </c>
      <c r="H8">
        <v>120</v>
      </c>
      <c r="I8">
        <v>35000</v>
      </c>
      <c r="L8">
        <v>3</v>
      </c>
      <c r="M8">
        <v>4</v>
      </c>
      <c r="N8" t="s">
        <v>217</v>
      </c>
      <c r="O8" t="s">
        <v>49</v>
      </c>
      <c r="P8" t="s">
        <v>48</v>
      </c>
    </row>
    <row r="9" spans="1:16">
      <c r="A9">
        <v>65</v>
      </c>
      <c r="D9" s="1">
        <v>8.99</v>
      </c>
      <c r="E9" s="1">
        <v>11000</v>
      </c>
      <c r="F9" t="s">
        <v>212</v>
      </c>
      <c r="G9" t="s">
        <v>227</v>
      </c>
      <c r="H9">
        <v>120</v>
      </c>
      <c r="I9">
        <v>40000</v>
      </c>
      <c r="L9">
        <v>4</v>
      </c>
      <c r="M9">
        <v>4</v>
      </c>
      <c r="N9" t="s">
        <v>218</v>
      </c>
      <c r="O9" t="s">
        <v>49</v>
      </c>
      <c r="P9" t="s">
        <v>214</v>
      </c>
    </row>
    <row r="10" spans="1:16">
      <c r="A10">
        <v>75</v>
      </c>
      <c r="D10" s="1">
        <v>9.99</v>
      </c>
      <c r="E10" s="1">
        <v>12000</v>
      </c>
      <c r="F10" t="s">
        <v>213</v>
      </c>
      <c r="G10" t="s">
        <v>228</v>
      </c>
      <c r="H10">
        <v>135</v>
      </c>
      <c r="I10">
        <v>45000</v>
      </c>
      <c r="L10">
        <v>5</v>
      </c>
      <c r="M10">
        <v>4</v>
      </c>
      <c r="N10" t="s">
        <v>219</v>
      </c>
      <c r="O10" t="s">
        <v>49</v>
      </c>
      <c r="P10" t="s">
        <v>215</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229</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A5" sqref="A5"/>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293</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0.39005923334022241</v>
      </c>
      <c r="C2">
        <f t="shared" ref="C2:C32" ca="1" si="0">RAND()</f>
        <v>0.10895362231875894</v>
      </c>
      <c r="D2" t="str">
        <f ca="1">VLOOKUP($B2
+IF(D1="DI",1,
IF(D1="EN",2,
IF(D1="GO",3,0))),$AC:$AD,MATCH($AD$1,$AC$1:$AD$1,0),1)</f>
        <v>GO</v>
      </c>
      <c r="E2">
        <f ca="1">ROUNDDOWN(VLOOKUP(D2,$P:$W,MATCH($U$1,$P$1:$W$1,0),0)+C2*(VLOOKUP(D2,$P:$W,MATCH($V$1,$P$1:$W$1,0),0)-VLOOKUP(D2,$P:$W,MATCH($U$1,$P$1:$W$1,0),0)+10^ABS(VLOOKUP(D2,$P:$W,MATCH($W$1,$P$1:$W$1,0),0))),VLOOKUP(D2,$P:$W,MATCH($W$1,$P$1:$W$1,0),0))</f>
        <v>800</v>
      </c>
      <c r="F2" t="s">
        <v>128</v>
      </c>
      <c r="G2">
        <v>7</v>
      </c>
      <c r="H2" t="s">
        <v>126</v>
      </c>
      <c r="I2">
        <v>2400</v>
      </c>
      <c r="J2" t="str">
        <f>IF(H2="GO",
  IF(I2&lt;100,"골드이상",""),
IF(H2="DI",
  IF(I2&gt;29,"다이아너무많음",
  IF(I2&gt;9,"다이아다소많음","")),""))</f>
        <v/>
      </c>
      <c r="K2" t="str">
        <f ca="1">IF(ROW()=2,L2,OFFSET(K2,-1,0)&amp;","&amp;L2)</f>
        <v>{"dy":1,"cd":"GO","cn":2400}</v>
      </c>
      <c r="L2" t="str">
        <f>"{"""&amp;A$1&amp;""":"&amp;A2
&amp;","""&amp;H$1&amp;""":"""&amp;H2&amp;""""
&amp;","""&amp;I$1&amp;""":"&amp;I2&amp;"}"</f>
        <v>{"dy":1,"cd":"GO","cn":2400}</v>
      </c>
      <c r="N2" t="str">
        <f ca="1">"["&amp;
IF(LEFT(OFFSET(K1,COUNTA(K:K)-1,0),1)=",",SUBSTITUTE(OFFSET(K1,COUNTA(K:K)-1,0),",","",1),OFFSET(K1,COUNTA(K:K)-1,0))
&amp;"]"</f>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P2" t="s">
        <v>97</v>
      </c>
      <c r="Q2">
        <f ca="1">COUNTIF(D:D,P2)</f>
        <v>14</v>
      </c>
      <c r="R2">
        <f>COUNTIF(H:H,P2)</f>
        <v>13</v>
      </c>
      <c r="S2">
        <f>SUMIF(H:H,P2,I:I)</f>
        <v>98</v>
      </c>
      <c r="T2">
        <f>S2/R2</f>
        <v>7.5384615384615383</v>
      </c>
      <c r="U2">
        <v>6</v>
      </c>
      <c r="V2">
        <v>9</v>
      </c>
      <c r="W2">
        <v>0</v>
      </c>
      <c r="Y2">
        <v>1</v>
      </c>
      <c r="Z2">
        <v>0</v>
      </c>
      <c r="AA2">
        <v>14</v>
      </c>
      <c r="AB2">
        <f>AA2/SUMIF(Z:Z,Z2,AA:AA)</f>
        <v>0.46666666666666667</v>
      </c>
      <c r="AC2">
        <v>0</v>
      </c>
      <c r="AD2" t="s">
        <v>127</v>
      </c>
    </row>
    <row r="3" spans="1:30">
      <c r="A3">
        <v>2</v>
      </c>
      <c r="B3">
        <f t="shared" ref="B3:B32" ca="1" si="1">RAND()</f>
        <v>0.83935535246601811</v>
      </c>
      <c r="C3">
        <f t="shared" ca="1" si="0"/>
        <v>0.86832908425162958</v>
      </c>
      <c r="D3" t="str">
        <f t="shared" ref="D3:D32" ca="1" si="2">VLOOKUP($B3
+IF(D2="DI",1,
IF(D2="EN",2,
IF(D2="GO",3,0))),$AC:$AD,MATCH($AD$1,$AC$1:$AD$1,0),1)</f>
        <v>EN</v>
      </c>
      <c r="E3">
        <f t="shared" ref="E3:E32" ca="1" si="3">ROUNDDOWN(VLOOKUP(D3,$P:$W,MATCH($U$1,$P$1:$W$1,0),0)+C3*(VLOOKUP(D3,$P:$W,MATCH($V$1,$P$1:$W$1,0),0)-VLOOKUP(D3,$P:$W,MATCH($U$1,$P$1:$W$1,0),0)+10^ABS(VLOOKUP(D3,$P:$W,MATCH($W$1,$P$1:$W$1,0),0))),VLOOKUP(D3,$P:$W,MATCH($W$1,$P$1:$W$1,0),0))</f>
        <v>9</v>
      </c>
      <c r="F3" t="s">
        <v>126</v>
      </c>
      <c r="G3">
        <v>800</v>
      </c>
      <c r="H3" t="s">
        <v>128</v>
      </c>
      <c r="I3">
        <v>8</v>
      </c>
      <c r="J3" t="str">
        <f t="shared" ref="J3:J32" si="4">IF(H3="GO",
  IF(I3&lt;100,"골드이상",""),
IF(H3="DI",
  IF(I3&gt;29,"다이아너무많음",
  IF(I3&gt;9,"다이아다소많음","")),""))</f>
        <v/>
      </c>
      <c r="K3" t="str">
        <f t="shared" ref="K3:K32" ca="1" si="5">IF(ROW()=2,L3,OFFSET(K3,-1,0)&amp;","&amp;L3)</f>
        <v>{"dy":1,"cd":"GO","cn":2400},{"dy":2,"cd":"EN","cn":8}</v>
      </c>
      <c r="L3" t="str">
        <f t="shared" ref="L3:L32" si="6">"{"""&amp;A$1&amp;""":"&amp;A3
&amp;","""&amp;H$1&amp;""":"""&amp;H3&amp;""""
&amp;","""&amp;I$1&amp;""":"&amp;I3&amp;"}"</f>
        <v>{"dy":2,"cd":"EN","cn":8}</v>
      </c>
      <c r="P3" t="s">
        <v>68</v>
      </c>
      <c r="Q3">
        <f t="shared" ref="Q3:Q4" ca="1" si="7">COUNTIF(D:D,P3)</f>
        <v>13</v>
      </c>
      <c r="R3">
        <f t="shared" ref="R3:R4" si="8">COUNTIF(H:H,P3)</f>
        <v>14</v>
      </c>
      <c r="S3">
        <f t="shared" ref="S3:S4" si="9">SUMIF(H:H,P3,I:I)</f>
        <v>23200</v>
      </c>
      <c r="T3">
        <f>S3/R3</f>
        <v>1657.1428571428571</v>
      </c>
      <c r="U3">
        <v>500</v>
      </c>
      <c r="V3">
        <v>3500</v>
      </c>
      <c r="W3">
        <v>-2</v>
      </c>
      <c r="Y3">
        <v>2</v>
      </c>
      <c r="Z3">
        <v>0</v>
      </c>
      <c r="AA3">
        <v>14</v>
      </c>
      <c r="AB3">
        <f t="shared" ref="AB3:AB10" si="10">AA3/SUMIF(Z:Z,Z3,AA:AA)</f>
        <v>0.46666666666666667</v>
      </c>
      <c r="AC3">
        <f>AC2+AB2</f>
        <v>0.46666666666666667</v>
      </c>
      <c r="AD3" t="s">
        <v>129</v>
      </c>
    </row>
    <row r="4" spans="1:30">
      <c r="A4">
        <v>3</v>
      </c>
      <c r="B4">
        <f t="shared" ca="1" si="1"/>
        <v>0.43445812743686518</v>
      </c>
      <c r="C4">
        <f t="shared" ca="1" si="0"/>
        <v>0.92628923210832204</v>
      </c>
      <c r="D4" t="str">
        <f t="shared" ca="1" si="2"/>
        <v>GO</v>
      </c>
      <c r="E4">
        <f t="shared" ca="1" si="3"/>
        <v>3300</v>
      </c>
      <c r="F4" t="s">
        <v>128</v>
      </c>
      <c r="G4">
        <v>12</v>
      </c>
      <c r="H4" t="s">
        <v>126</v>
      </c>
      <c r="I4">
        <v>1000</v>
      </c>
      <c r="J4" t="str">
        <f t="shared" si="4"/>
        <v/>
      </c>
      <c r="K4" t="str">
        <f t="shared" ca="1" si="5"/>
        <v>{"dy":1,"cd":"GO","cn":2400},{"dy":2,"cd":"EN","cn":8},{"dy":3,"cd":"GO","cn":1000}</v>
      </c>
      <c r="L4" t="str">
        <f t="shared" si="6"/>
        <v>{"dy":3,"cd":"GO","cn":1000}</v>
      </c>
      <c r="P4" t="s">
        <v>98</v>
      </c>
      <c r="Q4">
        <f t="shared" ca="1" si="7"/>
        <v>4</v>
      </c>
      <c r="R4">
        <f t="shared" si="8"/>
        <v>4</v>
      </c>
      <c r="S4">
        <f t="shared" si="9"/>
        <v>14</v>
      </c>
      <c r="T4">
        <f>S4/R4</f>
        <v>3.5</v>
      </c>
      <c r="U4">
        <v>3</v>
      </c>
      <c r="V4">
        <v>6</v>
      </c>
      <c r="W4">
        <v>0</v>
      </c>
      <c r="Y4">
        <v>3</v>
      </c>
      <c r="Z4">
        <v>0</v>
      </c>
      <c r="AA4">
        <v>2</v>
      </c>
      <c r="AB4">
        <f t="shared" si="10"/>
        <v>6.6666666666666666E-2</v>
      </c>
      <c r="AC4">
        <f>AC3+AB3</f>
        <v>0.93333333333333335</v>
      </c>
      <c r="AD4" t="s">
        <v>131</v>
      </c>
    </row>
    <row r="5" spans="1:30">
      <c r="A5">
        <v>4</v>
      </c>
      <c r="B5">
        <f t="shared" ca="1" si="1"/>
        <v>0.78950616647174776</v>
      </c>
      <c r="C5">
        <f t="shared" ca="1" si="0"/>
        <v>0.41730919201162553</v>
      </c>
      <c r="D5" t="str">
        <f t="shared" ca="1" si="2"/>
        <v>EN</v>
      </c>
      <c r="E5">
        <f t="shared" ca="1" si="3"/>
        <v>7</v>
      </c>
      <c r="F5" t="s">
        <v>126</v>
      </c>
      <c r="G5">
        <v>1000</v>
      </c>
      <c r="H5" t="s">
        <v>128</v>
      </c>
      <c r="I5">
        <v>9</v>
      </c>
      <c r="J5" t="str">
        <f t="shared" si="4"/>
        <v/>
      </c>
      <c r="K5" t="str">
        <f t="shared" ca="1" si="5"/>
        <v>{"dy":1,"cd":"GO","cn":2400},{"dy":2,"cd":"EN","cn":8},{"dy":3,"cd":"GO","cn":1000},{"dy":4,"cd":"EN","cn":9}</v>
      </c>
      <c r="L5" t="str">
        <f t="shared" si="6"/>
        <v>{"dy":4,"cd":"EN","cn":9}</v>
      </c>
      <c r="Y5">
        <v>1</v>
      </c>
      <c r="Z5">
        <v>1</v>
      </c>
      <c r="AA5">
        <f>VLOOKUP($Y5,$Y:$AD,MATCH(AA$1,$Y$1:$AD$1,0),0)</f>
        <v>14</v>
      </c>
      <c r="AB5">
        <f t="shared" si="10"/>
        <v>0.5</v>
      </c>
      <c r="AC5">
        <f>AC4+AB4</f>
        <v>1</v>
      </c>
      <c r="AD5" t="str">
        <f>VLOOKUP($Y5,$Y:$AD,MATCH(AD$1,$Y$1:$AD$1,0),0)</f>
        <v>GO</v>
      </c>
    </row>
    <row r="6" spans="1:30">
      <c r="A6">
        <v>5</v>
      </c>
      <c r="B6">
        <f t="shared" ca="1" si="1"/>
        <v>0.34317711259988426</v>
      </c>
      <c r="C6">
        <f t="shared" ca="1" si="0"/>
        <v>0.78408790661720196</v>
      </c>
      <c r="D6" t="str">
        <f t="shared" ca="1" si="2"/>
        <v>GO</v>
      </c>
      <c r="E6">
        <f t="shared" ca="1" si="3"/>
        <v>2900</v>
      </c>
      <c r="F6" t="s">
        <v>128</v>
      </c>
      <c r="G6">
        <v>5</v>
      </c>
      <c r="H6" t="s">
        <v>126</v>
      </c>
      <c r="I6">
        <v>1500</v>
      </c>
      <c r="J6" t="str">
        <f t="shared" si="4"/>
        <v/>
      </c>
      <c r="K6" t="str">
        <f t="shared" ca="1" si="5"/>
        <v>{"dy":1,"cd":"GO","cn":2400},{"dy":2,"cd":"EN","cn":8},{"dy":3,"cd":"GO","cn":1000},{"dy":4,"cd":"EN","cn":9},{"dy":5,"cd":"GO","cn":1500}</v>
      </c>
      <c r="L6" t="str">
        <f t="shared" si="6"/>
        <v>{"dy":5,"cd":"GO","cn":1500}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0.16309137501645832</v>
      </c>
      <c r="C7">
        <f t="shared" ca="1" si="0"/>
        <v>0.9905424670440125</v>
      </c>
      <c r="D7" t="str">
        <f t="shared" ca="1" si="2"/>
        <v>EN</v>
      </c>
      <c r="E7">
        <f t="shared" ca="1" si="3"/>
        <v>9</v>
      </c>
      <c r="F7" t="s">
        <v>126</v>
      </c>
      <c r="G7">
        <v>900</v>
      </c>
      <c r="H7" t="s">
        <v>128</v>
      </c>
      <c r="I7">
        <v>8</v>
      </c>
      <c r="J7" t="str">
        <f t="shared" si="4"/>
        <v/>
      </c>
      <c r="K7" t="str">
        <f t="shared" ca="1" si="5"/>
        <v>{"dy":1,"cd":"GO","cn":2400},{"dy":2,"cd":"EN","cn":8},{"dy":3,"cd":"GO","cn":1000},{"dy":4,"cd":"EN","cn":9},{"dy":5,"cd":"GO","cn":1500},{"dy":6,"cd":"EN","cn":8}</v>
      </c>
      <c r="L7" t="str">
        <f t="shared" si="6"/>
        <v>{"dy":6,"cd":"EN","cn":8}</v>
      </c>
      <c r="Y7">
        <v>1</v>
      </c>
      <c r="Z7">
        <v>2</v>
      </c>
      <c r="AA7">
        <f t="shared" si="11"/>
        <v>14</v>
      </c>
      <c r="AB7">
        <f t="shared" si="10"/>
        <v>0.875</v>
      </c>
      <c r="AC7">
        <f t="shared" si="12"/>
        <v>2</v>
      </c>
      <c r="AD7" t="str">
        <f t="shared" si="13"/>
        <v>GO</v>
      </c>
    </row>
    <row r="8" spans="1:30">
      <c r="A8">
        <v>7</v>
      </c>
      <c r="B8">
        <f t="shared" ca="1" si="1"/>
        <v>0.7521225854408633</v>
      </c>
      <c r="C8">
        <f t="shared" ca="1" si="0"/>
        <v>0.85996141938616821</v>
      </c>
      <c r="D8" t="str">
        <f t="shared" ca="1" si="2"/>
        <v>GO</v>
      </c>
      <c r="E8">
        <f t="shared" ca="1" si="3"/>
        <v>3100</v>
      </c>
      <c r="F8" t="s">
        <v>128</v>
      </c>
      <c r="G8">
        <v>6</v>
      </c>
      <c r="H8" t="s">
        <v>130</v>
      </c>
      <c r="I8">
        <v>4</v>
      </c>
      <c r="J8" t="str">
        <f t="shared" si="4"/>
        <v/>
      </c>
      <c r="K8" t="str">
        <f t="shared" ca="1" si="5"/>
        <v>{"dy":1,"cd":"GO","cn":2400},{"dy":2,"cd":"EN","cn":8},{"dy":3,"cd":"GO","cn":1000},{"dy":4,"cd":"EN","cn":9},{"dy":5,"cd":"GO","cn":1500},{"dy":6,"cd":"EN","cn":8},{"dy":7,"cd":"DI","cn":4}</v>
      </c>
      <c r="L8" t="str">
        <f t="shared" si="6"/>
        <v>{"dy":7,"cd":"DI","cn":4}</v>
      </c>
      <c r="Y8">
        <v>3</v>
      </c>
      <c r="Z8">
        <v>2</v>
      </c>
      <c r="AA8">
        <f t="shared" si="11"/>
        <v>2</v>
      </c>
      <c r="AB8">
        <f t="shared" si="10"/>
        <v>0.125</v>
      </c>
      <c r="AC8">
        <f t="shared" si="12"/>
        <v>2.875</v>
      </c>
      <c r="AD8" t="str">
        <f t="shared" si="13"/>
        <v>DI</v>
      </c>
    </row>
    <row r="9" spans="1:30">
      <c r="A9">
        <v>8</v>
      </c>
      <c r="B9">
        <f t="shared" ca="1" si="1"/>
        <v>0.39858267795535074</v>
      </c>
      <c r="C9">
        <f t="shared" ca="1" si="0"/>
        <v>0.97629087502226497</v>
      </c>
      <c r="D9" t="str">
        <f t="shared" ca="1" si="2"/>
        <v>EN</v>
      </c>
      <c r="E9">
        <f t="shared" ca="1" si="3"/>
        <v>9</v>
      </c>
      <c r="F9" t="s">
        <v>130</v>
      </c>
      <c r="G9">
        <v>3</v>
      </c>
      <c r="H9" t="s">
        <v>128</v>
      </c>
      <c r="I9">
        <v>6</v>
      </c>
      <c r="J9" t="str">
        <f t="shared" si="4"/>
        <v/>
      </c>
      <c r="K9" t="str">
        <f t="shared" ca="1" si="5"/>
        <v>{"dy":1,"cd":"GO","cn":2400},{"dy":2,"cd":"EN","cn":8},{"dy":3,"cd":"GO","cn":1000},{"dy":4,"cd":"EN","cn":9},{"dy":5,"cd":"GO","cn":1500},{"dy":6,"cd":"EN","cn":8},{"dy":7,"cd":"DI","cn":4},{"dy":8,"cd":"EN","cn":6}</v>
      </c>
      <c r="L9" t="str">
        <f t="shared" si="6"/>
        <v>{"dy":8,"cd":"EN","cn":6}</v>
      </c>
      <c r="Y9">
        <v>2</v>
      </c>
      <c r="Z9">
        <v>3</v>
      </c>
      <c r="AA9">
        <f t="shared" si="11"/>
        <v>14</v>
      </c>
      <c r="AB9">
        <f t="shared" si="10"/>
        <v>0.875</v>
      </c>
      <c r="AC9">
        <f t="shared" si="12"/>
        <v>3</v>
      </c>
      <c r="AD9" t="str">
        <f t="shared" si="13"/>
        <v>EN</v>
      </c>
    </row>
    <row r="10" spans="1:30">
      <c r="A10">
        <v>9</v>
      </c>
      <c r="B10">
        <f t="shared" ca="1" si="1"/>
        <v>0.16130855510969733</v>
      </c>
      <c r="C10">
        <f t="shared" ca="1" si="0"/>
        <v>0.39044195068736942</v>
      </c>
      <c r="D10" t="str">
        <f t="shared" ca="1" si="2"/>
        <v>GO</v>
      </c>
      <c r="E10">
        <f t="shared" ca="1" si="3"/>
        <v>1700</v>
      </c>
      <c r="F10" t="s">
        <v>126</v>
      </c>
      <c r="G10">
        <v>700</v>
      </c>
      <c r="H10" t="s">
        <v>126</v>
      </c>
      <c r="I10">
        <v>1400</v>
      </c>
      <c r="J10" t="str">
        <f t="shared" si="4"/>
        <v/>
      </c>
      <c r="K10" t="str">
        <f t="shared" ca="1" si="5"/>
        <v>{"dy":1,"cd":"GO","cn":2400},{"dy":2,"cd":"EN","cn":8},{"dy":3,"cd":"GO","cn":1000},{"dy":4,"cd":"EN","cn":9},{"dy":5,"cd":"GO","cn":1500},{"dy":6,"cd":"EN","cn":8},{"dy":7,"cd":"DI","cn":4},{"dy":8,"cd":"EN","cn":6},{"dy":9,"cd":"GO","cn":1400}</v>
      </c>
      <c r="L10" t="str">
        <f t="shared" si="6"/>
        <v>{"dy":9,"cd":"GO","cn":1400}</v>
      </c>
      <c r="Y10">
        <v>3</v>
      </c>
      <c r="Z10">
        <v>3</v>
      </c>
      <c r="AA10">
        <f t="shared" si="11"/>
        <v>2</v>
      </c>
      <c r="AB10">
        <f t="shared" si="10"/>
        <v>0.125</v>
      </c>
      <c r="AC10">
        <f t="shared" si="12"/>
        <v>3.875</v>
      </c>
      <c r="AD10" t="str">
        <f t="shared" si="13"/>
        <v>DI</v>
      </c>
    </row>
    <row r="11" spans="1:30">
      <c r="A11">
        <v>10</v>
      </c>
      <c r="B11">
        <f t="shared" ca="1" si="1"/>
        <v>0.1529413265451165</v>
      </c>
      <c r="C11">
        <f t="shared" ca="1" si="0"/>
        <v>0.41288367045564878</v>
      </c>
      <c r="D11" t="str">
        <f t="shared" ca="1" si="2"/>
        <v>EN</v>
      </c>
      <c r="E11">
        <f t="shared" ca="1" si="3"/>
        <v>7</v>
      </c>
      <c r="F11" t="s">
        <v>128</v>
      </c>
      <c r="G11">
        <v>10</v>
      </c>
      <c r="H11" t="s">
        <v>128</v>
      </c>
      <c r="I11">
        <v>7</v>
      </c>
      <c r="J11" t="str">
        <f t="shared" si="4"/>
        <v/>
      </c>
      <c r="K11" t="str">
        <f t="shared" ca="1" si="5"/>
        <v>{"dy":1,"cd":"GO","cn":2400},{"dy":2,"cd":"EN","cn":8},{"dy":3,"cd":"GO","cn":1000},{"dy":4,"cd":"EN","cn":9},{"dy":5,"cd":"GO","cn":1500},{"dy":6,"cd":"EN","cn":8},{"dy":7,"cd":"DI","cn":4},{"dy":8,"cd":"EN","cn":6},{"dy":9,"cd":"GO","cn":1400},{"dy":10,"cd":"EN","cn":7}</v>
      </c>
      <c r="L11" t="str">
        <f t="shared" si="6"/>
        <v>{"dy":10,"cd":"EN","cn":7}</v>
      </c>
    </row>
    <row r="12" spans="1:30">
      <c r="A12">
        <v>11</v>
      </c>
      <c r="B12">
        <f t="shared" ca="1" si="1"/>
        <v>0.2780995955381852</v>
      </c>
      <c r="C12">
        <f t="shared" ca="1" si="0"/>
        <v>0.32727575776542128</v>
      </c>
      <c r="D12" t="str">
        <f t="shared" ca="1" si="2"/>
        <v>GO</v>
      </c>
      <c r="E12">
        <f t="shared" ca="1" si="3"/>
        <v>1500</v>
      </c>
      <c r="F12" t="s">
        <v>126</v>
      </c>
      <c r="G12">
        <v>1300</v>
      </c>
      <c r="H12" t="s">
        <v>126</v>
      </c>
      <c r="I12">
        <v>2100</v>
      </c>
      <c r="J12" t="str">
        <f t="shared" si="4"/>
        <v/>
      </c>
      <c r="K12" t="str">
        <f t="shared" ca="1" si="5"/>
        <v>{"dy":1,"cd":"GO","cn":2400},{"dy":2,"cd":"EN","cn":8},{"dy":3,"cd":"GO","cn":1000},{"dy":4,"cd":"EN","cn":9},{"dy":5,"cd":"GO","cn":1500},{"dy":6,"cd":"EN","cn":8},{"dy":7,"cd":"DI","cn":4},{"dy":8,"cd":"EN","cn":6},{"dy":9,"cd":"GO","cn":1400},{"dy":10,"cd":"EN","cn":7},{"dy":11,"cd":"GO","cn":2100}</v>
      </c>
      <c r="L12" t="str">
        <f t="shared" si="6"/>
        <v>{"dy":11,"cd":"GO","cn":2100}</v>
      </c>
    </row>
    <row r="13" spans="1:30">
      <c r="A13">
        <v>12</v>
      </c>
      <c r="B13">
        <f t="shared" ca="1" si="1"/>
        <v>0.77274972970986355</v>
      </c>
      <c r="C13">
        <f t="shared" ca="1" si="0"/>
        <v>0.18743476029875428</v>
      </c>
      <c r="D13" t="str">
        <f t="shared" ca="1" si="2"/>
        <v>EN</v>
      </c>
      <c r="E13">
        <f t="shared" ca="1" si="3"/>
        <v>6</v>
      </c>
      <c r="F13" t="s">
        <v>128</v>
      </c>
      <c r="G13">
        <v>6</v>
      </c>
      <c r="H13" t="s">
        <v>128</v>
      </c>
      <c r="I13">
        <v>9</v>
      </c>
      <c r="J13" t="str">
        <f t="shared" si="4"/>
        <v/>
      </c>
      <c r="K13" t="str">
        <f t="shared" ca="1" si="5"/>
        <v>{"dy":1,"cd":"GO","cn":2400},{"dy":2,"cd":"EN","cn":8},{"dy":3,"cd":"GO","cn":1000},{"dy":4,"cd":"EN","cn":9},{"dy":5,"cd":"GO","cn":1500},{"dy":6,"cd":"EN","cn":8},{"dy":7,"cd":"DI","cn":4},{"dy":8,"cd":"EN","cn":6},{"dy":9,"cd":"GO","cn":1400},{"dy":10,"cd":"EN","cn":7},{"dy":11,"cd":"GO","cn":2100},{"dy":12,"cd":"EN","cn":9}</v>
      </c>
      <c r="L13" t="str">
        <f t="shared" si="6"/>
        <v>{"dy":12,"cd":"EN","cn":9}</v>
      </c>
    </row>
    <row r="14" spans="1:30">
      <c r="A14">
        <v>13</v>
      </c>
      <c r="B14">
        <f t="shared" ca="1" si="1"/>
        <v>0.92093950231062882</v>
      </c>
      <c r="C14">
        <f t="shared" ca="1" si="0"/>
        <v>5.4315802537001634E-3</v>
      </c>
      <c r="D14" t="str">
        <f t="shared" ca="1" si="2"/>
        <v>DI</v>
      </c>
      <c r="E14">
        <f t="shared" ca="1" si="3"/>
        <v>3</v>
      </c>
      <c r="F14" t="s">
        <v>126</v>
      </c>
      <c r="G14">
        <v>1200</v>
      </c>
      <c r="H14" t="s">
        <v>126</v>
      </c>
      <c r="I14">
        <v>1000</v>
      </c>
      <c r="J14" t="str">
        <f t="shared" si="4"/>
        <v/>
      </c>
      <c r="K14" t="str">
        <f t="shared" ca="1" si="5"/>
        <v>{"dy":1,"cd":"GO","cn":2400},{"dy":2,"cd":"EN","cn":8},{"dy":3,"cd":"GO","cn":1000},{"dy":4,"cd":"EN","cn":9},{"dy":5,"cd":"GO","cn":1500},{"dy":6,"cd":"EN","cn":8},{"dy":7,"cd":"DI","cn":4},{"dy":8,"cd":"EN","cn":6},{"dy":9,"cd":"GO","cn":1400},{"dy":10,"cd":"EN","cn":7},{"dy":11,"cd":"GO","cn":2100},{"dy":12,"cd":"EN","cn":9},{"dy":13,"cd":"GO","cn":1000}</v>
      </c>
      <c r="L14" t="str">
        <f t="shared" si="6"/>
        <v>{"dy":13,"cd":"GO","cn":1000}</v>
      </c>
    </row>
    <row r="15" spans="1:30">
      <c r="A15">
        <v>14</v>
      </c>
      <c r="B15">
        <f t="shared" ca="1" si="1"/>
        <v>0.63137109128430258</v>
      </c>
      <c r="C15">
        <f t="shared" ca="1" si="0"/>
        <v>8.3610746379494949E-2</v>
      </c>
      <c r="D15" t="str">
        <f t="shared" ca="1" si="2"/>
        <v>EN</v>
      </c>
      <c r="E15">
        <f t="shared" ca="1" si="3"/>
        <v>6</v>
      </c>
      <c r="F15" t="s">
        <v>128</v>
      </c>
      <c r="G15">
        <v>10</v>
      </c>
      <c r="H15" t="s">
        <v>130</v>
      </c>
      <c r="I15">
        <v>3</v>
      </c>
      <c r="J15" t="str">
        <f t="shared" si="4"/>
        <v/>
      </c>
      <c r="K15" t="str">
        <f t="shared" ca="1" si="5"/>
        <v>{"dy":1,"cd":"GO","cn":2400},{"dy":2,"cd":"EN","cn":8},{"dy":3,"cd":"GO","cn":1000},{"dy":4,"cd":"EN","cn":9},{"dy":5,"cd":"GO","cn":1500},{"dy":6,"cd":"EN","cn":8},{"dy":7,"cd":"DI","cn":4},{"dy":8,"cd":"EN","cn":6},{"dy":9,"cd":"GO","cn":1400},{"dy":10,"cd":"EN","cn":7},{"dy":11,"cd":"GO","cn":2100},{"dy":12,"cd":"EN","cn":9},{"dy":13,"cd":"GO","cn":1000},{"dy":14,"cd":"DI","cn":3}</v>
      </c>
      <c r="L15" t="str">
        <f t="shared" si="6"/>
        <v>{"dy":14,"cd":"DI","cn":3}</v>
      </c>
    </row>
    <row r="16" spans="1:30">
      <c r="A16">
        <v>15</v>
      </c>
      <c r="B16">
        <f t="shared" ca="1" si="1"/>
        <v>0.36631790800867858</v>
      </c>
      <c r="C16">
        <f t="shared" ca="1" si="0"/>
        <v>0.35988810822877659</v>
      </c>
      <c r="D16" t="str">
        <f t="shared" ca="1" si="2"/>
        <v>GO</v>
      </c>
      <c r="E16">
        <f t="shared" ca="1" si="3"/>
        <v>1600</v>
      </c>
      <c r="F16" t="s">
        <v>126</v>
      </c>
      <c r="G16">
        <v>1000</v>
      </c>
      <c r="H16" t="s">
        <v>126</v>
      </c>
      <c r="I16">
        <v>3000</v>
      </c>
      <c r="J16" t="str">
        <f t="shared" si="4"/>
        <v/>
      </c>
      <c r="K16" t="str">
        <f t="shared" ca="1" si="5"/>
        <v>{"dy":1,"cd":"GO","cn":2400},{"dy":2,"cd":"EN","cn":8},{"dy":3,"cd":"GO","cn":1000},{"dy":4,"cd":"EN","cn":9},{"dy":5,"cd":"GO","cn":1500},{"dy":6,"cd":"EN","cn":8},{"dy":7,"cd":"DI","cn":4},{"dy":8,"cd":"EN","cn":6},{"dy":9,"cd":"GO","cn":1400},{"dy":10,"cd":"EN","cn":7},{"dy":11,"cd":"GO","cn":2100},{"dy":12,"cd":"EN","cn":9},{"dy":13,"cd":"GO","cn":1000},{"dy":14,"cd":"DI","cn":3},{"dy":15,"cd":"GO","cn":3000}</v>
      </c>
      <c r="L16" t="str">
        <f t="shared" si="6"/>
        <v>{"dy":15,"cd":"GO","cn":3000}</v>
      </c>
    </row>
    <row r="17" spans="1:12">
      <c r="A17">
        <v>16</v>
      </c>
      <c r="B17">
        <f t="shared" ca="1" si="1"/>
        <v>0.44233177715317717</v>
      </c>
      <c r="C17">
        <f t="shared" ca="1" si="0"/>
        <v>0.97003880116230146</v>
      </c>
      <c r="D17" t="str">
        <f t="shared" ca="1" si="2"/>
        <v>EN</v>
      </c>
      <c r="E17">
        <f t="shared" ca="1" si="3"/>
        <v>9</v>
      </c>
      <c r="F17" t="s">
        <v>128</v>
      </c>
      <c r="G17">
        <v>8</v>
      </c>
      <c r="H17" t="s">
        <v>128</v>
      </c>
      <c r="I17">
        <v>9</v>
      </c>
      <c r="J17" t="str">
        <f t="shared" si="4"/>
        <v/>
      </c>
      <c r="K17" t="str">
        <f t="shared" ca="1" si="5"/>
        <v>{"dy":1,"cd":"GO","cn":2400},{"dy":2,"cd":"EN","cn":8},{"dy":3,"cd":"GO","cn":1000},{"dy":4,"cd":"EN","cn":9},{"dy":5,"cd":"GO","cn":1500},{"dy":6,"cd":"EN","cn":8},{"dy":7,"cd":"DI","cn":4},{"dy":8,"cd":"EN","cn":6},{"dy":9,"cd":"GO","cn":1400},{"dy":10,"cd":"EN","cn":7},{"dy":11,"cd":"GO","cn":2100},{"dy":12,"cd":"EN","cn":9},{"dy":13,"cd":"GO","cn":1000},{"dy":14,"cd":"DI","cn":3},{"dy":15,"cd":"GO","cn":3000},{"dy":16,"cd":"EN","cn":9}</v>
      </c>
      <c r="L17" t="str">
        <f t="shared" si="6"/>
        <v>{"dy":16,"cd":"EN","cn":9}</v>
      </c>
    </row>
    <row r="18" spans="1:12">
      <c r="A18">
        <v>17</v>
      </c>
      <c r="B18">
        <f t="shared" ca="1" si="1"/>
        <v>3.36534941048936E-2</v>
      </c>
      <c r="C18">
        <f t="shared" ca="1" si="0"/>
        <v>0.11452224846710002</v>
      </c>
      <c r="D18" t="str">
        <f t="shared" ca="1" si="2"/>
        <v>GO</v>
      </c>
      <c r="E18">
        <f t="shared" ca="1" si="3"/>
        <v>800</v>
      </c>
      <c r="F18" t="s">
        <v>126</v>
      </c>
      <c r="G18">
        <v>800</v>
      </c>
      <c r="H18" t="s">
        <v>126</v>
      </c>
      <c r="I18">
        <v>1400</v>
      </c>
      <c r="J18" t="str">
        <f t="shared" si="4"/>
        <v/>
      </c>
      <c r="K18" t="str">
        <f t="shared" ca="1" si="5"/>
        <v>{"dy":1,"cd":"GO","cn":2400},{"dy":2,"cd":"EN","cn":8},{"dy":3,"cd":"GO","cn":1000},{"dy":4,"cd":"EN","cn":9},{"dy":5,"cd":"GO","cn":1500},{"dy":6,"cd":"EN","cn":8},{"dy":7,"cd":"DI","cn":4},{"dy":8,"cd":"EN","cn":6},{"dy":9,"cd":"GO","cn":1400},{"dy":10,"cd":"EN","cn":7},{"dy":11,"cd":"GO","cn":2100},{"dy":12,"cd":"EN","cn":9},{"dy":13,"cd":"GO","cn":1000},{"dy":14,"cd":"DI","cn":3},{"dy":15,"cd":"GO","cn":3000},{"dy":16,"cd":"EN","cn":9},{"dy":17,"cd":"GO","cn":1400}</v>
      </c>
      <c r="L18" t="str">
        <f t="shared" si="6"/>
        <v>{"dy":17,"cd":"GO","cn":1400}</v>
      </c>
    </row>
    <row r="19" spans="1:12">
      <c r="A19">
        <v>18</v>
      </c>
      <c r="B19">
        <f t="shared" ca="1" si="1"/>
        <v>0.29298724104179341</v>
      </c>
      <c r="C19">
        <f t="shared" ca="1" si="0"/>
        <v>0.51754767123966505</v>
      </c>
      <c r="D19" t="str">
        <f t="shared" ca="1" si="2"/>
        <v>EN</v>
      </c>
      <c r="E19">
        <f t="shared" ca="1" si="3"/>
        <v>8</v>
      </c>
      <c r="F19" t="s">
        <v>128</v>
      </c>
      <c r="G19">
        <v>6</v>
      </c>
      <c r="H19" t="s">
        <v>128</v>
      </c>
      <c r="I19">
        <v>6</v>
      </c>
      <c r="J19" t="str">
        <f t="shared" si="4"/>
        <v/>
      </c>
      <c r="K19" t="str">
        <f t="shared" ca="1" si="5"/>
        <v>{"dy":1,"cd":"GO","cn":2400},{"dy":2,"cd":"EN","cn":8},{"dy":3,"cd":"GO","cn":1000},{"dy":4,"cd":"EN","cn":9},{"dy":5,"cd":"GO","cn":1500},{"dy":6,"cd":"EN","cn":8},{"dy":7,"cd":"DI","cn":4},{"dy":8,"cd":"EN","cn":6},{"dy":9,"cd":"GO","cn":1400},{"dy":10,"cd":"EN","cn":7},{"dy":11,"cd":"GO","cn":2100},{"dy":12,"cd":"EN","cn":9},{"dy":13,"cd":"GO","cn":1000},{"dy":14,"cd":"DI","cn":3},{"dy":15,"cd":"GO","cn":3000},{"dy":16,"cd":"EN","cn":9},{"dy":17,"cd":"GO","cn":1400},{"dy":18,"cd":"EN","cn":6}</v>
      </c>
      <c r="L19" t="str">
        <f t="shared" si="6"/>
        <v>{"dy":18,"cd":"EN","cn":6}</v>
      </c>
    </row>
    <row r="20" spans="1:12">
      <c r="A20">
        <v>19</v>
      </c>
      <c r="B20">
        <f t="shared" ca="1" si="1"/>
        <v>0.79993821791121267</v>
      </c>
      <c r="C20">
        <f t="shared" ca="1" si="0"/>
        <v>0.67041878363972018</v>
      </c>
      <c r="D20" t="str">
        <f t="shared" ca="1" si="2"/>
        <v>GO</v>
      </c>
      <c r="E20">
        <f t="shared" ca="1" si="3"/>
        <v>2500</v>
      </c>
      <c r="F20" t="s">
        <v>126</v>
      </c>
      <c r="G20">
        <v>900</v>
      </c>
      <c r="H20" t="s">
        <v>126</v>
      </c>
      <c r="I20">
        <v>1200</v>
      </c>
      <c r="J20" t="str">
        <f t="shared" si="4"/>
        <v/>
      </c>
      <c r="K20" t="str">
        <f t="shared" ca="1" si="5"/>
        <v>{"dy":1,"cd":"GO","cn":2400},{"dy":2,"cd":"EN","cn":8},{"dy":3,"cd":"GO","cn":1000},{"dy":4,"cd":"EN","cn":9},{"dy":5,"cd":"GO","cn":1500},{"dy":6,"cd":"EN","cn":8},{"dy":7,"cd":"DI","cn":4},{"dy":8,"cd":"EN","cn":6},{"dy":9,"cd":"GO","cn":1400},{"dy":10,"cd":"EN","cn":7},{"dy":11,"cd":"GO","cn":2100},{"dy":12,"cd":"EN","cn":9},{"dy":13,"cd":"GO","cn":1000},{"dy":14,"cd":"DI","cn":3},{"dy":15,"cd":"GO","cn":3000},{"dy":16,"cd":"EN","cn":9},{"dy":17,"cd":"GO","cn":1400},{"dy":18,"cd":"EN","cn":6},{"dy":19,"cd":"GO","cn":1200}</v>
      </c>
      <c r="L20" t="str">
        <f t="shared" si="6"/>
        <v>{"dy":19,"cd":"GO","cn":1200}</v>
      </c>
    </row>
    <row r="21" spans="1:12">
      <c r="A21">
        <v>20</v>
      </c>
      <c r="B21">
        <f t="shared" ca="1" si="1"/>
        <v>0.72855291564695313</v>
      </c>
      <c r="C21">
        <f t="shared" ca="1" si="0"/>
        <v>0.36938168691253892</v>
      </c>
      <c r="D21" t="str">
        <f t="shared" ca="1" si="2"/>
        <v>EN</v>
      </c>
      <c r="E21">
        <f t="shared" ca="1" si="3"/>
        <v>7</v>
      </c>
      <c r="F21" t="s">
        <v>128</v>
      </c>
      <c r="G21">
        <v>7</v>
      </c>
      <c r="H21" t="s">
        <v>128</v>
      </c>
      <c r="I21">
        <v>7</v>
      </c>
      <c r="J21" t="str">
        <f t="shared" si="4"/>
        <v/>
      </c>
      <c r="K21" t="str">
        <f t="shared" ca="1" si="5"/>
        <v>{"dy":1,"cd":"GO","cn":2400},{"dy":2,"cd":"EN","cn":8},{"dy":3,"cd":"GO","cn":1000},{"dy":4,"cd":"EN","cn":9},{"dy":5,"cd":"GO","cn":1500},{"dy":6,"cd":"EN","cn":8},{"dy":7,"cd":"DI","cn":4},{"dy":8,"cd":"EN","cn":6},{"dy":9,"cd":"GO","cn":1400},{"dy":10,"cd":"EN","cn":7},{"dy":11,"cd":"GO","cn":2100},{"dy":12,"cd":"EN","cn":9},{"dy":13,"cd":"GO","cn":1000},{"dy":14,"cd":"DI","cn":3},{"dy":15,"cd":"GO","cn":3000},{"dy":16,"cd":"EN","cn":9},{"dy":17,"cd":"GO","cn":1400},{"dy":18,"cd":"EN","cn":6},{"dy":19,"cd":"GO","cn":1200},{"dy":20,"cd":"EN","cn":7}</v>
      </c>
      <c r="L21" t="str">
        <f t="shared" si="6"/>
        <v>{"dy":20,"cd":"EN","cn":7}</v>
      </c>
    </row>
    <row r="22" spans="1:12">
      <c r="A22">
        <v>21</v>
      </c>
      <c r="B22">
        <f t="shared" ca="1" si="1"/>
        <v>0.11532558321149278</v>
      </c>
      <c r="C22">
        <f t="shared" ca="1" si="0"/>
        <v>0.57375496086492095</v>
      </c>
      <c r="D22" t="str">
        <f t="shared" ca="1" si="2"/>
        <v>GO</v>
      </c>
      <c r="E22">
        <f t="shared" ca="1" si="3"/>
        <v>2200</v>
      </c>
      <c r="F22" t="s">
        <v>130</v>
      </c>
      <c r="G22">
        <v>4</v>
      </c>
      <c r="H22" t="s">
        <v>126</v>
      </c>
      <c r="I22">
        <v>2700</v>
      </c>
      <c r="J22" t="str">
        <f t="shared" si="4"/>
        <v/>
      </c>
      <c r="K22" t="str">
        <f t="shared" ca="1" si="5"/>
        <v>{"dy":1,"cd":"GO","cn":2400},{"dy":2,"cd":"EN","cn":8},{"dy":3,"cd":"GO","cn":1000},{"dy":4,"cd":"EN","cn":9},{"dy":5,"cd":"GO","cn":1500},{"dy":6,"cd":"EN","cn":8},{"dy":7,"cd":"DI","cn":4},{"dy":8,"cd":"EN","cn":6},{"dy":9,"cd":"GO","cn":1400},{"dy":10,"cd":"EN","cn":7},{"dy":11,"cd":"GO","cn":2100},{"dy":12,"cd":"EN","cn":9},{"dy":13,"cd":"GO","cn":1000},{"dy":14,"cd":"DI","cn":3},{"dy":15,"cd":"GO","cn":3000},{"dy":16,"cd":"EN","cn":9},{"dy":17,"cd":"GO","cn":1400},{"dy":18,"cd":"EN","cn":6},{"dy":19,"cd":"GO","cn":1200},{"dy":20,"cd":"EN","cn":7},{"dy":21,"cd":"GO","cn":2700}</v>
      </c>
      <c r="L22" t="str">
        <f t="shared" si="6"/>
        <v>{"dy":21,"cd":"GO","cn":2700}</v>
      </c>
    </row>
    <row r="23" spans="1:12">
      <c r="A23">
        <v>22</v>
      </c>
      <c r="B23">
        <f t="shared" ca="1" si="1"/>
        <v>0.92259139800343537</v>
      </c>
      <c r="C23">
        <f t="shared" ca="1" si="0"/>
        <v>4.2876095282692761E-2</v>
      </c>
      <c r="D23" t="str">
        <f t="shared" ca="1" si="2"/>
        <v>DI</v>
      </c>
      <c r="E23">
        <f t="shared" ca="1" si="3"/>
        <v>3</v>
      </c>
      <c r="F23" t="s">
        <v>128</v>
      </c>
      <c r="G23">
        <v>10</v>
      </c>
      <c r="H23" t="s">
        <v>128</v>
      </c>
      <c r="I23">
        <v>7</v>
      </c>
      <c r="J23" t="str">
        <f t="shared" si="4"/>
        <v/>
      </c>
      <c r="K23"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v>
      </c>
      <c r="L23" t="str">
        <f t="shared" si="6"/>
        <v>{"dy":22,"cd":"EN","cn":7}</v>
      </c>
    </row>
    <row r="24" spans="1:12">
      <c r="A24">
        <v>23</v>
      </c>
      <c r="B24">
        <f t="shared" ca="1" si="1"/>
        <v>0.7095561000370687</v>
      </c>
      <c r="C24">
        <f t="shared" ca="1" si="0"/>
        <v>0.69499944247113377</v>
      </c>
      <c r="D24" t="str">
        <f t="shared" ca="1" si="2"/>
        <v>EN</v>
      </c>
      <c r="E24">
        <f t="shared" ca="1" si="3"/>
        <v>8</v>
      </c>
      <c r="F24" t="s">
        <v>126</v>
      </c>
      <c r="G24">
        <v>800</v>
      </c>
      <c r="H24" t="s">
        <v>126</v>
      </c>
      <c r="I24">
        <v>600</v>
      </c>
      <c r="J24" t="str">
        <f t="shared" si="4"/>
        <v/>
      </c>
      <c r="K24"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v>
      </c>
      <c r="L24" t="str">
        <f t="shared" si="6"/>
        <v>{"dy":23,"cd":"GO","cn":600}</v>
      </c>
    </row>
    <row r="25" spans="1:12">
      <c r="A25">
        <v>24</v>
      </c>
      <c r="B25">
        <f t="shared" ca="1" si="1"/>
        <v>0.80464578149434585</v>
      </c>
      <c r="C25">
        <f t="shared" ca="1" si="0"/>
        <v>0.19189256226059792</v>
      </c>
      <c r="D25" t="str">
        <f t="shared" ca="1" si="2"/>
        <v>GO</v>
      </c>
      <c r="E25">
        <f t="shared" ca="1" si="3"/>
        <v>1000</v>
      </c>
      <c r="F25" t="s">
        <v>128</v>
      </c>
      <c r="G25">
        <v>6</v>
      </c>
      <c r="H25" t="s">
        <v>128</v>
      </c>
      <c r="I25">
        <v>7</v>
      </c>
      <c r="J25" t="str">
        <f t="shared" si="4"/>
        <v/>
      </c>
      <c r="K25"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v>
      </c>
      <c r="L25" t="str">
        <f t="shared" si="6"/>
        <v>{"dy":24,"cd":"EN","cn":7}</v>
      </c>
    </row>
    <row r="26" spans="1:12">
      <c r="A26">
        <v>25</v>
      </c>
      <c r="B26">
        <f t="shared" ca="1" si="1"/>
        <v>2.5963607959334056E-2</v>
      </c>
      <c r="C26">
        <f t="shared" ca="1" si="0"/>
        <v>0.57301412732407364</v>
      </c>
      <c r="D26" t="str">
        <f t="shared" ca="1" si="2"/>
        <v>EN</v>
      </c>
      <c r="E26">
        <f t="shared" ca="1" si="3"/>
        <v>8</v>
      </c>
      <c r="F26" t="s">
        <v>126</v>
      </c>
      <c r="G26">
        <v>700</v>
      </c>
      <c r="H26" t="s">
        <v>130</v>
      </c>
      <c r="I26">
        <v>5</v>
      </c>
      <c r="J26" t="str">
        <f t="shared" si="4"/>
        <v/>
      </c>
      <c r="K26"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v>
      </c>
      <c r="L26" t="str">
        <f t="shared" si="6"/>
        <v>{"dy":25,"cd":"DI","cn":5}</v>
      </c>
    </row>
    <row r="27" spans="1:12">
      <c r="A27">
        <v>26</v>
      </c>
      <c r="B27">
        <f t="shared" ca="1" si="1"/>
        <v>0.90473254405574643</v>
      </c>
      <c r="C27">
        <f t="shared" ca="1" si="0"/>
        <v>0.32823828685078138</v>
      </c>
      <c r="D27" t="str">
        <f t="shared" ca="1" si="2"/>
        <v>DI</v>
      </c>
      <c r="E27">
        <f t="shared" ca="1" si="3"/>
        <v>4</v>
      </c>
      <c r="F27" t="s">
        <v>128</v>
      </c>
      <c r="G27">
        <v>9</v>
      </c>
      <c r="H27" t="s">
        <v>126</v>
      </c>
      <c r="I27">
        <v>1700</v>
      </c>
      <c r="J27" t="str">
        <f t="shared" si="4"/>
        <v/>
      </c>
      <c r="K27"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v>
      </c>
      <c r="L27" t="str">
        <f t="shared" si="6"/>
        <v>{"dy":26,"cd":"GO","cn":1700}</v>
      </c>
    </row>
    <row r="28" spans="1:12">
      <c r="A28">
        <v>27</v>
      </c>
      <c r="B28">
        <f t="shared" ca="1" si="1"/>
        <v>0.44421275470896826</v>
      </c>
      <c r="C28">
        <f t="shared" ca="1" si="0"/>
        <v>0.99548423928577401</v>
      </c>
      <c r="D28" t="str">
        <f t="shared" ca="1" si="2"/>
        <v>GO</v>
      </c>
      <c r="E28">
        <f t="shared" ca="1" si="3"/>
        <v>3500</v>
      </c>
      <c r="F28" t="s">
        <v>128</v>
      </c>
      <c r="G28">
        <v>9</v>
      </c>
      <c r="H28" t="s">
        <v>128</v>
      </c>
      <c r="I28">
        <v>9</v>
      </c>
      <c r="J28" t="str">
        <f t="shared" si="4"/>
        <v/>
      </c>
      <c r="K28"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v>
      </c>
      <c r="L28" t="str">
        <f t="shared" si="6"/>
        <v>{"dy":27,"cd":"EN","cn":9}</v>
      </c>
    </row>
    <row r="29" spans="1:12">
      <c r="A29">
        <v>28</v>
      </c>
      <c r="B29">
        <f t="shared" ca="1" si="1"/>
        <v>0.44462735916838447</v>
      </c>
      <c r="C29">
        <f t="shared" ca="1" si="0"/>
        <v>5.2241108098017963E-2</v>
      </c>
      <c r="D29" t="str">
        <f t="shared" ca="1" si="2"/>
        <v>EN</v>
      </c>
      <c r="E29">
        <f t="shared" ca="1" si="3"/>
        <v>6</v>
      </c>
      <c r="F29" t="s">
        <v>126</v>
      </c>
      <c r="G29">
        <v>3100</v>
      </c>
      <c r="H29" t="s">
        <v>126</v>
      </c>
      <c r="I29">
        <v>2200</v>
      </c>
      <c r="J29" t="str">
        <f t="shared" si="4"/>
        <v/>
      </c>
      <c r="K29"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v>
      </c>
      <c r="L29" t="str">
        <f t="shared" si="6"/>
        <v>{"dy":28,"cd":"GO","cn":2200}</v>
      </c>
    </row>
    <row r="30" spans="1:12">
      <c r="A30">
        <v>29</v>
      </c>
      <c r="B30">
        <f t="shared" ca="1" si="1"/>
        <v>0.97039294234659768</v>
      </c>
      <c r="C30">
        <f t="shared" ca="1" si="0"/>
        <v>0.29927815566139915</v>
      </c>
      <c r="D30" t="str">
        <f t="shared" ca="1" si="2"/>
        <v>DI</v>
      </c>
      <c r="E30">
        <f t="shared" ca="1" si="3"/>
        <v>4</v>
      </c>
      <c r="F30" t="s">
        <v>128</v>
      </c>
      <c r="G30">
        <v>7</v>
      </c>
      <c r="H30" t="s">
        <v>442</v>
      </c>
      <c r="I30">
        <v>2</v>
      </c>
      <c r="J30" t="str">
        <f t="shared" si="4"/>
        <v/>
      </c>
      <c r="K30"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v>
      </c>
      <c r="L30" t="str">
        <f t="shared" si="6"/>
        <v>{"dy":29,"cd":"DI","cn":2}</v>
      </c>
    </row>
    <row r="31" spans="1:12">
      <c r="A31">
        <v>30</v>
      </c>
      <c r="B31">
        <f t="shared" ca="1" si="1"/>
        <v>0.93221250618683404</v>
      </c>
      <c r="C31">
        <f t="shared" ca="1" si="0"/>
        <v>0.98652699540725519</v>
      </c>
      <c r="D31" t="str">
        <f t="shared" ca="1" si="2"/>
        <v>EN</v>
      </c>
      <c r="E31">
        <f t="shared" ca="1" si="3"/>
        <v>9</v>
      </c>
      <c r="F31" t="s">
        <v>126</v>
      </c>
      <c r="G31">
        <v>1000</v>
      </c>
      <c r="H31" t="s">
        <v>126</v>
      </c>
      <c r="I31">
        <v>1000</v>
      </c>
      <c r="J31" t="str">
        <f t="shared" si="4"/>
        <v/>
      </c>
      <c r="K31"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v>
      </c>
      <c r="L31" t="str">
        <f t="shared" si="6"/>
        <v>{"dy":30,"cd":"GO","cn":1000}</v>
      </c>
    </row>
    <row r="32" spans="1:12">
      <c r="A32">
        <v>31</v>
      </c>
      <c r="B32">
        <f t="shared" ca="1" si="1"/>
        <v>4.2271907602549064E-2</v>
      </c>
      <c r="C32">
        <f t="shared" ca="1" si="0"/>
        <v>0.71142600502417619</v>
      </c>
      <c r="D32" t="str">
        <f t="shared" ca="1" si="2"/>
        <v>GO</v>
      </c>
      <c r="E32">
        <f t="shared" ca="1" si="3"/>
        <v>2700</v>
      </c>
      <c r="F32" t="s">
        <v>128</v>
      </c>
      <c r="G32">
        <v>6</v>
      </c>
      <c r="H32" t="s">
        <v>128</v>
      </c>
      <c r="I32">
        <v>6</v>
      </c>
      <c r="J32" t="str">
        <f t="shared" si="4"/>
        <v/>
      </c>
      <c r="K32"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T281" activePane="bottomRight" state="frozen"/>
      <selection pane="topRight" activeCell="C1" sqref="C1"/>
      <selection pane="bottomLeft" activeCell="A2" sqref="A2"/>
      <selection pane="bottomRight" activeCell="AJ156" sqref="AJ156"/>
    </sheetView>
    <sheetView tabSelected="1" workbookViewId="1">
      <pane xSplit="2" ySplit="1" topLeftCell="AQ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280</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262</v>
      </c>
      <c r="BO1" t="s">
        <v>263</v>
      </c>
      <c r="BP1">
        <v>0</v>
      </c>
      <c r="BQ1" t="s">
        <v>266</v>
      </c>
      <c r="BR1" t="s">
        <v>267</v>
      </c>
      <c r="BS1" t="str">
        <f ca="1">IF(COUNTA(BV:BV)&lt;&gt;COUNTA([1]EquipTable!$A:$A),"수량이상","누적")</f>
        <v>누적</v>
      </c>
      <c r="BT1" t="s">
        <v>264</v>
      </c>
      <c r="BU1" t="s">
        <v>265</v>
      </c>
      <c r="BV1" t="s">
        <v>145</v>
      </c>
      <c r="BX1" t="s">
        <v>121</v>
      </c>
      <c r="BY1">
        <v>0</v>
      </c>
      <c r="BZ1" t="str">
        <f ca="1">IF(COUNTA(CA:CA)&lt;&gt;COUNTA([2]ActorTable!$A:$A),"수량이상","누적")</f>
        <v>수량이상</v>
      </c>
      <c r="CA1" t="s">
        <v>167</v>
      </c>
      <c r="CB1" t="s">
        <v>150</v>
      </c>
      <c r="CD1" t="s">
        <v>166</v>
      </c>
    </row>
    <row r="2" spans="1:82">
      <c r="A2">
        <v>1</v>
      </c>
      <c r="B2">
        <v>0</v>
      </c>
      <c r="C2">
        <f t="shared" ref="C2:C65" si="0">IF(B2&lt;=9,0,
IF(B2=10,1,2))</f>
        <v>0</v>
      </c>
      <c r="D2">
        <f t="shared" ref="D2:I11" ca="1" si="1">RAND()</f>
        <v>0.73825981279818254</v>
      </c>
      <c r="E2">
        <f t="shared" ca="1" si="1"/>
        <v>0.11647857898964609</v>
      </c>
      <c r="F2">
        <f t="shared" ca="1" si="1"/>
        <v>0.66174136989432519</v>
      </c>
      <c r="G2">
        <f t="shared" ca="1" si="1"/>
        <v>0.71788507758508047</v>
      </c>
      <c r="H2">
        <f t="shared" ca="1" si="1"/>
        <v>0.22390980369308755</v>
      </c>
      <c r="I2">
        <f t="shared" ca="1" si="1"/>
        <v>0.32791839741542861</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Equip1001</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700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82</v>
      </c>
      <c r="V2" t="s">
        <v>111</v>
      </c>
      <c r="W2">
        <v>1</v>
      </c>
      <c r="X2" t="s">
        <v>126</v>
      </c>
      <c r="Z2">
        <v>3100</v>
      </c>
      <c r="AA2" t="str">
        <f t="shared" ref="AA2:AA65" ca="1" si="6">IF(ISBLANK(AB2),"",
VLOOKUP(AB2,OFFSET(INDIRECT("$A:$B"),0,MATCH(AB$1&amp;"_Verify",INDIRECT("$1:$1"),0)-1),2,0)
)</f>
        <v>upn</v>
      </c>
      <c r="AB2" t="s">
        <v>92</v>
      </c>
      <c r="AC2">
        <v>45765</v>
      </c>
      <c r="AD2">
        <v>3</v>
      </c>
      <c r="AE2" t="s">
        <v>126</v>
      </c>
      <c r="AG2">
        <v>900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t="shared" ref="AM2:AM65" ca="1" si="9">IF(ROW()=2,AN2,OFFSET(AM2,-1,0)&amp;IF(LEN(AN2)=0,"",","&amp;AN2))</f>
        <v>{"dy":1,"sl":0,"tp":"upn","vl":"45765","cn":3,"pt":"GO","pr":900}</v>
      </c>
      <c r="AN2" t="str">
        <f t="shared" ref="AN2:AN65" ca="1" si="10">IF(AL2&lt;&gt;1,"",
"{"""&amp;A$1&amp;""":"&amp;A2
&amp;","""&amp;B$1&amp;""":"&amp;B2
&amp;IF(LEN(AA2)=0,"",","""&amp;AA$1&amp;""":"""&amp;AA2&amp;"""")
&amp;IF(LEN(AC2)=0,"",","""&amp;AC$1&amp;""":"""&amp;AC2&amp;"""")
&amp;IF(LEN(AD2)=0,"",","""&amp;AD$1&amp;""":"&amp;AD2)
&amp;IF(LEN(AE2)=0,"",","""&amp;AE$1&amp;""":"""&amp;AE2&amp;"""")
&amp;IF(LEN(AF2)=0,"",","""&amp;AF$1&amp;""":"&amp;AF2)
&amp;IF(LEN(AG2)=0,"",","""&amp;AG$1&amp;""":"&amp;AG2)&amp;"}")</f>
        <v>{"dy":1,"sl":0,"tp":"upn","vl":"45765","cn":3,"pt":"GO","pr":900}</v>
      </c>
      <c r="AP2" t="s">
        <v>82</v>
      </c>
      <c r="AQ2" t="s">
        <v>70</v>
      </c>
      <c r="AR2">
        <v>0</v>
      </c>
      <c r="AS2">
        <v>7</v>
      </c>
      <c r="AT2">
        <f t="shared" ref="AT2:AT15" ca="1" si="11">COUNTIF(M:M,AP2)</f>
        <v>141</v>
      </c>
      <c r="AU2">
        <f t="shared" ref="AU2:AU15" si="12">COUNTIF(AB:AB,AP2)</f>
        <v>151</v>
      </c>
      <c r="AV2">
        <f ca="1">COUNTIFS(M:M,AP2,T:T,"전설")</f>
        <v>2</v>
      </c>
      <c r="AW2">
        <f>COUNTIFS(AB:AB,AP2,AI:AI,"전설")</f>
        <v>9</v>
      </c>
      <c r="BE2" t="str">
        <f ca="1">"["&amp;
IF(LEFT(OFFSET(AM1,COUNTA(AM:AM)-1,0),1)=",",SUBSTITUTE(OFFSET(AM1,COUNTA(AM:AM)-1,0),",","",1),OFFSET(AM1,COUNTA(AM:AM)-1,0))
&amp;"]"</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dy":29,"sl":11},{"dy":30,"sl":11},{"dy":31,"sl":11}]</v>
      </c>
      <c r="BG2">
        <v>0</v>
      </c>
      <c r="BH2">
        <v>15</v>
      </c>
      <c r="BI2">
        <f t="shared" ref="BI2:BI14" si="13">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1.2551844337994833E-2</v>
      </c>
      <c r="E3">
        <f t="shared" ca="1" si="1"/>
        <v>0.61031188001995051</v>
      </c>
      <c r="F3">
        <f t="shared" ca="1" si="1"/>
        <v>0.46224814449049745</v>
      </c>
      <c r="G3">
        <f t="shared" ca="1" si="1"/>
        <v>0.59841722990497959</v>
      </c>
      <c r="H3">
        <f t="shared" ca="1" si="1"/>
        <v>0.99788664967514118</v>
      </c>
      <c r="I3">
        <f t="shared" ca="1" si="1"/>
        <v>0.45743970424037816</v>
      </c>
      <c r="M3" t="str">
        <f t="shared" ca="1" si="2"/>
        <v>지정 장비</v>
      </c>
      <c r="N3" t="str">
        <f t="shared" ca="1" si="3"/>
        <v>Equip5201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3000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82</v>
      </c>
      <c r="V3" t="s">
        <v>460</v>
      </c>
      <c r="W3">
        <v>1</v>
      </c>
      <c r="X3" t="s">
        <v>130</v>
      </c>
      <c r="Z3">
        <v>36</v>
      </c>
      <c r="AA3" t="str">
        <f t="shared" ca="1" si="6"/>
        <v>fe</v>
      </c>
      <c r="AB3" t="s">
        <v>82</v>
      </c>
      <c r="AC3" t="s">
        <v>384</v>
      </c>
      <c r="AD3">
        <v>1</v>
      </c>
      <c r="AE3" t="s">
        <v>130</v>
      </c>
      <c r="AF3">
        <v>169</v>
      </c>
      <c r="AG3">
        <v>119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전설</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고대인의 의식</v>
      </c>
      <c r="AL3">
        <v>1</v>
      </c>
      <c r="AM3" t="str">
        <f t="shared" ca="1" si="9"/>
        <v>{"dy":1,"sl":0,"tp":"upn","vl":"45765","cn":3,"pt":"GO","pr":900},{"dy":1,"sl":1,"tp":"fe","vl":"Equip2401","cn":1,"pt":"DI","pp":169,"pr":119}</v>
      </c>
      <c r="AN3" t="str">
        <f t="shared" ca="1" si="10"/>
        <v>{"dy":1,"sl":1,"tp":"fe","vl":"Equip2401","cn":1,"pt":"DI","pp":169,"pr":119}</v>
      </c>
      <c r="AP3" t="s">
        <v>83</v>
      </c>
      <c r="AQ3" t="s">
        <v>71</v>
      </c>
      <c r="AR3">
        <v>0</v>
      </c>
      <c r="AS3">
        <v>7</v>
      </c>
      <c r="AT3">
        <f t="shared" ca="1" si="11"/>
        <v>0</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0.98973416550426363</v>
      </c>
      <c r="E4">
        <f t="shared" ca="1" si="1"/>
        <v>0.93348890371864113</v>
      </c>
      <c r="F4">
        <f t="shared" ca="1" si="1"/>
        <v>2.9476324051010305E-2</v>
      </c>
      <c r="G4">
        <f t="shared" ca="1" si="1"/>
        <v>0.82237456290805944</v>
      </c>
      <c r="H4">
        <f t="shared" ca="1" si="1"/>
        <v>0.27357647020794096</v>
      </c>
      <c r="I4">
        <f t="shared" ca="1" si="1"/>
        <v>0.12136024551940061</v>
      </c>
      <c r="M4" t="str">
        <f t="shared" ca="1" si="2"/>
        <v>안 지정 캐릭터 PP 영웅등급</v>
      </c>
      <c r="N4">
        <f t="shared" ca="1" si="3"/>
        <v>93348</v>
      </c>
      <c r="O4">
        <f t="shared" ca="1" si="4"/>
        <v>14</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4200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71037</v>
      </c>
      <c r="W4">
        <v>11</v>
      </c>
      <c r="X4" t="s">
        <v>126</v>
      </c>
      <c r="Z4">
        <v>3300</v>
      </c>
      <c r="AA4" t="str">
        <f t="shared" ca="1" si="6"/>
        <v>upn</v>
      </c>
      <c r="AB4" t="s">
        <v>92</v>
      </c>
      <c r="AC4">
        <v>56326</v>
      </c>
      <c r="AD4">
        <v>9</v>
      </c>
      <c r="AE4" t="s">
        <v>126</v>
      </c>
      <c r="AG4">
        <v>2700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{"dy":1,"sl":0,"tp":"upn","vl":"45765","cn":3,"pt":"GO","pr":900},{"dy":1,"sl":1,"tp":"fe","vl":"Equip2401","cn":1,"pt":"DI","pp":169,"pr":119},{"dy":1,"sl":2,"tp":"upn","vl":"56326","cn":9,"pt":"GO","pr":2700}</v>
      </c>
      <c r="AN4" t="str">
        <f t="shared" ca="1" si="10"/>
        <v>{"dy":1,"sl":2,"tp":"upn","vl":"56326","cn":9,"pt":"GO","pr":2700}</v>
      </c>
      <c r="AP4" t="s">
        <v>84</v>
      </c>
      <c r="AQ4" t="s">
        <v>72</v>
      </c>
      <c r="AR4">
        <v>0</v>
      </c>
      <c r="AS4">
        <v>7</v>
      </c>
      <c r="AT4">
        <f t="shared" ca="1" si="11"/>
        <v>1</v>
      </c>
      <c r="AU4">
        <f t="shared" si="12"/>
        <v>0</v>
      </c>
      <c r="AV4">
        <f t="shared" ca="1" si="14"/>
        <v>0</v>
      </c>
      <c r="AW4">
        <f t="shared" si="15"/>
        <v>0</v>
      </c>
      <c r="AZ4">
        <v>149</v>
      </c>
      <c r="BE4" t="s">
        <v>191</v>
      </c>
      <c r="BG4">
        <v>0</v>
      </c>
      <c r="BH4">
        <v>1</v>
      </c>
      <c r="BI4">
        <f t="shared" si="13"/>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0.66892772742342888</v>
      </c>
      <c r="E5">
        <f t="shared" ca="1" si="1"/>
        <v>0.61672104093295343</v>
      </c>
      <c r="F5">
        <f t="shared" ca="1" si="1"/>
        <v>0.77744331226937746</v>
      </c>
      <c r="G5">
        <f t="shared" ca="1" si="1"/>
        <v>0.79990429766428706</v>
      </c>
      <c r="H5">
        <f t="shared" ca="1" si="1"/>
        <v>4.9724109961017393E-2</v>
      </c>
      <c r="I5">
        <f t="shared" ca="1" si="1"/>
        <v>1.0308707567422415E-3</v>
      </c>
      <c r="M5" t="str">
        <f t="shared" ca="1" si="2"/>
        <v>안 지정 캐릭터 PP 일반등급</v>
      </c>
      <c r="N5">
        <f t="shared" ca="1" si="3"/>
        <v>61672</v>
      </c>
      <c r="O5">
        <f t="shared" ca="1" si="4"/>
        <v>10</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3000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45765</v>
      </c>
      <c r="W5">
        <v>8</v>
      </c>
      <c r="X5" t="s">
        <v>126</v>
      </c>
      <c r="Z5">
        <v>2400</v>
      </c>
      <c r="AA5" t="str">
        <f t="shared" ca="1" si="6"/>
        <v>fe</v>
      </c>
      <c r="AB5" t="s">
        <v>82</v>
      </c>
      <c r="AC5" t="s">
        <v>206</v>
      </c>
      <c r="AD5">
        <v>1</v>
      </c>
      <c r="AE5" t="s">
        <v>126</v>
      </c>
      <c r="AG5">
        <v>2800</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야만인의 분노</v>
      </c>
      <c r="AL5">
        <v>1</v>
      </c>
      <c r="AM5" t="str">
        <f t="shared" ca="1" si="9"/>
        <v>{"dy":1,"sl":0,"tp":"upn","vl":"45765","cn":3,"pt":"GO","pr":900},{"dy":1,"sl":1,"tp":"fe","vl":"Equip2401","cn":1,"pt":"DI","pp":169,"pr":119},{"dy":1,"sl":2,"tp":"upn","vl":"56326","cn":9,"pt":"GO","pr":2700},{"dy":1,"sl":3,"tp":"fe","vl":"Equip0201","cn":1,"pt":"GO","pr":2800}</v>
      </c>
      <c r="AN5" t="str">
        <f t="shared" ca="1" si="10"/>
        <v>{"dy":1,"sl":3,"tp":"fe","vl":"Equip0201","cn":1,"pt":"GO","pr":2800}</v>
      </c>
      <c r="AP5" t="s">
        <v>85</v>
      </c>
      <c r="AQ5" t="s">
        <v>73</v>
      </c>
      <c r="AR5">
        <v>8</v>
      </c>
      <c r="AS5">
        <v>11</v>
      </c>
      <c r="AT5">
        <f t="shared" ca="1" si="11"/>
        <v>0</v>
      </c>
      <c r="AU5">
        <f t="shared" si="12"/>
        <v>5</v>
      </c>
      <c r="AV5">
        <f t="shared" ca="1" si="14"/>
        <v>0</v>
      </c>
      <c r="AW5">
        <f t="shared" si="15"/>
        <v>0</v>
      </c>
      <c r="AZ5">
        <v>1</v>
      </c>
      <c r="BE5">
        <f ca="1">LEN(BE2)</f>
        <v>21103</v>
      </c>
      <c r="BG5">
        <v>1</v>
      </c>
      <c r="BH5">
        <v>1</v>
      </c>
      <c r="BI5">
        <f t="shared" si="13"/>
        <v>1</v>
      </c>
      <c r="BJ5">
        <f t="shared" ref="BJ5:BJ18" si="24">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0.71045390316689183</v>
      </c>
      <c r="E6">
        <f t="shared" ca="1" si="1"/>
        <v>0.21701105302141355</v>
      </c>
      <c r="F6">
        <f t="shared" ca="1" si="1"/>
        <v>0.91412227609733687</v>
      </c>
      <c r="G6">
        <f t="shared" ca="1" si="1"/>
        <v>0.4833852461644651</v>
      </c>
      <c r="H6">
        <f t="shared" ca="1" si="1"/>
        <v>4.3687127208984378E-2</v>
      </c>
      <c r="I6">
        <f t="shared" ca="1" si="1"/>
        <v>0.80199282957192553</v>
      </c>
      <c r="M6" t="str">
        <f t="shared" ca="1" si="2"/>
        <v>안 지정 캐릭터 PP 일반등급</v>
      </c>
      <c r="N6">
        <f t="shared" ca="1" si="3"/>
        <v>21701</v>
      </c>
      <c r="O6">
        <f t="shared" ca="1" si="4"/>
        <v>5</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1500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56326</v>
      </c>
      <c r="W6">
        <v>9</v>
      </c>
      <c r="X6" t="s">
        <v>126</v>
      </c>
      <c r="Z6">
        <v>2700</v>
      </c>
      <c r="AA6" t="str">
        <f t="shared" ca="1" si="6"/>
        <v>uph</v>
      </c>
      <c r="AB6" t="s">
        <v>91</v>
      </c>
      <c r="AC6">
        <v>71037</v>
      </c>
      <c r="AD6">
        <v>11</v>
      </c>
      <c r="AE6" t="s">
        <v>126</v>
      </c>
      <c r="AG6">
        <v>3300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upn","vl":"45765","cn":3,"pt":"GO","pr":900},{"dy":1,"sl":1,"tp":"fe","vl":"Equip2401","cn":1,"pt":"DI","pp":169,"pr":119},{"dy":1,"sl":2,"tp":"upn","vl":"56326","cn":9,"pt":"GO","pr":2700},{"dy":1,"sl":3,"tp":"fe","vl":"Equip0201","cn":1,"pt":"GO","pr":2800},{"dy":1,"sl":4,"tp":"uph","vl":"71037","cn":11,"pt":"GO","pr":3300}</v>
      </c>
      <c r="AN6" t="str">
        <f t="shared" ca="1" si="10"/>
        <v>{"dy":1,"sl":4,"tp":"uph","vl":"71037","cn":11,"pt":"GO","pr":3300}</v>
      </c>
      <c r="AP6" t="s">
        <v>86</v>
      </c>
      <c r="AQ6" t="s">
        <v>75</v>
      </c>
      <c r="AR6">
        <v>8</v>
      </c>
      <c r="AS6">
        <v>11</v>
      </c>
      <c r="AT6">
        <f t="shared" ca="1" si="11"/>
        <v>0</v>
      </c>
      <c r="AU6">
        <f t="shared" si="12"/>
        <v>5</v>
      </c>
      <c r="AV6">
        <f t="shared" ca="1" si="14"/>
        <v>0</v>
      </c>
      <c r="AW6">
        <f t="shared" si="15"/>
        <v>0</v>
      </c>
      <c r="AX6">
        <v>45</v>
      </c>
      <c r="AY6">
        <v>175</v>
      </c>
      <c r="AZ6">
        <f>300*1/320</f>
        <v>0.9375</v>
      </c>
      <c r="BA6">
        <v>0.25</v>
      </c>
      <c r="BB6">
        <v>0.35</v>
      </c>
      <c r="BG6">
        <v>2</v>
      </c>
      <c r="BH6">
        <v>1</v>
      </c>
      <c r="BI6">
        <f t="shared" si="13"/>
        <v>1</v>
      </c>
      <c r="BJ6">
        <f t="shared" si="24"/>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0.4671189424227371</v>
      </c>
      <c r="E7">
        <f t="shared" ca="1" si="1"/>
        <v>0.38147092513403202</v>
      </c>
      <c r="F7">
        <f t="shared" ca="1" si="1"/>
        <v>0.12071298345629833</v>
      </c>
      <c r="G7">
        <f t="shared" ca="1" si="1"/>
        <v>0.73389338693329098</v>
      </c>
      <c r="H7">
        <f t="shared" ca="1" si="1"/>
        <v>0.14183444006210955</v>
      </c>
      <c r="I7">
        <f t="shared" ca="1" si="1"/>
        <v>0.74547717359322851</v>
      </c>
      <c r="M7" t="str">
        <f t="shared" ca="1" si="2"/>
        <v>지정 장비</v>
      </c>
      <c r="N7" t="str">
        <f t="shared" ca="1" si="3"/>
        <v>Equip3102</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1400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247</v>
      </c>
      <c r="W7">
        <v>1</v>
      </c>
      <c r="X7" t="s">
        <v>126</v>
      </c>
      <c r="Z7">
        <v>700</v>
      </c>
      <c r="AA7" t="str">
        <f t="shared" ca="1" si="6"/>
        <v>fe</v>
      </c>
      <c r="AB7" t="s">
        <v>82</v>
      </c>
      <c r="AC7" t="s">
        <v>412</v>
      </c>
      <c r="AD7">
        <v>1</v>
      </c>
      <c r="AE7" t="s">
        <v>130</v>
      </c>
      <c r="AF7">
        <v>179</v>
      </c>
      <c r="AG7">
        <v>129</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전설</v>
      </c>
      <c r="AJ7" t="str">
        <f t="shared" si="8"/>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반중력 스태프</v>
      </c>
      <c r="AL7">
        <v>1</v>
      </c>
      <c r="AM7" t="str">
        <f t="shared" ca="1" si="9"/>
        <v>{"dy":1,"sl":0,"tp":"upn","vl":"45765","cn":3,"pt":"GO","pr":900},{"dy":1,"sl":1,"tp":"fe","vl":"Equip2401","cn":1,"pt":"DI","pp":169,"pr":119},{"dy":1,"sl":2,"tp":"upn","vl":"56326","cn":9,"pt":"GO","pr":2700},{"dy":1,"sl":3,"tp":"fe","vl":"Equip0201","cn":1,"pt":"GO","pr":2800},{"dy":1,"sl":4,"tp":"uph","vl":"71037","cn":11,"pt":"GO","pr":3300},{"dy":1,"sl":5,"tp":"fe","vl":"Equip3401","cn":1,"pt":"DI","pp":179,"pr":129}</v>
      </c>
      <c r="AN7" t="str">
        <f t="shared" ca="1" si="10"/>
        <v>{"dy":1,"sl":5,"tp":"fe","vl":"Equip3401","cn":1,"pt":"DI","pp":179,"pr":129}</v>
      </c>
      <c r="AP7" t="s">
        <v>87</v>
      </c>
      <c r="AQ7" t="s">
        <v>78</v>
      </c>
      <c r="AR7">
        <v>8</v>
      </c>
      <c r="AS7">
        <v>11</v>
      </c>
      <c r="AT7">
        <f t="shared" ca="1" si="11"/>
        <v>0</v>
      </c>
      <c r="AU7">
        <f t="shared" si="12"/>
        <v>10</v>
      </c>
      <c r="AV7">
        <f t="shared" ca="1" si="14"/>
        <v>0</v>
      </c>
      <c r="AW7">
        <f t="shared" si="15"/>
        <v>0</v>
      </c>
      <c r="AZ7">
        <v>1</v>
      </c>
      <c r="BG7">
        <v>3</v>
      </c>
      <c r="BH7">
        <v>1</v>
      </c>
      <c r="BI7">
        <f t="shared" si="13"/>
        <v>0.25</v>
      </c>
      <c r="BJ7">
        <f t="shared" si="24"/>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0.52086680074769709</v>
      </c>
      <c r="E8">
        <f t="shared" ca="1" si="1"/>
        <v>5.3720416932399484E-2</v>
      </c>
      <c r="F8">
        <f t="shared" ca="1" si="1"/>
        <v>0.98482962626398074</v>
      </c>
      <c r="G8">
        <f t="shared" ca="1" si="1"/>
        <v>0.72327344990887721</v>
      </c>
      <c r="H8">
        <f t="shared" ca="1" si="1"/>
        <v>1.9614096120631141E-2</v>
      </c>
      <c r="I8">
        <f t="shared" ca="1" si="1"/>
        <v>0.4698249508543344</v>
      </c>
      <c r="M8" t="str">
        <f t="shared" ca="1" si="2"/>
        <v>지정 장비</v>
      </c>
      <c r="N8" t="str">
        <f t="shared" ca="1" si="3"/>
        <v>Equip0202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3000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82</v>
      </c>
      <c r="V8" t="s">
        <v>180</v>
      </c>
      <c r="W8">
        <v>1</v>
      </c>
      <c r="X8" t="s">
        <v>126</v>
      </c>
      <c r="Z8">
        <v>700</v>
      </c>
      <c r="AA8" t="str">
        <f t="shared" ca="1" si="6"/>
        <v>fe</v>
      </c>
      <c r="AB8" t="s">
        <v>82</v>
      </c>
      <c r="AC8" t="s">
        <v>257</v>
      </c>
      <c r="AD8">
        <v>1</v>
      </c>
      <c r="AE8" t="s">
        <v>126</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upn","vl":"45765","cn":3,"pt":"GO","pr":900},{"dy":1,"sl":1,"tp":"fe","vl":"Equip2401","cn":1,"pt":"DI","pp":169,"pr":119},{"dy":1,"sl":2,"tp":"upn","vl":"56326","cn":9,"pt":"GO","pr":2700},{"dy":1,"sl":3,"tp":"fe","vl":"Equip0201","cn":1,"pt":"GO","pr":2800},{"dy":1,"sl":4,"tp":"uph","vl":"71037","cn":11,"pt":"GO","pr":3300},{"dy":1,"sl":5,"tp":"fe","vl":"Equip3401","cn":1,"pt":"DI","pp":179,"pr":129},{"dy":1,"sl":6,"tp":"fe","vl":"Equip6002","cn":1,"pt":"GO","pr":1900}</v>
      </c>
      <c r="AN8" t="str">
        <f t="shared" ca="1" si="10"/>
        <v>{"dy":1,"sl":6,"tp":"fe","vl":"Equip6002","cn":1,"pt":"GO","pr":1900}</v>
      </c>
      <c r="AP8" t="s">
        <v>88</v>
      </c>
      <c r="AQ8" t="s">
        <v>79</v>
      </c>
      <c r="AR8">
        <v>8</v>
      </c>
      <c r="AS8">
        <v>11</v>
      </c>
      <c r="AT8">
        <f t="shared" ca="1" si="11"/>
        <v>0</v>
      </c>
      <c r="AU8">
        <f t="shared" si="12"/>
        <v>3</v>
      </c>
      <c r="AV8">
        <f t="shared" ca="1" si="14"/>
        <v>0</v>
      </c>
      <c r="AW8">
        <f t="shared" si="15"/>
        <v>0</v>
      </c>
      <c r="AZ8">
        <v>1</v>
      </c>
      <c r="BG8">
        <v>3</v>
      </c>
      <c r="BH8">
        <v>3</v>
      </c>
      <c r="BI8">
        <f t="shared" si="13"/>
        <v>0.75</v>
      </c>
      <c r="BJ8">
        <f t="shared" si="24"/>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1.5037945844266098E-2</v>
      </c>
      <c r="E9">
        <f t="shared" ca="1" si="1"/>
        <v>0.61071984081947162</v>
      </c>
      <c r="F9">
        <f t="shared" ca="1" si="1"/>
        <v>7.8720278971435853E-2</v>
      </c>
      <c r="G9">
        <f t="shared" ca="1" si="1"/>
        <v>5.0964361200134145E-2</v>
      </c>
      <c r="H9">
        <f t="shared" ca="1" si="1"/>
        <v>0.60091616165559647</v>
      </c>
      <c r="I9">
        <f t="shared" ca="1" si="1"/>
        <v>0.63637595301941885</v>
      </c>
      <c r="M9" t="str">
        <f t="shared" ca="1" si="2"/>
        <v>지정 장비</v>
      </c>
      <c r="N9" t="str">
        <f t="shared" ca="1" si="3"/>
        <v>Equip7101</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3600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82</v>
      </c>
      <c r="V9" t="s">
        <v>239</v>
      </c>
      <c r="W9">
        <v>1</v>
      </c>
      <c r="X9" t="s">
        <v>126</v>
      </c>
      <c r="Z9">
        <v>7800</v>
      </c>
      <c r="AA9" t="str">
        <f t="shared" ca="1" si="6"/>
        <v>fe</v>
      </c>
      <c r="AB9" t="s">
        <v>82</v>
      </c>
      <c r="AC9" t="s">
        <v>298</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v>
      </c>
      <c r="AN9" t="str">
        <f t="shared" ca="1" si="10"/>
        <v>{"dy":1,"sl":7,"tp":"fe","vl":"Equip7001","cn":1,"pt":"GO","pr":2100}</v>
      </c>
      <c r="AP9" t="s">
        <v>89</v>
      </c>
      <c r="AQ9" t="s">
        <v>80</v>
      </c>
      <c r="AR9">
        <v>8</v>
      </c>
      <c r="AS9">
        <v>11</v>
      </c>
      <c r="AT9">
        <f t="shared" ca="1" si="11"/>
        <v>0</v>
      </c>
      <c r="AU9">
        <f t="shared" si="12"/>
        <v>5</v>
      </c>
      <c r="AV9">
        <f t="shared" ca="1" si="14"/>
        <v>0</v>
      </c>
      <c r="AW9">
        <f t="shared" si="15"/>
        <v>0</v>
      </c>
      <c r="AZ9">
        <v>1.1000000000000001</v>
      </c>
      <c r="BG9">
        <v>4</v>
      </c>
      <c r="BH9">
        <v>1</v>
      </c>
      <c r="BI9">
        <f t="shared" si="13"/>
        <v>1</v>
      </c>
      <c r="BJ9">
        <f t="shared" si="24"/>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0.31895623138608287</v>
      </c>
      <c r="E10">
        <f t="shared" ca="1" si="1"/>
        <v>0.8832074113321583</v>
      </c>
      <c r="F10">
        <f t="shared" ca="1" si="1"/>
        <v>0.87827380127926036</v>
      </c>
      <c r="G10">
        <f t="shared" ca="1" si="1"/>
        <v>0.75591705232568607</v>
      </c>
      <c r="H10">
        <f t="shared" ca="1" si="1"/>
        <v>0.1896978179467812</v>
      </c>
      <c r="I10">
        <f t="shared" ca="1" si="1"/>
        <v>0.5648427207126111</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fl1</v>
      </c>
      <c r="AB10" t="s">
        <v>87</v>
      </c>
      <c r="AC10" t="s">
        <v>459</v>
      </c>
      <c r="AD10">
        <v>1</v>
      </c>
      <c r="AE10" t="s">
        <v>130</v>
      </c>
      <c r="AF10">
        <v>57</v>
      </c>
      <c r="AG10">
        <v>39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헤르윈</v>
      </c>
      <c r="AL10">
        <v>1</v>
      </c>
      <c r="AM1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v>
      </c>
      <c r="AN10" t="str">
        <f t="shared" ca="1" si="10"/>
        <v>{"dy":1,"sl":8,"tp":"fl1","vl":"Actor0007","cn":1,"pt":"DI","pp":57,"pr":39}</v>
      </c>
      <c r="AP10" t="s">
        <v>287</v>
      </c>
      <c r="AQ10" t="s">
        <v>290</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0.92390460456364309</v>
      </c>
      <c r="E11">
        <f t="shared" ca="1" si="1"/>
        <v>0.87634366783998119</v>
      </c>
      <c r="F11">
        <f t="shared" ca="1" si="1"/>
        <v>0.72378910057029078</v>
      </c>
      <c r="G11">
        <f t="shared" ca="1" si="1"/>
        <v>0.21044035832771835</v>
      </c>
      <c r="H11">
        <f t="shared" ca="1" si="1"/>
        <v>0.59532597254480535</v>
      </c>
      <c r="I11">
        <f t="shared" ca="1" si="1"/>
        <v>0.23275442945878955</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fl1</v>
      </c>
      <c r="AB11" t="s">
        <v>87</v>
      </c>
      <c r="AC11" t="s">
        <v>464</v>
      </c>
      <c r="AD11">
        <v>1</v>
      </c>
      <c r="AE11" t="s">
        <v>130</v>
      </c>
      <c r="AF11">
        <v>55</v>
      </c>
      <c r="AG11">
        <v>37</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클라크</v>
      </c>
      <c r="AL11">
        <v>1</v>
      </c>
      <c r="AM1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v>
      </c>
      <c r="AN11" t="str">
        <f t="shared" ca="1" si="10"/>
        <v>{"dy":1,"sl":9,"tp":"fl1","vl":"Actor2011","cn":1,"pt":"DI","pp":55,"pr":37}</v>
      </c>
      <c r="AP11" t="s">
        <v>288</v>
      </c>
      <c r="AQ11" t="s">
        <v>291</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0.15818526337859573</v>
      </c>
      <c r="E12">
        <f t="shared" ca="1" si="27"/>
        <v>0.6817978490103529</v>
      </c>
      <c r="F12">
        <f t="shared" ca="1" si="27"/>
        <v>0.45195157725136692</v>
      </c>
      <c r="G12">
        <f t="shared" ca="1" si="27"/>
        <v>0.37479120787329046</v>
      </c>
      <c r="H12">
        <f t="shared" ca="1" si="27"/>
        <v>0.36780382849623383</v>
      </c>
      <c r="I12">
        <f t="shared" ca="1" si="27"/>
        <v>0.69934803595668238</v>
      </c>
      <c r="M12" t="str">
        <f t="shared" ca="1" si="2"/>
        <v>지정 장비</v>
      </c>
      <c r="N12" t="str">
        <f t="shared" ca="1" si="3"/>
        <v>Equip6002</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2100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82</v>
      </c>
      <c r="V12" t="s">
        <v>203</v>
      </c>
      <c r="W12">
        <v>1</v>
      </c>
      <c r="X12" t="s">
        <v>126</v>
      </c>
      <c r="Z12">
        <v>2000</v>
      </c>
      <c r="AA12" t="str">
        <f t="shared" ca="1" si="6"/>
        <v>fe</v>
      </c>
      <c r="AB12" t="s">
        <v>82</v>
      </c>
      <c r="AC12" t="s">
        <v>299</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v>
      </c>
      <c r="AN12" t="str">
        <f t="shared" ca="1" si="10"/>
        <v>{"dy":2,"sl":0,"tp":"fe","vl":"Equip0202","cn":1,"pt":"GO","pr":3300}</v>
      </c>
      <c r="AP12" t="s">
        <v>289</v>
      </c>
      <c r="AQ12" t="s">
        <v>292</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0.66497182667362931</v>
      </c>
      <c r="E13">
        <f t="shared" ca="1" si="27"/>
        <v>0.26115726392993788</v>
      </c>
      <c r="F13">
        <f t="shared" ca="1" si="27"/>
        <v>0.35208692556646026</v>
      </c>
      <c r="G13">
        <f t="shared" ca="1" si="27"/>
        <v>1.7127783485615833E-2</v>
      </c>
      <c r="H13">
        <f t="shared" ca="1" si="27"/>
        <v>0.9421216266607686</v>
      </c>
      <c r="I13">
        <f t="shared" ca="1" si="27"/>
        <v>0.92960243159820621</v>
      </c>
      <c r="M13" t="str">
        <f t="shared" ca="1" si="2"/>
        <v>지정 장비</v>
      </c>
      <c r="N13" t="str">
        <f t="shared" ca="1" si="3"/>
        <v>Equip2101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1500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82</v>
      </c>
      <c r="V13" t="s">
        <v>196</v>
      </c>
      <c r="W13">
        <v>1</v>
      </c>
      <c r="X13" t="s">
        <v>126</v>
      </c>
      <c r="Z13">
        <v>7700</v>
      </c>
      <c r="AA13" t="str">
        <f t="shared" ca="1" si="6"/>
        <v>upn</v>
      </c>
      <c r="AB13" t="s">
        <v>92</v>
      </c>
      <c r="AC13">
        <v>29736</v>
      </c>
      <c r="AD13">
        <v>6</v>
      </c>
      <c r="AE13" t="s">
        <v>126</v>
      </c>
      <c r="AG13">
        <v>1800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v>
      </c>
      <c r="AN13" t="str">
        <f t="shared" ca="1" si="10"/>
        <v>{"dy":2,"sl":1,"tp":"upn","vl":"29736","cn":6,"pt":"GO","pr":1800}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0.19122602822769119</v>
      </c>
      <c r="E14">
        <f t="shared" ca="1" si="27"/>
        <v>0.93900518286482404</v>
      </c>
      <c r="F14">
        <f t="shared" ca="1" si="27"/>
        <v>0.9806673689770754</v>
      </c>
      <c r="G14">
        <f t="shared" ca="1" si="27"/>
        <v>0.81741062322964875</v>
      </c>
      <c r="H14">
        <f t="shared" ca="1" si="27"/>
        <v>0.42588530933498636</v>
      </c>
      <c r="I14">
        <f t="shared" ca="1" si="27"/>
        <v>0.44670416588303019</v>
      </c>
      <c r="M14" t="str">
        <f t="shared" ca="1" si="2"/>
        <v>안 지정 캐릭터 PP 영웅등급</v>
      </c>
      <c r="N14">
        <f t="shared" ca="1" si="3"/>
        <v>93900</v>
      </c>
      <c r="O14">
        <f t="shared" ca="1" si="4"/>
        <v>14</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4200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34958</v>
      </c>
      <c r="W14">
        <v>7</v>
      </c>
      <c r="X14" t="s">
        <v>126</v>
      </c>
      <c r="Z14">
        <v>2100</v>
      </c>
      <c r="AA14" t="str">
        <f t="shared" ca="1" si="6"/>
        <v>fe</v>
      </c>
      <c r="AB14" t="s">
        <v>82</v>
      </c>
      <c r="AC14" t="s">
        <v>463</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석공의 망치</v>
      </c>
      <c r="AL14">
        <v>1</v>
      </c>
      <c r="AM1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v>
      </c>
      <c r="AN14" t="str">
        <f t="shared" ca="1" si="10"/>
        <v>{"dy":2,"sl":2,"tp":"fe","vl":"Equip4001","cn":1,"pt":"GO","pr":600}</v>
      </c>
      <c r="AP14" t="s">
        <v>92</v>
      </c>
      <c r="AQ14" t="s">
        <v>76</v>
      </c>
      <c r="AR14">
        <v>0</v>
      </c>
      <c r="AS14">
        <v>11</v>
      </c>
      <c r="AT14">
        <f t="shared" ca="1" si="11"/>
        <v>60</v>
      </c>
      <c r="AU14">
        <f t="shared" si="12"/>
        <v>57</v>
      </c>
      <c r="AV14">
        <f t="shared" ca="1" si="14"/>
        <v>0</v>
      </c>
      <c r="AW14">
        <f t="shared" si="15"/>
        <v>0</v>
      </c>
      <c r="AX14">
        <v>3</v>
      </c>
      <c r="AY14">
        <v>14</v>
      </c>
      <c r="AZ14">
        <v>300</v>
      </c>
      <c r="BG14">
        <v>7</v>
      </c>
      <c r="BH14">
        <v>1</v>
      </c>
      <c r="BI14">
        <f t="shared" si="13"/>
        <v>1</v>
      </c>
      <c r="BJ14">
        <f t="shared" si="24"/>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0.35166559868145464</v>
      </c>
      <c r="E15">
        <f t="shared" ca="1" si="27"/>
        <v>0.67227217693016317</v>
      </c>
      <c r="F15">
        <f t="shared" ca="1" si="27"/>
        <v>0.87664278545504559</v>
      </c>
      <c r="G15">
        <f t="shared" ca="1" si="27"/>
        <v>0.70368808512563086</v>
      </c>
      <c r="H15">
        <f t="shared" ca="1" si="27"/>
        <v>0.78476199647963174</v>
      </c>
      <c r="I15">
        <f t="shared" ca="1" si="27"/>
        <v>7.4727997591002904E-2</v>
      </c>
      <c r="M15" t="str">
        <f t="shared" ca="1" si="2"/>
        <v>안 지정 캐릭터 PP 일반등급</v>
      </c>
      <c r="N15">
        <f t="shared" ca="1" si="3"/>
        <v>67227</v>
      </c>
      <c r="O15">
        <f t="shared" ca="1" si="4"/>
        <v>11</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3300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89579</v>
      </c>
      <c r="W15">
        <v>13</v>
      </c>
      <c r="X15" t="s">
        <v>126</v>
      </c>
      <c r="Z15">
        <v>3900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v>
      </c>
      <c r="AN15" t="str">
        <f t="shared" ca="1" si="10"/>
        <v>{"dy":2,"sl":3,"tp":"upn","vl":"94285","cn":9,"pt":"GO","pr":2700}</v>
      </c>
      <c r="AP15" t="s">
        <v>91</v>
      </c>
      <c r="AQ15" t="s">
        <v>77</v>
      </c>
      <c r="AR15">
        <v>0</v>
      </c>
      <c r="AS15">
        <v>11</v>
      </c>
      <c r="AT15">
        <f t="shared" ca="1" si="11"/>
        <v>46</v>
      </c>
      <c r="AU15">
        <f t="shared" si="12"/>
        <v>39</v>
      </c>
      <c r="AV15">
        <f t="shared" ca="1" si="14"/>
        <v>0</v>
      </c>
      <c r="AW15">
        <f t="shared" si="15"/>
        <v>0</v>
      </c>
      <c r="AX15">
        <v>3</v>
      </c>
      <c r="AY15">
        <v>14</v>
      </c>
      <c r="AZ15">
        <v>300</v>
      </c>
      <c r="BG15">
        <v>8</v>
      </c>
      <c r="BH15">
        <v>1</v>
      </c>
      <c r="BI15">
        <v>1</v>
      </c>
      <c r="BJ15">
        <f t="shared" si="24"/>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0.65045363185802307</v>
      </c>
      <c r="E16">
        <f t="shared" ca="1" si="27"/>
        <v>0.5063186369179481</v>
      </c>
      <c r="F16">
        <f t="shared" ca="1" si="27"/>
        <v>0.46469979428343844</v>
      </c>
      <c r="G16">
        <f t="shared" ca="1" si="27"/>
        <v>0.56682063646368053</v>
      </c>
      <c r="H16">
        <f t="shared" ca="1" si="27"/>
        <v>0.78319005110759854</v>
      </c>
      <c r="I16">
        <f t="shared" ca="1" si="27"/>
        <v>0.81359296860791297</v>
      </c>
      <c r="M16" t="str">
        <f t="shared" ca="1" si="2"/>
        <v>안 지정 캐릭터 PP 일반등급</v>
      </c>
      <c r="N16">
        <f t="shared" ca="1" si="3"/>
        <v>50631</v>
      </c>
      <c r="O16">
        <f t="shared" ca="1" si="4"/>
        <v>9</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2700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29736</v>
      </c>
      <c r="W16">
        <v>6</v>
      </c>
      <c r="X16" t="s">
        <v>126</v>
      </c>
      <c r="Z16">
        <v>1800</v>
      </c>
      <c r="AA16" t="str">
        <f t="shared" ca="1" si="6"/>
        <v>fe</v>
      </c>
      <c r="AB16" t="s">
        <v>82</v>
      </c>
      <c r="AC16" t="s">
        <v>196</v>
      </c>
      <c r="AD16">
        <v>1</v>
      </c>
      <c r="AE16" t="s">
        <v>126</v>
      </c>
      <c r="AG16">
        <v>7600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전투마법사의 지팡이</v>
      </c>
      <c r="AL16">
        <v>1</v>
      </c>
      <c r="AM1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v>
      </c>
      <c r="AN16" t="str">
        <f t="shared" ca="1" si="10"/>
        <v>{"dy":2,"sl":4,"tp":"fe","vl":"Equip3301","cn":1,"pt":"GO","pr":7600}</v>
      </c>
      <c r="BG16">
        <v>9</v>
      </c>
      <c r="BH16">
        <v>1</v>
      </c>
      <c r="BI16">
        <v>1</v>
      </c>
      <c r="BJ16">
        <f t="shared" si="24"/>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0.6503968955332029</v>
      </c>
      <c r="E17">
        <f t="shared" ca="1" si="27"/>
        <v>0.28965176817881799</v>
      </c>
      <c r="F17">
        <f t="shared" ca="1" si="27"/>
        <v>0.83795348039445816</v>
      </c>
      <c r="G17">
        <f t="shared" ca="1" si="27"/>
        <v>6.4531817459388519E-2</v>
      </c>
      <c r="H17">
        <f t="shared" ca="1" si="27"/>
        <v>0.26299462768437265</v>
      </c>
      <c r="I17">
        <f t="shared" ca="1" si="27"/>
        <v>0.70152718219538668</v>
      </c>
      <c r="M17" t="str">
        <f t="shared" ca="1" si="2"/>
        <v>안 지정 캐릭터 PP 영웅등급</v>
      </c>
      <c r="N17">
        <f t="shared" ca="1" si="3"/>
        <v>28965</v>
      </c>
      <c r="O17">
        <f t="shared" ca="1" si="4"/>
        <v>6</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1800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92</v>
      </c>
      <c r="V17">
        <v>80223</v>
      </c>
      <c r="W17">
        <v>12</v>
      </c>
      <c r="X17" t="s">
        <v>126</v>
      </c>
      <c r="Z17">
        <v>3600</v>
      </c>
      <c r="AA17" t="str">
        <f t="shared" ca="1" si="6"/>
        <v>upn</v>
      </c>
      <c r="AB17" t="s">
        <v>92</v>
      </c>
      <c r="AC17">
        <v>80223</v>
      </c>
      <c r="AD17">
        <v>12</v>
      </c>
      <c r="AE17" t="s">
        <v>126</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v>
      </c>
      <c r="AN17" t="str">
        <f t="shared" ca="1" si="10"/>
        <v>{"dy":2,"sl":5,"tp":"upn","vl":"80223","cn":12,"pt":"GO","pr":3600}</v>
      </c>
      <c r="AQ17" t="s">
        <v>272</v>
      </c>
      <c r="AS17" t="s">
        <v>271</v>
      </c>
      <c r="AT17">
        <f ca="1">(COUNTIFS(B:B,$AQ$18,N:N,"Equip????")-AT19-AT20-AT21)/6</f>
        <v>15.666666666666666</v>
      </c>
      <c r="AU17">
        <f>(COUNTIFS(B:B,$AQ$18,AC:AC,"Equip????")-AU19-AU20-AU21)/6</f>
        <v>16.5</v>
      </c>
      <c r="BG17">
        <v>10</v>
      </c>
      <c r="BH17">
        <v>1</v>
      </c>
      <c r="BI17">
        <v>1</v>
      </c>
      <c r="BJ17">
        <f t="shared" si="24"/>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0.7231237282083286</v>
      </c>
      <c r="E18">
        <f t="shared" ca="1" si="27"/>
        <v>6.6589155128636279E-2</v>
      </c>
      <c r="F18">
        <f t="shared" ca="1" si="27"/>
        <v>0.72337379005152713</v>
      </c>
      <c r="G18">
        <f t="shared" ca="1" si="27"/>
        <v>0.53362538310837371</v>
      </c>
      <c r="H18">
        <f t="shared" ca="1" si="27"/>
        <v>0.73426439715975633</v>
      </c>
      <c r="I18">
        <f t="shared" ca="1" si="27"/>
        <v>9.6580195154391535E-2</v>
      </c>
      <c r="M18" t="str">
        <f t="shared" ca="1" si="2"/>
        <v>지정 장비</v>
      </c>
      <c r="N18" t="str">
        <f t="shared" ca="1" si="3"/>
        <v>Equip0302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7100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82</v>
      </c>
      <c r="V18" t="s">
        <v>204</v>
      </c>
      <c r="W18">
        <v>1</v>
      </c>
      <c r="X18" t="s">
        <v>126</v>
      </c>
      <c r="Z18">
        <v>9500</v>
      </c>
      <c r="AA18" t="str">
        <f t="shared" ca="1" si="6"/>
        <v>fe</v>
      </c>
      <c r="AB18" t="s">
        <v>82</v>
      </c>
      <c r="AC18" t="s">
        <v>204</v>
      </c>
      <c r="AD18">
        <v>1</v>
      </c>
      <c r="AE18" t="s">
        <v>126</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v>
      </c>
      <c r="AN18" t="str">
        <f t="shared" ca="1" si="10"/>
        <v>{"dy":2,"sl":6,"tp":"fe","vl":"Equip6201","cn":1,"pt":"GO","pr":9900}</v>
      </c>
      <c r="AQ18" t="s">
        <v>273</v>
      </c>
      <c r="AS18" t="s">
        <v>268</v>
      </c>
      <c r="AT18">
        <f ca="1">COUNTIFS(B:B,$AQ$18,N:N,"Equip????")-AT19-AT20-AT21</f>
        <v>94</v>
      </c>
      <c r="AU18">
        <f>COUNTIFS(B:B,$AQ$18,AC:AC,"Equip????")-AU19-AU20-AU21</f>
        <v>99</v>
      </c>
      <c r="BG18">
        <v>11</v>
      </c>
      <c r="BH18">
        <v>1</v>
      </c>
      <c r="BI18">
        <v>1</v>
      </c>
      <c r="BJ18">
        <f t="shared" si="24"/>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0.54987929689409876</v>
      </c>
      <c r="E19">
        <f t="shared" ca="1" si="27"/>
        <v>0.96796811625043477</v>
      </c>
      <c r="F19">
        <f t="shared" ca="1" si="27"/>
        <v>0.18363197920209007</v>
      </c>
      <c r="G19">
        <f t="shared" ca="1" si="27"/>
        <v>0.34740596422451753</v>
      </c>
      <c r="H19">
        <f t="shared" ca="1" si="27"/>
        <v>0.67210439367263253</v>
      </c>
      <c r="I19">
        <f t="shared" ca="1" si="27"/>
        <v>0.32477962338107802</v>
      </c>
      <c r="M19" t="str">
        <f t="shared" ca="1" si="2"/>
        <v>지정 장비</v>
      </c>
      <c r="N19" t="str">
        <f t="shared" ca="1" si="3"/>
        <v>Equip8302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74200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82</v>
      </c>
      <c r="V19" t="s">
        <v>196</v>
      </c>
      <c r="W19">
        <v>1</v>
      </c>
      <c r="X19" t="s">
        <v>126</v>
      </c>
      <c r="Z19">
        <v>7600</v>
      </c>
      <c r="AA19" t="str">
        <f t="shared" ca="1" si="6"/>
        <v>fe</v>
      </c>
      <c r="AB19" t="s">
        <v>82</v>
      </c>
      <c r="AC19" t="s">
        <v>207</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v>
      </c>
      <c r="AN19" t="str">
        <f t="shared" ca="1" si="10"/>
        <v>{"dy":2,"sl":7,"tp":"fe","vl":"Equip7102","cn":1,"pt":"GO","pr":3700}</v>
      </c>
      <c r="AS19" t="s">
        <v>269</v>
      </c>
      <c r="AT19">
        <f ca="1">COUNTIFS(B:B,$AQ$18,N:N,"Equip6???")</f>
        <v>17</v>
      </c>
      <c r="AU19">
        <f>COUNTIFS(B:B,$AQ$18,AC:AC,"Equip6???")</f>
        <v>14</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0.79169871499471656</v>
      </c>
      <c r="E20">
        <f t="shared" ca="1" si="27"/>
        <v>0.54952822330768258</v>
      </c>
      <c r="F20">
        <f t="shared" ca="1" si="27"/>
        <v>0.65841649489215592</v>
      </c>
      <c r="G20">
        <f t="shared" ca="1" si="27"/>
        <v>0.20188193701066637</v>
      </c>
      <c r="H20">
        <f t="shared" ca="1" si="27"/>
        <v>2.3598348883704601E-2</v>
      </c>
      <c r="I20">
        <f t="shared" ca="1" si="27"/>
        <v>0.82219307464261104</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v>
      </c>
      <c r="AN20" t="str">
        <f t="shared" ca="1" si="10"/>
        <v>{"dy":2,"sl":8}</v>
      </c>
      <c r="AS20" t="s">
        <v>270</v>
      </c>
      <c r="AT20">
        <f ca="1">COUNTIFS(B:B,$AQ$18,N:N,"Equip7???")</f>
        <v>18</v>
      </c>
      <c r="AU20">
        <f>COUNTIFS(B:B,$AQ$18,AC:AC,"Equip7???")</f>
        <v>23</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0.71353883656674966</v>
      </c>
      <c r="E21">
        <f t="shared" ca="1" si="27"/>
        <v>0.50198369196188874</v>
      </c>
      <c r="F21">
        <f t="shared" ca="1" si="27"/>
        <v>0.37645024809362115</v>
      </c>
      <c r="G21">
        <f t="shared" ca="1" si="27"/>
        <v>0.72608561712799813</v>
      </c>
      <c r="H21">
        <f t="shared" ca="1" si="27"/>
        <v>0.32769172469674102</v>
      </c>
      <c r="I21">
        <f t="shared" ca="1" si="27"/>
        <v>0.97566223024967691</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v>
      </c>
      <c r="AN21" t="str">
        <f t="shared" ca="1" si="10"/>
        <v>{"dy":2,"sl":9}</v>
      </c>
      <c r="AS21" t="s">
        <v>267</v>
      </c>
      <c r="AT21">
        <f ca="1">COUNTIFS(B:B,$AQ$18,N:N,"Equip8???")</f>
        <v>12</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0.76300750423086561</v>
      </c>
      <c r="E22">
        <f t="shared" ca="1" si="28"/>
        <v>0.54826497869649793</v>
      </c>
      <c r="F22">
        <f t="shared" ca="1" si="28"/>
        <v>9.1616050962605833E-2</v>
      </c>
      <c r="G22">
        <f t="shared" ca="1" si="28"/>
        <v>0.15890016891811098</v>
      </c>
      <c r="H22">
        <f t="shared" ca="1" si="28"/>
        <v>0.6969809307179784</v>
      </c>
      <c r="I22">
        <f t="shared" ca="1" si="28"/>
        <v>0.7154726301400165</v>
      </c>
      <c r="M22" t="str">
        <f t="shared" ca="1" si="2"/>
        <v>지정 장비</v>
      </c>
      <c r="N22" t="str">
        <f t="shared" ca="1" si="3"/>
        <v>Equip4302</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12</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82</v>
      </c>
      <c r="V22" t="s">
        <v>182</v>
      </c>
      <c r="W22">
        <v>1</v>
      </c>
      <c r="X22" t="s">
        <v>126</v>
      </c>
      <c r="Z22">
        <v>9400</v>
      </c>
      <c r="AA22" t="str">
        <f t="shared" ca="1" si="6"/>
        <v>uph</v>
      </c>
      <c r="AB22" t="s">
        <v>91</v>
      </c>
      <c r="AC22">
        <v>73751</v>
      </c>
      <c r="AD22">
        <v>8</v>
      </c>
      <c r="AE22" t="s">
        <v>126</v>
      </c>
      <c r="AG22">
        <v>2400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v>
      </c>
      <c r="AN22" t="str">
        <f t="shared" ca="1" si="10"/>
        <v>{"dy":3,"sl":0,"tp":"uph","vl":"73751","cn":8,"pt":"GO","pr":2400}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2.8571190240135103E-2</v>
      </c>
      <c r="E23">
        <f t="shared" ca="1" si="28"/>
        <v>5.3191056385907487E-2</v>
      </c>
      <c r="F23">
        <f t="shared" ca="1" si="28"/>
        <v>0.63805703991818064</v>
      </c>
      <c r="G23">
        <f t="shared" ca="1" si="28"/>
        <v>0.41245808323907596</v>
      </c>
      <c r="H23">
        <f t="shared" ca="1" si="28"/>
        <v>0.88101170740865198</v>
      </c>
      <c r="I23">
        <f t="shared" ca="1" si="28"/>
        <v>0.84283371652330041</v>
      </c>
      <c r="M23" t="str">
        <f t="shared" ca="1" si="2"/>
        <v>지정 장비</v>
      </c>
      <c r="N23" t="str">
        <f t="shared" ca="1" si="3"/>
        <v>Equip0102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1500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82</v>
      </c>
      <c r="V23" t="s">
        <v>260</v>
      </c>
      <c r="W23">
        <v>1</v>
      </c>
      <c r="X23" t="s">
        <v>126</v>
      </c>
      <c r="Z23">
        <v>1100</v>
      </c>
      <c r="AA23" t="str">
        <f t="shared" ca="1" si="6"/>
        <v>fe</v>
      </c>
      <c r="AB23" t="s">
        <v>82</v>
      </c>
      <c r="AC23" t="s">
        <v>297</v>
      </c>
      <c r="AD23">
        <v>1</v>
      </c>
      <c r="AE23" t="s">
        <v>126</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그림자 단검</v>
      </c>
      <c r="AL23">
        <v>1</v>
      </c>
      <c r="AM2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v>
      </c>
      <c r="AN23" t="str">
        <f t="shared" ca="1" si="10"/>
        <v>{"dy":3,"sl":1,"tp":"fe","vl":"Equip1102","cn":1,"pt":"GO","pr":1400}</v>
      </c>
      <c r="AS23" t="s">
        <v>277</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0.15299690595125071</v>
      </c>
      <c r="E24">
        <f t="shared" ca="1" si="28"/>
        <v>0.16981260869798276</v>
      </c>
      <c r="F24">
        <f t="shared" ca="1" si="28"/>
        <v>0.20012356759050298</v>
      </c>
      <c r="G24">
        <f t="shared" ca="1" si="28"/>
        <v>3.7604193549371612E-2</v>
      </c>
      <c r="H24">
        <f t="shared" ca="1" si="28"/>
        <v>3.9933956747915444E-2</v>
      </c>
      <c r="I24">
        <f t="shared" ca="1" si="28"/>
        <v>0.99085721185070386</v>
      </c>
      <c r="M24" t="str">
        <f t="shared" ca="1" si="2"/>
        <v>안 지정 캐릭터 PP 영웅등급</v>
      </c>
      <c r="N24">
        <f t="shared" ca="1" si="3"/>
        <v>16981</v>
      </c>
      <c r="O24">
        <f t="shared" ca="1" si="4"/>
        <v>5</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1500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82744</v>
      </c>
      <c r="W24">
        <v>12</v>
      </c>
      <c r="X24" t="s">
        <v>126</v>
      </c>
      <c r="Z24">
        <v>3600</v>
      </c>
      <c r="AA24" t="str">
        <f t="shared" ca="1" si="6"/>
        <v>fe</v>
      </c>
      <c r="AB24" t="s">
        <v>82</v>
      </c>
      <c r="AC24" t="s">
        <v>198</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v>
      </c>
      <c r="AN24" t="str">
        <f t="shared" ca="1" si="10"/>
        <v>{"dy":3,"sl":2,"tp":"fe","vl":"Equip4302","cn":1,"pt":"DI","pr":10}</v>
      </c>
      <c r="AS24" t="s">
        <v>274</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0.9966008603745915</v>
      </c>
      <c r="E25">
        <f t="shared" ca="1" si="28"/>
        <v>0.12102841147463295</v>
      </c>
      <c r="F25">
        <f t="shared" ca="1" si="28"/>
        <v>3.4935075027798468E-2</v>
      </c>
      <c r="G25">
        <f t="shared" ca="1" si="28"/>
        <v>1.7530899839725445E-2</v>
      </c>
      <c r="H25">
        <f t="shared" ca="1" si="28"/>
        <v>0.50870788077764595</v>
      </c>
      <c r="I25">
        <f t="shared" ca="1" si="28"/>
        <v>0.89251333492976392</v>
      </c>
      <c r="M25" t="str">
        <f t="shared" ca="1" si="2"/>
        <v>안 지정 캐릭터 PP 일반등급</v>
      </c>
      <c r="N25">
        <f t="shared" ca="1" si="3"/>
        <v>12102</v>
      </c>
      <c r="O25">
        <f t="shared" ca="1" si="4"/>
        <v>4</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1200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20136</v>
      </c>
      <c r="W25">
        <v>5</v>
      </c>
      <c r="X25" t="s">
        <v>126</v>
      </c>
      <c r="Z25">
        <v>1500</v>
      </c>
      <c r="AA25" t="str">
        <f t="shared" ca="1" si="6"/>
        <v>fe</v>
      </c>
      <c r="AB25" t="s">
        <v>82</v>
      </c>
      <c r="AC25" t="s">
        <v>462</v>
      </c>
      <c r="AD25">
        <v>1</v>
      </c>
      <c r="AE25" t="s">
        <v>126</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블레이드 보우</v>
      </c>
      <c r="AL25">
        <v>1</v>
      </c>
      <c r="AM2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v>
      </c>
      <c r="AN25" t="str">
        <f t="shared" ca="1" si="10"/>
        <v>{"dy":3,"sl":3,"tp":"fe","vl":"Equip2002","cn":1,"pt":"GO","pr":800}</v>
      </c>
      <c r="AS25" t="s">
        <v>275</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9.4559340531448655E-2</v>
      </c>
      <c r="E26">
        <f t="shared" ca="1" si="28"/>
        <v>0.14096379392733605</v>
      </c>
      <c r="F26">
        <f t="shared" ca="1" si="28"/>
        <v>0.47959534205649534</v>
      </c>
      <c r="G26">
        <f t="shared" ca="1" si="28"/>
        <v>0.83448335013308117</v>
      </c>
      <c r="H26">
        <f t="shared" ca="1" si="28"/>
        <v>0.23926683082820122</v>
      </c>
      <c r="I26">
        <f t="shared" ca="1" si="28"/>
        <v>0.38275938244455343</v>
      </c>
      <c r="M26" t="str">
        <f t="shared" ca="1" si="2"/>
        <v>안 지정 캐릭터 PP 일반등급</v>
      </c>
      <c r="N26">
        <f t="shared" ca="1" si="3"/>
        <v>14096</v>
      </c>
      <c r="O26">
        <f t="shared" ca="1" si="4"/>
        <v>4</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1200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45964</v>
      </c>
      <c r="W26">
        <v>8</v>
      </c>
      <c r="X26" t="s">
        <v>126</v>
      </c>
      <c r="Z26">
        <v>2400</v>
      </c>
      <c r="AA26" t="str">
        <f t="shared" ca="1" si="6"/>
        <v>upn</v>
      </c>
      <c r="AB26" t="s">
        <v>92</v>
      </c>
      <c r="AC26">
        <v>94568</v>
      </c>
      <c r="AD26">
        <v>14</v>
      </c>
      <c r="AE26" t="s">
        <v>130</v>
      </c>
      <c r="AG26">
        <v>4</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v>
      </c>
      <c r="AN26" t="str">
        <f t="shared" ca="1" si="10"/>
        <v>{"dy":3,"sl":4,"tp":"upn","vl":"94568","cn":14,"pt":"DI","pr":4}</v>
      </c>
      <c r="AS26" t="s">
        <v>276</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0.30317189299527503</v>
      </c>
      <c r="E27">
        <f t="shared" ca="1" si="28"/>
        <v>0.60262097045173746</v>
      </c>
      <c r="F27">
        <f t="shared" ca="1" si="28"/>
        <v>0.54104915361340478</v>
      </c>
      <c r="G27">
        <f t="shared" ca="1" si="28"/>
        <v>0.50696546914814056</v>
      </c>
      <c r="H27">
        <f t="shared" ca="1" si="28"/>
        <v>0.42091378404457958</v>
      </c>
      <c r="I27">
        <f t="shared" ca="1" si="28"/>
        <v>0.14166367317556594</v>
      </c>
      <c r="M27" t="str">
        <f t="shared" ca="1" si="2"/>
        <v>지정 장비</v>
      </c>
      <c r="N27" t="str">
        <f t="shared" ca="1" si="3"/>
        <v>Equip5102</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1000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82</v>
      </c>
      <c r="V27" t="s">
        <v>195</v>
      </c>
      <c r="W27">
        <v>1</v>
      </c>
      <c r="X27" t="s">
        <v>126</v>
      </c>
      <c r="Z27">
        <v>800</v>
      </c>
      <c r="AA27" t="str">
        <f t="shared" ca="1" si="6"/>
        <v>fe</v>
      </c>
      <c r="AB27" t="s">
        <v>82</v>
      </c>
      <c r="AC27" t="s">
        <v>461</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까마귀 리볼버</v>
      </c>
      <c r="AL27">
        <v>1</v>
      </c>
      <c r="AM2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v>
      </c>
      <c r="AN27" t="str">
        <f t="shared" ca="1" si="10"/>
        <v>{"dy":3,"sl":5,"tp":"fe","vl":"Equip6001","cn":1,"pt":"GO","pr":2000}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0.54109009663006469</v>
      </c>
      <c r="E28">
        <f t="shared" ca="1" si="28"/>
        <v>0.17747023139303775</v>
      </c>
      <c r="F28">
        <f t="shared" ca="1" si="28"/>
        <v>7.8553992592965693E-2</v>
      </c>
      <c r="G28">
        <f t="shared" ca="1" si="28"/>
        <v>0.48147381452661342</v>
      </c>
      <c r="H28">
        <f t="shared" ca="1" si="28"/>
        <v>0.82032803911538243</v>
      </c>
      <c r="I28">
        <f t="shared" ca="1" si="28"/>
        <v>0.58050749953065162</v>
      </c>
      <c r="M28" t="str">
        <f t="shared" ca="1" si="2"/>
        <v>지정 장비</v>
      </c>
      <c r="N28" t="str">
        <f t="shared" ca="1" si="3"/>
        <v>Equip2101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1300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82</v>
      </c>
      <c r="V28" t="s">
        <v>254</v>
      </c>
      <c r="W28">
        <v>1</v>
      </c>
      <c r="X28" t="s">
        <v>126</v>
      </c>
      <c r="Z28">
        <v>7800</v>
      </c>
      <c r="AA28" t="str">
        <f t="shared" ca="1" si="6"/>
        <v>uph</v>
      </c>
      <c r="AB28" t="s">
        <v>91</v>
      </c>
      <c r="AC28">
        <v>20136</v>
      </c>
      <c r="AD28">
        <v>5</v>
      </c>
      <c r="AE28" t="s">
        <v>126</v>
      </c>
      <c r="AG28">
        <v>1500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v>
      </c>
      <c r="AN28" t="str">
        <f t="shared" ca="1" si="10"/>
        <v>{"dy":3,"sl":6,"tp":"uph","vl":"20136","cn":5,"pt":"GO","pr":1500}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0.3666472884804336</v>
      </c>
      <c r="E29">
        <f t="shared" ca="1" si="28"/>
        <v>7.5931853352374179E-2</v>
      </c>
      <c r="F29">
        <f t="shared" ca="1" si="28"/>
        <v>0.56183295101822639</v>
      </c>
      <c r="G29">
        <f t="shared" ca="1" si="28"/>
        <v>0.52478306569813238</v>
      </c>
      <c r="H29">
        <f t="shared" ca="1" si="28"/>
        <v>0.97234418533998357</v>
      </c>
      <c r="I29">
        <f t="shared" ca="1" si="28"/>
        <v>0.88842678232005068</v>
      </c>
      <c r="M29" t="str">
        <f t="shared" ca="1" si="2"/>
        <v>지정 장비</v>
      </c>
      <c r="N29" t="str">
        <f t="shared" ca="1" si="3"/>
        <v>Equip0302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7900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82</v>
      </c>
      <c r="V29" t="s">
        <v>255</v>
      </c>
      <c r="W29">
        <v>1</v>
      </c>
      <c r="X29" t="s">
        <v>126</v>
      </c>
      <c r="Z29">
        <v>3200</v>
      </c>
      <c r="AA29" t="str">
        <f t="shared" ca="1" si="6"/>
        <v>fe</v>
      </c>
      <c r="AB29" t="s">
        <v>82</v>
      </c>
      <c r="AC29" t="s">
        <v>255</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v>
      </c>
      <c r="AN29" t="str">
        <f t="shared" ca="1" si="10"/>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0.32286381096800465</v>
      </c>
      <c r="E30">
        <f t="shared" ca="1" si="28"/>
        <v>0.74326785770924186</v>
      </c>
      <c r="F30">
        <f t="shared" ca="1" si="28"/>
        <v>9.9132733185810284E-2</v>
      </c>
      <c r="G30">
        <f t="shared" ca="1" si="28"/>
        <v>0.6082649274107893</v>
      </c>
      <c r="H30">
        <f t="shared" ca="1" si="28"/>
        <v>0.86269735991985264</v>
      </c>
      <c r="I30">
        <f t="shared" ca="1" si="28"/>
        <v>0.23131729363058517</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5.4569758568658977E-2</v>
      </c>
      <c r="E31">
        <f t="shared" ca="1" si="28"/>
        <v>1.4309931294882783E-2</v>
      </c>
      <c r="F31">
        <f t="shared" ca="1" si="28"/>
        <v>0.3629861797891244</v>
      </c>
      <c r="G31">
        <f t="shared" ca="1" si="28"/>
        <v>0.10206820902196012</v>
      </c>
      <c r="H31">
        <f t="shared" ca="1" si="28"/>
        <v>0.92036511018952138</v>
      </c>
      <c r="I31">
        <f t="shared" ca="1" si="28"/>
        <v>0.82307990714011092</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0.61563368485717318</v>
      </c>
      <c r="E32">
        <f t="shared" ca="1" si="29"/>
        <v>0.95083329807020944</v>
      </c>
      <c r="F32">
        <f t="shared" ca="1" si="29"/>
        <v>0.66926122716049574</v>
      </c>
      <c r="G32">
        <f t="shared" ca="1" si="29"/>
        <v>0.21607896496956946</v>
      </c>
      <c r="H32">
        <f t="shared" ca="1" si="29"/>
        <v>6.2542839787719462E-2</v>
      </c>
      <c r="I32">
        <f t="shared" ca="1" si="29"/>
        <v>1.1401256302962848E-2</v>
      </c>
      <c r="M32" t="str">
        <f t="shared" ca="1" si="2"/>
        <v>지정 장비</v>
      </c>
      <c r="N32" t="str">
        <f t="shared" ca="1" si="3"/>
        <v>Equip8201</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36</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192</v>
      </c>
      <c r="W32">
        <v>1</v>
      </c>
      <c r="X32" t="s">
        <v>126</v>
      </c>
      <c r="Z32">
        <v>1100</v>
      </c>
      <c r="AA32" t="str">
        <f t="shared" ca="1" si="6"/>
        <v>fe</v>
      </c>
      <c r="AB32" t="s">
        <v>82</v>
      </c>
      <c r="AC32" t="s">
        <v>202</v>
      </c>
      <c r="AD32">
        <v>1</v>
      </c>
      <c r="AE32" t="s">
        <v>126</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용기의 도끼</v>
      </c>
      <c r="AL32">
        <v>1</v>
      </c>
      <c r="AM3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v>
      </c>
      <c r="AN32" t="str">
        <f t="shared" ca="1" si="10"/>
        <v>{"dy":4,"sl":0,"tp":"fe","vl":"Equip0001","cn":1,"pt":"GO","pr":700}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0.54783842953689987</v>
      </c>
      <c r="E33">
        <f t="shared" ca="1" si="29"/>
        <v>0.86249843910158674</v>
      </c>
      <c r="F33">
        <f t="shared" ca="1" si="29"/>
        <v>0.57935779450588654</v>
      </c>
      <c r="G33">
        <f t="shared" ca="1" si="29"/>
        <v>0.48602734081799304</v>
      </c>
      <c r="H33">
        <f t="shared" ca="1" si="29"/>
        <v>0.72714631046545619</v>
      </c>
      <c r="I33">
        <f t="shared" ca="1" si="29"/>
        <v>0.46046903732554945</v>
      </c>
      <c r="M33" t="str">
        <f t="shared" ca="1" si="2"/>
        <v>지정 장비</v>
      </c>
      <c r="N33" t="str">
        <f t="shared" ca="1" si="3"/>
        <v>Equip7301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35</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82</v>
      </c>
      <c r="V33" t="s">
        <v>261</v>
      </c>
      <c r="W33">
        <v>1</v>
      </c>
      <c r="X33" t="s">
        <v>126</v>
      </c>
      <c r="Z33">
        <v>7600</v>
      </c>
      <c r="AA33" t="str">
        <f t="shared" ca="1" si="6"/>
        <v>upn</v>
      </c>
      <c r="AB33" t="s">
        <v>92</v>
      </c>
      <c r="AC33">
        <v>7107</v>
      </c>
      <c r="AD33">
        <v>3</v>
      </c>
      <c r="AE33" t="s">
        <v>68</v>
      </c>
      <c r="AG33">
        <v>900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v>
      </c>
      <c r="AN33" t="str">
        <f t="shared" ca="1" si="10"/>
        <v>{"dy":4,"sl":1,"tp":"upn","vl":"7107","cn":3,"pt":"GO","pr":900}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0.76219720026296423</v>
      </c>
      <c r="E34">
        <f t="shared" ca="1" si="29"/>
        <v>0.74363660121641428</v>
      </c>
      <c r="F34">
        <f t="shared" ca="1" si="29"/>
        <v>0.74394487183610614</v>
      </c>
      <c r="G34">
        <f t="shared" ca="1" si="29"/>
        <v>8.6648332995744815E-2</v>
      </c>
      <c r="H34">
        <f t="shared" ca="1" si="29"/>
        <v>0.56836428199046152</v>
      </c>
      <c r="I34">
        <f t="shared" ca="1" si="29"/>
        <v>0.17744707813458493</v>
      </c>
      <c r="M34" t="str">
        <f t="shared" ca="1" si="2"/>
        <v>안 지정 캐릭터 PP 영웅등급</v>
      </c>
      <c r="N34">
        <f t="shared" ca="1" si="3"/>
        <v>74363</v>
      </c>
      <c r="O34">
        <f t="shared" ca="1" si="4"/>
        <v>11</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3300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473</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울려퍼지는 여명</v>
      </c>
      <c r="AL34">
        <v>1</v>
      </c>
      <c r="AM3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v>
      </c>
      <c r="AN34" t="str">
        <f t="shared" ca="1" si="10"/>
        <v>{"dy":4,"sl":2,"tp":"fe","vl":"Equip2302","cn":1,"pt":"GO","pr":7600}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0.16744249901237263</v>
      </c>
      <c r="E35">
        <f t="shared" ca="1" si="29"/>
        <v>0.99328005782286821</v>
      </c>
      <c r="F35">
        <f t="shared" ca="1" si="29"/>
        <v>0.54668351924690783</v>
      </c>
      <c r="G35">
        <f t="shared" ca="1" si="29"/>
        <v>0.42964815845239024</v>
      </c>
      <c r="H35">
        <f t="shared" ca="1" si="29"/>
        <v>8.5710456234869836E-2</v>
      </c>
      <c r="I35">
        <f t="shared" ca="1" si="29"/>
        <v>0.57636619942990275</v>
      </c>
      <c r="M35" t="str">
        <f t="shared" ca="1" si="2"/>
        <v>안 지정 캐릭터 PP 영웅등급</v>
      </c>
      <c r="N35">
        <f t="shared" ca="1" si="3"/>
        <v>99328</v>
      </c>
      <c r="O35">
        <f t="shared" ca="1" si="4"/>
        <v>14</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4200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upn</v>
      </c>
      <c r="AB35" t="s">
        <v>92</v>
      </c>
      <c r="AC35">
        <v>33231</v>
      </c>
      <c r="AD35">
        <v>6</v>
      </c>
      <c r="AE35" t="s">
        <v>126</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v>
      </c>
      <c r="AN35" t="str">
        <f t="shared" ca="1" si="10"/>
        <v>{"dy":4,"sl":3,"tp":"upn","vl":"33231","cn":6,"pt":"GO","pr":1800}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0.65516714664730435</v>
      </c>
      <c r="E36">
        <f t="shared" ca="1" si="29"/>
        <v>0.46680064570759339</v>
      </c>
      <c r="F36">
        <f t="shared" ca="1" si="29"/>
        <v>0.93699837992844204</v>
      </c>
      <c r="G36">
        <f t="shared" ca="1" si="29"/>
        <v>0.40259545152368681</v>
      </c>
      <c r="H36">
        <f t="shared" ca="1" si="29"/>
        <v>0.67880307424243136</v>
      </c>
      <c r="I36">
        <f t="shared" ca="1" si="29"/>
        <v>0.40550384337510981</v>
      </c>
      <c r="M36" t="str">
        <f t="shared" ca="1" si="2"/>
        <v>안 지정 캐릭터 PP 일반등급</v>
      </c>
      <c r="N36">
        <f t="shared" ca="1" si="3"/>
        <v>46680</v>
      </c>
      <c r="O36">
        <f t="shared" ca="1" si="4"/>
        <v>8</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2400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279</v>
      </c>
      <c r="AD36">
        <v>1</v>
      </c>
      <c r="AE36" t="s">
        <v>126</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v>
      </c>
      <c r="AN36" t="str">
        <f t="shared" ca="1" si="10"/>
        <v>{"dy":4,"sl":4,"tp":"fe","vl":"Equip5202","cn":1,"pt":"GO","pr":2900}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0.94731657963322136</v>
      </c>
      <c r="E37">
        <f t="shared" ca="1" si="29"/>
        <v>0.97841485201109302</v>
      </c>
      <c r="F37">
        <f t="shared" ca="1" si="29"/>
        <v>0.24782752073466652</v>
      </c>
      <c r="G37">
        <f t="shared" ca="1" si="29"/>
        <v>0.89965636074730415</v>
      </c>
      <c r="H37">
        <f t="shared" ca="1" si="29"/>
        <v>0.66587107192958306</v>
      </c>
      <c r="I37">
        <f t="shared" ca="1" si="29"/>
        <v>0.63065668333142999</v>
      </c>
      <c r="M37" t="str">
        <f t="shared" ca="1" si="2"/>
        <v>안 지정 캐릭터 PP 일반등급</v>
      </c>
      <c r="N37">
        <f t="shared" ca="1" si="3"/>
        <v>97841</v>
      </c>
      <c r="O37">
        <f t="shared" ca="1" si="4"/>
        <v>14</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4200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205</v>
      </c>
      <c r="W37">
        <v>1</v>
      </c>
      <c r="X37" t="s">
        <v>126</v>
      </c>
      <c r="Z37">
        <v>2900</v>
      </c>
      <c r="AA37" t="str">
        <f t="shared" ca="1" si="6"/>
        <v>uph</v>
      </c>
      <c r="AB37" t="s">
        <v>91</v>
      </c>
      <c r="AC37">
        <v>265</v>
      </c>
      <c r="AD37">
        <v>10</v>
      </c>
      <c r="AE37" t="s">
        <v>300</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v>
      </c>
      <c r="AN37" t="str">
        <f t="shared" ca="1" si="10"/>
        <v>{"dy":4,"sl":5,"tp":"uph","vl":"265","cn":10,"pt":"GO","pr":3000}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0.31334121179794994</v>
      </c>
      <c r="E38">
        <f t="shared" ca="1" si="29"/>
        <v>0.67646346292397375</v>
      </c>
      <c r="F38">
        <f t="shared" ca="1" si="29"/>
        <v>0.78491384060840586</v>
      </c>
      <c r="G38">
        <f t="shared" ca="1" si="29"/>
        <v>0.65157087288659044</v>
      </c>
      <c r="H38">
        <f t="shared" ca="1" si="29"/>
        <v>0.90725361838333463</v>
      </c>
      <c r="I38">
        <f t="shared" ca="1" si="29"/>
        <v>0.73516348307639723</v>
      </c>
      <c r="M38" t="str">
        <f t="shared" ca="1" si="2"/>
        <v>지정 장비</v>
      </c>
      <c r="N38" t="str">
        <f t="shared" ca="1" si="3"/>
        <v>Equip6302</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22800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82</v>
      </c>
      <c r="V38" t="s">
        <v>246</v>
      </c>
      <c r="W38">
        <v>1</v>
      </c>
      <c r="X38" t="s">
        <v>130</v>
      </c>
      <c r="Z38">
        <v>15</v>
      </c>
      <c r="AA38" t="str">
        <f t="shared" ca="1" si="6"/>
        <v>fe</v>
      </c>
      <c r="AB38" t="s">
        <v>82</v>
      </c>
      <c r="AC38" t="s">
        <v>207</v>
      </c>
      <c r="AD38">
        <v>1</v>
      </c>
      <c r="AE38" t="s">
        <v>126</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스켈레톤 쉴드</v>
      </c>
      <c r="AL38">
        <v>1</v>
      </c>
      <c r="AM3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v>
      </c>
      <c r="AN38" t="str">
        <f t="shared" ca="1" si="10"/>
        <v>{"dy":4,"sl":6,"tp":"fe","vl":"Equip7102","cn":1,"pt":"GO","pr":3200}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0.74024475338336748</v>
      </c>
      <c r="E39">
        <f t="shared" ca="1" si="29"/>
        <v>0.99666713192020662</v>
      </c>
      <c r="F39">
        <f t="shared" ca="1" si="29"/>
        <v>0.62132325729327154</v>
      </c>
      <c r="G39">
        <f t="shared" ca="1" si="29"/>
        <v>0.42294493950338696</v>
      </c>
      <c r="H39">
        <f t="shared" ca="1" si="29"/>
        <v>0.19087620382912662</v>
      </c>
      <c r="I39">
        <f t="shared" ca="1" si="29"/>
        <v>0.45266310638731899</v>
      </c>
      <c r="M39" t="str">
        <f t="shared" ca="1" si="2"/>
        <v>지정 장비</v>
      </c>
      <c r="N39" t="str">
        <f t="shared" ca="1" si="3"/>
        <v>Equip8302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74300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82</v>
      </c>
      <c r="V39" t="s">
        <v>239</v>
      </c>
      <c r="W39">
        <v>1</v>
      </c>
      <c r="X39" t="s">
        <v>126</v>
      </c>
      <c r="Z39">
        <v>7800</v>
      </c>
      <c r="AA39" t="str">
        <f t="shared" ca="1" si="6"/>
        <v>fe</v>
      </c>
      <c r="AB39" t="s">
        <v>82</v>
      </c>
      <c r="AC39" t="s">
        <v>257</v>
      </c>
      <c r="AD39">
        <v>1</v>
      </c>
      <c r="AE39" t="s">
        <v>126</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v>
      </c>
      <c r="AN39" t="str">
        <f t="shared" ca="1" si="10"/>
        <v>{"dy":4,"sl":7,"tp":"fe","vl":"Equip6002","cn":1,"pt":"GO","pr":1900}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0.52046384469084239</v>
      </c>
      <c r="E40">
        <f t="shared" ca="1" si="29"/>
        <v>0.9789282581334785</v>
      </c>
      <c r="F40">
        <f t="shared" ca="1" si="29"/>
        <v>0.32985750571425843</v>
      </c>
      <c r="G40">
        <f t="shared" ca="1" si="29"/>
        <v>0.61830971527482514</v>
      </c>
      <c r="H40">
        <f t="shared" ca="1" si="29"/>
        <v>0.61539021959263251</v>
      </c>
      <c r="I40">
        <f t="shared" ca="1" si="29"/>
        <v>0.80297904601312586</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0.5420285753294074</v>
      </c>
      <c r="E41">
        <f t="shared" ca="1" si="29"/>
        <v>0.45171227873320086</v>
      </c>
      <c r="F41">
        <f t="shared" ca="1" si="29"/>
        <v>0.95641272988557458</v>
      </c>
      <c r="G41">
        <f t="shared" ca="1" si="29"/>
        <v>0.51467704620074295</v>
      </c>
      <c r="H41">
        <f t="shared" ca="1" si="29"/>
        <v>0.97039870341944157</v>
      </c>
      <c r="I41">
        <f t="shared" ca="1" si="29"/>
        <v>0.11251539991388237</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0.17609133645806496</v>
      </c>
      <c r="E42">
        <f t="shared" ca="1" si="30"/>
        <v>8.3895067920873423E-2</v>
      </c>
      <c r="F42">
        <f t="shared" ca="1" si="30"/>
        <v>0.69601650189920294</v>
      </c>
      <c r="G42">
        <f t="shared" ca="1" si="30"/>
        <v>0.69456511025098189</v>
      </c>
      <c r="H42">
        <f t="shared" ca="1" si="30"/>
        <v>0.37411850918410638</v>
      </c>
      <c r="I42">
        <f t="shared" ca="1" si="30"/>
        <v>0.86909604575361987</v>
      </c>
      <c r="M42" t="str">
        <f t="shared" ca="1" si="2"/>
        <v>지정 장비</v>
      </c>
      <c r="N42" t="str">
        <f t="shared" ca="1" si="3"/>
        <v>Equip0301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7900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207</v>
      </c>
      <c r="W42">
        <v>1</v>
      </c>
      <c r="X42" t="s">
        <v>126</v>
      </c>
      <c r="Z42">
        <v>3800</v>
      </c>
      <c r="AA42" t="str">
        <f t="shared" ca="1" si="6"/>
        <v>fe</v>
      </c>
      <c r="AB42" t="s">
        <v>82</v>
      </c>
      <c r="AC42" t="s">
        <v>252</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v>
      </c>
      <c r="AN42" t="str">
        <f t="shared" ca="1" si="10"/>
        <v>{"dy":5,"sl":0,"tp":"fe","vl":"Equip1001","cn":1,"pt":"GO","pr":700}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0.94915221557302076</v>
      </c>
      <c r="E43">
        <f t="shared" ca="1" si="30"/>
        <v>0.28285849091070991</v>
      </c>
      <c r="F43">
        <f t="shared" ca="1" si="30"/>
        <v>2.2149717095384269E-2</v>
      </c>
      <c r="G43">
        <f t="shared" ca="1" si="30"/>
        <v>0.34773752421631721</v>
      </c>
      <c r="H43">
        <f t="shared" ca="1" si="30"/>
        <v>0.12943367736802125</v>
      </c>
      <c r="I43">
        <f t="shared" ca="1" si="30"/>
        <v>0.57605435130980653</v>
      </c>
      <c r="M43" t="str">
        <f t="shared" ca="1" si="2"/>
        <v>지정 장비</v>
      </c>
      <c r="N43" t="str">
        <f t="shared" ca="1" si="3"/>
        <v>Equip2201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DI</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5</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82</v>
      </c>
      <c r="V43" t="s">
        <v>114</v>
      </c>
      <c r="W43">
        <v>1</v>
      </c>
      <c r="X43" t="s">
        <v>126</v>
      </c>
      <c r="Z43">
        <v>1400</v>
      </c>
      <c r="AA43" t="str">
        <f t="shared" ca="1" si="6"/>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v>
      </c>
      <c r="AN43" t="str">
        <f t="shared" ca="1" si="10"/>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0.92327493875486877</v>
      </c>
      <c r="E44">
        <f t="shared" ca="1" si="30"/>
        <v>3.3446394266130053E-2</v>
      </c>
      <c r="F44">
        <f t="shared" ca="1" si="30"/>
        <v>0.17638000579494273</v>
      </c>
      <c r="G44">
        <f t="shared" ca="1" si="30"/>
        <v>0.17108869050724018</v>
      </c>
      <c r="H44">
        <f t="shared" ca="1" si="30"/>
        <v>0.22745813936771686</v>
      </c>
      <c r="I44">
        <f t="shared" ca="1" si="30"/>
        <v>0.47847812939722356</v>
      </c>
      <c r="M44" t="str">
        <f t="shared" ca="1" si="2"/>
        <v>안 지정 캐릭터 PP 영웅등급</v>
      </c>
      <c r="N44">
        <f t="shared" ca="1" si="3"/>
        <v>3344</v>
      </c>
      <c r="O44">
        <f t="shared" ca="1" si="4"/>
        <v>3</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900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302</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v>
      </c>
      <c r="AN44" t="str">
        <f t="shared" ca="1" si="10"/>
        <v>{"dy":5,"sl":2,"tp":"uph","vl":"37314","cn":11,"pt":"DI","pr":4}</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208</v>
      </c>
      <c r="CB44" t="str">
        <f>VLOOKUP($CA44,[2]ActorTable!$1:$1048576,MATCH("이름참고",[2]ActorTable!$1:$1,0),0)</f>
        <v>레나</v>
      </c>
    </row>
    <row r="45" spans="1:80">
      <c r="A45">
        <v>5</v>
      </c>
      <c r="B45">
        <v>3</v>
      </c>
      <c r="C45">
        <f t="shared" si="0"/>
        <v>0</v>
      </c>
      <c r="D45">
        <f t="shared" ca="1" si="30"/>
        <v>0.6932373421438528</v>
      </c>
      <c r="E45">
        <f t="shared" ca="1" si="30"/>
        <v>0.26549317219537261</v>
      </c>
      <c r="F45">
        <f t="shared" ca="1" si="30"/>
        <v>0.2519747178842201</v>
      </c>
      <c r="G45">
        <f t="shared" ca="1" si="30"/>
        <v>0.98631915888524557</v>
      </c>
      <c r="H45">
        <f t="shared" ca="1" si="30"/>
        <v>0.67436852846827799</v>
      </c>
      <c r="I45">
        <f t="shared" ca="1" si="30"/>
        <v>0.65068170784385637</v>
      </c>
      <c r="M45" t="str">
        <f t="shared" ca="1" si="2"/>
        <v>안 지정 캐릭터 PP 일반등급</v>
      </c>
      <c r="N45">
        <f t="shared" ca="1" si="3"/>
        <v>26549</v>
      </c>
      <c r="O45">
        <f t="shared" ca="1" si="4"/>
        <v>6</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1800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v>
      </c>
      <c r="AN45" t="str">
        <f t="shared" ca="1" si="10"/>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209</v>
      </c>
      <c r="CB45" t="str">
        <f>VLOOKUP($CA45,[2]ActorTable!$1:$1048576,MATCH("이름참고",[2]ActorTable!$1:$1,0),0)</f>
        <v>서린</v>
      </c>
    </row>
    <row r="46" spans="1:80">
      <c r="A46">
        <v>5</v>
      </c>
      <c r="B46">
        <v>4</v>
      </c>
      <c r="C46">
        <f t="shared" si="0"/>
        <v>0</v>
      </c>
      <c r="D46">
        <f t="shared" ca="1" si="30"/>
        <v>6.6229841742747819E-2</v>
      </c>
      <c r="E46">
        <f t="shared" ca="1" si="30"/>
        <v>0.85206516498307761</v>
      </c>
      <c r="F46">
        <f t="shared" ca="1" si="30"/>
        <v>0.40901007096563968</v>
      </c>
      <c r="G46">
        <f t="shared" ca="1" si="30"/>
        <v>0.35325989427764726</v>
      </c>
      <c r="H46">
        <f t="shared" ca="1" si="30"/>
        <v>0.19816604359265155</v>
      </c>
      <c r="I46">
        <f t="shared" ca="1" si="30"/>
        <v>0.14771413298616409</v>
      </c>
      <c r="M46" t="str">
        <f t="shared" ca="1" si="2"/>
        <v>안 지정 캐릭터 PP 일반등급</v>
      </c>
      <c r="N46">
        <f t="shared" ca="1" si="3"/>
        <v>85206</v>
      </c>
      <c r="O46">
        <f t="shared" ca="1" si="4"/>
        <v>13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3900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301</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v>
      </c>
      <c r="AN46" t="str">
        <f t="shared" ca="1" si="10"/>
        <v>{"dy":5,"sl":4,"tp":"fe","vl":"Equip2002","cn":1,"pt":"GO","pr":800}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0.69321230725441407</v>
      </c>
      <c r="E47">
        <f t="shared" ca="1" si="30"/>
        <v>0.51499864270470419</v>
      </c>
      <c r="F47">
        <f t="shared" ca="1" si="30"/>
        <v>0.25418516557457882</v>
      </c>
      <c r="G47">
        <f t="shared" ca="1" si="30"/>
        <v>0.75976406484299541</v>
      </c>
      <c r="H47">
        <f t="shared" ca="1" si="30"/>
        <v>0.31712943338173294</v>
      </c>
      <c r="I47">
        <f t="shared" ca="1" si="30"/>
        <v>0.2597267264045382</v>
      </c>
      <c r="M47" t="str">
        <f t="shared" ca="1" si="2"/>
        <v>안 지정 캐릭터 PP 영웅등급</v>
      </c>
      <c r="N47">
        <f t="shared" ca="1" si="3"/>
        <v>51499</v>
      </c>
      <c r="O47">
        <f t="shared" ca="1" si="4"/>
        <v>9</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2700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upn</v>
      </c>
      <c r="AB47" t="s">
        <v>92</v>
      </c>
      <c r="AC47">
        <v>88860</v>
      </c>
      <c r="AD47">
        <v>14</v>
      </c>
      <c r="AE47" t="s">
        <v>303</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0.37423966956424803</v>
      </c>
      <c r="E48">
        <f t="shared" ca="1" si="30"/>
        <v>0.70870583144577282</v>
      </c>
      <c r="F48">
        <f t="shared" ca="1" si="30"/>
        <v>0.84558742084856986</v>
      </c>
      <c r="G48">
        <f t="shared" ca="1" si="30"/>
        <v>7.1103030049867177E-3</v>
      </c>
      <c r="H48">
        <f t="shared" ca="1" si="30"/>
        <v>0.55376862066432464</v>
      </c>
      <c r="I48">
        <f t="shared" ca="1" si="30"/>
        <v>0.36552665854996813</v>
      </c>
      <c r="M48" t="str">
        <f t="shared" ca="1" si="2"/>
        <v>지정 장비</v>
      </c>
      <c r="N48" t="str">
        <f t="shared" ca="1" si="3"/>
        <v>Equip7001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1900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82</v>
      </c>
      <c r="V48" t="s">
        <v>194</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0.56918370192712853</v>
      </c>
      <c r="E49">
        <f t="shared" ca="1" si="30"/>
        <v>0.40491183242503137</v>
      </c>
      <c r="F49">
        <f t="shared" ca="1" si="30"/>
        <v>0.22434357465241661</v>
      </c>
      <c r="G49">
        <f t="shared" ca="1" si="30"/>
        <v>0.74226083342900495</v>
      </c>
      <c r="H49">
        <f t="shared" ca="1" si="30"/>
        <v>0.70514469885146336</v>
      </c>
      <c r="I49">
        <f t="shared" ca="1" si="30"/>
        <v>0.35890638626079174</v>
      </c>
      <c r="M49" t="str">
        <f t="shared" ca="1" si="2"/>
        <v>지정 장비</v>
      </c>
      <c r="N49" t="str">
        <f t="shared" ca="1" si="3"/>
        <v>Equip4301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7300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82</v>
      </c>
      <c r="V49" t="s">
        <v>252</v>
      </c>
      <c r="W49">
        <v>1</v>
      </c>
      <c r="X49" t="s">
        <v>126</v>
      </c>
      <c r="Z49">
        <v>700</v>
      </c>
      <c r="AA49" t="str">
        <f t="shared" ca="1" si="6"/>
        <v>fe</v>
      </c>
      <c r="AB49" t="s">
        <v>82</v>
      </c>
      <c r="AC49" t="s">
        <v>207</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0.8879971293983604</v>
      </c>
      <c r="E50">
        <f t="shared" ca="1" si="30"/>
        <v>0.21001691656935373</v>
      </c>
      <c r="F50">
        <f t="shared" ca="1" si="30"/>
        <v>0.26838145667053026</v>
      </c>
      <c r="G50">
        <f t="shared" ca="1" si="30"/>
        <v>0.54749332477678958</v>
      </c>
      <c r="H50">
        <f t="shared" ca="1" si="30"/>
        <v>0.92606420023106939</v>
      </c>
      <c r="I50">
        <f t="shared" ca="1" si="30"/>
        <v>0.39751435892146381</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0.92360268699543324</v>
      </c>
      <c r="E51">
        <f t="shared" ca="1" si="30"/>
        <v>0.34184323735973887</v>
      </c>
      <c r="F51">
        <f t="shared" ca="1" si="30"/>
        <v>5.7008839682597401E-3</v>
      </c>
      <c r="G51">
        <f t="shared" ca="1" si="30"/>
        <v>0.90764260814654274</v>
      </c>
      <c r="H51">
        <f t="shared" ca="1" si="30"/>
        <v>0.13755426785906921</v>
      </c>
      <c r="I51">
        <f t="shared" ca="1" si="30"/>
        <v>0.33559782859655751</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0.35797270449592566</v>
      </c>
      <c r="E52">
        <f t="shared" ca="1" si="31"/>
        <v>0.33125900809236941</v>
      </c>
      <c r="F52">
        <f t="shared" ca="1" si="31"/>
        <v>0.20084338282545111</v>
      </c>
      <c r="G52">
        <f t="shared" ca="1" si="31"/>
        <v>0.66121970370609939</v>
      </c>
      <c r="H52">
        <f t="shared" ca="1" si="31"/>
        <v>0.70451484670735154</v>
      </c>
      <c r="I52">
        <f t="shared" ca="1" si="31"/>
        <v>0.49286500814962786</v>
      </c>
      <c r="M52" t="str">
        <f t="shared" ca="1" si="2"/>
        <v>지정 장비</v>
      </c>
      <c r="N52" t="str">
        <f t="shared" ca="1" si="3"/>
        <v>Equip2401</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28</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17</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전설</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0.76584883093567147</v>
      </c>
      <c r="E53">
        <f t="shared" ca="1" si="31"/>
        <v>0.64121313399752067</v>
      </c>
      <c r="F53">
        <f t="shared" ca="1" si="31"/>
        <v>0.82818018139954996</v>
      </c>
      <c r="G53">
        <f t="shared" ca="1" si="31"/>
        <v>0.64884319772195997</v>
      </c>
      <c r="H53">
        <f t="shared" ca="1" si="31"/>
        <v>0.16638187016933192</v>
      </c>
      <c r="I53">
        <f t="shared" ca="1" si="31"/>
        <v>0.68175415398749728</v>
      </c>
      <c r="M53" t="str">
        <f t="shared" ca="1" si="2"/>
        <v>지정 장비</v>
      </c>
      <c r="N53" t="str">
        <f t="shared" ca="1" si="3"/>
        <v>Equip5301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7700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82</v>
      </c>
      <c r="V53" t="s">
        <v>196</v>
      </c>
      <c r="W53">
        <v>1</v>
      </c>
      <c r="X53" t="s">
        <v>126</v>
      </c>
      <c r="Z53">
        <v>7000</v>
      </c>
      <c r="AA53" t="str">
        <f t="shared" ca="1" si="6"/>
        <v>fe</v>
      </c>
      <c r="AB53" t="s">
        <v>82</v>
      </c>
      <c r="AC53" t="s">
        <v>196</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0.58888555106075025</v>
      </c>
      <c r="E54">
        <f t="shared" ca="1" si="31"/>
        <v>0.10144996530054684</v>
      </c>
      <c r="F54">
        <f t="shared" ca="1" si="31"/>
        <v>2.5314245317499484E-2</v>
      </c>
      <c r="G54">
        <f t="shared" ca="1" si="31"/>
        <v>0.63251832725313328</v>
      </c>
      <c r="H54">
        <f t="shared" ca="1" si="31"/>
        <v>0.57160438873825437</v>
      </c>
      <c r="I54">
        <f t="shared" ca="1" si="31"/>
        <v>7.7243854298864822E-2</v>
      </c>
      <c r="M54" t="str">
        <f t="shared" ca="1" si="2"/>
        <v>안 지정 캐릭터 PP 영웅등급</v>
      </c>
      <c r="N54">
        <f t="shared" ca="1" si="3"/>
        <v>10144</v>
      </c>
      <c r="O54">
        <f t="shared" ca="1" si="4"/>
        <v>4</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1200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206</v>
      </c>
      <c r="AD54">
        <v>1</v>
      </c>
      <c r="AE54" t="s">
        <v>130</v>
      </c>
      <c r="AG54">
        <v>4</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0.51173457260453503</v>
      </c>
      <c r="E55">
        <f t="shared" ca="1" si="31"/>
        <v>7.5968158279050568E-3</v>
      </c>
      <c r="F55">
        <f t="shared" ca="1" si="31"/>
        <v>0.452362723765526</v>
      </c>
      <c r="G55">
        <f t="shared" ca="1" si="31"/>
        <v>0.9972924349736938</v>
      </c>
      <c r="H55">
        <f t="shared" ca="1" si="31"/>
        <v>0.93402310443479653</v>
      </c>
      <c r="I55">
        <f t="shared" ca="1" si="31"/>
        <v>0.7244812026832399</v>
      </c>
      <c r="M55" t="str">
        <f t="shared" ca="1" si="2"/>
        <v>안 지정 캐릭터 PP 일반등급</v>
      </c>
      <c r="N55">
        <f t="shared" ca="1" si="3"/>
        <v>759</v>
      </c>
      <c r="O55">
        <f t="shared" ca="1" si="4"/>
        <v>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900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0.92996782668297584</v>
      </c>
      <c r="E56">
        <f t="shared" ca="1" si="31"/>
        <v>0.94200585112340618</v>
      </c>
      <c r="F56">
        <f t="shared" ca="1" si="31"/>
        <v>0.80044467685323617</v>
      </c>
      <c r="G56">
        <f t="shared" ca="1" si="31"/>
        <v>0.48573145952525032</v>
      </c>
      <c r="H56">
        <f t="shared" ca="1" si="31"/>
        <v>0.60042280780627655</v>
      </c>
      <c r="I56">
        <f t="shared" ca="1" si="31"/>
        <v>0.70135258096652597</v>
      </c>
      <c r="M56" t="str">
        <f t="shared" ca="1" si="2"/>
        <v>안 지정 캐릭터 PP 일반등급</v>
      </c>
      <c r="N56">
        <f t="shared" ca="1" si="3"/>
        <v>94200</v>
      </c>
      <c r="O56">
        <f t="shared" ca="1" si="4"/>
        <v>14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4200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260</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0.86999038273835871</v>
      </c>
      <c r="E57">
        <f t="shared" ca="1" si="31"/>
        <v>0.42228529925358049</v>
      </c>
      <c r="F57">
        <f t="shared" ca="1" si="31"/>
        <v>0.98737722914610382</v>
      </c>
      <c r="G57">
        <f t="shared" ca="1" si="31"/>
        <v>0.81415292590428923</v>
      </c>
      <c r="H57">
        <f t="shared" ca="1" si="31"/>
        <v>6.2239263220768559E-2</v>
      </c>
      <c r="I57">
        <f t="shared" ca="1" si="31"/>
        <v>0.94855264587390098</v>
      </c>
      <c r="M57" t="str">
        <f t="shared" ca="1" si="2"/>
        <v>안 지정 캐릭터 PP 일반등급</v>
      </c>
      <c r="N57">
        <f t="shared" ca="1" si="3"/>
        <v>42228</v>
      </c>
      <c r="O57">
        <f t="shared" ca="1" si="4"/>
        <v>8</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2400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126</v>
      </c>
      <c r="Z57">
        <v>1200</v>
      </c>
      <c r="AA57" t="str">
        <f t="shared" ca="1" si="6"/>
        <v>fe</v>
      </c>
      <c r="AB57" t="s">
        <v>82</v>
      </c>
      <c r="AC57" t="s">
        <v>254</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0.37289626080972527</v>
      </c>
      <c r="E58">
        <f t="shared" ca="1" si="31"/>
        <v>0.45649074640645271</v>
      </c>
      <c r="F58">
        <f t="shared" ca="1" si="31"/>
        <v>0.54424458003766718</v>
      </c>
      <c r="G58">
        <f t="shared" ca="1" si="31"/>
        <v>0.89570570192278753</v>
      </c>
      <c r="H58">
        <f t="shared" ca="1" si="31"/>
        <v>0.68556696863535127</v>
      </c>
      <c r="I58">
        <f t="shared" ca="1" si="31"/>
        <v>0.62313144423530742</v>
      </c>
      <c r="M58" t="str">
        <f t="shared" ca="1" si="2"/>
        <v>지정 장비</v>
      </c>
      <c r="N58" t="str">
        <f t="shared" ca="1" si="3"/>
        <v>Equip5302</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7600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82</v>
      </c>
      <c r="V58" t="s">
        <v>254</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0.21731487002627403</v>
      </c>
      <c r="E59">
        <f t="shared" ca="1" si="31"/>
        <v>0.30358495247425599</v>
      </c>
      <c r="F59">
        <f t="shared" ca="1" si="31"/>
        <v>0.8860090170017797</v>
      </c>
      <c r="G59">
        <f t="shared" ca="1" si="31"/>
        <v>0.48959036612900508</v>
      </c>
      <c r="H59">
        <f t="shared" ca="1" si="31"/>
        <v>0.34480831304238635</v>
      </c>
      <c r="I59">
        <f t="shared" ca="1" si="31"/>
        <v>0.15840612706667767</v>
      </c>
      <c r="M59" t="str">
        <f t="shared" ca="1" si="2"/>
        <v>지정 장비</v>
      </c>
      <c r="N59" t="str">
        <f t="shared" ca="1" si="3"/>
        <v>Equip3202</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2600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82</v>
      </c>
      <c r="V59" t="s">
        <v>189</v>
      </c>
      <c r="W59">
        <v>1</v>
      </c>
      <c r="X59" t="s">
        <v>126</v>
      </c>
      <c r="Z59">
        <v>7700</v>
      </c>
      <c r="AA59" t="str">
        <f t="shared" ca="1" si="6"/>
        <v>fe</v>
      </c>
      <c r="AB59" t="s">
        <v>82</v>
      </c>
      <c r="AC59" t="s">
        <v>189</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0.31135402423250724</v>
      </c>
      <c r="E60">
        <f t="shared" ca="1" si="31"/>
        <v>0.24832219997740845</v>
      </c>
      <c r="F60">
        <f t="shared" ca="1" si="31"/>
        <v>0.44843108768110707</v>
      </c>
      <c r="G60">
        <f t="shared" ca="1" si="31"/>
        <v>0.58766544674026244</v>
      </c>
      <c r="H60">
        <f t="shared" ca="1" si="31"/>
        <v>0.50231581164867933</v>
      </c>
      <c r="I60">
        <f t="shared" ca="1" si="31"/>
        <v>0.57621570745826367</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4.6972375507138509E-2</v>
      </c>
      <c r="E61">
        <f t="shared" ca="1" si="31"/>
        <v>0.75210462761155139</v>
      </c>
      <c r="F61">
        <f t="shared" ca="1" si="31"/>
        <v>0.47703592105510739</v>
      </c>
      <c r="G61">
        <f t="shared" ca="1" si="31"/>
        <v>0.61899100620919545</v>
      </c>
      <c r="H61">
        <f t="shared" ca="1" si="31"/>
        <v>0.83281424873808674</v>
      </c>
      <c r="I61">
        <f t="shared" ca="1" si="31"/>
        <v>0.76774569684126182</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0.2241500763239721</v>
      </c>
      <c r="E62">
        <f t="shared" ca="1" si="32"/>
        <v>0.43790361438309255</v>
      </c>
      <c r="F62">
        <f t="shared" ca="1" si="32"/>
        <v>0.62373530251581755</v>
      </c>
      <c r="G62">
        <f t="shared" ca="1" si="32"/>
        <v>0.28512867607031189</v>
      </c>
      <c r="H62">
        <f t="shared" ca="1" si="32"/>
        <v>0.88895062507368083</v>
      </c>
      <c r="I62">
        <f t="shared" ca="1" si="32"/>
        <v>0.57907765223222329</v>
      </c>
      <c r="M62" t="str">
        <f t="shared" ca="1" si="2"/>
        <v>지정 장비</v>
      </c>
      <c r="N62" t="str">
        <f t="shared" ca="1" si="3"/>
        <v>Equip3302</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11</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201</v>
      </c>
      <c r="W62">
        <v>1</v>
      </c>
      <c r="X62" t="s">
        <v>130</v>
      </c>
      <c r="Z62">
        <v>5</v>
      </c>
      <c r="AA62" t="str">
        <f t="shared" ca="1" si="6"/>
        <v>fe</v>
      </c>
      <c r="AB62" t="s">
        <v>82</v>
      </c>
      <c r="AC62" t="s">
        <v>201</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0.20794435693183522</v>
      </c>
      <c r="E63">
        <f t="shared" ca="1" si="32"/>
        <v>0.63186015893811198</v>
      </c>
      <c r="F63">
        <f t="shared" ca="1" si="32"/>
        <v>0.54715038234917734</v>
      </c>
      <c r="G63">
        <f t="shared" ca="1" si="32"/>
        <v>0.66825059642572393</v>
      </c>
      <c r="H63">
        <f t="shared" ca="1" si="32"/>
        <v>0.49512993683813133</v>
      </c>
      <c r="I63">
        <f t="shared" ca="1" si="32"/>
        <v>0.99382477026858163</v>
      </c>
      <c r="M63" t="str">
        <f t="shared" ca="1" si="2"/>
        <v>지정 장비</v>
      </c>
      <c r="N63" t="str">
        <f t="shared" ca="1" si="3"/>
        <v>Equip5202</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3500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0.2752091536173662</v>
      </c>
      <c r="E64">
        <f t="shared" ca="1" si="32"/>
        <v>0.39622504810412706</v>
      </c>
      <c r="F64">
        <f t="shared" ca="1" si="32"/>
        <v>0.82940653024786348</v>
      </c>
      <c r="G64">
        <f t="shared" ca="1" si="32"/>
        <v>0.42220448860572946</v>
      </c>
      <c r="H64">
        <f t="shared" ca="1" si="32"/>
        <v>0.99316877272678472</v>
      </c>
      <c r="I64">
        <f t="shared" ca="1" si="32"/>
        <v>0.21960638026190593</v>
      </c>
      <c r="M64" t="str">
        <f t="shared" ca="1" si="2"/>
        <v>안 지정 캐릭터 PP 영웅등급</v>
      </c>
      <c r="N64">
        <f t="shared" ca="1" si="3"/>
        <v>39622</v>
      </c>
      <c r="O64">
        <f t="shared" ca="1" si="4"/>
        <v>7</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2100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304</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0.25601382362546155</v>
      </c>
      <c r="E65">
        <f t="shared" ca="1" si="32"/>
        <v>0.47161067330208484</v>
      </c>
      <c r="F65">
        <f t="shared" ca="1" si="32"/>
        <v>0.32412051397568231</v>
      </c>
      <c r="G65">
        <f t="shared" ca="1" si="32"/>
        <v>0.67764109413069251</v>
      </c>
      <c r="H65">
        <f t="shared" ca="1" si="32"/>
        <v>0.57084300659638942</v>
      </c>
      <c r="I65">
        <f t="shared" ca="1" si="32"/>
        <v>0.65264328648513414</v>
      </c>
      <c r="M65" t="str">
        <f t="shared" ca="1" si="2"/>
        <v>안 지정 캐릭터 PP 일반등급</v>
      </c>
      <c r="N65">
        <f t="shared" ca="1" si="3"/>
        <v>47161</v>
      </c>
      <c r="O65">
        <f t="shared" ca="1" si="4"/>
        <v>8</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2400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0.30692945365648028</v>
      </c>
      <c r="E66">
        <f t="shared" ca="1" si="32"/>
        <v>0.91614050189582708</v>
      </c>
      <c r="F66">
        <f t="shared" ca="1" si="32"/>
        <v>0.91130076741542199</v>
      </c>
      <c r="G66">
        <f t="shared" ca="1" si="32"/>
        <v>0.40174025802415114</v>
      </c>
      <c r="H66">
        <f t="shared" ca="1" si="32"/>
        <v>3.067762234799476E-2</v>
      </c>
      <c r="I66">
        <f t="shared" ca="1" si="32"/>
        <v>0.6753852904805876</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91614</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0.43349386782074673</v>
      </c>
      <c r="E67">
        <f t="shared" ca="1" si="32"/>
        <v>0.65290109419096076</v>
      </c>
      <c r="F67">
        <f t="shared" ca="1" si="32"/>
        <v>0.47493861327326603</v>
      </c>
      <c r="G67">
        <f t="shared" ca="1" si="32"/>
        <v>0.97556208997394234</v>
      </c>
      <c r="H67">
        <f t="shared" ca="1" si="32"/>
        <v>0.60750443083390526</v>
      </c>
      <c r="I67">
        <f t="shared" ca="1" si="32"/>
        <v>0.76387935248957006</v>
      </c>
      <c r="M67" t="str">
        <f t="shared" ca="1" si="34"/>
        <v>지정 장비</v>
      </c>
      <c r="N67" t="str">
        <f t="shared" ca="1" si="35"/>
        <v>Equip5302</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7800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253</v>
      </c>
      <c r="W67">
        <v>1</v>
      </c>
      <c r="X67" t="s">
        <v>126</v>
      </c>
      <c r="Z67">
        <v>600</v>
      </c>
      <c r="AA67" t="str">
        <f t="shared" ca="1" si="38"/>
        <v>fe</v>
      </c>
      <c r="AB67" t="s">
        <v>82</v>
      </c>
      <c r="AC67" t="s">
        <v>253</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0.21934204990291351</v>
      </c>
      <c r="E68">
        <f t="shared" ca="1" si="32"/>
        <v>0.84249741001158951</v>
      </c>
      <c r="F68">
        <f t="shared" ca="1" si="32"/>
        <v>0.52578995322120781</v>
      </c>
      <c r="G68">
        <f t="shared" ca="1" si="32"/>
        <v>0.14608235530592895</v>
      </c>
      <c r="H68">
        <f t="shared" ca="1" si="32"/>
        <v>0.80485073903232485</v>
      </c>
      <c r="I68">
        <f t="shared" ca="1" si="32"/>
        <v>3.1518850415210964E-2</v>
      </c>
      <c r="M68" t="str">
        <f t="shared" ca="1" si="34"/>
        <v>지정 장비</v>
      </c>
      <c r="N68" t="str">
        <f t="shared" ca="1" si="35"/>
        <v>Equip7202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DI</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14</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82</v>
      </c>
      <c r="V68" t="s">
        <v>254</v>
      </c>
      <c r="W68">
        <v>1</v>
      </c>
      <c r="X68" t="s">
        <v>126</v>
      </c>
      <c r="Z68">
        <v>7600</v>
      </c>
      <c r="AA68" t="str">
        <f t="shared" ca="1" si="38"/>
        <v>fe</v>
      </c>
      <c r="AB68" t="s">
        <v>82</v>
      </c>
      <c r="AC68" t="s">
        <v>246</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0.55772894960862696</v>
      </c>
      <c r="E69">
        <f t="shared" ca="1" si="32"/>
        <v>0.93875081714748754</v>
      </c>
      <c r="F69">
        <f t="shared" ca="1" si="32"/>
        <v>0.24173544697886273</v>
      </c>
      <c r="G69">
        <f t="shared" ca="1" si="32"/>
        <v>0.41817507135552301</v>
      </c>
      <c r="H69">
        <f t="shared" ca="1" si="32"/>
        <v>0.84744286903425103</v>
      </c>
      <c r="I69">
        <f t="shared" ca="1" si="32"/>
        <v>1.5675176789920142E-2</v>
      </c>
      <c r="M69" t="str">
        <f t="shared" ca="1" si="34"/>
        <v>지정 장비</v>
      </c>
      <c r="N69" t="str">
        <f t="shared" ca="1" si="35"/>
        <v>Equip8301</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73900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0.42249193312963396</v>
      </c>
      <c r="E70">
        <f t="shared" ca="1" si="32"/>
        <v>0.40102618537698165</v>
      </c>
      <c r="F70">
        <f t="shared" ca="1" si="32"/>
        <v>0.85640540741768911</v>
      </c>
      <c r="G70">
        <f t="shared" ca="1" si="32"/>
        <v>0.90185445942369491</v>
      </c>
      <c r="H70">
        <f t="shared" ca="1" si="32"/>
        <v>0.99112405687539928</v>
      </c>
      <c r="I70">
        <f t="shared" ca="1" si="32"/>
        <v>0.68898956012125367</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0.33517688614289853</v>
      </c>
      <c r="E71">
        <f t="shared" ca="1" si="32"/>
        <v>0.44571168910258541</v>
      </c>
      <c r="F71">
        <f t="shared" ca="1" si="32"/>
        <v>0.31822682715748607</v>
      </c>
      <c r="G71">
        <f t="shared" ca="1" si="32"/>
        <v>0.26345501788234382</v>
      </c>
      <c r="H71">
        <f t="shared" ca="1" si="32"/>
        <v>0.10025959263449336</v>
      </c>
      <c r="I71">
        <f t="shared" ca="1" si="32"/>
        <v>0.63014335534471944</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0.20586425571264555</v>
      </c>
      <c r="E72">
        <f t="shared" ca="1" si="49"/>
        <v>0.58462825794883455</v>
      </c>
      <c r="F72">
        <f t="shared" ca="1" si="49"/>
        <v>0.71733717257720242</v>
      </c>
      <c r="G72">
        <f t="shared" ca="1" si="49"/>
        <v>0.6102396952948308</v>
      </c>
      <c r="H72">
        <f t="shared" ca="1" si="49"/>
        <v>7.2902922034785989E-2</v>
      </c>
      <c r="I72">
        <f t="shared" ca="1" si="49"/>
        <v>0.29759946815453697</v>
      </c>
      <c r="M72" t="str">
        <f t="shared" ca="1" si="34"/>
        <v>지정 장비</v>
      </c>
      <c r="N72" t="str">
        <f t="shared" ca="1" si="35"/>
        <v>Equip5101</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1100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261</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0.16169474729138955</v>
      </c>
      <c r="E73">
        <f t="shared" ca="1" si="49"/>
        <v>0.40688805524186467</v>
      </c>
      <c r="F73">
        <f t="shared" ca="1" si="49"/>
        <v>0.17114983951299056</v>
      </c>
      <c r="G73">
        <f t="shared" ca="1" si="49"/>
        <v>0.19073781100701348</v>
      </c>
      <c r="H73">
        <f t="shared" ca="1" si="49"/>
        <v>0.38608535646199105</v>
      </c>
      <c r="I73">
        <f t="shared" ca="1" si="49"/>
        <v>0.34767872606413075</v>
      </c>
      <c r="M73" t="str">
        <f t="shared" ca="1" si="34"/>
        <v>지정 장비</v>
      </c>
      <c r="N73" t="str">
        <f t="shared" ca="1" si="35"/>
        <v>Equip3202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4</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82</v>
      </c>
      <c r="V73" t="s">
        <v>243</v>
      </c>
      <c r="W73">
        <v>1</v>
      </c>
      <c r="X73" t="s">
        <v>126</v>
      </c>
      <c r="Z73">
        <v>7000</v>
      </c>
      <c r="AA73" t="str">
        <f t="shared" ca="1" si="38"/>
        <v>fe</v>
      </c>
      <c r="AB73" t="s">
        <v>82</v>
      </c>
      <c r="AC73" t="s">
        <v>243</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0.17319105933730661</v>
      </c>
      <c r="E74">
        <f t="shared" ca="1" si="49"/>
        <v>0.31056804979758557</v>
      </c>
      <c r="F74">
        <f t="shared" ca="1" si="49"/>
        <v>0.12363603381738475</v>
      </c>
      <c r="G74">
        <f t="shared" ca="1" si="49"/>
        <v>0.90982777271541704</v>
      </c>
      <c r="H74">
        <f t="shared" ca="1" si="49"/>
        <v>0.12601853856399048</v>
      </c>
      <c r="I74">
        <f t="shared" ca="1" si="49"/>
        <v>0.46898512580828611</v>
      </c>
      <c r="M74" t="str">
        <f t="shared" ca="1" si="34"/>
        <v>안 지정 캐릭터 PP 영웅등급</v>
      </c>
      <c r="N74">
        <f t="shared" ca="1" si="35"/>
        <v>31056</v>
      </c>
      <c r="O74">
        <f t="shared" ca="1" si="36"/>
        <v>6</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1800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194</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3.8041021236170813E-2</v>
      </c>
      <c r="E75">
        <f t="shared" ca="1" si="49"/>
        <v>0.90924789100654868</v>
      </c>
      <c r="F75">
        <f t="shared" ca="1" si="49"/>
        <v>0.31733899244048136</v>
      </c>
      <c r="G75">
        <f t="shared" ca="1" si="49"/>
        <v>0.56597400099239292</v>
      </c>
      <c r="H75">
        <f t="shared" ca="1" si="49"/>
        <v>0.49427834908873414</v>
      </c>
      <c r="I75">
        <f t="shared" ca="1" si="49"/>
        <v>0.24335313290079397</v>
      </c>
      <c r="M75" t="str">
        <f t="shared" ca="1" si="34"/>
        <v>안 지정 캐릭터 PP 영웅등급</v>
      </c>
      <c r="N75">
        <f t="shared" ca="1" si="35"/>
        <v>90924</v>
      </c>
      <c r="O75">
        <f t="shared" ca="1" si="36"/>
        <v>13</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3900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261</v>
      </c>
      <c r="AD75">
        <v>1</v>
      </c>
      <c r="AE75" t="s">
        <v>130</v>
      </c>
      <c r="AG75">
        <v>11</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0.84213999475230739</v>
      </c>
      <c r="E76">
        <f t="shared" ca="1" si="49"/>
        <v>0.74633343181252354</v>
      </c>
      <c r="F76">
        <f t="shared" ca="1" si="49"/>
        <v>0.50519920057545531</v>
      </c>
      <c r="G76">
        <f t="shared" ca="1" si="49"/>
        <v>0.99740898539660561</v>
      </c>
      <c r="H76">
        <f t="shared" ca="1" si="49"/>
        <v>0.73304117119804957</v>
      </c>
      <c r="I76">
        <f t="shared" ca="1" si="49"/>
        <v>0.72533029290989326</v>
      </c>
      <c r="M76" t="str">
        <f t="shared" ca="1" si="34"/>
        <v>안 지정 캐릭터 PP 일반등급</v>
      </c>
      <c r="N76">
        <f t="shared" ca="1" si="35"/>
        <v>74633</v>
      </c>
      <c r="O76">
        <f t="shared" ca="1" si="36"/>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3300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0.79010403851281297</v>
      </c>
      <c r="E77">
        <f t="shared" ca="1" si="49"/>
        <v>0.16583104696662188</v>
      </c>
      <c r="F77">
        <f t="shared" ca="1" si="49"/>
        <v>0.3385398693518582</v>
      </c>
      <c r="G77">
        <f t="shared" ca="1" si="49"/>
        <v>0.87288580655609371</v>
      </c>
      <c r="H77">
        <f t="shared" ca="1" si="49"/>
        <v>0.95393496296775249</v>
      </c>
      <c r="I77">
        <f t="shared" ca="1" si="49"/>
        <v>0.7179414118216253</v>
      </c>
      <c r="M77" t="str">
        <f t="shared" ca="1" si="34"/>
        <v>안 지정 캐릭터 PP 일반등급</v>
      </c>
      <c r="N77">
        <f t="shared" ca="1" si="35"/>
        <v>16583</v>
      </c>
      <c r="O77">
        <f t="shared" ca="1" si="36"/>
        <v>4</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1200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186</v>
      </c>
      <c r="W77">
        <v>1</v>
      </c>
      <c r="X77" t="s">
        <v>130</v>
      </c>
      <c r="Z77">
        <v>96</v>
      </c>
      <c r="AA77" t="str">
        <f t="shared" ca="1" si="38"/>
        <v>fe</v>
      </c>
      <c r="AB77" t="s">
        <v>82</v>
      </c>
      <c r="AC77" t="s">
        <v>254</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0.2452556039805015</v>
      </c>
      <c r="E78">
        <f t="shared" ca="1" si="49"/>
        <v>0.25898446091072969</v>
      </c>
      <c r="F78">
        <f t="shared" ca="1" si="49"/>
        <v>0.99235088325930876</v>
      </c>
      <c r="G78">
        <f t="shared" ca="1" si="49"/>
        <v>0.29777126464348913</v>
      </c>
      <c r="H78">
        <f t="shared" ca="1" si="49"/>
        <v>0.50908612087386973</v>
      </c>
      <c r="I78">
        <f t="shared" ca="1" si="49"/>
        <v>0.3670054525282509</v>
      </c>
      <c r="M78" t="str">
        <f t="shared" ca="1" si="34"/>
        <v>지정 장비</v>
      </c>
      <c r="N78" t="str">
        <f t="shared" ca="1" si="35"/>
        <v>Equip3101</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1200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82</v>
      </c>
      <c r="V78" t="s">
        <v>194</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0.89848901617487154</v>
      </c>
      <c r="E79">
        <f t="shared" ca="1" si="49"/>
        <v>0.37247412067304075</v>
      </c>
      <c r="F79">
        <f t="shared" ca="1" si="49"/>
        <v>0.2632805111738924</v>
      </c>
      <c r="G79">
        <f t="shared" ca="1" si="49"/>
        <v>0.16630792183444743</v>
      </c>
      <c r="H79">
        <f t="shared" ca="1" si="49"/>
        <v>0.73060536806372778</v>
      </c>
      <c r="I79">
        <f t="shared" ca="1" si="49"/>
        <v>0.55227883562988533</v>
      </c>
      <c r="M79" t="str">
        <f t="shared" ca="1" si="34"/>
        <v>지정 장비</v>
      </c>
      <c r="N79" t="str">
        <f t="shared" ca="1" si="35"/>
        <v>Equip4102</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1300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82</v>
      </c>
      <c r="V79" t="s">
        <v>254</v>
      </c>
      <c r="W79">
        <v>1</v>
      </c>
      <c r="X79" t="s">
        <v>126</v>
      </c>
      <c r="Z79">
        <v>7300</v>
      </c>
      <c r="AA79" t="str">
        <f t="shared" ca="1" si="38"/>
        <v>fe</v>
      </c>
      <c r="AB79" t="s">
        <v>82</v>
      </c>
      <c r="AC79" t="s">
        <v>186</v>
      </c>
      <c r="AD79">
        <v>1</v>
      </c>
      <c r="AE79" t="s">
        <v>130</v>
      </c>
      <c r="AG79">
        <v>96</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0.59499381939921714</v>
      </c>
      <c r="E80">
        <f t="shared" ca="1" si="49"/>
        <v>0.72385606074824671</v>
      </c>
      <c r="F80">
        <f t="shared" ca="1" si="49"/>
        <v>0.19745881837909018</v>
      </c>
      <c r="G80">
        <f t="shared" ca="1" si="49"/>
        <v>0.77447570657386577</v>
      </c>
      <c r="H80">
        <f t="shared" ca="1" si="49"/>
        <v>0.42117358264279281</v>
      </c>
      <c r="I80">
        <f t="shared" ca="1" si="49"/>
        <v>0.78755379288477512</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9.2634205059144215E-2</v>
      </c>
      <c r="E81">
        <f t="shared" ca="1" si="49"/>
        <v>0.95051364746200806</v>
      </c>
      <c r="F81">
        <f t="shared" ca="1" si="49"/>
        <v>0.18773999436070787</v>
      </c>
      <c r="G81">
        <f t="shared" ca="1" si="49"/>
        <v>0.68096944292429085</v>
      </c>
      <c r="H81">
        <f t="shared" ca="1" si="49"/>
        <v>0.49799668080453841</v>
      </c>
      <c r="I81">
        <f t="shared" ca="1" si="49"/>
        <v>0.13468280402571298</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0.718670447568028</v>
      </c>
      <c r="E82">
        <f t="shared" ca="1" si="50"/>
        <v>0.35872670349802527</v>
      </c>
      <c r="F82">
        <f t="shared" ca="1" si="50"/>
        <v>9.7080966507787747E-2</v>
      </c>
      <c r="G82">
        <f t="shared" ca="1" si="50"/>
        <v>0.17713281563904382</v>
      </c>
      <c r="H82">
        <f t="shared" ca="1" si="50"/>
        <v>0.86145889204775306</v>
      </c>
      <c r="I82">
        <f t="shared" ca="1" si="50"/>
        <v>2.1370369102250431E-3</v>
      </c>
      <c r="M82" t="str">
        <f t="shared" ca="1" si="34"/>
        <v>지정 장비</v>
      </c>
      <c r="N82" t="str">
        <f t="shared" ca="1" si="35"/>
        <v>Equip3002</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600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82</v>
      </c>
      <c r="V82" t="s">
        <v>261</v>
      </c>
      <c r="W82">
        <v>1</v>
      </c>
      <c r="X82" t="s">
        <v>130</v>
      </c>
      <c r="Z82">
        <v>11</v>
      </c>
      <c r="AA82" t="str">
        <f t="shared" ca="1" si="38"/>
        <v>fe</v>
      </c>
      <c r="AB82" t="s">
        <v>82</v>
      </c>
      <c r="AC82" t="s">
        <v>305</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0.72655411235564571</v>
      </c>
      <c r="E83">
        <f t="shared" ca="1" si="50"/>
        <v>0.51430296487272487</v>
      </c>
      <c r="F83">
        <f t="shared" ca="1" si="50"/>
        <v>0.14303234729160319</v>
      </c>
      <c r="G83">
        <f t="shared" ca="1" si="50"/>
        <v>0.49432685232145801</v>
      </c>
      <c r="H83">
        <f t="shared" ca="1" si="50"/>
        <v>0.69178735407260328</v>
      </c>
      <c r="I83">
        <f t="shared" ca="1" si="50"/>
        <v>0.87406903319273788</v>
      </c>
      <c r="M83" t="str">
        <f t="shared" ca="1" si="34"/>
        <v>지정 장비</v>
      </c>
      <c r="N83" t="str">
        <f t="shared" ca="1" si="35"/>
        <v>Equip4202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5</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3.4920445537483302E-2</v>
      </c>
      <c r="E84">
        <f t="shared" ca="1" si="50"/>
        <v>0.31726539823916811</v>
      </c>
      <c r="F84">
        <f t="shared" ca="1" si="50"/>
        <v>0.46923727881558264</v>
      </c>
      <c r="G84">
        <f t="shared" ca="1" si="50"/>
        <v>0.97913433909405123</v>
      </c>
      <c r="H84">
        <f t="shared" ca="1" si="50"/>
        <v>0.15973255123878971</v>
      </c>
      <c r="I84">
        <f t="shared" ca="1" si="50"/>
        <v>0.23019120850252661</v>
      </c>
      <c r="M84" t="str">
        <f t="shared" ca="1" si="34"/>
        <v>안 지정 캐릭터 PP 영웅등급</v>
      </c>
      <c r="N84">
        <f t="shared" ca="1" si="35"/>
        <v>31726</v>
      </c>
      <c r="O84">
        <f t="shared" ca="1" si="36"/>
        <v>6</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1800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0.46591051278601681</v>
      </c>
      <c r="E85">
        <f t="shared" ca="1" si="50"/>
        <v>0.92276275063024049</v>
      </c>
      <c r="F85">
        <f t="shared" ca="1" si="50"/>
        <v>2.2913598045440464E-2</v>
      </c>
      <c r="G85">
        <f t="shared" ca="1" si="50"/>
        <v>0.66903529089405644</v>
      </c>
      <c r="H85">
        <f t="shared" ca="1" si="50"/>
        <v>0.83200970907063843</v>
      </c>
      <c r="I85">
        <f t="shared" ca="1" si="50"/>
        <v>0.36121180107432305</v>
      </c>
      <c r="M85" t="str">
        <f t="shared" ca="1" si="34"/>
        <v>안 지정 캐릭터 PP 일반등급</v>
      </c>
      <c r="N85">
        <f t="shared" ca="1" si="35"/>
        <v>92276</v>
      </c>
      <c r="O85">
        <f t="shared" ca="1" si="36"/>
        <v>14</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4200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306</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0.53207971238450646</v>
      </c>
      <c r="E86">
        <f t="shared" ca="1" si="50"/>
        <v>0.48570936253693175</v>
      </c>
      <c r="F86">
        <f t="shared" ca="1" si="50"/>
        <v>0.79330442607420071</v>
      </c>
      <c r="G86">
        <f t="shared" ca="1" si="50"/>
        <v>0.57819637695824411</v>
      </c>
      <c r="H86">
        <f t="shared" ca="1" si="50"/>
        <v>0.28198307502487663</v>
      </c>
      <c r="I86">
        <f t="shared" ca="1" si="50"/>
        <v>0.13343070150848768</v>
      </c>
      <c r="M86" t="str">
        <f t="shared" ca="1" si="34"/>
        <v>안 지정 캐릭터 PP 일반등급</v>
      </c>
      <c r="N86">
        <f t="shared" ca="1" si="35"/>
        <v>48570</v>
      </c>
      <c r="O86">
        <f t="shared" ca="1" si="36"/>
        <v>8</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2400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203</v>
      </c>
      <c r="AD86">
        <v>1</v>
      </c>
      <c r="AE86" t="s">
        <v>126</v>
      </c>
      <c r="AG86">
        <v>1900</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0.52809035704123408</v>
      </c>
      <c r="E87">
        <f t="shared" ca="1" si="50"/>
        <v>0.48576379398279146</v>
      </c>
      <c r="F87">
        <f t="shared" ca="1" si="50"/>
        <v>0.88845217619377359</v>
      </c>
      <c r="G87">
        <f t="shared" ca="1" si="50"/>
        <v>0.25942418509213838</v>
      </c>
      <c r="H87">
        <f t="shared" ca="1" si="50"/>
        <v>0.32530122780463111</v>
      </c>
      <c r="I87">
        <f t="shared" ca="1" si="50"/>
        <v>0.11376370579858508</v>
      </c>
      <c r="M87" t="str">
        <f t="shared" ca="1" si="34"/>
        <v>안 지정 캐릭터 PP 영웅등급</v>
      </c>
      <c r="N87">
        <f t="shared" ca="1" si="35"/>
        <v>48576</v>
      </c>
      <c r="O87">
        <f t="shared" ca="1" si="36"/>
        <v>8</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2400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203</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0.26619841136920586</v>
      </c>
      <c r="E88">
        <f t="shared" ca="1" si="50"/>
        <v>0.65197412759749673</v>
      </c>
      <c r="F88">
        <f t="shared" ca="1" si="50"/>
        <v>0.93726143592967648</v>
      </c>
      <c r="G88">
        <f t="shared" ca="1" si="50"/>
        <v>0.60696399882011109</v>
      </c>
      <c r="H88">
        <f t="shared" ca="1" si="50"/>
        <v>8.6574250804347441E-2</v>
      </c>
      <c r="I88">
        <f t="shared" ca="1" si="50"/>
        <v>0.42970557906832496</v>
      </c>
      <c r="M88" t="str">
        <f t="shared" ca="1" si="34"/>
        <v>지정 장비</v>
      </c>
      <c r="N88" t="str">
        <f t="shared" ca="1" si="35"/>
        <v>Equip6301</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22400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82</v>
      </c>
      <c r="V88" t="s">
        <v>241</v>
      </c>
      <c r="W88">
        <v>1</v>
      </c>
      <c r="X88" t="s">
        <v>126</v>
      </c>
      <c r="Z88">
        <v>29300</v>
      </c>
      <c r="AA88" t="str">
        <f t="shared" ca="1" si="38"/>
        <v>fe</v>
      </c>
      <c r="AB88" t="s">
        <v>82</v>
      </c>
      <c r="AC88" t="s">
        <v>241</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8.3244891312205471E-2</v>
      </c>
      <c r="E89">
        <f t="shared" ca="1" si="50"/>
        <v>7.4937422140791354E-2</v>
      </c>
      <c r="F89">
        <f t="shared" ca="1" si="50"/>
        <v>0.2942423979544202</v>
      </c>
      <c r="G89">
        <f t="shared" ca="1" si="50"/>
        <v>0.89325803698277628</v>
      </c>
      <c r="H89">
        <f t="shared" ca="1" si="50"/>
        <v>0.8997139747768631</v>
      </c>
      <c r="I89">
        <f t="shared" ca="1" si="50"/>
        <v>0.99797872709730107</v>
      </c>
      <c r="M89" t="str">
        <f t="shared" ca="1" si="34"/>
        <v>지정 장비</v>
      </c>
      <c r="N89" t="str">
        <f t="shared" ca="1" si="35"/>
        <v>Equip0302</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8000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82</v>
      </c>
      <c r="V89" t="s">
        <v>261</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0.54431578511252732</v>
      </c>
      <c r="E90">
        <f t="shared" ca="1" si="50"/>
        <v>0.2730212223100873</v>
      </c>
      <c r="F90">
        <f t="shared" ca="1" si="50"/>
        <v>0.95720326667419464</v>
      </c>
      <c r="G90">
        <f t="shared" ca="1" si="50"/>
        <v>0.55115667157726889</v>
      </c>
      <c r="H90">
        <f t="shared" ca="1" si="50"/>
        <v>0.32824797832028518</v>
      </c>
      <c r="I90">
        <f t="shared" ca="1" si="50"/>
        <v>0.93777995455465368</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0.70389407455194142</v>
      </c>
      <c r="E91">
        <f t="shared" ca="1" si="50"/>
        <v>0.49305592861112035</v>
      </c>
      <c r="F91">
        <f t="shared" ca="1" si="50"/>
        <v>0.26814147977057967</v>
      </c>
      <c r="G91">
        <f t="shared" ca="1" si="50"/>
        <v>0.1606639537305905</v>
      </c>
      <c r="H91">
        <f t="shared" ca="1" si="50"/>
        <v>0.24827374951477321</v>
      </c>
      <c r="I91">
        <f t="shared" ca="1" si="50"/>
        <v>3.3457001600463721E-2</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0.69118837343032158</v>
      </c>
      <c r="E92">
        <f t="shared" ca="1" si="51"/>
        <v>0.21658037703858557</v>
      </c>
      <c r="F92">
        <f t="shared" ca="1" si="51"/>
        <v>0.65681980804453854</v>
      </c>
      <c r="G92">
        <f t="shared" ca="1" si="51"/>
        <v>0.47466466551601993</v>
      </c>
      <c r="H92">
        <f t="shared" ca="1" si="51"/>
        <v>0.59241952441867529</v>
      </c>
      <c r="I92">
        <f t="shared" ca="1" si="51"/>
        <v>0.19620816434896982</v>
      </c>
      <c r="M92" t="str">
        <f t="shared" ca="1" si="34"/>
        <v>지정 장비</v>
      </c>
      <c r="N92" t="str">
        <f t="shared" ca="1" si="35"/>
        <v>Equip1302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195</v>
      </c>
      <c r="W92">
        <v>1</v>
      </c>
      <c r="X92" t="s">
        <v>126</v>
      </c>
      <c r="Z92">
        <v>900</v>
      </c>
      <c r="AA92" t="str">
        <f t="shared" ca="1" si="38"/>
        <v>fe</v>
      </c>
      <c r="AB92" t="s">
        <v>82</v>
      </c>
      <c r="AC92" t="s">
        <v>195</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0.19492870850049548</v>
      </c>
      <c r="E93">
        <f t="shared" ca="1" si="51"/>
        <v>0.36374591921038535</v>
      </c>
      <c r="F93">
        <f t="shared" ca="1" si="51"/>
        <v>0.95607827793868749</v>
      </c>
      <c r="G93">
        <f t="shared" ca="1" si="51"/>
        <v>0.23958596462308446</v>
      </c>
      <c r="H93">
        <f t="shared" ca="1" si="51"/>
        <v>0.69855683852735884</v>
      </c>
      <c r="I93">
        <f t="shared" ca="1" si="51"/>
        <v>0.15505586202333577</v>
      </c>
      <c r="M93" t="str">
        <f t="shared" ca="1" si="34"/>
        <v>지정 장비</v>
      </c>
      <c r="N93" t="str">
        <f t="shared" ca="1" si="35"/>
        <v>Equip3101</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1000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82</v>
      </c>
      <c r="V93" t="s">
        <v>278</v>
      </c>
      <c r="W93">
        <v>1</v>
      </c>
      <c r="X93" t="s">
        <v>126</v>
      </c>
      <c r="Z93">
        <v>1200</v>
      </c>
      <c r="AA93" t="str">
        <f t="shared" ca="1" si="38"/>
        <v>fe</v>
      </c>
      <c r="AB93" t="s">
        <v>82</v>
      </c>
      <c r="AC93" t="s">
        <v>278</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4.7115463174145722E-2</v>
      </c>
      <c r="E94">
        <f t="shared" ca="1" si="51"/>
        <v>0.97261557739602122</v>
      </c>
      <c r="F94">
        <f t="shared" ca="1" si="51"/>
        <v>0.45053088742041436</v>
      </c>
      <c r="G94">
        <f t="shared" ca="1" si="51"/>
        <v>0.91439022347359578</v>
      </c>
      <c r="H94">
        <f t="shared" ca="1" si="51"/>
        <v>0.87261570780115427</v>
      </c>
      <c r="I94">
        <f t="shared" ca="1" si="51"/>
        <v>0.23443136375292262</v>
      </c>
      <c r="M94" t="str">
        <f t="shared" ca="1" si="34"/>
        <v>안 지정 캐릭터 PP 영웅등급</v>
      </c>
      <c r="N94">
        <f t="shared" ca="1" si="35"/>
        <v>97261</v>
      </c>
      <c r="O94">
        <f t="shared" ca="1" si="36"/>
        <v>14</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4200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t="shared" ca="1" si="42"/>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0.23700344939639584</v>
      </c>
      <c r="E95">
        <f t="shared" ca="1" si="51"/>
        <v>0.65482533756481376</v>
      </c>
      <c r="F95">
        <f t="shared" ca="1" si="51"/>
        <v>0.24269409298901534</v>
      </c>
      <c r="G95">
        <f t="shared" ca="1" si="51"/>
        <v>0.86982606314700983</v>
      </c>
      <c r="H95">
        <f t="shared" ca="1" si="51"/>
        <v>0.87632963151788923</v>
      </c>
      <c r="I95">
        <f t="shared" ca="1" si="51"/>
        <v>0.91150090488465962</v>
      </c>
      <c r="M95" t="str">
        <f t="shared" ca="1" si="34"/>
        <v>안 지정 캐릭터 PP 영웅등급</v>
      </c>
      <c r="N95">
        <f t="shared" ca="1" si="35"/>
        <v>65482</v>
      </c>
      <c r="O95">
        <f t="shared" ca="1" si="36"/>
        <v>10</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3000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t="shared" ca="1" si="42"/>
        <v>{"dy":10,"sl":3,"tp":"bn","cn":1,"pt":"DI","pr":29}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0.7120710461400046</v>
      </c>
      <c r="E96">
        <f t="shared" ca="1" si="51"/>
        <v>0.72315321226747442</v>
      </c>
      <c r="F96">
        <f t="shared" ca="1" si="51"/>
        <v>0.47061302396973892</v>
      </c>
      <c r="G96">
        <f t="shared" ca="1" si="51"/>
        <v>0.20070448635166982</v>
      </c>
      <c r="H96">
        <f t="shared" ca="1" si="51"/>
        <v>0.88228129545053247</v>
      </c>
      <c r="I96">
        <f t="shared" ca="1" si="51"/>
        <v>9.988350335906393E-2</v>
      </c>
      <c r="M96" t="str">
        <f t="shared" ca="1" si="34"/>
        <v>안 지정 캐릭터 PP 일반등급</v>
      </c>
      <c r="N96">
        <f t="shared" ca="1" si="35"/>
        <v>72315</v>
      </c>
      <c r="O96">
        <f t="shared" ca="1" si="36"/>
        <v>11</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3300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t="shared" ca="1" si="42"/>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0.37882630872832135</v>
      </c>
      <c r="E97">
        <f t="shared" ca="1" si="51"/>
        <v>0.42301356265943157</v>
      </c>
      <c r="F97">
        <f t="shared" ca="1" si="51"/>
        <v>0.98672969380453257</v>
      </c>
      <c r="G97">
        <f t="shared" ca="1" si="51"/>
        <v>0.35998207338399235</v>
      </c>
      <c r="H97">
        <f t="shared" ca="1" si="51"/>
        <v>0.70150011204837204</v>
      </c>
      <c r="I97">
        <f t="shared" ca="1" si="51"/>
        <v>0.70256721780501818</v>
      </c>
      <c r="M97" t="str">
        <f t="shared" ca="1" si="34"/>
        <v>지정 장비</v>
      </c>
      <c r="N97" t="str">
        <f t="shared" ca="1" si="35"/>
        <v>Equip3301</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7700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199</v>
      </c>
      <c r="W97">
        <v>1</v>
      </c>
      <c r="X97" t="s">
        <v>126</v>
      </c>
      <c r="Z97">
        <v>3300</v>
      </c>
      <c r="AA97" t="str">
        <f t="shared" ca="1" si="38"/>
        <v>fe</v>
      </c>
      <c r="AB97" t="s">
        <v>82</v>
      </c>
      <c r="AC97" t="s">
        <v>199</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t="shared" ca="1" si="42"/>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0.33911430955189004</v>
      </c>
      <c r="E98">
        <f t="shared" ca="1" si="51"/>
        <v>0.68551367320454926</v>
      </c>
      <c r="F98">
        <f t="shared" ca="1" si="51"/>
        <v>0.20668395559273356</v>
      </c>
      <c r="G98">
        <f t="shared" ca="1" si="51"/>
        <v>0.32080275165820704</v>
      </c>
      <c r="H98">
        <f t="shared" ca="1" si="51"/>
        <v>0.52536481786615918</v>
      </c>
      <c r="I98">
        <f t="shared" ca="1" si="51"/>
        <v>0.33076047332237146</v>
      </c>
      <c r="M98" t="str">
        <f t="shared" ca="1" si="34"/>
        <v>지정 장비</v>
      </c>
      <c r="N98" t="str">
        <f t="shared" ca="1" si="35"/>
        <v>Equip6302</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22300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82</v>
      </c>
      <c r="V98" t="s">
        <v>250</v>
      </c>
      <c r="W98">
        <v>1</v>
      </c>
      <c r="X98" t="s">
        <v>126</v>
      </c>
      <c r="Z98">
        <v>2600</v>
      </c>
      <c r="AA98" t="str">
        <f t="shared" ca="1" si="38"/>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t="shared" ca="1" si="42"/>
        <v>{"dy":10,"sl":6,"tp":"uph","vl":"36875","cn":11,"pt":"GO","pr":3300}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0.26971652702370175</v>
      </c>
      <c r="E99">
        <f t="shared" ca="1" si="51"/>
        <v>0.18039976401077051</v>
      </c>
      <c r="F99">
        <f t="shared" ca="1" si="51"/>
        <v>0.41048185981846552</v>
      </c>
      <c r="G99">
        <f t="shared" ca="1" si="51"/>
        <v>0.37167571486666129</v>
      </c>
      <c r="H99">
        <f t="shared" ca="1" si="51"/>
        <v>0.11757321084725969</v>
      </c>
      <c r="I99">
        <f t="shared" ca="1" si="51"/>
        <v>0.27558368981661474</v>
      </c>
      <c r="M99" t="str">
        <f t="shared" ca="1" si="34"/>
        <v>지정 장비</v>
      </c>
      <c r="N99" t="str">
        <f t="shared" ca="1" si="35"/>
        <v>Equip2002</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700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82</v>
      </c>
      <c r="V99" t="s">
        <v>197</v>
      </c>
      <c r="W99">
        <v>1</v>
      </c>
      <c r="X99" t="s">
        <v>126</v>
      </c>
      <c r="Z99">
        <v>22300</v>
      </c>
      <c r="AA99" t="str">
        <f t="shared" ca="1" si="38"/>
        <v>fe</v>
      </c>
      <c r="AB99" t="s">
        <v>82</v>
      </c>
      <c r="AC99" t="s">
        <v>197</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t="shared" ca="1" si="42"/>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0.88651964924347271</v>
      </c>
      <c r="E100">
        <f t="shared" ca="1" si="51"/>
        <v>0.2896204470139746</v>
      </c>
      <c r="F100">
        <f t="shared" ca="1" si="51"/>
        <v>5.3488841864764103E-2</v>
      </c>
      <c r="G100">
        <f t="shared" ca="1" si="51"/>
        <v>0.53421548396002472</v>
      </c>
      <c r="H100">
        <f t="shared" ca="1" si="51"/>
        <v>0.15868121389519807</v>
      </c>
      <c r="I100">
        <f t="shared" ca="1" si="51"/>
        <v>0.63496472638618662</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fc</v>
      </c>
      <c r="AB100" t="s">
        <v>85</v>
      </c>
      <c r="AC100" t="s">
        <v>311</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t="shared" ca="1" si="42"/>
        <v>{"dy":10,"sl":8,"tp":"fc","vl":"Actor1108","cn":1,"pt":"DI","pp":199,"pr":139}</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0.18116365331404971</v>
      </c>
      <c r="E101">
        <f t="shared" ca="1" si="51"/>
        <v>0.59667672320997689</v>
      </c>
      <c r="F101">
        <f t="shared" ca="1" si="51"/>
        <v>0.59543755616395622</v>
      </c>
      <c r="G101">
        <f t="shared" ca="1" si="51"/>
        <v>9.7033176553185885E-2</v>
      </c>
      <c r="H101">
        <f t="shared" ca="1" si="51"/>
        <v>0.90936056865513937</v>
      </c>
      <c r="I101">
        <f t="shared" ca="1" si="51"/>
        <v>0.17313610912803079</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fp</v>
      </c>
      <c r="AB101" t="s">
        <v>86</v>
      </c>
      <c r="AC101" t="s">
        <v>310</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t="shared" ca="1" si="42"/>
        <v>{"dy":10,"sl":9,"tp":"fp","vl":"Actor1108","cn":75,"pt":"DI","pp":172,"pr":69}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0.40277434082407748</v>
      </c>
      <c r="E102">
        <f t="shared" ca="1" si="52"/>
        <v>0.59198224305560776</v>
      </c>
      <c r="F102">
        <f t="shared" ca="1" si="52"/>
        <v>7.4983799269834894E-2</v>
      </c>
      <c r="G102">
        <f t="shared" ca="1" si="52"/>
        <v>9.2428686686029105E-3</v>
      </c>
      <c r="H102">
        <f t="shared" ca="1" si="52"/>
        <v>0.52494807761436268</v>
      </c>
      <c r="I102">
        <f t="shared" ca="1" si="52"/>
        <v>0.79315048714793934</v>
      </c>
      <c r="M102" t="str">
        <f t="shared" ca="1" si="34"/>
        <v>지정 장비</v>
      </c>
      <c r="N102" t="str">
        <f t="shared" ca="1" si="35"/>
        <v>Equip5101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1400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W102">
        <v>1</v>
      </c>
      <c r="X102" t="s">
        <v>130</v>
      </c>
      <c r="Z102">
        <v>29</v>
      </c>
      <c r="AA102" t="str">
        <f t="shared" ca="1" si="38"/>
        <v>fe</v>
      </c>
      <c r="AB102" t="s">
        <v>82</v>
      </c>
      <c r="AC102" t="s">
        <v>242</v>
      </c>
      <c r="AD102">
        <v>1</v>
      </c>
      <c r="AE102" t="s">
        <v>126</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t="shared" ca="1" si="42"/>
        <v>{"dy":11,"sl":0,"tp":"fe","vl":"Equip3101","cn":1,"pt":"GO","pr":1500}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0.60631297792168837</v>
      </c>
      <c r="E103">
        <f t="shared" ca="1" si="52"/>
        <v>0.44345657521654336</v>
      </c>
      <c r="F103">
        <f t="shared" ca="1" si="52"/>
        <v>0.85999413777316558</v>
      </c>
      <c r="G103">
        <f t="shared" ca="1" si="52"/>
        <v>8.8778577796533309E-3</v>
      </c>
      <c r="H103">
        <f t="shared" ca="1" si="52"/>
        <v>0.99288080566559533</v>
      </c>
      <c r="I103">
        <f t="shared" ca="1" si="52"/>
        <v>0.19736602503529233</v>
      </c>
      <c r="M103" t="str">
        <f t="shared" ca="1" si="34"/>
        <v>지정 장비</v>
      </c>
      <c r="N103" t="str">
        <f t="shared" ca="1" si="35"/>
        <v>Equip3402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29</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15</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전설</v>
      </c>
      <c r="U103" t="s">
        <v>82</v>
      </c>
      <c r="V103" t="s">
        <v>204</v>
      </c>
      <c r="W103">
        <v>1</v>
      </c>
      <c r="X103" t="s">
        <v>130</v>
      </c>
      <c r="Z103">
        <v>16</v>
      </c>
      <c r="AA103" t="str">
        <f t="shared" ca="1" si="38"/>
        <v>uph</v>
      </c>
      <c r="AB103" t="s">
        <v>91</v>
      </c>
      <c r="AC103">
        <v>18914</v>
      </c>
      <c r="AD103">
        <v>11</v>
      </c>
      <c r="AE103" t="s">
        <v>308</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t="shared" ca="1" si="42"/>
        <v>{"dy":11,"sl":1,"tp":"uph","vl":"18914","cn":11,"pt":"DI","pr":4}</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0.55267204578846418</v>
      </c>
      <c r="E104">
        <f t="shared" ca="1" si="52"/>
        <v>0.46405555398087084</v>
      </c>
      <c r="F104">
        <f t="shared" ca="1" si="52"/>
        <v>0.39334360778967847</v>
      </c>
      <c r="G104">
        <f t="shared" ca="1" si="52"/>
        <v>0.1666865364437583</v>
      </c>
      <c r="H104">
        <f t="shared" ca="1" si="52"/>
        <v>0.43116291322176503</v>
      </c>
      <c r="I104">
        <f t="shared" ca="1" si="52"/>
        <v>2.1393812703237258E-2</v>
      </c>
      <c r="M104" t="str">
        <f t="shared" ca="1" si="34"/>
        <v>안 지정 캐릭터 PP 영웅등급</v>
      </c>
      <c r="N104">
        <f t="shared" ca="1" si="35"/>
        <v>46405</v>
      </c>
      <c r="O104">
        <f t="shared" ca="1" si="36"/>
        <v>8</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2400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202</v>
      </c>
      <c r="AD104">
        <v>1</v>
      </c>
      <c r="AE104" t="s">
        <v>126</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t="shared" ca="1" si="42"/>
        <v>{"dy":11,"sl":2,"tp":"fe","vl":"Equip0001","cn":1,"pt":"GO","pr":700}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0.10181326796234402</v>
      </c>
      <c r="E105">
        <f t="shared" ca="1" si="52"/>
        <v>0.70991444064761566</v>
      </c>
      <c r="F105">
        <f t="shared" ca="1" si="52"/>
        <v>0.69538188482935692</v>
      </c>
      <c r="G105">
        <f t="shared" ca="1" si="52"/>
        <v>0.43195192184340092</v>
      </c>
      <c r="H105">
        <f t="shared" ca="1" si="52"/>
        <v>0.31078811134379514</v>
      </c>
      <c r="I105">
        <f t="shared" ca="1" si="52"/>
        <v>0.94687371958224242</v>
      </c>
      <c r="M105" t="str">
        <f t="shared" ca="1" si="34"/>
        <v>안 지정 캐릭터 PP 영웅등급</v>
      </c>
      <c r="N105">
        <f t="shared" ca="1" si="35"/>
        <v>70991</v>
      </c>
      <c r="O105">
        <f t="shared" ca="1" si="36"/>
        <v>11</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3300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307</v>
      </c>
      <c r="AD105">
        <v>1</v>
      </c>
      <c r="AE105" t="s">
        <v>308</v>
      </c>
      <c r="AF105">
        <v>179</v>
      </c>
      <c r="AG105">
        <v>149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t="shared" ca="1" si="42"/>
        <v>{"dy":11,"sl":3,"tp":"fe","vl":"Equip3401","cn":1,"pt":"DI","pp":179,"pr":149}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0.6388325170223137</v>
      </c>
      <c r="E106">
        <f t="shared" ca="1" si="52"/>
        <v>0.67796090513310558</v>
      </c>
      <c r="F106">
        <f t="shared" ca="1" si="52"/>
        <v>0.63193931305874751</v>
      </c>
      <c r="G106">
        <f t="shared" ca="1" si="52"/>
        <v>0.39490975752295887</v>
      </c>
      <c r="H106">
        <f t="shared" ca="1" si="52"/>
        <v>5.4933908995611236E-2</v>
      </c>
      <c r="I106">
        <f t="shared" ca="1" si="52"/>
        <v>0.45758859361406667</v>
      </c>
      <c r="M106" t="str">
        <f t="shared" ca="1" si="34"/>
        <v>안 지정 캐릭터 PP 일반등급</v>
      </c>
      <c r="N106">
        <f t="shared" ca="1" si="35"/>
        <v>67796</v>
      </c>
      <c r="O106">
        <f t="shared" ca="1" si="36"/>
        <v>11</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3300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t="shared" ca="1" si="42"/>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0.88501343995117165</v>
      </c>
      <c r="E107">
        <f t="shared" ca="1" si="52"/>
        <v>0.49698978858243259</v>
      </c>
      <c r="F107">
        <f t="shared" ca="1" si="52"/>
        <v>0.97850069706277498</v>
      </c>
      <c r="G107">
        <f t="shared" ca="1" si="52"/>
        <v>0.93844838827313692</v>
      </c>
      <c r="H107">
        <f t="shared" ca="1" si="52"/>
        <v>0.95527183303983332</v>
      </c>
      <c r="I107">
        <f t="shared" ca="1" si="52"/>
        <v>0.7266998558426101</v>
      </c>
      <c r="M107" t="str">
        <f t="shared" ca="1" si="34"/>
        <v>안 지정 캐릭터 PP 일반등급</v>
      </c>
      <c r="N107">
        <f t="shared" ca="1" si="35"/>
        <v>49698</v>
      </c>
      <c r="O107">
        <f t="shared" ca="1" si="36"/>
        <v>8</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2400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fe</v>
      </c>
      <c r="AB107" t="s">
        <v>82</v>
      </c>
      <c r="AC107" t="s">
        <v>204</v>
      </c>
      <c r="AD107">
        <v>1</v>
      </c>
      <c r="AE107" t="s">
        <v>130</v>
      </c>
      <c r="AG107">
        <v>16</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t="shared" ca="1" si="42"/>
        <v>{"dy":11,"sl":5,"tp":"fe","vl":"Equip6201","cn":1,"pt":"DI","pr":16}</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0.84822562162178405</v>
      </c>
      <c r="E108">
        <f t="shared" ca="1" si="52"/>
        <v>0.70448482390290457</v>
      </c>
      <c r="F108">
        <f t="shared" ca="1" si="52"/>
        <v>0.96997937943354562</v>
      </c>
      <c r="G108">
        <f t="shared" ca="1" si="52"/>
        <v>0.44927484442914367</v>
      </c>
      <c r="H108">
        <f t="shared" ca="1" si="52"/>
        <v>0.89439535834144623</v>
      </c>
      <c r="I108">
        <f t="shared" ca="1" si="52"/>
        <v>0.68211017822607534</v>
      </c>
      <c r="M108" t="str">
        <f t="shared" ca="1" si="34"/>
        <v>지정 장비</v>
      </c>
      <c r="N108" t="str">
        <f t="shared" ca="1" si="35"/>
        <v>Equip7001</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2100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82</v>
      </c>
      <c r="V108" t="s">
        <v>111</v>
      </c>
      <c r="W108">
        <v>1</v>
      </c>
      <c r="X108" t="s">
        <v>126</v>
      </c>
      <c r="Z108">
        <v>3200</v>
      </c>
      <c r="AA108" t="str">
        <f t="shared" ca="1" si="38"/>
        <v>fe</v>
      </c>
      <c r="AB108" t="s">
        <v>82</v>
      </c>
      <c r="AC108" t="s">
        <v>309</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t="shared" ca="1" si="42"/>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5.3580385975095957E-2</v>
      </c>
      <c r="E109">
        <f t="shared" ca="1" si="52"/>
        <v>0.14407033272534298</v>
      </c>
      <c r="F109">
        <f t="shared" ca="1" si="52"/>
        <v>0.63880515913076485</v>
      </c>
      <c r="G109">
        <f t="shared" ca="1" si="52"/>
        <v>0.25640539217765046</v>
      </c>
      <c r="H109">
        <f t="shared" ca="1" si="52"/>
        <v>6.8293695296701706E-2</v>
      </c>
      <c r="I109">
        <f t="shared" ca="1" si="52"/>
        <v>0.69123946424433325</v>
      </c>
      <c r="M109" t="str">
        <f t="shared" ca="1" si="34"/>
        <v>지정 장비</v>
      </c>
      <c r="N109" t="str">
        <f t="shared" ca="1" si="35"/>
        <v>Equip1202</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3200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82</v>
      </c>
      <c r="V109" t="s">
        <v>202</v>
      </c>
      <c r="W109">
        <v>1</v>
      </c>
      <c r="X109" t="s">
        <v>126</v>
      </c>
      <c r="Z109">
        <v>700</v>
      </c>
      <c r="AA109" t="str">
        <f t="shared" ca="1" si="38"/>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t="shared" ca="1" si="42"/>
        <v>{"dy":11,"sl":7,"tp":"upn","vl":"60496","cn":12,"pt":"GO","pr":3600}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0.74642487739419905</v>
      </c>
      <c r="E110">
        <f t="shared" ca="1" si="52"/>
        <v>0.51992757353279184</v>
      </c>
      <c r="F110">
        <f t="shared" ca="1" si="52"/>
        <v>0.18213763748726686</v>
      </c>
      <c r="G110">
        <f t="shared" ca="1" si="52"/>
        <v>0.96044009868641833</v>
      </c>
      <c r="H110">
        <f t="shared" ca="1" si="52"/>
        <v>0.77841721490918481</v>
      </c>
      <c r="I110">
        <f t="shared" ca="1" si="52"/>
        <v>0.59641592454547443</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fc</v>
      </c>
      <c r="AB110" t="s">
        <v>85</v>
      </c>
      <c r="AC110" t="s">
        <v>312</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t="shared" ca="1" si="42"/>
        <v>{"dy":11,"sl":8,"tp":"fc","vl":"Actor2128","cn":1,"pt":"DI","pp":229,"pr":179}</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0.58312729467028557</v>
      </c>
      <c r="E111">
        <f t="shared" ca="1" si="52"/>
        <v>3.2210332746897219E-2</v>
      </c>
      <c r="F111">
        <f t="shared" ca="1" si="52"/>
        <v>0.62622549031589025</v>
      </c>
      <c r="G111">
        <f t="shared" ca="1" si="52"/>
        <v>0.57773976960036655</v>
      </c>
      <c r="H111">
        <f t="shared" ca="1" si="52"/>
        <v>0.74526204427949794</v>
      </c>
      <c r="I111">
        <f t="shared" ca="1" si="52"/>
        <v>7.1848744060058256E-2</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fp</v>
      </c>
      <c r="AB111" t="s">
        <v>86</v>
      </c>
      <c r="AC111" t="s">
        <v>312</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t="shared" ca="1" si="42"/>
        <v>{"dy":11,"sl":9,"tp":"fp","vl":"Actor2128","cn":75,"pt":"DI","pp":172,"pr":79}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0.83877041385278583</v>
      </c>
      <c r="E112">
        <f t="shared" ca="1" si="53"/>
        <v>0.17286048873824289</v>
      </c>
      <c r="F112">
        <f t="shared" ca="1" si="53"/>
        <v>0.11912483095635518</v>
      </c>
      <c r="G112">
        <f t="shared" ca="1" si="53"/>
        <v>0.66104826085543333</v>
      </c>
      <c r="H112">
        <f t="shared" ca="1" si="53"/>
        <v>0.46504409991269025</v>
      </c>
      <c r="I112">
        <f t="shared" ca="1" si="53"/>
        <v>0.80507921178455322</v>
      </c>
      <c r="M112" t="str">
        <f t="shared" ca="1" si="34"/>
        <v>지정 장비</v>
      </c>
      <c r="N112" t="str">
        <f t="shared" ca="1" si="35"/>
        <v>Equip1201</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3300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84</v>
      </c>
      <c r="W112">
        <v>1</v>
      </c>
      <c r="X112" t="s">
        <v>130</v>
      </c>
      <c r="Z112">
        <v>149</v>
      </c>
      <c r="AA112" t="str">
        <f t="shared" ca="1" si="38"/>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t="shared" ca="1" si="42"/>
        <v>{"dy":12,"sl":0,"tp":"uph","vl":"52969","cn":10,"pt":"GO","pr":3000}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5.4124177614031543E-2</v>
      </c>
      <c r="E113">
        <f t="shared" ca="1" si="53"/>
        <v>0.8525809235206907</v>
      </c>
      <c r="F113">
        <f t="shared" ca="1" si="53"/>
        <v>9.1211248397353728E-2</v>
      </c>
      <c r="G113">
        <f t="shared" ca="1" si="53"/>
        <v>0.68942377733016413</v>
      </c>
      <c r="H113">
        <f t="shared" ca="1" si="53"/>
        <v>0.32115947055093053</v>
      </c>
      <c r="I113">
        <f t="shared" ca="1" si="53"/>
        <v>0.12201738368927084</v>
      </c>
      <c r="M113" t="str">
        <f t="shared" ca="1" si="34"/>
        <v>지정 장비</v>
      </c>
      <c r="N113" t="str">
        <f t="shared" ca="1" si="35"/>
        <v>Equip7202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9000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82</v>
      </c>
      <c r="V113" t="s">
        <v>192</v>
      </c>
      <c r="W113">
        <v>1</v>
      </c>
      <c r="X113" t="s">
        <v>126</v>
      </c>
      <c r="Z113">
        <v>1200</v>
      </c>
      <c r="AA113" t="str">
        <f t="shared" ca="1" si="38"/>
        <v>fe</v>
      </c>
      <c r="AB113" t="s">
        <v>82</v>
      </c>
      <c r="AC113" t="s">
        <v>192</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t="shared" ca="1" si="42"/>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0.67609918290836335</v>
      </c>
      <c r="E114">
        <f t="shared" ca="1" si="53"/>
        <v>0.81653385113623889</v>
      </c>
      <c r="F114">
        <f t="shared" ca="1" si="53"/>
        <v>0.47579706550917988</v>
      </c>
      <c r="G114">
        <f t="shared" ca="1" si="53"/>
        <v>0.49453574228685038</v>
      </c>
      <c r="H114">
        <f t="shared" ca="1" si="53"/>
        <v>0.30745549017986351</v>
      </c>
      <c r="I114">
        <f t="shared" ca="1" si="53"/>
        <v>0.89739472957635502</v>
      </c>
      <c r="M114" t="str">
        <f t="shared" ca="1" si="34"/>
        <v>안 지정 캐릭터 PP 영웅등급</v>
      </c>
      <c r="N114">
        <f t="shared" ca="1" si="35"/>
        <v>81653</v>
      </c>
      <c r="O114">
        <f t="shared" ca="1" si="36"/>
        <v>12</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3600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t="shared" ca="1" si="42"/>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0.31915615703101552</v>
      </c>
      <c r="E115">
        <f t="shared" ca="1" si="53"/>
        <v>0.43759872653556098</v>
      </c>
      <c r="F115">
        <f t="shared" ca="1" si="53"/>
        <v>0.8322630274723023</v>
      </c>
      <c r="G115">
        <f t="shared" ca="1" si="53"/>
        <v>5.7351415596216149E-2</v>
      </c>
      <c r="H115">
        <f t="shared" ca="1" si="53"/>
        <v>2.6781334773618881E-2</v>
      </c>
      <c r="I115">
        <f t="shared" ca="1" si="53"/>
        <v>0.749292208775302</v>
      </c>
      <c r="M115" t="str">
        <f t="shared" ca="1" si="34"/>
        <v>안 지정 캐릭터 PP 일반등급</v>
      </c>
      <c r="N115">
        <f t="shared" ca="1" si="35"/>
        <v>43759</v>
      </c>
      <c r="O115">
        <f t="shared" ca="1" si="36"/>
        <v>8</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2400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fe</v>
      </c>
      <c r="AB115" t="s">
        <v>82</v>
      </c>
      <c r="AC115" t="s">
        <v>374</v>
      </c>
      <c r="AD115">
        <v>1</v>
      </c>
      <c r="AE115" t="s">
        <v>126</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t="shared" ca="1" si="42"/>
        <v>{"dy":12,"sl":3,"tp":"fe","vl":"Equip4102","cn":1,"pt":"GO","pr":1000}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0.85561729933378272</v>
      </c>
      <c r="E116">
        <f t="shared" ca="1" si="53"/>
        <v>0.3236861882684946</v>
      </c>
      <c r="F116">
        <f t="shared" ca="1" si="53"/>
        <v>0.88490296367077481</v>
      </c>
      <c r="G116">
        <f t="shared" ca="1" si="53"/>
        <v>0.25511115902790082</v>
      </c>
      <c r="H116">
        <f t="shared" ca="1" si="53"/>
        <v>0.82414536956889373</v>
      </c>
      <c r="I116">
        <f t="shared" ca="1" si="53"/>
        <v>0.11854613253637292</v>
      </c>
      <c r="M116" t="str">
        <f t="shared" ca="1" si="34"/>
        <v>안 지정 캐릭터 PP 일반등급</v>
      </c>
      <c r="N116">
        <f t="shared" ca="1" si="35"/>
        <v>32368</v>
      </c>
      <c r="O116">
        <f t="shared" ca="1" si="36"/>
        <v>6</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1800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373</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t="shared" ca="1" si="42"/>
        <v>{"dy":12,"sl":4,"tp":"upn","vl":"69726","cn":13,"pt":"DI","pr":5}</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0.13237340249554952</v>
      </c>
      <c r="E117">
        <f t="shared" ca="1" si="53"/>
        <v>9.4859654095248103E-2</v>
      </c>
      <c r="F117">
        <f t="shared" ca="1" si="53"/>
        <v>0.24993447342567654</v>
      </c>
      <c r="G117">
        <f t="shared" ca="1" si="53"/>
        <v>0.63047844431065969</v>
      </c>
      <c r="H117">
        <f t="shared" ca="1" si="53"/>
        <v>5.1777920370891239E-3</v>
      </c>
      <c r="I117">
        <f t="shared" ca="1" si="53"/>
        <v>0.76963588707606967</v>
      </c>
      <c r="M117" t="str">
        <f t="shared" ca="1" si="34"/>
        <v>지정 장비</v>
      </c>
      <c r="N117" t="str">
        <f t="shared" ca="1" si="35"/>
        <v>Equip0302</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7800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126</v>
      </c>
      <c r="Z117">
        <v>1300</v>
      </c>
      <c r="AA117" t="str">
        <f t="shared" ca="1" si="38"/>
        <v>fe</v>
      </c>
      <c r="AB117" t="s">
        <v>82</v>
      </c>
      <c r="AC117" t="s">
        <v>184</v>
      </c>
      <c r="AD117">
        <v>1</v>
      </c>
      <c r="AE117" t="s">
        <v>126</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t="shared" ca="1" si="42"/>
        <v>{"dy":12,"sl":5,"tp":"fe","vl":"Equip6102","cn":1,"pt":"GO","pr":3100}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0.34928139311854756</v>
      </c>
      <c r="E118">
        <f t="shared" ca="1" si="53"/>
        <v>0.88275566443892051</v>
      </c>
      <c r="F118">
        <f t="shared" ca="1" si="53"/>
        <v>6.7744126171234154E-3</v>
      </c>
      <c r="G118">
        <f t="shared" ca="1" si="53"/>
        <v>0.58760620516534456</v>
      </c>
      <c r="H118">
        <f t="shared" ca="1" si="53"/>
        <v>0.30393433631517641</v>
      </c>
      <c r="I118">
        <f t="shared" ca="1" si="53"/>
        <v>0.7104276078777606</v>
      </c>
      <c r="M118" t="str">
        <f t="shared" ca="1" si="34"/>
        <v>지정 장비</v>
      </c>
      <c r="N118" t="str">
        <f t="shared" ca="1" si="35"/>
        <v>Equip7301</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22700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82</v>
      </c>
      <c r="V118" t="s">
        <v>248</v>
      </c>
      <c r="W118">
        <v>1</v>
      </c>
      <c r="X118" t="s">
        <v>126</v>
      </c>
      <c r="Z118">
        <v>9600</v>
      </c>
      <c r="AA118" t="str">
        <f t="shared" ca="1" si="38"/>
        <v>fe</v>
      </c>
      <c r="AB118" t="s">
        <v>82</v>
      </c>
      <c r="AC118" t="s">
        <v>248</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t="shared" ca="1" si="42"/>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8.7761908557721702E-2</v>
      </c>
      <c r="E119">
        <f t="shared" ca="1" si="53"/>
        <v>9.6334728033953487E-2</v>
      </c>
      <c r="F119">
        <f t="shared" ca="1" si="53"/>
        <v>0.52298920316901487</v>
      </c>
      <c r="G119">
        <f t="shared" ca="1" si="53"/>
        <v>0.68032740020198645</v>
      </c>
      <c r="H119">
        <f t="shared" ca="1" si="53"/>
        <v>0.7225113124521324</v>
      </c>
      <c r="I119">
        <f t="shared" ca="1" si="53"/>
        <v>0.13099958685259316</v>
      </c>
      <c r="M119" t="str">
        <f t="shared" ca="1" si="34"/>
        <v>지정 장비</v>
      </c>
      <c r="N119" t="str">
        <f t="shared" ca="1" si="35"/>
        <v>Equip1002</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600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82</v>
      </c>
      <c r="V119" t="s">
        <v>296</v>
      </c>
      <c r="W119">
        <v>1</v>
      </c>
      <c r="X119" t="s">
        <v>126</v>
      </c>
      <c r="Z119">
        <v>5300</v>
      </c>
      <c r="AA119" t="str">
        <f t="shared" ca="1" si="38"/>
        <v>fe</v>
      </c>
      <c r="AB119" t="s">
        <v>82</v>
      </c>
      <c r="AC119" t="s">
        <v>371</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t="shared" ca="1" si="42"/>
        <v>{"dy":12,"sl":7,"tp":"fe","vl":"Equip8002","cn":1,"pt":"GO","pr":5300}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5.9817828383359251E-2</v>
      </c>
      <c r="E120">
        <f t="shared" ca="1" si="53"/>
        <v>0.81332363102276228</v>
      </c>
      <c r="F120">
        <f t="shared" ca="1" si="53"/>
        <v>0.90315008059419177</v>
      </c>
      <c r="G120">
        <f t="shared" ca="1" si="53"/>
        <v>2.4050199126599781E-2</v>
      </c>
      <c r="H120">
        <f t="shared" ca="1" si="53"/>
        <v>0.2054929836025482</v>
      </c>
      <c r="I120">
        <f t="shared" ca="1" si="53"/>
        <v>0.85690401028214169</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0.8791417222644291</v>
      </c>
      <c r="E121">
        <f t="shared" ca="1" si="53"/>
        <v>0.97191042100201752</v>
      </c>
      <c r="F121">
        <f t="shared" ca="1" si="53"/>
        <v>0.28029157874014698</v>
      </c>
      <c r="G121">
        <f t="shared" ca="1" si="53"/>
        <v>0.29556449301338561</v>
      </c>
      <c r="H121">
        <f t="shared" ca="1" si="53"/>
        <v>0.5046516153133136</v>
      </c>
      <c r="I121">
        <f t="shared" ca="1" si="53"/>
        <v>0.24830016623550499</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0.12876130632873339</v>
      </c>
      <c r="E122">
        <f t="shared" ca="1" si="54"/>
        <v>0.38727879033652013</v>
      </c>
      <c r="F122">
        <f t="shared" ca="1" si="54"/>
        <v>0.72306574084152442</v>
      </c>
      <c r="G122">
        <f t="shared" ca="1" si="54"/>
        <v>0.39219548938825499</v>
      </c>
      <c r="H122">
        <f t="shared" ca="1" si="54"/>
        <v>0.30596341279202477</v>
      </c>
      <c r="I122">
        <f t="shared" ca="1" si="54"/>
        <v>0.2147172824448923</v>
      </c>
      <c r="M122" t="str">
        <f t="shared" ca="1" si="34"/>
        <v>지정 장비</v>
      </c>
      <c r="N122" t="str">
        <f t="shared" ca="1" si="35"/>
        <v>Equip3102</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1100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252</v>
      </c>
      <c r="W122">
        <v>1</v>
      </c>
      <c r="X122" t="s">
        <v>126</v>
      </c>
      <c r="Z122">
        <v>900</v>
      </c>
      <c r="AA122" t="str">
        <f t="shared" ca="1" si="38"/>
        <v>fe</v>
      </c>
      <c r="AB122" t="s">
        <v>82</v>
      </c>
      <c r="AC122" t="s">
        <v>252</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t="shared" ca="1" si="42"/>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0.57258264580728835</v>
      </c>
      <c r="E123">
        <f t="shared" ca="1" si="54"/>
        <v>0.78845279485799835</v>
      </c>
      <c r="F123">
        <f t="shared" ca="1" si="54"/>
        <v>0.7807342895331123</v>
      </c>
      <c r="G123">
        <f t="shared" ca="1" si="54"/>
        <v>0.36778200296433172</v>
      </c>
      <c r="H123">
        <f t="shared" ca="1" si="54"/>
        <v>2.6093376190609696E-2</v>
      </c>
      <c r="I123">
        <f t="shared" ca="1" si="54"/>
        <v>0.34998129625674612</v>
      </c>
      <c r="M123" t="str">
        <f t="shared" ca="1" si="34"/>
        <v>지정 장비</v>
      </c>
      <c r="N123" t="str">
        <f t="shared" ca="1" si="35"/>
        <v>Equip7001</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1900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82</v>
      </c>
      <c r="V123" t="s">
        <v>253</v>
      </c>
      <c r="W123">
        <v>1</v>
      </c>
      <c r="X123" t="s">
        <v>126</v>
      </c>
      <c r="Z123">
        <v>900</v>
      </c>
      <c r="AA123" t="str">
        <f t="shared" ca="1" si="38"/>
        <v>fe</v>
      </c>
      <c r="AB123" t="s">
        <v>82</v>
      </c>
      <c r="AC123" t="s">
        <v>253</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t="shared" ca="1" si="42"/>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0.89104641362108183</v>
      </c>
      <c r="E124">
        <f t="shared" ca="1" si="54"/>
        <v>0.59427755602363608</v>
      </c>
      <c r="F124">
        <f t="shared" ca="1" si="54"/>
        <v>0.65907046618511511</v>
      </c>
      <c r="G124">
        <f t="shared" ca="1" si="54"/>
        <v>0.1279372590502712</v>
      </c>
      <c r="H124">
        <f t="shared" ca="1" si="54"/>
        <v>0.12808330474152696</v>
      </c>
      <c r="I124">
        <f t="shared" ca="1" si="54"/>
        <v>0.48939249836408982</v>
      </c>
      <c r="M124" t="str">
        <f t="shared" ca="1" si="34"/>
        <v>안 지정 캐릭터 PP 영웅등급</v>
      </c>
      <c r="N124">
        <f t="shared" ca="1" si="35"/>
        <v>59427</v>
      </c>
      <c r="O124">
        <f t="shared" ca="1" si="36"/>
        <v>10</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3000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126</v>
      </c>
      <c r="Z124">
        <v>900</v>
      </c>
      <c r="AA124" t="str">
        <f t="shared" ca="1" si="38"/>
        <v>fe</v>
      </c>
      <c r="AB124" t="s">
        <v>82</v>
      </c>
      <c r="AC124" t="s">
        <v>102</v>
      </c>
      <c r="AD124">
        <v>1</v>
      </c>
      <c r="AE124" t="s">
        <v>130</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t="shared" ca="1" si="42"/>
        <v>{"dy":13,"sl":2,"tp":"fe","vl":"Equip2301","cn":1,"pt":"DI","pr":10}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0.70532172161985651</v>
      </c>
      <c r="E125">
        <f t="shared" ca="1" si="54"/>
        <v>0.69365320225174221</v>
      </c>
      <c r="F125">
        <f t="shared" ca="1" si="54"/>
        <v>0.81162660623877325</v>
      </c>
      <c r="G125">
        <f t="shared" ca="1" si="54"/>
        <v>0.43784753056446812</v>
      </c>
      <c r="H125">
        <f t="shared" ca="1" si="54"/>
        <v>0.51009391082203526</v>
      </c>
      <c r="I125">
        <f t="shared" ca="1" si="54"/>
        <v>0.11614985717598536</v>
      </c>
      <c r="M125" t="str">
        <f t="shared" ca="1" si="34"/>
        <v>안 지정 캐릭터 PP 일반등급</v>
      </c>
      <c r="N125">
        <f t="shared" ca="1" si="35"/>
        <v>69365</v>
      </c>
      <c r="O125">
        <f t="shared" ca="1" si="36"/>
        <v>11</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3300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fe</v>
      </c>
      <c r="AB125" t="s">
        <v>82</v>
      </c>
      <c r="AC125" t="s">
        <v>383</v>
      </c>
      <c r="AD125">
        <v>1</v>
      </c>
      <c r="AE125" t="s">
        <v>130</v>
      </c>
      <c r="AF125">
        <v>189</v>
      </c>
      <c r="AG125">
        <v>99</v>
      </c>
      <c r="AH125" t="str">
        <f ca="1">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전설</v>
      </c>
      <c r="AJ125" t="str">
        <f t="shared" si="40"/>
        <v/>
      </c>
      <c r="AK125" t="str">
        <f ca="1">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t="shared" ca="1" si="42"/>
        <v>{"dy":13,"sl":3,"tp":"fe","vl":"Equip0402","cn":1,"pt":"DI","pp":189,"pr":99}</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0.36894519791066582</v>
      </c>
      <c r="E126">
        <f t="shared" ca="1" si="54"/>
        <v>0.36921096672237907</v>
      </c>
      <c r="F126">
        <f t="shared" ca="1" si="54"/>
        <v>0.49152186557241528</v>
      </c>
      <c r="G126">
        <f t="shared" ca="1" si="54"/>
        <v>0.19576192345921894</v>
      </c>
      <c r="H126">
        <f t="shared" ca="1" si="54"/>
        <v>0.72437217985714153</v>
      </c>
      <c r="I126">
        <f t="shared" ca="1" si="54"/>
        <v>0.25798899721196367</v>
      </c>
      <c r="M126" t="str">
        <f t="shared" ca="1" si="34"/>
        <v>안 지정 캐릭터 PP 일반등급</v>
      </c>
      <c r="N126">
        <f t="shared" ca="1" si="35"/>
        <v>36921</v>
      </c>
      <c r="O126">
        <f t="shared" ca="1" si="36"/>
        <v>7</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2100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fe</v>
      </c>
      <c r="AB126" t="s">
        <v>82</v>
      </c>
      <c r="AC126" t="s">
        <v>207</v>
      </c>
      <c r="AD126">
        <v>1</v>
      </c>
      <c r="AE126" t="s">
        <v>126</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t="shared" ca="1" si="42"/>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8.1491552661232203E-2</v>
      </c>
      <c r="E127">
        <f t="shared" ca="1" si="54"/>
        <v>0.51246512713345371</v>
      </c>
      <c r="F127">
        <f t="shared" ca="1" si="54"/>
        <v>0.43111879383970819</v>
      </c>
      <c r="G127">
        <f t="shared" ca="1" si="54"/>
        <v>0.51723678215170787</v>
      </c>
      <c r="H127">
        <f t="shared" ca="1" si="54"/>
        <v>0.57569134690586055</v>
      </c>
      <c r="I127">
        <f t="shared" ca="1" si="54"/>
        <v>0.27730693817223573</v>
      </c>
      <c r="M127" t="str">
        <f t="shared" ca="1" si="34"/>
        <v>지정 장비</v>
      </c>
      <c r="N127" t="str">
        <f t="shared" ca="1" si="35"/>
        <v>Equip4202</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2800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198</v>
      </c>
      <c r="W127">
        <v>1</v>
      </c>
      <c r="X127" t="s">
        <v>126</v>
      </c>
      <c r="Z127">
        <v>7100</v>
      </c>
      <c r="AA127" t="str">
        <f t="shared" ca="1" si="38"/>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t="shared" ca="1" si="42"/>
        <v>{"dy":13,"sl":5,"tp":"uph","vl":"12663","cn":9,"pt":"GO","pr":2700}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0.66031363140685184</v>
      </c>
      <c r="E128">
        <f t="shared" ca="1" si="54"/>
        <v>0.17233120045944916</v>
      </c>
      <c r="F128">
        <f t="shared" ca="1" si="54"/>
        <v>0.33797063522811099</v>
      </c>
      <c r="G128">
        <f t="shared" ca="1" si="54"/>
        <v>0.56775383777106458</v>
      </c>
      <c r="H128">
        <f t="shared" ca="1" si="54"/>
        <v>9.4322526595822631E-2</v>
      </c>
      <c r="I128">
        <f t="shared" ca="1" si="54"/>
        <v>0.59384026268001289</v>
      </c>
      <c r="M128" t="str">
        <f t="shared" ca="1" si="34"/>
        <v>지정 장비</v>
      </c>
      <c r="N128" t="str">
        <f t="shared" ca="1" si="35"/>
        <v>Equip2002</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800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82</v>
      </c>
      <c r="V128" t="s">
        <v>207</v>
      </c>
      <c r="W128">
        <v>1</v>
      </c>
      <c r="X128" t="s">
        <v>126</v>
      </c>
      <c r="Z128">
        <v>3300</v>
      </c>
      <c r="AA128" t="str">
        <f t="shared" ca="1" si="38"/>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t="shared" ca="1" si="42"/>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0.79575382404393857</v>
      </c>
      <c r="E129">
        <f t="shared" ca="1" si="54"/>
        <v>0.9064814618614091</v>
      </c>
      <c r="F129">
        <f t="shared" ca="1" si="54"/>
        <v>0.95116765636537448</v>
      </c>
      <c r="G129">
        <f t="shared" ca="1" si="54"/>
        <v>0.98694577607358869</v>
      </c>
      <c r="H129">
        <f t="shared" ca="1" si="54"/>
        <v>0.35441166999182794</v>
      </c>
      <c r="I129">
        <f t="shared" ca="1" si="54"/>
        <v>0.66424401086524298</v>
      </c>
      <c r="M129" t="str">
        <f t="shared" ca="1" si="34"/>
        <v>지정 장비</v>
      </c>
      <c r="N129" t="str">
        <f t="shared" ca="1" si="35"/>
        <v>Equip8202</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29600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82</v>
      </c>
      <c r="V129" t="s">
        <v>243</v>
      </c>
      <c r="W129">
        <v>1</v>
      </c>
      <c r="X129" t="s">
        <v>130</v>
      </c>
      <c r="Z129">
        <v>10</v>
      </c>
      <c r="AA129" t="str">
        <f t="shared" ca="1" si="38"/>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t="shared" ca="1" si="42"/>
        <v>{"dy":13,"sl":7,"tp":"upn","vl":"75071","cn":13,"pt":"GO","pr":3900}</v>
      </c>
    </row>
    <row r="130" spans="1:40">
      <c r="A130">
        <v>13</v>
      </c>
      <c r="B130">
        <v>8</v>
      </c>
      <c r="C130">
        <f t="shared" ref="C130:C193" si="55">IF(B130&lt;=9,0,
IF(B130=10,1,2))</f>
        <v>0</v>
      </c>
      <c r="D130">
        <f t="shared" ca="1" si="54"/>
        <v>0.94126783309757456</v>
      </c>
      <c r="E130">
        <f t="shared" ca="1" si="54"/>
        <v>7.5240936113440848E-2</v>
      </c>
      <c r="F130">
        <f t="shared" ca="1" si="54"/>
        <v>2.6908915132419775E-2</v>
      </c>
      <c r="G130">
        <f t="shared" ca="1" si="54"/>
        <v>0.78230221356390051</v>
      </c>
      <c r="H130">
        <f t="shared" ca="1" si="54"/>
        <v>0.41739658661222945</v>
      </c>
      <c r="I130">
        <f t="shared" ca="1" si="54"/>
        <v>0.22150317605419689</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0.51543980887958507</v>
      </c>
      <c r="E131">
        <f t="shared" ca="1" si="54"/>
        <v>0.51545033398922235</v>
      </c>
      <c r="F131">
        <f t="shared" ca="1" si="54"/>
        <v>0.90869705692721225</v>
      </c>
      <c r="G131">
        <f t="shared" ca="1" si="54"/>
        <v>4.8401396635010974E-2</v>
      </c>
      <c r="H131">
        <f t="shared" ca="1" si="54"/>
        <v>0.56407320913051817</v>
      </c>
      <c r="I131">
        <f t="shared" ca="1" si="54"/>
        <v>0.17990921127442494</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t="shared" ca="1" si="64"/>
        <v>{"dy":13,"sl":9}</v>
      </c>
    </row>
    <row r="132" spans="1:40">
      <c r="A132">
        <v>14</v>
      </c>
      <c r="B132">
        <v>0</v>
      </c>
      <c r="C132">
        <f t="shared" si="55"/>
        <v>0</v>
      </c>
      <c r="D132">
        <f t="shared" ref="D132:I141" ca="1" si="65">RAND()</f>
        <v>0.21873285433964307</v>
      </c>
      <c r="E132">
        <f t="shared" ca="1" si="65"/>
        <v>0.30392211403994629</v>
      </c>
      <c r="F132">
        <f t="shared" ca="1" si="65"/>
        <v>0.71374390948594779</v>
      </c>
      <c r="G132">
        <f t="shared" ca="1" si="65"/>
        <v>0.90167841403283888</v>
      </c>
      <c r="H132">
        <f t="shared" ca="1" si="65"/>
        <v>0.72885991824523499</v>
      </c>
      <c r="I132">
        <f t="shared" ca="1" si="65"/>
        <v>0.99017531354260779</v>
      </c>
      <c r="M132" t="str">
        <f t="shared" ca="1" si="56"/>
        <v>지정 장비</v>
      </c>
      <c r="N132" t="str">
        <f t="shared" ca="1" si="57"/>
        <v>Equip2301</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8000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84</v>
      </c>
      <c r="W132">
        <v>1</v>
      </c>
      <c r="X132" t="s">
        <v>130</v>
      </c>
      <c r="Z132">
        <v>149</v>
      </c>
      <c r="AA132" t="str">
        <f t="shared" ca="1" si="60"/>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t="shared" ca="1" si="64"/>
        <v>{"dy":14,"sl":0,"tp":"uph","vl":"84704","cn":11,"pt":"DI","pr":4}</v>
      </c>
    </row>
    <row r="133" spans="1:40">
      <c r="A133">
        <v>14</v>
      </c>
      <c r="B133">
        <v>1</v>
      </c>
      <c r="C133">
        <f t="shared" si="55"/>
        <v>0</v>
      </c>
      <c r="D133">
        <f t="shared" ca="1" si="65"/>
        <v>0.33407365993364813</v>
      </c>
      <c r="E133">
        <f t="shared" ca="1" si="65"/>
        <v>0.38187105507587027</v>
      </c>
      <c r="F133">
        <f t="shared" ca="1" si="65"/>
        <v>0.65050634631041659</v>
      </c>
      <c r="G133">
        <f t="shared" ca="1" si="65"/>
        <v>3.7473687293521407E-2</v>
      </c>
      <c r="H133">
        <f t="shared" ca="1" si="65"/>
        <v>0.11828652865183209</v>
      </c>
      <c r="I133">
        <f t="shared" ca="1" si="65"/>
        <v>0.43658031631910432</v>
      </c>
      <c r="M133" t="str">
        <f t="shared" ca="1" si="56"/>
        <v>지정 장비</v>
      </c>
      <c r="N133" t="str">
        <f t="shared" ca="1" si="57"/>
        <v>Equip3102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1200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82</v>
      </c>
      <c r="V133" t="s">
        <v>254</v>
      </c>
      <c r="W133">
        <v>1</v>
      </c>
      <c r="X133" t="s">
        <v>130</v>
      </c>
      <c r="Z133">
        <v>11</v>
      </c>
      <c r="AA133" t="str">
        <f t="shared" ca="1" si="60"/>
        <v>fe</v>
      </c>
      <c r="AB133" t="s">
        <v>82</v>
      </c>
      <c r="AC133" t="s">
        <v>375</v>
      </c>
      <c r="AD133">
        <v>1</v>
      </c>
      <c r="AE133" t="s">
        <v>126</v>
      </c>
      <c r="AG133">
        <v>7400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t="shared" ca="1" si="64"/>
        <v>{"dy":14,"sl":1,"tp":"fe","vl":"Equip5301","cn":1,"pt":"GO","pr":7400}</v>
      </c>
    </row>
    <row r="134" spans="1:40">
      <c r="A134">
        <v>14</v>
      </c>
      <c r="B134">
        <v>2</v>
      </c>
      <c r="C134">
        <f t="shared" si="55"/>
        <v>0</v>
      </c>
      <c r="D134">
        <f t="shared" ca="1" si="65"/>
        <v>0.15877300681938833</v>
      </c>
      <c r="E134">
        <f t="shared" ca="1" si="65"/>
        <v>6.5168940911513595E-2</v>
      </c>
      <c r="F134">
        <f t="shared" ca="1" si="65"/>
        <v>0.16898306339168634</v>
      </c>
      <c r="G134">
        <f t="shared" ca="1" si="65"/>
        <v>0.28505480994266374</v>
      </c>
      <c r="H134">
        <f t="shared" ca="1" si="65"/>
        <v>0.18561507667988686</v>
      </c>
      <c r="I134">
        <f t="shared" ca="1" si="65"/>
        <v>0.31152094220362159</v>
      </c>
      <c r="M134" t="str">
        <f t="shared" ca="1" si="56"/>
        <v>안 지정 캐릭터 PP 영웅등급</v>
      </c>
      <c r="N134">
        <f t="shared" ca="1" si="57"/>
        <v>6516</v>
      </c>
      <c r="O134">
        <f t="shared" ca="1" si="58"/>
        <v>3</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900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t="shared" ca="1" si="64"/>
        <v>{"dy":14,"sl":2,"tp":"upn","vl":"33450","cn":11,"pt":"GO","pr":3300}</v>
      </c>
    </row>
    <row r="135" spans="1:40">
      <c r="A135">
        <v>14</v>
      </c>
      <c r="B135">
        <v>3</v>
      </c>
      <c r="C135">
        <f t="shared" si="55"/>
        <v>0</v>
      </c>
      <c r="D135">
        <f t="shared" ca="1" si="65"/>
        <v>0.69074127140676722</v>
      </c>
      <c r="E135">
        <f t="shared" ca="1" si="65"/>
        <v>0.81469850405426425</v>
      </c>
      <c r="F135">
        <f t="shared" ca="1" si="65"/>
        <v>0.93153217256203524</v>
      </c>
      <c r="G135">
        <f t="shared" ca="1" si="65"/>
        <v>0.56757157367427225</v>
      </c>
      <c r="H135">
        <f t="shared" ca="1" si="65"/>
        <v>0.43157048622756522</v>
      </c>
      <c r="I135">
        <f t="shared" ca="1" si="65"/>
        <v>0.14377865773691767</v>
      </c>
      <c r="M135" t="str">
        <f t="shared" ca="1" si="56"/>
        <v>안 지정 캐릭터 PP 일반등급</v>
      </c>
      <c r="N135">
        <f t="shared" ca="1" si="57"/>
        <v>81469</v>
      </c>
      <c r="O135">
        <f t="shared" ca="1" si="58"/>
        <v>12</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3600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fe</v>
      </c>
      <c r="AB135" t="s">
        <v>82</v>
      </c>
      <c r="AC135" t="s">
        <v>376</v>
      </c>
      <c r="AD135">
        <v>1</v>
      </c>
      <c r="AE135" t="s">
        <v>126</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t="shared" ca="1" si="64"/>
        <v>{"dy":14,"sl":3,"tp":"fe","vl":"Equip2302","cn":1,"pt":"GO","pr":7600}</v>
      </c>
    </row>
    <row r="136" spans="1:40">
      <c r="A136">
        <v>14</v>
      </c>
      <c r="B136">
        <v>4</v>
      </c>
      <c r="C136">
        <f t="shared" si="55"/>
        <v>0</v>
      </c>
      <c r="D136">
        <f t="shared" ca="1" si="65"/>
        <v>0.67542683861754704</v>
      </c>
      <c r="E136">
        <f t="shared" ca="1" si="65"/>
        <v>0.24122256063897829</v>
      </c>
      <c r="F136">
        <f t="shared" ca="1" si="65"/>
        <v>0.5219825117482092</v>
      </c>
      <c r="G136">
        <f t="shared" ca="1" si="65"/>
        <v>0.15046759855883929</v>
      </c>
      <c r="H136">
        <f t="shared" ca="1" si="65"/>
        <v>0.54602250300687916</v>
      </c>
      <c r="I136">
        <f t="shared" ca="1" si="65"/>
        <v>0.80341735644501633</v>
      </c>
      <c r="M136" t="str">
        <f t="shared" ca="1" si="56"/>
        <v>안 지정 캐릭터 PP 일반등급</v>
      </c>
      <c r="N136">
        <f t="shared" ca="1" si="57"/>
        <v>24122</v>
      </c>
      <c r="O136">
        <f t="shared" ca="1" si="58"/>
        <v>5</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1500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t="shared" ca="1" si="64"/>
        <v>{"dy":14,"sl":4,"tp":"upn","vl":"20169","cn":10,"pt":"GO","pr":3000}</v>
      </c>
    </row>
    <row r="137" spans="1:40">
      <c r="A137">
        <v>14</v>
      </c>
      <c r="B137">
        <v>5</v>
      </c>
      <c r="C137">
        <f t="shared" si="55"/>
        <v>0</v>
      </c>
      <c r="D137">
        <f t="shared" ca="1" si="65"/>
        <v>7.4113708779889764E-2</v>
      </c>
      <c r="E137">
        <f t="shared" ca="1" si="65"/>
        <v>0.47683017832080832</v>
      </c>
      <c r="F137">
        <f t="shared" ca="1" si="65"/>
        <v>0.67099048116548421</v>
      </c>
      <c r="G137">
        <f t="shared" ca="1" si="65"/>
        <v>0.26835868850537115</v>
      </c>
      <c r="H137">
        <f t="shared" ca="1" si="65"/>
        <v>0.6345955053364245</v>
      </c>
      <c r="I137">
        <f t="shared" ca="1" si="65"/>
        <v>0.2581907472377275</v>
      </c>
      <c r="M137" t="str">
        <f t="shared" ca="1" si="56"/>
        <v>지정 장비</v>
      </c>
      <c r="N137" t="str">
        <f t="shared" ca="1" si="57"/>
        <v>Equip4101</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1100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201</v>
      </c>
      <c r="W137">
        <v>1</v>
      </c>
      <c r="X137" t="s">
        <v>126</v>
      </c>
      <c r="Z137">
        <v>3100</v>
      </c>
      <c r="AA137" t="str">
        <f t="shared" ca="1" si="60"/>
        <v>fe</v>
      </c>
      <c r="AB137" t="s">
        <v>82</v>
      </c>
      <c r="AC137" t="s">
        <v>377</v>
      </c>
      <c r="AD137">
        <v>1</v>
      </c>
      <c r="AE137" t="s">
        <v>126</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t="shared" ca="1" si="64"/>
        <v>{"dy":14,"sl":5,"tp":"fe","vl":"Equip0202","cn":1,"pt":"GO","pr":3300}</v>
      </c>
    </row>
    <row r="138" spans="1:40">
      <c r="A138">
        <v>14</v>
      </c>
      <c r="B138">
        <v>6</v>
      </c>
      <c r="C138">
        <f t="shared" si="55"/>
        <v>0</v>
      </c>
      <c r="D138">
        <f t="shared" ca="1" si="65"/>
        <v>0.6643058493416848</v>
      </c>
      <c r="E138">
        <f t="shared" ca="1" si="65"/>
        <v>0.40699909231048481</v>
      </c>
      <c r="F138">
        <f t="shared" ca="1" si="65"/>
        <v>0.97749949914087864</v>
      </c>
      <c r="G138">
        <f t="shared" ca="1" si="65"/>
        <v>0.70754431269884288</v>
      </c>
      <c r="H138">
        <f t="shared" ca="1" si="65"/>
        <v>0.55509416116507937</v>
      </c>
      <c r="I138">
        <f t="shared" ca="1" si="65"/>
        <v>0.6808172821129953</v>
      </c>
      <c r="M138" t="str">
        <f t="shared" ca="1" si="56"/>
        <v>지정 장비</v>
      </c>
      <c r="N138" t="str">
        <f t="shared" ca="1" si="57"/>
        <v>Equip5101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1400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82</v>
      </c>
      <c r="V138" t="s">
        <v>197</v>
      </c>
      <c r="W138">
        <v>1</v>
      </c>
      <c r="X138" t="s">
        <v>126</v>
      </c>
      <c r="Z138">
        <v>22400</v>
      </c>
      <c r="AA138" t="str">
        <f t="shared" ca="1" si="60"/>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t="shared" ca="1" si="64"/>
        <v>{"dy":14,"sl":6,"tp":"uph","vl":"84704","cn":14,"pt":"GO","pr":4200}</v>
      </c>
    </row>
    <row r="139" spans="1:40">
      <c r="A139">
        <v>14</v>
      </c>
      <c r="B139">
        <v>7</v>
      </c>
      <c r="C139">
        <f t="shared" si="55"/>
        <v>0</v>
      </c>
      <c r="D139">
        <f t="shared" ca="1" si="65"/>
        <v>0.8915979627514512</v>
      </c>
      <c r="E139">
        <f t="shared" ca="1" si="65"/>
        <v>0.3114969206573025</v>
      </c>
      <c r="F139">
        <f t="shared" ca="1" si="65"/>
        <v>0.34973779362663138</v>
      </c>
      <c r="G139">
        <f t="shared" ca="1" si="65"/>
        <v>0.80923157036521731</v>
      </c>
      <c r="H139">
        <f t="shared" ca="1" si="65"/>
        <v>0.79044381976294587</v>
      </c>
      <c r="I139">
        <f t="shared" ca="1" si="65"/>
        <v>0.81189500840421547</v>
      </c>
      <c r="M139" t="str">
        <f t="shared" ca="1" si="56"/>
        <v>지정 장비</v>
      </c>
      <c r="N139" t="str">
        <f t="shared" ca="1" si="57"/>
        <v>Equip3202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3300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82</v>
      </c>
      <c r="V139" t="s">
        <v>189</v>
      </c>
      <c r="W139">
        <v>1</v>
      </c>
      <c r="X139" t="s">
        <v>126</v>
      </c>
      <c r="Z139">
        <v>7800</v>
      </c>
      <c r="AA139" t="str">
        <f t="shared" ca="1" si="60"/>
        <v>fe</v>
      </c>
      <c r="AB139" t="s">
        <v>82</v>
      </c>
      <c r="AC139" t="s">
        <v>385</v>
      </c>
      <c r="AD139">
        <v>1</v>
      </c>
      <c r="AE139" t="s">
        <v>126</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t="shared" ca="1" si="64"/>
        <v>{"dy":14,"sl":7,"tp":"fe","vl":"Equip8001","cn":1,"pt":"GO","pr":5100}</v>
      </c>
    </row>
    <row r="140" spans="1:40">
      <c r="A140">
        <v>14</v>
      </c>
      <c r="B140">
        <v>8</v>
      </c>
      <c r="C140">
        <f t="shared" si="55"/>
        <v>0</v>
      </c>
      <c r="D140">
        <f t="shared" ca="1" si="65"/>
        <v>0.93388423858574832</v>
      </c>
      <c r="E140">
        <f t="shared" ca="1" si="65"/>
        <v>0.68262548616758567</v>
      </c>
      <c r="F140">
        <f t="shared" ca="1" si="65"/>
        <v>0.79571653468493941</v>
      </c>
      <c r="G140">
        <f t="shared" ca="1" si="65"/>
        <v>0.25756316231918019</v>
      </c>
      <c r="H140">
        <f t="shared" ca="1" si="65"/>
        <v>0.41253068022231021</v>
      </c>
      <c r="I140">
        <f t="shared" ca="1" si="65"/>
        <v>0.25542830467453526</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fl3</v>
      </c>
      <c r="AB140" t="s">
        <v>89</v>
      </c>
      <c r="AC140" t="s">
        <v>378</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t="shared" ca="1" si="64"/>
        <v>{"dy":14,"sl":8,"tp":"fl3","vl":"Actor1005","cn":1,"pt":"DI","pp":100,"pr":49}</v>
      </c>
    </row>
    <row r="141" spans="1:40">
      <c r="A141">
        <v>14</v>
      </c>
      <c r="B141">
        <v>9</v>
      </c>
      <c r="C141">
        <f t="shared" si="55"/>
        <v>0</v>
      </c>
      <c r="D141">
        <f t="shared" ca="1" si="65"/>
        <v>0.3627526884742216</v>
      </c>
      <c r="E141">
        <f t="shared" ca="1" si="65"/>
        <v>6.5855085487822596E-3</v>
      </c>
      <c r="F141">
        <f t="shared" ca="1" si="65"/>
        <v>5.5521124836741431E-2</v>
      </c>
      <c r="G141">
        <f t="shared" ca="1" si="65"/>
        <v>0.87612086766170461</v>
      </c>
      <c r="H141">
        <f t="shared" ca="1" si="65"/>
        <v>5.2816023034597315E-2</v>
      </c>
      <c r="I141">
        <f t="shared" ca="1" si="65"/>
        <v>0.24434068208943061</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379</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t="shared" ca="1" si="64"/>
        <v>{"dy":14,"sl":9,"tp":"fl3","vl":"Actor2010","cn":1,"pt":"DI","pp":100,"pr":49}</v>
      </c>
    </row>
    <row r="142" spans="1:40">
      <c r="A142">
        <v>15</v>
      </c>
      <c r="B142">
        <v>0</v>
      </c>
      <c r="C142">
        <f t="shared" si="55"/>
        <v>0</v>
      </c>
      <c r="D142">
        <f t="shared" ref="D142:I151" ca="1" si="66">RAND()</f>
        <v>0.53498825490864144</v>
      </c>
      <c r="E142">
        <f t="shared" ca="1" si="66"/>
        <v>0.68877802481577932</v>
      </c>
      <c r="F142">
        <f t="shared" ca="1" si="66"/>
        <v>0.89854495270324963</v>
      </c>
      <c r="G142">
        <f t="shared" ca="1" si="66"/>
        <v>0.65487189076902397</v>
      </c>
      <c r="H142">
        <f t="shared" ca="1" si="66"/>
        <v>5.4658181852894616E-3</v>
      </c>
      <c r="I142">
        <f t="shared" ca="1" si="66"/>
        <v>0.65402655019164901</v>
      </c>
      <c r="M142" t="str">
        <f t="shared" ca="1" si="56"/>
        <v>지정 장비</v>
      </c>
      <c r="N142" t="str">
        <f t="shared" ca="1" si="57"/>
        <v>Equip6002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2100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239</v>
      </c>
      <c r="W142">
        <v>1</v>
      </c>
      <c r="X142" t="s">
        <v>126</v>
      </c>
      <c r="Z142">
        <v>7700</v>
      </c>
      <c r="AA142" t="str">
        <f t="shared" ca="1" si="60"/>
        <v>fe</v>
      </c>
      <c r="AB142" t="s">
        <v>82</v>
      </c>
      <c r="AC142" t="s">
        <v>114</v>
      </c>
      <c r="AD142">
        <v>1</v>
      </c>
      <c r="AE142" t="s">
        <v>126</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t="shared" ca="1" si="64"/>
        <v>{"dy":15,"sl":0,"tp":"fe","vl":"Equip0102","cn":1,"pt":"GO","pr":1100}</v>
      </c>
    </row>
    <row r="143" spans="1:40">
      <c r="A143">
        <v>15</v>
      </c>
      <c r="B143">
        <v>1</v>
      </c>
      <c r="C143">
        <f t="shared" si="55"/>
        <v>0</v>
      </c>
      <c r="D143">
        <f t="shared" ca="1" si="66"/>
        <v>0.89346132875229844</v>
      </c>
      <c r="E143">
        <f t="shared" ca="1" si="66"/>
        <v>0.2651688820318947</v>
      </c>
      <c r="F143">
        <f t="shared" ca="1" si="66"/>
        <v>0.77529412419612831</v>
      </c>
      <c r="G143">
        <f t="shared" ca="1" si="66"/>
        <v>5.7802270672258294E-2</v>
      </c>
      <c r="H143">
        <f t="shared" ca="1" si="66"/>
        <v>0.54425335856464319</v>
      </c>
      <c r="I143">
        <f t="shared" ca="1" si="66"/>
        <v>0.54984316752037121</v>
      </c>
      <c r="M143" t="str">
        <f t="shared" ca="1" si="56"/>
        <v>지정 장비</v>
      </c>
      <c r="N143" t="str">
        <f t="shared" ca="1" si="57"/>
        <v>Equip2102</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1300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82</v>
      </c>
      <c r="V143" t="s">
        <v>244</v>
      </c>
      <c r="W143">
        <v>1</v>
      </c>
      <c r="X143" t="s">
        <v>126</v>
      </c>
      <c r="Z143">
        <v>7400</v>
      </c>
      <c r="AA143" t="str">
        <f t="shared" ca="1" si="60"/>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t="shared" ca="1" si="64"/>
        <v>{"dy":15,"sl":1,"tp":"upn","vl":"79684","cn":13,"pt":"GO","pr":3900}</v>
      </c>
    </row>
    <row r="144" spans="1:40">
      <c r="A144">
        <v>15</v>
      </c>
      <c r="B144">
        <v>2</v>
      </c>
      <c r="C144">
        <f t="shared" si="55"/>
        <v>0</v>
      </c>
      <c r="D144">
        <f t="shared" ca="1" si="66"/>
        <v>0.66045583633074745</v>
      </c>
      <c r="E144">
        <f t="shared" ca="1" si="66"/>
        <v>0.48084625497306355</v>
      </c>
      <c r="F144">
        <f t="shared" ca="1" si="66"/>
        <v>3.0671046332762741E-2</v>
      </c>
      <c r="G144">
        <f t="shared" ca="1" si="66"/>
        <v>0.68477719949895521</v>
      </c>
      <c r="H144">
        <f t="shared" ca="1" si="66"/>
        <v>0.37452392112229449</v>
      </c>
      <c r="I144">
        <f t="shared" ca="1" si="66"/>
        <v>0.2176411051101802</v>
      </c>
      <c r="M144" t="str">
        <f t="shared" ca="1" si="56"/>
        <v>안 지정 캐릭터 PP 영웅등급</v>
      </c>
      <c r="N144">
        <f t="shared" ca="1" si="57"/>
        <v>48084</v>
      </c>
      <c r="O144">
        <f t="shared" ca="1" si="58"/>
        <v>8</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2400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fe</v>
      </c>
      <c r="AB144" t="s">
        <v>82</v>
      </c>
      <c r="AC144" t="s">
        <v>380</v>
      </c>
      <c r="AD144">
        <v>1</v>
      </c>
      <c r="AE144" t="s">
        <v>126</v>
      </c>
      <c r="AG144">
        <v>3100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t="shared" ca="1" si="64"/>
        <v>{"dy":15,"sl":2,"tp":"fe","vl":"Equip1202","cn":1,"pt":"GO","pr":3100}</v>
      </c>
    </row>
    <row r="145" spans="1:40">
      <c r="A145">
        <v>15</v>
      </c>
      <c r="B145">
        <v>3</v>
      </c>
      <c r="C145">
        <f t="shared" si="55"/>
        <v>0</v>
      </c>
      <c r="D145">
        <f t="shared" ca="1" si="66"/>
        <v>2.7010030284960185E-2</v>
      </c>
      <c r="E145">
        <f t="shared" ca="1" si="66"/>
        <v>0.2084939397009139</v>
      </c>
      <c r="F145">
        <f t="shared" ca="1" si="66"/>
        <v>2.8326382208640921E-2</v>
      </c>
      <c r="G145">
        <f t="shared" ca="1" si="66"/>
        <v>0.18109776903053554</v>
      </c>
      <c r="H145">
        <f t="shared" ca="1" si="66"/>
        <v>0.20094514353571757</v>
      </c>
      <c r="I145">
        <f t="shared" ca="1" si="66"/>
        <v>0.87819752133522833</v>
      </c>
      <c r="M145" t="str">
        <f t="shared" ca="1" si="56"/>
        <v>안 지정 캐릭터 PP 영웅등급</v>
      </c>
      <c r="N145">
        <f t="shared" ca="1" si="57"/>
        <v>20849</v>
      </c>
      <c r="O145">
        <f t="shared" ca="1" si="58"/>
        <v>5</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1500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38810</v>
      </c>
      <c r="AD145">
        <v>11</v>
      </c>
      <c r="AE145" t="s">
        <v>373</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t="shared" ca="1" si="64"/>
        <v>{"dy":15,"sl":3,"tp":"upn","vl":"38810","cn":11,"pt":"DI","pr":4}</v>
      </c>
    </row>
    <row r="146" spans="1:40">
      <c r="A146">
        <v>15</v>
      </c>
      <c r="B146">
        <v>4</v>
      </c>
      <c r="C146">
        <f t="shared" si="55"/>
        <v>0</v>
      </c>
      <c r="D146">
        <f t="shared" ca="1" si="66"/>
        <v>0.79945714894810072</v>
      </c>
      <c r="E146">
        <f t="shared" ca="1" si="66"/>
        <v>0.44948760308933899</v>
      </c>
      <c r="F146">
        <f t="shared" ca="1" si="66"/>
        <v>0.30837092351652751</v>
      </c>
      <c r="G146">
        <f t="shared" ca="1" si="66"/>
        <v>0.65364820444976002</v>
      </c>
      <c r="H146">
        <f t="shared" ca="1" si="66"/>
        <v>0.51904076783663922</v>
      </c>
      <c r="I146">
        <f t="shared" ca="1" si="66"/>
        <v>0.64705130732154115</v>
      </c>
      <c r="M146" t="str">
        <f t="shared" ca="1" si="56"/>
        <v>안 지정 캐릭터 PP 일반등급</v>
      </c>
      <c r="N146">
        <f t="shared" ca="1" si="57"/>
        <v>44948</v>
      </c>
      <c r="O146">
        <f t="shared" ca="1" si="58"/>
        <v>8</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2400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fe</v>
      </c>
      <c r="AB146" t="s">
        <v>82</v>
      </c>
      <c r="AC146" t="s">
        <v>381</v>
      </c>
      <c r="AD146">
        <v>1</v>
      </c>
      <c r="AE146" t="s">
        <v>130</v>
      </c>
      <c r="AG146">
        <v>11</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t="shared" ca="1" si="64"/>
        <v>{"dy":15,"sl":4,"tp":"fe","vl":"Equip4302","cn":1,"pt":"DI","pr":11}</v>
      </c>
    </row>
    <row r="147" spans="1:40">
      <c r="A147">
        <v>15</v>
      </c>
      <c r="B147">
        <v>5</v>
      </c>
      <c r="C147">
        <f t="shared" si="55"/>
        <v>0</v>
      </c>
      <c r="D147">
        <f t="shared" ca="1" si="66"/>
        <v>0.49001314141563701</v>
      </c>
      <c r="E147">
        <f t="shared" ca="1" si="66"/>
        <v>0.46434881464583055</v>
      </c>
      <c r="F147">
        <f t="shared" ca="1" si="66"/>
        <v>0.73140923656944756</v>
      </c>
      <c r="G147">
        <f t="shared" ca="1" si="66"/>
        <v>0.68415398360903668</v>
      </c>
      <c r="H147">
        <f t="shared" ca="1" si="66"/>
        <v>0.94435814392371131</v>
      </c>
      <c r="I147">
        <f t="shared" ca="1" si="66"/>
        <v>0.70751348022595517</v>
      </c>
      <c r="M147" t="str">
        <f t="shared" ca="1" si="56"/>
        <v>지정 장비</v>
      </c>
      <c r="N147" t="str">
        <f t="shared" ca="1" si="57"/>
        <v>Equip4002</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800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279</v>
      </c>
      <c r="W147">
        <v>1</v>
      </c>
      <c r="X147" t="s">
        <v>126</v>
      </c>
      <c r="Z147">
        <v>3300</v>
      </c>
      <c r="AA147" t="str">
        <f t="shared" ca="1" si="60"/>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t="shared" ca="1" si="64"/>
        <v>{"dy":15,"sl":5,"tp":"uph","vl":"80085","cn":13,"pt":"GO","pr":3900}</v>
      </c>
    </row>
    <row r="148" spans="1:40">
      <c r="A148">
        <v>15</v>
      </c>
      <c r="B148">
        <v>6</v>
      </c>
      <c r="C148">
        <f t="shared" si="55"/>
        <v>0</v>
      </c>
      <c r="D148">
        <f t="shared" ca="1" si="66"/>
        <v>5.0729162071921352E-2</v>
      </c>
      <c r="E148">
        <f t="shared" ca="1" si="66"/>
        <v>0.82417370245114929</v>
      </c>
      <c r="F148">
        <f t="shared" ca="1" si="66"/>
        <v>0.46091487846077328</v>
      </c>
      <c r="G148">
        <f t="shared" ca="1" si="66"/>
        <v>0.72366706705010331</v>
      </c>
      <c r="H148">
        <f t="shared" ca="1" si="66"/>
        <v>0.66697068382863911</v>
      </c>
      <c r="I148">
        <f t="shared" ca="1" si="66"/>
        <v>0.3342321348998456</v>
      </c>
      <c r="M148" t="str">
        <f t="shared" ca="1" si="56"/>
        <v>지정 장비</v>
      </c>
      <c r="N148" t="str">
        <f t="shared" ca="1" si="57"/>
        <v>Equip7201</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9200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82</v>
      </c>
      <c r="V148" t="s">
        <v>185</v>
      </c>
      <c r="W148">
        <v>1</v>
      </c>
      <c r="X148" t="s">
        <v>126</v>
      </c>
      <c r="Z148">
        <v>7600</v>
      </c>
      <c r="AA148" t="str">
        <f t="shared" ca="1" si="60"/>
        <v>fe</v>
      </c>
      <c r="AB148" t="s">
        <v>82</v>
      </c>
      <c r="AC148" t="s">
        <v>197</v>
      </c>
      <c r="AD148">
        <v>1</v>
      </c>
      <c r="AE148" t="s">
        <v>126</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t="shared" ca="1" si="64"/>
        <v>{"dy":15,"sl":6,"tp":"fe","vl":"Equip7302","cn":1,"pt":"GO","pr":22400}</v>
      </c>
    </row>
    <row r="149" spans="1:40">
      <c r="A149">
        <v>15</v>
      </c>
      <c r="B149">
        <v>7</v>
      </c>
      <c r="C149">
        <f t="shared" si="55"/>
        <v>0</v>
      </c>
      <c r="D149">
        <f t="shared" ca="1" si="66"/>
        <v>0.60911410900418295</v>
      </c>
      <c r="E149">
        <f t="shared" ca="1" si="66"/>
        <v>0.28188257726769439</v>
      </c>
      <c r="F149">
        <f t="shared" ca="1" si="66"/>
        <v>0.95088521554004923</v>
      </c>
      <c r="G149">
        <f t="shared" ca="1" si="66"/>
        <v>0.62872337330716643</v>
      </c>
      <c r="H149">
        <f t="shared" ca="1" si="66"/>
        <v>0.1111435527615886</v>
      </c>
      <c r="I149">
        <f t="shared" ca="1" si="66"/>
        <v>0.94780533272584733</v>
      </c>
      <c r="M149" t="str">
        <f t="shared" ca="1" si="56"/>
        <v>지정 장비</v>
      </c>
      <c r="N149" t="str">
        <f t="shared" ca="1" si="57"/>
        <v>Equip3101</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1500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82</v>
      </c>
      <c r="V149" t="s">
        <v>181</v>
      </c>
      <c r="W149">
        <v>1</v>
      </c>
      <c r="X149" t="s">
        <v>126</v>
      </c>
      <c r="Z149">
        <v>5100</v>
      </c>
      <c r="AA149" t="str">
        <f t="shared" ca="1" si="60"/>
        <v>fe</v>
      </c>
      <c r="AB149" t="s">
        <v>82</v>
      </c>
      <c r="AC149" t="s">
        <v>189</v>
      </c>
      <c r="AD149">
        <v>1</v>
      </c>
      <c r="AE149" t="s">
        <v>126</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t="shared" ca="1" si="64"/>
        <v>{"dy":15,"sl":7,"tp":"fe","vl":"Equip8101","cn":1,"pt":"GO","pr":7800}</v>
      </c>
    </row>
    <row r="150" spans="1:40">
      <c r="A150">
        <v>15</v>
      </c>
      <c r="B150">
        <v>8</v>
      </c>
      <c r="C150">
        <f t="shared" si="55"/>
        <v>0</v>
      </c>
      <c r="D150">
        <f t="shared" ca="1" si="66"/>
        <v>4.9737792845017115E-3</v>
      </c>
      <c r="E150">
        <f t="shared" ca="1" si="66"/>
        <v>0.96684988716774023</v>
      </c>
      <c r="F150">
        <f t="shared" ca="1" si="66"/>
        <v>0.3069253742967557</v>
      </c>
      <c r="G150">
        <f t="shared" ca="1" si="66"/>
        <v>0.81813836403810103</v>
      </c>
      <c r="H150">
        <f t="shared" ca="1" si="66"/>
        <v>0.24079930021287022</v>
      </c>
      <c r="I150">
        <f t="shared" ca="1" si="66"/>
        <v>2.670267627865075E-2</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t="shared" ca="1" si="64"/>
        <v>{"dy":15,"sl":8}</v>
      </c>
    </row>
    <row r="151" spans="1:40">
      <c r="A151">
        <v>15</v>
      </c>
      <c r="B151">
        <v>9</v>
      </c>
      <c r="C151">
        <f t="shared" si="55"/>
        <v>0</v>
      </c>
      <c r="D151">
        <f t="shared" ca="1" si="66"/>
        <v>0.63685973785797201</v>
      </c>
      <c r="E151">
        <f t="shared" ca="1" si="66"/>
        <v>0.32749107604596861</v>
      </c>
      <c r="F151">
        <f t="shared" ca="1" si="66"/>
        <v>5.5875155312878122E-2</v>
      </c>
      <c r="G151">
        <f t="shared" ca="1" si="66"/>
        <v>0.56347422201922237</v>
      </c>
      <c r="H151">
        <f t="shared" ca="1" si="66"/>
        <v>0.28786426283701116</v>
      </c>
      <c r="I151">
        <f t="shared" ca="1" si="66"/>
        <v>0.80618713626563021</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t="shared" ca="1" si="64"/>
        <v>{"dy":15,"sl":9}</v>
      </c>
    </row>
    <row r="152" spans="1:40">
      <c r="A152">
        <v>16</v>
      </c>
      <c r="B152">
        <v>0</v>
      </c>
      <c r="C152">
        <f t="shared" si="55"/>
        <v>0</v>
      </c>
      <c r="D152">
        <f t="shared" ref="D152:I161" ca="1" si="67">RAND()</f>
        <v>0.10947167129378965</v>
      </c>
      <c r="E152">
        <f t="shared" ca="1" si="67"/>
        <v>0.50748571203594661</v>
      </c>
      <c r="F152">
        <f t="shared" ca="1" si="67"/>
        <v>0.61184900760577976</v>
      </c>
      <c r="G152">
        <f t="shared" ca="1" si="67"/>
        <v>0.56028826734263504</v>
      </c>
      <c r="H152">
        <f t="shared" ca="1" si="67"/>
        <v>0.56651407466490322</v>
      </c>
      <c r="I152">
        <f t="shared" ca="1" si="67"/>
        <v>0.5749524938879339</v>
      </c>
      <c r="M152" t="str">
        <f t="shared" ca="1" si="56"/>
        <v>지정 장비</v>
      </c>
      <c r="N152" t="str">
        <f t="shared" ca="1" si="57"/>
        <v>Equip4201</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3100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82</v>
      </c>
      <c r="V152" t="s">
        <v>206</v>
      </c>
      <c r="W152">
        <v>1</v>
      </c>
      <c r="X152" t="s">
        <v>126</v>
      </c>
      <c r="Z152">
        <v>3400</v>
      </c>
      <c r="AA152" t="str">
        <f t="shared" ca="1" si="60"/>
        <v>fe</v>
      </c>
      <c r="AB152" t="s">
        <v>82</v>
      </c>
      <c r="AC152" t="s">
        <v>382</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0.54350127039811247</v>
      </c>
      <c r="E153">
        <f t="shared" ca="1" si="67"/>
        <v>0.34350959185190499</v>
      </c>
      <c r="F153">
        <f t="shared" ca="1" si="67"/>
        <v>0.58424119133005181</v>
      </c>
      <c r="G153">
        <f t="shared" ca="1" si="67"/>
        <v>4.9172194603531283E-2</v>
      </c>
      <c r="H153">
        <f t="shared" ca="1" si="67"/>
        <v>0.64937321860419739</v>
      </c>
      <c r="I153">
        <f t="shared" ca="1" si="67"/>
        <v>0.15444220717454937</v>
      </c>
      <c r="M153" t="str">
        <f t="shared" ca="1" si="56"/>
        <v>지정 장비</v>
      </c>
      <c r="N153" t="str">
        <f t="shared" ca="1" si="57"/>
        <v>Equip3001</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600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82</v>
      </c>
      <c r="V153" t="s">
        <v>179</v>
      </c>
      <c r="W153">
        <v>1</v>
      </c>
      <c r="X153" t="s">
        <v>126</v>
      </c>
      <c r="Z153">
        <v>1200</v>
      </c>
      <c r="AA153" t="str">
        <f t="shared" ca="1" si="60"/>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t="shared" ca="1" si="64"/>
        <v>{"dy":16,"sl":1,"tp":"fe","vl":"Equip3102","cn":1,"pt":"GO","pr":1200}</v>
      </c>
    </row>
    <row r="154" spans="1:40">
      <c r="A154">
        <v>16</v>
      </c>
      <c r="B154">
        <v>2</v>
      </c>
      <c r="C154">
        <f t="shared" si="55"/>
        <v>0</v>
      </c>
      <c r="D154">
        <f t="shared" ca="1" si="67"/>
        <v>0.98247213980943937</v>
      </c>
      <c r="E154">
        <f t="shared" ca="1" si="67"/>
        <v>0.20272536773560956</v>
      </c>
      <c r="F154">
        <f t="shared" ca="1" si="67"/>
        <v>0.44756534108748802</v>
      </c>
      <c r="G154">
        <f t="shared" ca="1" si="67"/>
        <v>0.71427019319959328</v>
      </c>
      <c r="H154">
        <f t="shared" ca="1" si="67"/>
        <v>0.10160197406664306</v>
      </c>
      <c r="I154">
        <f t="shared" ca="1" si="67"/>
        <v>0.81948245733494629</v>
      </c>
      <c r="M154" t="str">
        <f t="shared" ca="1" si="56"/>
        <v>안 지정 캐릭터 PP 영웅등급</v>
      </c>
      <c r="N154">
        <f t="shared" ca="1" si="57"/>
        <v>20272</v>
      </c>
      <c r="O154">
        <f t="shared" ca="1" si="58"/>
        <v>5</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1500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373</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t="shared" ca="1" si="64"/>
        <v>{"dy":16,"sl":2,"tp":"uph","vl":"11315","cn":9,"pt":"DI","pr":4}</v>
      </c>
    </row>
    <row r="155" spans="1:40">
      <c r="A155">
        <v>16</v>
      </c>
      <c r="B155">
        <v>3</v>
      </c>
      <c r="C155">
        <f t="shared" si="55"/>
        <v>0</v>
      </c>
      <c r="D155">
        <f t="shared" ca="1" si="67"/>
        <v>0.3204654907587261</v>
      </c>
      <c r="E155">
        <f t="shared" ca="1" si="67"/>
        <v>0.7373727442643262</v>
      </c>
      <c r="F155">
        <f t="shared" ca="1" si="67"/>
        <v>0.37778594701679524</v>
      </c>
      <c r="G155">
        <f t="shared" ca="1" si="67"/>
        <v>5.6269847274792228E-2</v>
      </c>
      <c r="H155">
        <f t="shared" ca="1" si="67"/>
        <v>0.49888666613058907</v>
      </c>
      <c r="I155">
        <f t="shared" ca="1" si="67"/>
        <v>0.72023929615526217</v>
      </c>
      <c r="M155" t="str">
        <f t="shared" ca="1" si="56"/>
        <v>안 지정 캐릭터 PP 일반등급</v>
      </c>
      <c r="N155">
        <f t="shared" ca="1" si="57"/>
        <v>73737</v>
      </c>
      <c r="O155">
        <f t="shared" ca="1" si="58"/>
        <v>11</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3300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fe</v>
      </c>
      <c r="AB155" t="s">
        <v>82</v>
      </c>
      <c r="AC155" t="s">
        <v>384</v>
      </c>
      <c r="AD155">
        <v>1</v>
      </c>
      <c r="AE155" t="s">
        <v>130</v>
      </c>
      <c r="AF155">
        <v>169</v>
      </c>
      <c r="AG155">
        <v>129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전설</v>
      </c>
      <c r="AJ155" t="str">
        <f t="shared" si="62"/>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t="shared" ca="1" si="64"/>
        <v>{"dy":16,"sl":3,"tp":"fe","vl":"Equip2401","cn":1,"pt":"DI","pp":169,"pr":129}</v>
      </c>
    </row>
    <row r="156" spans="1:40">
      <c r="A156">
        <v>16</v>
      </c>
      <c r="B156">
        <v>4</v>
      </c>
      <c r="C156">
        <f t="shared" si="55"/>
        <v>0</v>
      </c>
      <c r="D156">
        <f t="shared" ca="1" si="67"/>
        <v>0.87138446762570476</v>
      </c>
      <c r="E156">
        <f t="shared" ca="1" si="67"/>
        <v>0.58560202068236844</v>
      </c>
      <c r="F156">
        <f t="shared" ca="1" si="67"/>
        <v>0.54815125999740721</v>
      </c>
      <c r="G156">
        <f t="shared" ca="1" si="67"/>
        <v>7.8285318098037737E-2</v>
      </c>
      <c r="H156">
        <f t="shared" ca="1" si="67"/>
        <v>0.84807579355321616</v>
      </c>
      <c r="I156">
        <f t="shared" ca="1" si="67"/>
        <v>0.36184250152236197</v>
      </c>
      <c r="M156" t="str">
        <f t="shared" ca="1" si="56"/>
        <v>안 지정 캐릭터 PP 일반등급</v>
      </c>
      <c r="N156">
        <f t="shared" ca="1" si="57"/>
        <v>58560</v>
      </c>
      <c r="O156">
        <f t="shared" ca="1" si="58"/>
        <v>10</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3000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t="shared" ca="1" si="64"/>
        <v>{"dy":16,"sl":4,"tp":"upn","vl":"83631","cn":14,"pt":"GO","pr":4200}</v>
      </c>
    </row>
    <row r="157" spans="1:40">
      <c r="A157">
        <v>16</v>
      </c>
      <c r="B157">
        <v>5</v>
      </c>
      <c r="C157">
        <f t="shared" si="55"/>
        <v>0</v>
      </c>
      <c r="D157">
        <f t="shared" ca="1" si="67"/>
        <v>0.33521196720043989</v>
      </c>
      <c r="E157">
        <f t="shared" ca="1" si="67"/>
        <v>0.60796843658900146</v>
      </c>
      <c r="F157">
        <f t="shared" ca="1" si="67"/>
        <v>0.21383735537699544</v>
      </c>
      <c r="G157">
        <f t="shared" ca="1" si="67"/>
        <v>0.1249942413558488</v>
      </c>
      <c r="H157">
        <f t="shared" ca="1" si="67"/>
        <v>0.73207912874488146</v>
      </c>
      <c r="I157">
        <f t="shared" ca="1" si="67"/>
        <v>0.72885086275611299</v>
      </c>
      <c r="M157" t="str">
        <f t="shared" ca="1" si="56"/>
        <v>지정 장비</v>
      </c>
      <c r="N157" t="str">
        <f t="shared" ca="1" si="57"/>
        <v>Equip5102</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1400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189</v>
      </c>
      <c r="W157">
        <v>1</v>
      </c>
      <c r="X157" t="s">
        <v>126</v>
      </c>
      <c r="Z157">
        <v>7900</v>
      </c>
      <c r="AA157" t="str">
        <f t="shared" ca="1" si="60"/>
        <v>fe</v>
      </c>
      <c r="AB157" t="s">
        <v>82</v>
      </c>
      <c r="AC157" t="s">
        <v>279</v>
      </c>
      <c r="AD157">
        <v>1</v>
      </c>
      <c r="AE157" t="s">
        <v>126</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t="shared" ca="1" si="64"/>
        <v>{"dy":16,"sl":5,"tp":"fe","vl":"Equip5202","cn":1,"pt":"GO","pr":2700}</v>
      </c>
    </row>
    <row r="158" spans="1:40">
      <c r="A158">
        <v>16</v>
      </c>
      <c r="B158">
        <v>6</v>
      </c>
      <c r="C158">
        <f t="shared" si="55"/>
        <v>0</v>
      </c>
      <c r="D158">
        <f t="shared" ca="1" si="67"/>
        <v>0.60843159032745697</v>
      </c>
      <c r="E158">
        <f t="shared" ca="1" si="67"/>
        <v>0.82994031537402713</v>
      </c>
      <c r="F158">
        <f t="shared" ca="1" si="67"/>
        <v>0.14160883342715125</v>
      </c>
      <c r="G158">
        <f t="shared" ca="1" si="67"/>
        <v>0.30164817449186476</v>
      </c>
      <c r="H158">
        <f t="shared" ca="1" si="67"/>
        <v>0.9027790345780411</v>
      </c>
      <c r="I158">
        <f t="shared" ca="1" si="67"/>
        <v>0.1627452658386469</v>
      </c>
      <c r="M158" t="str">
        <f t="shared" ca="1" si="56"/>
        <v>지정 장비</v>
      </c>
      <c r="N158" t="str">
        <f t="shared" ca="1" si="57"/>
        <v>Equip7201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9000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82</v>
      </c>
      <c r="V158" t="s">
        <v>193</v>
      </c>
      <c r="W158">
        <v>1</v>
      </c>
      <c r="X158" t="s">
        <v>126</v>
      </c>
      <c r="Z158">
        <v>2100</v>
      </c>
      <c r="AA158" t="str">
        <f t="shared" ca="1" si="60"/>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t="shared" ca="1" si="64"/>
        <v>{"dy":16,"sl":6,"tp":"uph","vl":"85863","cn":14,"pt":"GO","pr":4200}</v>
      </c>
    </row>
    <row r="159" spans="1:40">
      <c r="A159">
        <v>16</v>
      </c>
      <c r="B159">
        <v>7</v>
      </c>
      <c r="C159">
        <f t="shared" si="55"/>
        <v>0</v>
      </c>
      <c r="D159">
        <f t="shared" ca="1" si="67"/>
        <v>0.55383782335624099</v>
      </c>
      <c r="E159">
        <f t="shared" ca="1" si="67"/>
        <v>0.11788604529709712</v>
      </c>
      <c r="F159">
        <f t="shared" ca="1" si="67"/>
        <v>0.77191293065314115</v>
      </c>
      <c r="G159">
        <f t="shared" ca="1" si="67"/>
        <v>0.99315604819924552</v>
      </c>
      <c r="H159">
        <f t="shared" ca="1" si="67"/>
        <v>0.84732465297360438</v>
      </c>
      <c r="I159">
        <f t="shared" ca="1" si="67"/>
        <v>0.86378201763579543</v>
      </c>
      <c r="M159" t="str">
        <f t="shared" ca="1" si="56"/>
        <v>지정 장비</v>
      </c>
      <c r="N159" t="str">
        <f t="shared" ca="1" si="57"/>
        <v>Equip1102</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1500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82</v>
      </c>
      <c r="V159" t="s">
        <v>241</v>
      </c>
      <c r="W159">
        <v>1</v>
      </c>
      <c r="X159" t="s">
        <v>126</v>
      </c>
      <c r="Z159">
        <v>29300</v>
      </c>
      <c r="AA159" t="str">
        <f t="shared" ca="1" si="60"/>
        <v>fe</v>
      </c>
      <c r="AB159" t="s">
        <v>82</v>
      </c>
      <c r="AC159" t="s">
        <v>184</v>
      </c>
      <c r="AD159">
        <v>1</v>
      </c>
      <c r="AE159" t="s">
        <v>126</v>
      </c>
      <c r="AG159">
        <v>3600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t="shared" ca="1" si="64"/>
        <v>{"dy":16,"sl":7,"tp":"fe","vl":"Equip6102","cn":1,"pt":"GO","pr":3600}</v>
      </c>
    </row>
    <row r="160" spans="1:40">
      <c r="A160">
        <v>16</v>
      </c>
      <c r="B160">
        <v>8</v>
      </c>
      <c r="C160">
        <f t="shared" si="55"/>
        <v>0</v>
      </c>
      <c r="D160">
        <f t="shared" ca="1" si="67"/>
        <v>0.67861596396101576</v>
      </c>
      <c r="E160">
        <f t="shared" ca="1" si="67"/>
        <v>0.50159468879138414</v>
      </c>
      <c r="F160">
        <f t="shared" ca="1" si="67"/>
        <v>0.16465348019848747</v>
      </c>
      <c r="G160">
        <f t="shared" ca="1" si="67"/>
        <v>0.50988461654838368</v>
      </c>
      <c r="H160">
        <f t="shared" ca="1" si="67"/>
        <v>0.4285885968429376</v>
      </c>
      <c r="I160">
        <f t="shared" ca="1" si="67"/>
        <v>0.83136331558774168</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t="shared" ca="1" si="64"/>
        <v>{"dy":16,"sl":8}</v>
      </c>
    </row>
    <row r="161" spans="1:40">
      <c r="A161">
        <v>16</v>
      </c>
      <c r="B161">
        <v>9</v>
      </c>
      <c r="C161">
        <f t="shared" si="55"/>
        <v>0</v>
      </c>
      <c r="D161">
        <f t="shared" ca="1" si="67"/>
        <v>0.68189562618928545</v>
      </c>
      <c r="E161">
        <f t="shared" ca="1" si="67"/>
        <v>0.35079257296242905</v>
      </c>
      <c r="F161">
        <f t="shared" ca="1" si="67"/>
        <v>0.19120611303649937</v>
      </c>
      <c r="G161">
        <f t="shared" ca="1" si="67"/>
        <v>0.6156601982039791</v>
      </c>
      <c r="H161">
        <f t="shared" ca="1" si="67"/>
        <v>0.85901080592914214</v>
      </c>
      <c r="I161">
        <f t="shared" ca="1" si="67"/>
        <v>0.11224105164991205</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t="shared" ca="1" si="64"/>
        <v>{"dy":16,"sl":9}</v>
      </c>
    </row>
    <row r="162" spans="1:40">
      <c r="A162">
        <v>17</v>
      </c>
      <c r="B162">
        <v>0</v>
      </c>
      <c r="C162">
        <f t="shared" si="55"/>
        <v>0</v>
      </c>
      <c r="D162">
        <f t="shared" ref="D162:I171" ca="1" si="68">RAND()</f>
        <v>0.10326778864358788</v>
      </c>
      <c r="E162">
        <f t="shared" ca="1" si="68"/>
        <v>0.12970113526438054</v>
      </c>
      <c r="F162">
        <f t="shared" ca="1" si="68"/>
        <v>0.83290880950768098</v>
      </c>
      <c r="G162">
        <f t="shared" ca="1" si="68"/>
        <v>0.76241574957856295</v>
      </c>
      <c r="H162">
        <f t="shared" ca="1" si="68"/>
        <v>4.2245283060082461E-2</v>
      </c>
      <c r="I162">
        <f t="shared" ca="1" si="68"/>
        <v>0.14581496669855154</v>
      </c>
      <c r="M162" t="str">
        <f t="shared" ca="1" si="56"/>
        <v>지정 장비</v>
      </c>
      <c r="N162" t="str">
        <f t="shared" ca="1" si="57"/>
        <v>Equip1002</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600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189</v>
      </c>
      <c r="W162">
        <v>1</v>
      </c>
      <c r="X162" t="s">
        <v>126</v>
      </c>
      <c r="Z162">
        <v>8300</v>
      </c>
      <c r="AA162" t="str">
        <f t="shared" ca="1" si="60"/>
        <v>fe</v>
      </c>
      <c r="AB162" t="s">
        <v>82</v>
      </c>
      <c r="AC162" t="s">
        <v>114</v>
      </c>
      <c r="AD162">
        <v>1</v>
      </c>
      <c r="AE162" t="s">
        <v>126</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t="shared" ca="1" si="64"/>
        <v>{"dy":17,"sl":0,"tp":"fe","vl":"Equip0102","cn":1,"pt":"GO","pr":1000}</v>
      </c>
    </row>
    <row r="163" spans="1:40">
      <c r="A163">
        <v>17</v>
      </c>
      <c r="B163">
        <v>1</v>
      </c>
      <c r="C163">
        <f t="shared" si="55"/>
        <v>0</v>
      </c>
      <c r="D163">
        <f t="shared" ca="1" si="68"/>
        <v>6.6213707728470017E-2</v>
      </c>
      <c r="E163">
        <f t="shared" ca="1" si="68"/>
        <v>0.42162953200361608</v>
      </c>
      <c r="F163">
        <f t="shared" ca="1" si="68"/>
        <v>5.8849941662001193E-2</v>
      </c>
      <c r="G163">
        <f t="shared" ca="1" si="68"/>
        <v>8.1635449018956363E-2</v>
      </c>
      <c r="H163">
        <f t="shared" ca="1" si="68"/>
        <v>0.7011042274453414</v>
      </c>
      <c r="I163">
        <f t="shared" ca="1" si="68"/>
        <v>0.90637814106435344</v>
      </c>
      <c r="M163" t="str">
        <f t="shared" ca="1" si="56"/>
        <v>지정 장비</v>
      </c>
      <c r="N163" t="str">
        <f t="shared" ca="1" si="57"/>
        <v>Equip3301</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DI</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12</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82</v>
      </c>
      <c r="V163" t="s">
        <v>183</v>
      </c>
      <c r="W163">
        <v>1</v>
      </c>
      <c r="X163" t="s">
        <v>130</v>
      </c>
      <c r="Z163">
        <v>4</v>
      </c>
      <c r="AA163" t="str">
        <f t="shared" ca="1" si="60"/>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t="shared" ca="1" si="64"/>
        <v>{"dy":17,"sl":1,"tp":"upn","vl":"24840","cn":10,"pt":"GO","pr":3000}</v>
      </c>
    </row>
    <row r="164" spans="1:40">
      <c r="A164">
        <v>17</v>
      </c>
      <c r="B164">
        <v>2</v>
      </c>
      <c r="C164">
        <f t="shared" si="55"/>
        <v>0</v>
      </c>
      <c r="D164">
        <f t="shared" ca="1" si="68"/>
        <v>0.552129197340259</v>
      </c>
      <c r="E164">
        <f t="shared" ca="1" si="68"/>
        <v>0.50437662145394768</v>
      </c>
      <c r="F164">
        <f t="shared" ca="1" si="68"/>
        <v>0.32459561343173948</v>
      </c>
      <c r="G164">
        <f t="shared" ca="1" si="68"/>
        <v>0.26036618943439893</v>
      </c>
      <c r="H164">
        <f t="shared" ca="1" si="68"/>
        <v>0.54624136279792934</v>
      </c>
      <c r="I164">
        <f t="shared" ca="1" si="68"/>
        <v>0.81777560071171385</v>
      </c>
      <c r="M164" t="str">
        <f t="shared" ca="1" si="56"/>
        <v>안 지정 캐릭터 PP 영웅등급</v>
      </c>
      <c r="N164">
        <f t="shared" ca="1" si="57"/>
        <v>50437</v>
      </c>
      <c r="O164">
        <f t="shared" ca="1" si="58"/>
        <v>9</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2700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fe</v>
      </c>
      <c r="AB164" t="s">
        <v>82</v>
      </c>
      <c r="AC164" t="s">
        <v>410</v>
      </c>
      <c r="AD164">
        <v>1</v>
      </c>
      <c r="AE164" t="s">
        <v>423</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t="shared" ca="1" si="64"/>
        <v>{"dy":17,"sl":2,"tp":"fe","vl":"Equip2202","cn":1,"pt":"GO","pr":3300}</v>
      </c>
    </row>
    <row r="165" spans="1:40">
      <c r="A165">
        <v>17</v>
      </c>
      <c r="B165">
        <v>3</v>
      </c>
      <c r="C165">
        <f t="shared" si="55"/>
        <v>0</v>
      </c>
      <c r="D165">
        <f t="shared" ca="1" si="68"/>
        <v>0.69409802752114935</v>
      </c>
      <c r="E165">
        <f t="shared" ca="1" si="68"/>
        <v>6.4942329725068526E-2</v>
      </c>
      <c r="F165">
        <f t="shared" ca="1" si="68"/>
        <v>0.59625436780411545</v>
      </c>
      <c r="G165">
        <f t="shared" ca="1" si="68"/>
        <v>0.83215424598650389</v>
      </c>
      <c r="H165">
        <f t="shared" ca="1" si="68"/>
        <v>0.90692460679840048</v>
      </c>
      <c r="I165">
        <f t="shared" ca="1" si="68"/>
        <v>0.88942966134177237</v>
      </c>
      <c r="M165" t="str">
        <f t="shared" ca="1" si="56"/>
        <v>안 지정 캐릭터 PP 일반등급</v>
      </c>
      <c r="N165">
        <f t="shared" ca="1" si="57"/>
        <v>6494</v>
      </c>
      <c r="O165">
        <f t="shared" ca="1" si="58"/>
        <v>3</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uph</v>
      </c>
      <c r="AB165" t="s">
        <v>91</v>
      </c>
      <c r="AC165">
        <v>86575</v>
      </c>
      <c r="AD165">
        <v>14</v>
      </c>
      <c r="AE165" t="s">
        <v>411</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t="shared" ca="1" si="64"/>
        <v>{"dy":17,"sl":3,"tp":"uph","vl":"86575","cn":14,"pt":"DI","pr":5}</v>
      </c>
    </row>
    <row r="166" spans="1:40">
      <c r="A166">
        <v>17</v>
      </c>
      <c r="B166">
        <v>4</v>
      </c>
      <c r="C166">
        <f t="shared" si="55"/>
        <v>0</v>
      </c>
      <c r="D166">
        <f t="shared" ca="1" si="68"/>
        <v>0.55022595779560224</v>
      </c>
      <c r="E166">
        <f t="shared" ca="1" si="68"/>
        <v>0.50563213761686809</v>
      </c>
      <c r="F166">
        <f t="shared" ca="1" si="68"/>
        <v>0.3009108449850737</v>
      </c>
      <c r="G166">
        <f t="shared" ca="1" si="68"/>
        <v>0.45103059952197921</v>
      </c>
      <c r="H166">
        <f t="shared" ca="1" si="68"/>
        <v>0.91864888723127025</v>
      </c>
      <c r="I166">
        <f t="shared" ca="1" si="68"/>
        <v>0.826136668907968</v>
      </c>
      <c r="M166" t="str">
        <f t="shared" ca="1" si="56"/>
        <v>안 지정 캐릭터 PP 일반등급</v>
      </c>
      <c r="N166">
        <f t="shared" ca="1" si="57"/>
        <v>50563</v>
      </c>
      <c r="O166">
        <f t="shared" ca="1" si="58"/>
        <v>9</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2700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fe</v>
      </c>
      <c r="AB166" t="s">
        <v>82</v>
      </c>
      <c r="AC166" t="s">
        <v>409</v>
      </c>
      <c r="AD166">
        <v>1</v>
      </c>
      <c r="AE166" t="s">
        <v>126</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t="shared" ca="1" si="64"/>
        <v>{"dy":17,"sl":4,"tp":"fe","vl":"Equip6101","cn":1,"pt":"GO","pr":3100}</v>
      </c>
    </row>
    <row r="167" spans="1:40">
      <c r="A167">
        <v>17</v>
      </c>
      <c r="B167">
        <v>5</v>
      </c>
      <c r="C167">
        <f t="shared" si="55"/>
        <v>0</v>
      </c>
      <c r="D167">
        <f t="shared" ca="1" si="68"/>
        <v>0.83623123835199342</v>
      </c>
      <c r="E167">
        <f t="shared" ca="1" si="68"/>
        <v>0.49848766445821935</v>
      </c>
      <c r="F167">
        <f t="shared" ca="1" si="68"/>
        <v>0.81416741767835465</v>
      </c>
      <c r="G167">
        <f t="shared" ca="1" si="68"/>
        <v>0.20131654787229225</v>
      </c>
      <c r="H167">
        <f t="shared" ca="1" si="68"/>
        <v>0.19762944561778184</v>
      </c>
      <c r="I167">
        <f t="shared" ca="1" si="68"/>
        <v>0.13957729089832471</v>
      </c>
      <c r="M167" t="str">
        <f t="shared" ca="1" si="56"/>
        <v>안 지정 캐릭터 PP 일반등급</v>
      </c>
      <c r="N167">
        <f t="shared" ca="1" si="57"/>
        <v>49848</v>
      </c>
      <c r="O167">
        <f t="shared" ca="1" si="58"/>
        <v>8</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2400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207</v>
      </c>
      <c r="W167">
        <v>1</v>
      </c>
      <c r="X167" t="s">
        <v>126</v>
      </c>
      <c r="Z167">
        <v>3100</v>
      </c>
      <c r="AA167" t="str">
        <f t="shared" ca="1" si="60"/>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t="shared" ca="1" si="64"/>
        <v>{"dy":17,"sl":5,"tp":"upn","vl":"10498","cn":9,"pt":"GO","pr":2700}</v>
      </c>
    </row>
    <row r="168" spans="1:40">
      <c r="A168">
        <v>17</v>
      </c>
      <c r="B168">
        <v>6</v>
      </c>
      <c r="C168">
        <f t="shared" si="55"/>
        <v>0</v>
      </c>
      <c r="D168">
        <f t="shared" ca="1" si="68"/>
        <v>4.332233814527664E-2</v>
      </c>
      <c r="E168">
        <f t="shared" ca="1" si="68"/>
        <v>0.9778637792259578</v>
      </c>
      <c r="F168">
        <f t="shared" ca="1" si="68"/>
        <v>0.82593193235071405</v>
      </c>
      <c r="G168">
        <f t="shared" ca="1" si="68"/>
        <v>0.13457247895215052</v>
      </c>
      <c r="H168">
        <f t="shared" ca="1" si="68"/>
        <v>0.93092561964001574</v>
      </c>
      <c r="I168">
        <f t="shared" ca="1" si="68"/>
        <v>0.54300010574813196</v>
      </c>
      <c r="M168" t="str">
        <f t="shared" ca="1" si="56"/>
        <v>지정 장비</v>
      </c>
      <c r="N168" t="str">
        <f t="shared" ca="1" si="57"/>
        <v>Equip8202</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DI</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40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82</v>
      </c>
      <c r="V168" t="s">
        <v>182</v>
      </c>
      <c r="W168">
        <v>1</v>
      </c>
      <c r="X168" t="s">
        <v>130</v>
      </c>
      <c r="Z168">
        <v>14</v>
      </c>
      <c r="AA168" t="str">
        <f t="shared" ca="1" si="60"/>
        <v>fe</v>
      </c>
      <c r="AB168" t="s">
        <v>82</v>
      </c>
      <c r="AC168" t="s">
        <v>182</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0.58460891537016701</v>
      </c>
      <c r="E169">
        <f t="shared" ca="1" si="68"/>
        <v>0.57818097021393045</v>
      </c>
      <c r="F169">
        <f t="shared" ca="1" si="68"/>
        <v>0.15775267990563935</v>
      </c>
      <c r="G169">
        <f t="shared" ca="1" si="68"/>
        <v>0.46381607669995406</v>
      </c>
      <c r="H169">
        <f t="shared" ca="1" si="68"/>
        <v>0.56867025201224963</v>
      </c>
      <c r="I169">
        <f t="shared" ca="1" si="68"/>
        <v>0.36253294938305292</v>
      </c>
      <c r="M169" t="str">
        <f t="shared" ca="1" si="56"/>
        <v>지정 장비</v>
      </c>
      <c r="N169" t="str">
        <f t="shared" ca="1" si="57"/>
        <v>Equip6302</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22300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82</v>
      </c>
      <c r="V169" t="s">
        <v>114</v>
      </c>
      <c r="W169">
        <v>1</v>
      </c>
      <c r="X169" t="s">
        <v>126</v>
      </c>
      <c r="Z169">
        <v>1000</v>
      </c>
      <c r="AA169" t="str">
        <f t="shared" ca="1" si="60"/>
        <v>fe</v>
      </c>
      <c r="AB169" t="s">
        <v>82</v>
      </c>
      <c r="AC169" t="s">
        <v>189</v>
      </c>
      <c r="AD169">
        <v>1</v>
      </c>
      <c r="AE169" t="s">
        <v>126</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0.20499732733685361</v>
      </c>
      <c r="E170">
        <f t="shared" ca="1" si="68"/>
        <v>0.29465986577792669</v>
      </c>
      <c r="F170">
        <f t="shared" ca="1" si="68"/>
        <v>0.71994005021834151</v>
      </c>
      <c r="G170">
        <f t="shared" ca="1" si="68"/>
        <v>0.97191780426438024</v>
      </c>
      <c r="H170">
        <f t="shared" ca="1" si="68"/>
        <v>0.64560838529046283</v>
      </c>
      <c r="I170">
        <f t="shared" ca="1" si="68"/>
        <v>0.92538502595554584</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413</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t="shared" ca="1" si="64"/>
        <v>{"dy":17,"sl":8,"tp":"fc","vl":"Actor2128","cn":1,"pt":"DI","pp":229,"pr":169}</v>
      </c>
    </row>
    <row r="171" spans="1:40">
      <c r="A171">
        <v>17</v>
      </c>
      <c r="B171">
        <v>9</v>
      </c>
      <c r="C171">
        <f t="shared" si="55"/>
        <v>0</v>
      </c>
      <c r="D171">
        <f t="shared" ca="1" si="68"/>
        <v>0.18850732674918225</v>
      </c>
      <c r="E171">
        <f t="shared" ca="1" si="68"/>
        <v>5.1043207663798662E-2</v>
      </c>
      <c r="F171">
        <f t="shared" ca="1" si="68"/>
        <v>0.34854086429770648</v>
      </c>
      <c r="G171">
        <f t="shared" ca="1" si="68"/>
        <v>0.6800664780856075</v>
      </c>
      <c r="H171">
        <f t="shared" ca="1" si="68"/>
        <v>0.13561853644186206</v>
      </c>
      <c r="I171">
        <f t="shared" ca="1" si="68"/>
        <v>0.34844369234132677</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fp</v>
      </c>
      <c r="AB171" t="s">
        <v>86</v>
      </c>
      <c r="AC171" t="s">
        <v>413</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t="shared" ca="1" si="64"/>
        <v>{"dy":17,"sl":9,"tp":"fp","vl":"Actor2128","cn":30,"pt":"DI","pp":52,"pr":24}</v>
      </c>
    </row>
    <row r="172" spans="1:40">
      <c r="A172">
        <v>18</v>
      </c>
      <c r="B172">
        <v>0</v>
      </c>
      <c r="C172">
        <f t="shared" si="55"/>
        <v>0</v>
      </c>
      <c r="D172">
        <f t="shared" ref="D172:I181" ca="1" si="69">RAND()</f>
        <v>0.22078069160039426</v>
      </c>
      <c r="E172">
        <f t="shared" ca="1" si="69"/>
        <v>0.95104331349923588</v>
      </c>
      <c r="F172">
        <f t="shared" ca="1" si="69"/>
        <v>0.6841231384695089</v>
      </c>
      <c r="G172">
        <f t="shared" ca="1" si="69"/>
        <v>0.21071982495408836</v>
      </c>
      <c r="H172">
        <f t="shared" ca="1" si="69"/>
        <v>8.1654425293116617E-2</v>
      </c>
      <c r="I172">
        <f t="shared" ca="1" si="69"/>
        <v>0.89748323779327799</v>
      </c>
      <c r="M172" t="str">
        <f t="shared" ca="1" si="56"/>
        <v>지정 장비</v>
      </c>
      <c r="N172" t="str">
        <f t="shared" ca="1" si="57"/>
        <v>Equip8201</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44</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185</v>
      </c>
      <c r="W172">
        <v>1</v>
      </c>
      <c r="X172" t="s">
        <v>126</v>
      </c>
      <c r="Z172">
        <v>7300</v>
      </c>
      <c r="AA172" t="str">
        <f t="shared" ca="1" si="60"/>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t="shared" ca="1" si="64"/>
        <v>{"dy":18,"sl":0,"tp":"upn","vl":"3427","cn":9,"pt":"GO","pr":2700}</v>
      </c>
    </row>
    <row r="173" spans="1:40">
      <c r="A173">
        <v>18</v>
      </c>
      <c r="B173">
        <v>1</v>
      </c>
      <c r="C173">
        <f t="shared" si="55"/>
        <v>0</v>
      </c>
      <c r="D173">
        <f t="shared" ca="1" si="69"/>
        <v>1.3775801047873459E-2</v>
      </c>
      <c r="E173">
        <f t="shared" ca="1" si="69"/>
        <v>0.45925513447303967</v>
      </c>
      <c r="F173">
        <f t="shared" ca="1" si="69"/>
        <v>0.28126689680415617</v>
      </c>
      <c r="G173">
        <f t="shared" ca="1" si="69"/>
        <v>0.48949854164993978</v>
      </c>
      <c r="H173">
        <f t="shared" ca="1" si="69"/>
        <v>0.27149685571130766</v>
      </c>
      <c r="I173">
        <f t="shared" ca="1" si="69"/>
        <v>0.41295077737004027</v>
      </c>
      <c r="M173" t="str">
        <f t="shared" ca="1" si="56"/>
        <v>지정 장비</v>
      </c>
      <c r="N173" t="str">
        <f t="shared" ca="1" si="57"/>
        <v>Equip4002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700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82</v>
      </c>
      <c r="V173" t="s">
        <v>257</v>
      </c>
      <c r="W173">
        <v>1</v>
      </c>
      <c r="X173" t="s">
        <v>126</v>
      </c>
      <c r="Z173">
        <v>2000</v>
      </c>
      <c r="AA173" t="str">
        <f t="shared" ca="1" si="60"/>
        <v>fe</v>
      </c>
      <c r="AB173" t="s">
        <v>82</v>
      </c>
      <c r="AC173" t="s">
        <v>185</v>
      </c>
      <c r="AD173">
        <v>1</v>
      </c>
      <c r="AE173" t="s">
        <v>126</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t="shared" ca="1" si="64"/>
        <v>{"dy":18,"sl":1,"tp":"fe","vl":"Equip1302","cn":1,"pt":"GO","pr":7300}</v>
      </c>
    </row>
    <row r="174" spans="1:40">
      <c r="A174">
        <v>18</v>
      </c>
      <c r="B174">
        <v>2</v>
      </c>
      <c r="C174">
        <f t="shared" si="55"/>
        <v>0</v>
      </c>
      <c r="D174">
        <f t="shared" ca="1" si="69"/>
        <v>0.12016823221586126</v>
      </c>
      <c r="E174">
        <f t="shared" ca="1" si="69"/>
        <v>0.85931629773374596</v>
      </c>
      <c r="F174">
        <f t="shared" ca="1" si="69"/>
        <v>0.20766041568661742</v>
      </c>
      <c r="G174">
        <f t="shared" ca="1" si="69"/>
        <v>0.15315420544496583</v>
      </c>
      <c r="H174">
        <f t="shared" ca="1" si="69"/>
        <v>0.42175500328879623</v>
      </c>
      <c r="I174">
        <f t="shared" ca="1" si="69"/>
        <v>0.38066570832928748</v>
      </c>
      <c r="M174" t="str">
        <f t="shared" ca="1" si="56"/>
        <v>안 지정 캐릭터 PP 영웅등급</v>
      </c>
      <c r="N174">
        <f t="shared" ca="1" si="57"/>
        <v>85931</v>
      </c>
      <c r="O174">
        <f t="shared" ca="1" si="58"/>
        <v>13</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3900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fe</v>
      </c>
      <c r="AB174" t="s">
        <v>82</v>
      </c>
      <c r="AC174" t="s">
        <v>251</v>
      </c>
      <c r="AD174">
        <v>1</v>
      </c>
      <c r="AE174" t="s">
        <v>126</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t="shared" ca="1" si="64"/>
        <v>{"dy":18,"sl":2,"tp":"fe","vl":"Equip5101","cn":1,"pt":"GO","pr":1500}</v>
      </c>
    </row>
    <row r="175" spans="1:40">
      <c r="A175">
        <v>18</v>
      </c>
      <c r="B175">
        <v>3</v>
      </c>
      <c r="C175">
        <f t="shared" si="55"/>
        <v>0</v>
      </c>
      <c r="D175">
        <f t="shared" ca="1" si="69"/>
        <v>0.96323838905726189</v>
      </c>
      <c r="E175">
        <f t="shared" ca="1" si="69"/>
        <v>0.76881462059187156</v>
      </c>
      <c r="F175">
        <f t="shared" ca="1" si="69"/>
        <v>0.80284420474483509</v>
      </c>
      <c r="G175">
        <f t="shared" ca="1" si="69"/>
        <v>0.6684259415688818</v>
      </c>
      <c r="H175">
        <f t="shared" ca="1" si="69"/>
        <v>7.5972073952158214E-2</v>
      </c>
      <c r="I175">
        <f t="shared" ca="1" si="69"/>
        <v>0.19129179956540288</v>
      </c>
      <c r="M175" t="str">
        <f t="shared" ca="1" si="56"/>
        <v>안 지정 캐릭터 PP 일반등급</v>
      </c>
      <c r="N175">
        <f t="shared" ca="1" si="57"/>
        <v>76881</v>
      </c>
      <c r="O175">
        <f t="shared" ca="1" si="58"/>
        <v>12</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3600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t="shared" ca="1" si="64"/>
        <v>{"dy":18,"sl":3,"tp":"upn","vl":"85725","cn":14,"pt":"GO","pr":4200}</v>
      </c>
    </row>
    <row r="176" spans="1:40">
      <c r="A176">
        <v>18</v>
      </c>
      <c r="B176">
        <v>4</v>
      </c>
      <c r="C176">
        <f t="shared" si="55"/>
        <v>0</v>
      </c>
      <c r="D176">
        <f t="shared" ca="1" si="69"/>
        <v>0.74173652073233809</v>
      </c>
      <c r="E176">
        <f t="shared" ca="1" si="69"/>
        <v>0.93271646964762966</v>
      </c>
      <c r="F176">
        <f t="shared" ca="1" si="69"/>
        <v>0.6478829988688305</v>
      </c>
      <c r="G176">
        <f t="shared" ca="1" si="69"/>
        <v>4.0639672004861849E-3</v>
      </c>
      <c r="H176">
        <f t="shared" ca="1" si="69"/>
        <v>0.66118700650543194</v>
      </c>
      <c r="I176">
        <f t="shared" ca="1" si="69"/>
        <v>0.93690430436396555</v>
      </c>
      <c r="M176" t="str">
        <f t="shared" ca="1" si="56"/>
        <v>안 지정 캐릭터 PP 일반등급</v>
      </c>
      <c r="N176">
        <f t="shared" ca="1" si="57"/>
        <v>93271</v>
      </c>
      <c r="O176">
        <f t="shared" ca="1" si="58"/>
        <v>14</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4200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fe</v>
      </c>
      <c r="AB176" t="s">
        <v>82</v>
      </c>
      <c r="AC176" t="s">
        <v>412</v>
      </c>
      <c r="AD176">
        <v>1</v>
      </c>
      <c r="AE176" t="s">
        <v>130</v>
      </c>
      <c r="AF176">
        <v>179</v>
      </c>
      <c r="AG176">
        <v>129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t="shared" ca="1" si="64"/>
        <v>{"dy":18,"sl":4,"tp":"fe","vl":"Equip3401","cn":1,"pt":"DI","pp":179,"pr":129}</v>
      </c>
    </row>
    <row r="177" spans="1:40">
      <c r="A177">
        <v>18</v>
      </c>
      <c r="B177">
        <v>5</v>
      </c>
      <c r="C177">
        <f t="shared" si="55"/>
        <v>0</v>
      </c>
      <c r="D177">
        <f t="shared" ca="1" si="69"/>
        <v>0.39698635335425114</v>
      </c>
      <c r="E177">
        <f t="shared" ca="1" si="69"/>
        <v>0.75233830222819675</v>
      </c>
      <c r="F177">
        <f t="shared" ca="1" si="69"/>
        <v>0.24158175838472573</v>
      </c>
      <c r="G177">
        <f t="shared" ca="1" si="69"/>
        <v>0.25338682978259275</v>
      </c>
      <c r="H177">
        <f t="shared" ca="1" si="69"/>
        <v>0.49421904072010925</v>
      </c>
      <c r="I177">
        <f t="shared" ca="1" si="69"/>
        <v>0.602164986306572</v>
      </c>
      <c r="M177" t="str">
        <f t="shared" ca="1" si="56"/>
        <v>지정 장비</v>
      </c>
      <c r="N177" t="str">
        <f t="shared" ca="1" si="57"/>
        <v>Equip6301</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22600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251</v>
      </c>
      <c r="W177">
        <v>1</v>
      </c>
      <c r="X177" t="s">
        <v>126</v>
      </c>
      <c r="Z177">
        <v>1500</v>
      </c>
      <c r="AA177" t="str">
        <f t="shared" ca="1" si="60"/>
        <v>fe</v>
      </c>
      <c r="AB177" t="s">
        <v>82</v>
      </c>
      <c r="AC177" t="s">
        <v>184</v>
      </c>
      <c r="AD177">
        <v>1</v>
      </c>
      <c r="AE177" t="s">
        <v>126</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t="shared" ca="1" si="64"/>
        <v>{"dy":18,"sl":5,"tp":"fe","vl":"Equip6102","cn":1,"pt":"GO","pr":3600}</v>
      </c>
    </row>
    <row r="178" spans="1:40">
      <c r="A178">
        <v>18</v>
      </c>
      <c r="B178">
        <v>6</v>
      </c>
      <c r="C178">
        <f t="shared" si="55"/>
        <v>0</v>
      </c>
      <c r="D178">
        <f t="shared" ca="1" si="69"/>
        <v>0.59485233016748817</v>
      </c>
      <c r="E178">
        <f t="shared" ca="1" si="69"/>
        <v>6.001244236401726E-2</v>
      </c>
      <c r="F178">
        <f t="shared" ca="1" si="69"/>
        <v>0.32319981072657333</v>
      </c>
      <c r="G178">
        <f t="shared" ca="1" si="69"/>
        <v>0.94719868511413008</v>
      </c>
      <c r="H178">
        <f t="shared" ca="1" si="69"/>
        <v>9.9871686297837825E-2</v>
      </c>
      <c r="I178">
        <f t="shared" ca="1" si="69"/>
        <v>0.68932540411033227</v>
      </c>
      <c r="M178" t="str">
        <f t="shared" ca="1" si="56"/>
        <v>지정 장비</v>
      </c>
      <c r="N178" t="str">
        <f t="shared" ca="1" si="57"/>
        <v>Equip0301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7700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82</v>
      </c>
      <c r="V178" t="s">
        <v>184</v>
      </c>
      <c r="W178">
        <v>1</v>
      </c>
      <c r="X178" t="s">
        <v>126</v>
      </c>
      <c r="Z178">
        <v>3600</v>
      </c>
      <c r="AA178" t="str">
        <f t="shared" ca="1" si="60"/>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t="shared" ca="1" si="64"/>
        <v>{"dy":18,"sl":6,"tp":"uph","vl":"22126","cn":10,"pt":"GO","pr":3000}</v>
      </c>
    </row>
    <row r="179" spans="1:40">
      <c r="A179">
        <v>18</v>
      </c>
      <c r="B179">
        <v>7</v>
      </c>
      <c r="C179">
        <f t="shared" si="55"/>
        <v>0</v>
      </c>
      <c r="D179">
        <f t="shared" ca="1" si="69"/>
        <v>0.60646418977471062</v>
      </c>
      <c r="E179">
        <f t="shared" ca="1" si="69"/>
        <v>0.69284662453047507</v>
      </c>
      <c r="F179">
        <f t="shared" ca="1" si="69"/>
        <v>0.33342204021956579</v>
      </c>
      <c r="G179">
        <f t="shared" ca="1" si="69"/>
        <v>0.74056984622121669</v>
      </c>
      <c r="H179">
        <f t="shared" ca="1" si="69"/>
        <v>0.96073281189377469</v>
      </c>
      <c r="I179">
        <f t="shared" ca="1" si="69"/>
        <v>0.35784732497283578</v>
      </c>
      <c r="M179" t="str">
        <f t="shared" ca="1" si="56"/>
        <v>지정 장비</v>
      </c>
      <c r="N179" t="str">
        <f t="shared" ca="1" si="57"/>
        <v>Equip8001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4800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82</v>
      </c>
      <c r="V179" t="s">
        <v>296</v>
      </c>
      <c r="W179">
        <v>1</v>
      </c>
      <c r="X179" t="s">
        <v>126</v>
      </c>
      <c r="Z179">
        <v>4500</v>
      </c>
      <c r="AA179" t="str">
        <f t="shared" ca="1" si="60"/>
        <v>fe</v>
      </c>
      <c r="AB179" t="s">
        <v>82</v>
      </c>
      <c r="AC179" t="s">
        <v>296</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t="shared" ca="1" si="64"/>
        <v>{"dy":18,"sl":7,"tp":"fe","vl":"Equip8001","cn":1,"pt":"GO","pr":4500}</v>
      </c>
    </row>
    <row r="180" spans="1:40">
      <c r="A180">
        <v>18</v>
      </c>
      <c r="B180">
        <v>8</v>
      </c>
      <c r="C180">
        <f t="shared" si="55"/>
        <v>0</v>
      </c>
      <c r="D180">
        <f t="shared" ca="1" si="69"/>
        <v>0.89855154099253098</v>
      </c>
      <c r="E180">
        <f t="shared" ca="1" si="69"/>
        <v>0.40406051640929852</v>
      </c>
      <c r="F180">
        <f t="shared" ca="1" si="69"/>
        <v>0.44464229307616243</v>
      </c>
      <c r="G180">
        <f t="shared" ca="1" si="69"/>
        <v>0.37941143173406422</v>
      </c>
      <c r="H180">
        <f t="shared" ca="1" si="69"/>
        <v>0.79321097547183872</v>
      </c>
      <c r="I180">
        <f t="shared" ca="1" si="69"/>
        <v>0.714253902597483</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fc</v>
      </c>
      <c r="AB180" t="s">
        <v>85</v>
      </c>
      <c r="AC180" t="s">
        <v>414</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t="shared" ca="1" si="64"/>
        <v>{"dy":18,"sl":8,"tp":"fc","vl":"Actor1141","cn":1,"pt":"DI","pp":219,"pr":159}</v>
      </c>
    </row>
    <row r="181" spans="1:40">
      <c r="A181">
        <v>18</v>
      </c>
      <c r="B181">
        <v>9</v>
      </c>
      <c r="C181">
        <f t="shared" si="55"/>
        <v>0</v>
      </c>
      <c r="D181">
        <f t="shared" ca="1" si="69"/>
        <v>0.72593006641506819</v>
      </c>
      <c r="E181">
        <f t="shared" ca="1" si="69"/>
        <v>0.71934583203472235</v>
      </c>
      <c r="F181">
        <f t="shared" ca="1" si="69"/>
        <v>0.82906417118787901</v>
      </c>
      <c r="G181">
        <f t="shared" ca="1" si="69"/>
        <v>0.59602349225134255</v>
      </c>
      <c r="H181">
        <f t="shared" ca="1" si="69"/>
        <v>0.67991969371012362</v>
      </c>
      <c r="I181">
        <f t="shared" ca="1" si="69"/>
        <v>0.7142047502104405</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fp</v>
      </c>
      <c r="AB181" t="s">
        <v>86</v>
      </c>
      <c r="AC181" t="s">
        <v>414</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t="shared" ca="1" si="64"/>
        <v>{"dy":18,"sl":9,"tp":"fp","vl":"Actor1141","cn":75,"pt":"DI","pp":172,"pr":69}</v>
      </c>
    </row>
    <row r="182" spans="1:40">
      <c r="A182">
        <v>19</v>
      </c>
      <c r="B182">
        <v>0</v>
      </c>
      <c r="C182">
        <f t="shared" si="55"/>
        <v>0</v>
      </c>
      <c r="D182">
        <f t="shared" ref="D182:I191" ca="1" si="70">RAND()</f>
        <v>0.80826280207328272</v>
      </c>
      <c r="E182">
        <f t="shared" ca="1" si="70"/>
        <v>0.83965407003924553</v>
      </c>
      <c r="F182">
        <f t="shared" ca="1" si="70"/>
        <v>0.68401115392750256</v>
      </c>
      <c r="G182">
        <f t="shared" ca="1" si="70"/>
        <v>0.70853645861145276</v>
      </c>
      <c r="H182">
        <f t="shared" ca="1" si="70"/>
        <v>0.8475754508605684</v>
      </c>
      <c r="I182">
        <f t="shared" ca="1" si="70"/>
        <v>0.39173739280351216</v>
      </c>
      <c r="M182" t="str">
        <f t="shared" ca="1" si="56"/>
        <v>지정 장비</v>
      </c>
      <c r="N182" t="str">
        <f t="shared" ca="1" si="57"/>
        <v>Equip7201</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9300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82</v>
      </c>
      <c r="V182" t="s">
        <v>294</v>
      </c>
      <c r="W182">
        <v>1</v>
      </c>
      <c r="X182" t="s">
        <v>126</v>
      </c>
      <c r="Z182">
        <v>1300</v>
      </c>
      <c r="AA182" t="str">
        <f t="shared" ca="1" si="60"/>
        <v>fe</v>
      </c>
      <c r="AB182" t="s">
        <v>82</v>
      </c>
      <c r="AC182" t="s">
        <v>294</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t="shared" ca="1" si="64"/>
        <v>{"dy":19,"sl":0,"tp":"fe","vl":"Equip2101","cn":1,"pt":"GO","pr":1300}</v>
      </c>
    </row>
    <row r="183" spans="1:40">
      <c r="A183">
        <v>19</v>
      </c>
      <c r="B183">
        <v>1</v>
      </c>
      <c r="C183">
        <f t="shared" si="55"/>
        <v>0</v>
      </c>
      <c r="D183">
        <f t="shared" ca="1" si="70"/>
        <v>0.31754738136270033</v>
      </c>
      <c r="E183">
        <f t="shared" ca="1" si="70"/>
        <v>3.0022009780924286E-2</v>
      </c>
      <c r="F183">
        <f t="shared" ca="1" si="70"/>
        <v>0.20418558100644579</v>
      </c>
      <c r="G183">
        <f t="shared" ca="1" si="70"/>
        <v>0.79632671574447333</v>
      </c>
      <c r="H183">
        <f t="shared" ca="1" si="70"/>
        <v>0.90813246044957552</v>
      </c>
      <c r="I183">
        <f t="shared" ca="1" si="70"/>
        <v>0.89440408168954455</v>
      </c>
      <c r="M183" t="str">
        <f t="shared" ca="1" si="56"/>
        <v>지정 장비</v>
      </c>
      <c r="N183" t="str">
        <f t="shared" ca="1" si="57"/>
        <v>Equip0101</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1500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82</v>
      </c>
      <c r="V183" t="s">
        <v>248</v>
      </c>
      <c r="W183">
        <v>1</v>
      </c>
      <c r="X183" t="s">
        <v>130</v>
      </c>
      <c r="Z183">
        <v>15</v>
      </c>
      <c r="AA183" t="str">
        <f t="shared" ca="1" si="60"/>
        <v>fe</v>
      </c>
      <c r="AB183" t="s">
        <v>82</v>
      </c>
      <c r="AC183" t="s">
        <v>248</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t="shared" ca="1" si="64"/>
        <v>{"dy":19,"sl":1,"tp":"fe","vl":"Equip7202","cn":1,"pt":"DI","pr":15}</v>
      </c>
    </row>
    <row r="184" spans="1:40">
      <c r="A184">
        <v>19</v>
      </c>
      <c r="B184">
        <v>2</v>
      </c>
      <c r="C184">
        <f t="shared" si="55"/>
        <v>0</v>
      </c>
      <c r="D184">
        <f t="shared" ca="1" si="70"/>
        <v>0.70830343931100814</v>
      </c>
      <c r="E184">
        <f t="shared" ca="1" si="70"/>
        <v>0.42546075523439819</v>
      </c>
      <c r="F184">
        <f t="shared" ca="1" si="70"/>
        <v>0.49437284312215513</v>
      </c>
      <c r="G184">
        <f t="shared" ca="1" si="70"/>
        <v>0.37313615328269922</v>
      </c>
      <c r="H184">
        <f t="shared" ca="1" si="70"/>
        <v>9.4411172906694318E-2</v>
      </c>
      <c r="I184">
        <f t="shared" ca="1" si="70"/>
        <v>0.8768617502767152</v>
      </c>
      <c r="M184" t="str">
        <f t="shared" ca="1" si="56"/>
        <v>안 지정 캐릭터 PP 영웅등급</v>
      </c>
      <c r="N184">
        <f t="shared" ca="1" si="57"/>
        <v>42546</v>
      </c>
      <c r="O184">
        <f t="shared" ca="1" si="58"/>
        <v>8</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2400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fe</v>
      </c>
      <c r="AB184" t="s">
        <v>82</v>
      </c>
      <c r="AC184" t="s">
        <v>243</v>
      </c>
      <c r="AD184">
        <v>1</v>
      </c>
      <c r="AE184" t="s">
        <v>126</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0.76029778105789969</v>
      </c>
      <c r="E185">
        <f t="shared" ca="1" si="70"/>
        <v>0.80920756156351992</v>
      </c>
      <c r="F185">
        <f t="shared" ca="1" si="70"/>
        <v>3.1805569020936231E-2</v>
      </c>
      <c r="G185">
        <f t="shared" ca="1" si="70"/>
        <v>0.9001909101066784</v>
      </c>
      <c r="H185">
        <f t="shared" ca="1" si="70"/>
        <v>0.66727870899045083</v>
      </c>
      <c r="I185">
        <f t="shared" ca="1" si="70"/>
        <v>0.36692716112602908</v>
      </c>
      <c r="M185" t="str">
        <f t="shared" ca="1" si="56"/>
        <v>안 지정 캐릭터 PP 일반등급</v>
      </c>
      <c r="N185">
        <f t="shared" ca="1" si="57"/>
        <v>80920</v>
      </c>
      <c r="O185">
        <f t="shared" ca="1" si="58"/>
        <v>12</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3600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0.20375784204440217</v>
      </c>
      <c r="E186">
        <f t="shared" ca="1" si="70"/>
        <v>0.9057521074553414</v>
      </c>
      <c r="F186">
        <f t="shared" ca="1" si="70"/>
        <v>0.78747234433014335</v>
      </c>
      <c r="G186">
        <f t="shared" ca="1" si="70"/>
        <v>0.75887285221658896</v>
      </c>
      <c r="H186">
        <f t="shared" ca="1" si="70"/>
        <v>7.645039486702665E-2</v>
      </c>
      <c r="I186">
        <f t="shared" ca="1" si="70"/>
        <v>0.38536613701238087</v>
      </c>
      <c r="M186" t="str">
        <f t="shared" ca="1" si="56"/>
        <v>안 지정 캐릭터 PP 일반등급</v>
      </c>
      <c r="N186">
        <f t="shared" ca="1" si="57"/>
        <v>90575</v>
      </c>
      <c r="O186">
        <f t="shared" ca="1" si="58"/>
        <v>13</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3900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fe</v>
      </c>
      <c r="AB186" t="s">
        <v>82</v>
      </c>
      <c r="AC186" t="s">
        <v>181</v>
      </c>
      <c r="AD186">
        <v>1</v>
      </c>
      <c r="AE186" t="s">
        <v>126</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9.2762724139774155E-2</v>
      </c>
      <c r="E187">
        <f t="shared" ca="1" si="70"/>
        <v>0.37973245968800706</v>
      </c>
      <c r="F187">
        <f t="shared" ca="1" si="70"/>
        <v>0.54642476780982263</v>
      </c>
      <c r="G187">
        <f t="shared" ca="1" si="70"/>
        <v>0.53305678330225492</v>
      </c>
      <c r="H187">
        <f t="shared" ca="1" si="70"/>
        <v>0.8148102357508501</v>
      </c>
      <c r="I187">
        <f t="shared" ca="1" si="70"/>
        <v>0.70398842198817702</v>
      </c>
      <c r="M187" t="str">
        <f t="shared" ca="1" si="56"/>
        <v>지정 장비</v>
      </c>
      <c r="N187" t="str">
        <f t="shared" ca="1" si="57"/>
        <v>Equip3102</v>
      </c>
      <c r="O187">
        <f t="shared" ca="1" si="58"/>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1400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243</v>
      </c>
      <c r="W187">
        <v>1</v>
      </c>
      <c r="X187" t="s">
        <v>126</v>
      </c>
      <c r="Z187">
        <v>7100</v>
      </c>
      <c r="AA187" t="str">
        <f t="shared" ca="1" si="60"/>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0.30170429641950514</v>
      </c>
      <c r="E188">
        <f t="shared" ca="1" si="70"/>
        <v>0.12059977331388949</v>
      </c>
      <c r="F188">
        <f t="shared" ca="1" si="70"/>
        <v>0.88692036821790576</v>
      </c>
      <c r="G188">
        <f t="shared" ca="1" si="70"/>
        <v>0.79197074986873772</v>
      </c>
      <c r="H188">
        <f t="shared" ca="1" si="70"/>
        <v>0.58758194176393908</v>
      </c>
      <c r="I188">
        <f t="shared" ca="1" si="70"/>
        <v>0.60685713223724125</v>
      </c>
      <c r="M188" t="str">
        <f t="shared" ca="1" si="56"/>
        <v>지정 장비</v>
      </c>
      <c r="N188" t="str">
        <f t="shared" ca="1" si="57"/>
        <v>Equip1201</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3100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82</v>
      </c>
      <c r="V188" t="s">
        <v>111</v>
      </c>
      <c r="W188">
        <v>1</v>
      </c>
      <c r="X188" t="s">
        <v>126</v>
      </c>
      <c r="Z188">
        <v>3300</v>
      </c>
      <c r="AA188" t="str">
        <f t="shared" ca="1" si="60"/>
        <v>fe</v>
      </c>
      <c r="AB188" t="s">
        <v>82</v>
      </c>
      <c r="AC188" t="s">
        <v>203</v>
      </c>
      <c r="AD188">
        <v>1</v>
      </c>
      <c r="AE188" t="s">
        <v>126</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0.80271998581311477</v>
      </c>
      <c r="E189">
        <f t="shared" ca="1" si="70"/>
        <v>0.27274394833999183</v>
      </c>
      <c r="F189">
        <f t="shared" ca="1" si="70"/>
        <v>0.59343224513606019</v>
      </c>
      <c r="G189">
        <f t="shared" ca="1" si="70"/>
        <v>0.43957172805637157</v>
      </c>
      <c r="H189">
        <f t="shared" ca="1" si="70"/>
        <v>0.38336224788447715</v>
      </c>
      <c r="I189">
        <f t="shared" ca="1" si="70"/>
        <v>7.8844704310552571E-2</v>
      </c>
      <c r="M189" t="str">
        <f t="shared" ca="1" si="56"/>
        <v>지정 장비</v>
      </c>
      <c r="N189" t="str">
        <f t="shared" ca="1" si="57"/>
        <v>Equip3101</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1000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82</v>
      </c>
      <c r="V189" t="s">
        <v>181</v>
      </c>
      <c r="W189">
        <v>1</v>
      </c>
      <c r="X189" t="s">
        <v>126</v>
      </c>
      <c r="Z189">
        <v>5200</v>
      </c>
      <c r="AA189" t="str">
        <f t="shared" ca="1" si="60"/>
        <v>upn</v>
      </c>
      <c r="AB189" t="s">
        <v>92</v>
      </c>
      <c r="AC189">
        <v>52601</v>
      </c>
      <c r="AD189">
        <v>11</v>
      </c>
      <c r="AE189" t="s">
        <v>126</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0.9174515749390092</v>
      </c>
      <c r="E190">
        <f t="shared" ca="1" si="70"/>
        <v>0.44202625584219291</v>
      </c>
      <c r="F190">
        <f t="shared" ca="1" si="70"/>
        <v>0.15641209619209406</v>
      </c>
      <c r="G190">
        <f t="shared" ca="1" si="70"/>
        <v>8.8621609556157277E-2</v>
      </c>
      <c r="H190">
        <f t="shared" ca="1" si="70"/>
        <v>6.1266325915338982E-2</v>
      </c>
      <c r="I190">
        <f t="shared" ca="1" si="70"/>
        <v>0.10162481510712662</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416</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t="shared" ca="1" si="64"/>
        <v>{"dy":19,"sl":8,"tp":"fl1","vl":"Actor1002","cn":1,"pt":"DI","pp":64,"pr":49}</v>
      </c>
    </row>
    <row r="191" spans="1:40">
      <c r="A191">
        <v>19</v>
      </c>
      <c r="B191">
        <v>9</v>
      </c>
      <c r="C191">
        <f t="shared" si="55"/>
        <v>0</v>
      </c>
      <c r="D191">
        <f t="shared" ca="1" si="70"/>
        <v>0.51784144784095221</v>
      </c>
      <c r="E191">
        <f t="shared" ca="1" si="70"/>
        <v>9.559821675083191E-2</v>
      </c>
      <c r="F191">
        <f t="shared" ca="1" si="70"/>
        <v>3.6787978427171852E-2</v>
      </c>
      <c r="G191">
        <f t="shared" ca="1" si="70"/>
        <v>0.82005575861367097</v>
      </c>
      <c r="H191">
        <f t="shared" ca="1" si="70"/>
        <v>0.30746898413384549</v>
      </c>
      <c r="I191">
        <f t="shared" ca="1" si="70"/>
        <v>0.1376605740012673</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t="shared" ca="1" si="64"/>
        <v>{"dy":19,"sl":9}</v>
      </c>
    </row>
    <row r="192" spans="1:40">
      <c r="A192">
        <v>20</v>
      </c>
      <c r="B192">
        <v>0</v>
      </c>
      <c r="C192">
        <f t="shared" si="55"/>
        <v>0</v>
      </c>
      <c r="D192">
        <f t="shared" ref="D192:I201" ca="1" si="71">RAND()</f>
        <v>0.30723666868153099</v>
      </c>
      <c r="E192">
        <f t="shared" ca="1" si="71"/>
        <v>0.16024784079666032</v>
      </c>
      <c r="F192">
        <f t="shared" ca="1" si="71"/>
        <v>0.19674446710024684</v>
      </c>
      <c r="G192">
        <f t="shared" ca="1" si="71"/>
        <v>0.84164359123379373</v>
      </c>
      <c r="H192">
        <f t="shared" ca="1" si="71"/>
        <v>0.11544295289366124</v>
      </c>
      <c r="I192">
        <f t="shared" ca="1" si="71"/>
        <v>0.29914279420791323</v>
      </c>
      <c r="M192" t="str">
        <f t="shared" ca="1" si="56"/>
        <v>지정 장비</v>
      </c>
      <c r="N192" t="str">
        <f t="shared" ca="1" si="57"/>
        <v>Equip1102</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1100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192</v>
      </c>
      <c r="W192">
        <v>1</v>
      </c>
      <c r="X192" t="s">
        <v>126</v>
      </c>
      <c r="Z192">
        <v>1200</v>
      </c>
      <c r="AA192" t="str">
        <f t="shared" ca="1" si="60"/>
        <v>upn</v>
      </c>
      <c r="AB192" t="s">
        <v>92</v>
      </c>
      <c r="AC192">
        <v>69160</v>
      </c>
      <c r="AD192">
        <v>9</v>
      </c>
      <c r="AE192" t="s">
        <v>439</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t="shared" ca="1" si="64"/>
        <v>{"dy":20,"sl":0,"tp":"upn","vl":"69160","cn":9,"pt":"GO","pr":2700}</v>
      </c>
    </row>
    <row r="193" spans="1:40">
      <c r="A193">
        <v>20</v>
      </c>
      <c r="B193">
        <v>1</v>
      </c>
      <c r="C193">
        <f t="shared" si="55"/>
        <v>0</v>
      </c>
      <c r="D193">
        <f t="shared" ca="1" si="71"/>
        <v>0.8389475283432094</v>
      </c>
      <c r="E193">
        <f t="shared" ca="1" si="71"/>
        <v>0.92865431150268929</v>
      </c>
      <c r="F193">
        <f t="shared" ca="1" si="71"/>
        <v>0.37098816946268975</v>
      </c>
      <c r="G193">
        <f t="shared" ca="1" si="71"/>
        <v>0.14145851740079429</v>
      </c>
      <c r="H193">
        <f t="shared" ca="1" si="71"/>
        <v>0.8089934280698583</v>
      </c>
      <c r="I193">
        <f t="shared" ca="1" si="71"/>
        <v>0.17349126576662388</v>
      </c>
      <c r="M193" t="str">
        <f t="shared" ca="1" si="56"/>
        <v>지정 장비</v>
      </c>
      <c r="N193" t="str">
        <f t="shared" ca="1" si="57"/>
        <v>Equip8101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7600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82</v>
      </c>
      <c r="V193" t="s">
        <v>279</v>
      </c>
      <c r="W193">
        <v>1</v>
      </c>
      <c r="X193" t="s">
        <v>130</v>
      </c>
      <c r="Z193">
        <v>5</v>
      </c>
      <c r="AA193" t="str">
        <f t="shared" ca="1" si="60"/>
        <v>fe</v>
      </c>
      <c r="AB193" t="s">
        <v>82</v>
      </c>
      <c r="AC193" t="s">
        <v>279</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t="shared" ca="1" si="64"/>
        <v>{"dy":20,"sl":1,"tp":"fe","vl":"Equip5202","cn":1,"pt":"DI","pr":5}</v>
      </c>
    </row>
    <row r="194" spans="1:40">
      <c r="A194">
        <v>20</v>
      </c>
      <c r="B194">
        <v>2</v>
      </c>
      <c r="C194">
        <f t="shared" ref="C194:C257" si="72">IF(B194&lt;=9,0,
IF(B194=10,1,2))</f>
        <v>0</v>
      </c>
      <c r="D194">
        <f t="shared" ca="1" si="71"/>
        <v>0.75063771517614175</v>
      </c>
      <c r="E194">
        <f t="shared" ca="1" si="71"/>
        <v>3.7497612691429927E-2</v>
      </c>
      <c r="F194">
        <f t="shared" ca="1" si="71"/>
        <v>0.9146399798094268</v>
      </c>
      <c r="G194">
        <f t="shared" ca="1" si="71"/>
        <v>0.32522263198097734</v>
      </c>
      <c r="H194">
        <f t="shared" ca="1" si="71"/>
        <v>0.72401770122725884</v>
      </c>
      <c r="I194">
        <f t="shared" ca="1" si="71"/>
        <v>4.4477276298016122E-4</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3749</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upn</v>
      </c>
      <c r="AB194" t="s">
        <v>92</v>
      </c>
      <c r="AC194">
        <v>81403</v>
      </c>
      <c r="AD194">
        <v>13</v>
      </c>
      <c r="AE194" t="s">
        <v>431</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 t="shared" si="72"/>
        <v>0</v>
      </c>
      <c r="D195">
        <f t="shared" ca="1" si="71"/>
        <v>0.46020454858385051</v>
      </c>
      <c r="E195">
        <f t="shared" ca="1" si="71"/>
        <v>0.15421142430769919</v>
      </c>
      <c r="F195">
        <f t="shared" ca="1" si="71"/>
        <v>0.32144733879168852</v>
      </c>
      <c r="G195">
        <f t="shared" ca="1" si="71"/>
        <v>0.50561716567202442</v>
      </c>
      <c r="H195">
        <f t="shared" ca="1" si="71"/>
        <v>0.99893649288940844</v>
      </c>
      <c r="I195">
        <f t="shared" ca="1" si="71"/>
        <v>0.14625200384123394</v>
      </c>
      <c r="M195" t="str">
        <f t="shared" ca="1" si="73"/>
        <v>안 지정 캐릭터 PP 일반등급</v>
      </c>
      <c r="N195">
        <f t="shared" ca="1" si="74"/>
        <v>15421</v>
      </c>
      <c r="O195">
        <f t="shared" ca="1" si="75"/>
        <v>4</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1200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fe</v>
      </c>
      <c r="AB195" t="s">
        <v>82</v>
      </c>
      <c r="AC195" t="s">
        <v>192</v>
      </c>
      <c r="AD195">
        <v>1</v>
      </c>
      <c r="AE195" t="s">
        <v>126</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t="shared" ca="1" si="81"/>
        <v>{"dy":20,"sl":3,"tp":"fe","vl":"Equip2102","cn":1,"pt":"GO","pr":1200}</v>
      </c>
    </row>
    <row r="196" spans="1:40">
      <c r="A196">
        <v>20</v>
      </c>
      <c r="B196">
        <v>4</v>
      </c>
      <c r="C196">
        <f t="shared" si="72"/>
        <v>0</v>
      </c>
      <c r="D196">
        <f t="shared" ca="1" si="71"/>
        <v>0.80977464265171606</v>
      </c>
      <c r="E196">
        <f t="shared" ca="1" si="71"/>
        <v>0.26517499458908744</v>
      </c>
      <c r="F196">
        <f t="shared" ca="1" si="71"/>
        <v>0.88794470242556667</v>
      </c>
      <c r="G196">
        <f t="shared" ca="1" si="71"/>
        <v>0.92927544606109069</v>
      </c>
      <c r="H196">
        <f t="shared" ca="1" si="71"/>
        <v>0.75547232780296836</v>
      </c>
      <c r="I196">
        <f t="shared" ca="1" si="71"/>
        <v>0.48698501368467406</v>
      </c>
      <c r="M196" t="str">
        <f t="shared" ca="1" si="73"/>
        <v>안 지정 캐릭터 PP 일반등급</v>
      </c>
      <c r="N196">
        <f t="shared" ca="1" si="74"/>
        <v>26517</v>
      </c>
      <c r="O196">
        <f t="shared" ca="1" si="75"/>
        <v>6</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1800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fe</v>
      </c>
      <c r="AB196" t="s">
        <v>82</v>
      </c>
      <c r="AC196" t="s">
        <v>252</v>
      </c>
      <c r="AD196">
        <v>1</v>
      </c>
      <c r="AE196" t="s">
        <v>126</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t="shared" ca="1" si="81"/>
        <v>{"dy":20,"sl":4,"tp":"fe","vl":"Equip1001","cn":1,"pt":"GO","pr":800}</v>
      </c>
    </row>
    <row r="197" spans="1:40">
      <c r="A197">
        <v>20</v>
      </c>
      <c r="B197">
        <v>5</v>
      </c>
      <c r="C197">
        <f t="shared" si="72"/>
        <v>0</v>
      </c>
      <c r="D197">
        <f t="shared" ca="1" si="71"/>
        <v>0.65295606477758639</v>
      </c>
      <c r="E197">
        <f t="shared" ca="1" si="71"/>
        <v>0.59933720596749462</v>
      </c>
      <c r="F197">
        <f t="shared" ca="1" si="71"/>
        <v>0.11399338994522912</v>
      </c>
      <c r="G197">
        <f t="shared" ca="1" si="71"/>
        <v>0.28430450027097343</v>
      </c>
      <c r="H197">
        <f t="shared" ca="1" si="71"/>
        <v>0.87415560206729992</v>
      </c>
      <c r="I197">
        <f t="shared" ca="1" si="71"/>
        <v>0.51600227822907141</v>
      </c>
      <c r="M197" t="str">
        <f t="shared" ca="1" si="73"/>
        <v>안 지정 캐릭터 PP 영웅등급</v>
      </c>
      <c r="N197">
        <f t="shared" ca="1" si="74"/>
        <v>59933</v>
      </c>
      <c r="O197">
        <f t="shared" ca="1" si="75"/>
        <v>10</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3000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252</v>
      </c>
      <c r="W197">
        <v>1</v>
      </c>
      <c r="X197" t="s">
        <v>126</v>
      </c>
      <c r="Z197">
        <v>800</v>
      </c>
      <c r="AA197" t="str">
        <f t="shared" ca="1" si="77"/>
        <v>fe</v>
      </c>
      <c r="AB197" t="s">
        <v>82</v>
      </c>
      <c r="AC197" t="s">
        <v>207</v>
      </c>
      <c r="AD197">
        <v>1</v>
      </c>
      <c r="AE197" t="s">
        <v>126</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t="shared" ca="1" si="81"/>
        <v>{"dy":20,"sl":5,"tp":"fe","vl":"Equip7102","cn":1,"pt":"GO","pr":3800}</v>
      </c>
    </row>
    <row r="198" spans="1:40">
      <c r="A198">
        <v>20</v>
      </c>
      <c r="B198">
        <v>6</v>
      </c>
      <c r="C198">
        <f t="shared" si="72"/>
        <v>0</v>
      </c>
      <c r="D198">
        <f t="shared" ca="1" si="71"/>
        <v>0.11603322974766206</v>
      </c>
      <c r="E198">
        <f t="shared" ca="1" si="71"/>
        <v>0.15533158369973554</v>
      </c>
      <c r="F198">
        <f t="shared" ca="1" si="71"/>
        <v>9.318401987677194E-3</v>
      </c>
      <c r="G198">
        <f t="shared" ca="1" si="71"/>
        <v>0.43072903684434172</v>
      </c>
      <c r="H198">
        <f t="shared" ca="1" si="71"/>
        <v>0.48681176623581757</v>
      </c>
      <c r="I198">
        <f t="shared" ca="1" si="71"/>
        <v>0.70322333166065409</v>
      </c>
      <c r="M198" t="str">
        <f t="shared" ca="1" si="73"/>
        <v>지정 장비</v>
      </c>
      <c r="N198" t="str">
        <f t="shared" ca="1" si="74"/>
        <v>Equip2001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800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82</v>
      </c>
      <c r="V198" t="s">
        <v>207</v>
      </c>
      <c r="W198">
        <v>1</v>
      </c>
      <c r="X198" t="s">
        <v>126</v>
      </c>
      <c r="Z198">
        <v>3800</v>
      </c>
      <c r="AA198" t="str">
        <f t="shared" ca="1" si="77"/>
        <v>fe</v>
      </c>
      <c r="AB198" t="s">
        <v>82</v>
      </c>
      <c r="AC198" t="s">
        <v>296</v>
      </c>
      <c r="AD198">
        <v>1</v>
      </c>
      <c r="AE198" t="s">
        <v>126</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t="shared" ca="1" si="81"/>
        <v>{"dy":20,"sl":6,"tp":"fe","vl":"Equip8001","cn":1,"pt":"GO","pr":4600}</v>
      </c>
    </row>
    <row r="199" spans="1:40">
      <c r="A199">
        <v>20</v>
      </c>
      <c r="B199">
        <v>7</v>
      </c>
      <c r="C199">
        <f t="shared" si="72"/>
        <v>0</v>
      </c>
      <c r="D199">
        <f t="shared" ca="1" si="71"/>
        <v>0.91495507454634062</v>
      </c>
      <c r="E199">
        <f t="shared" ca="1" si="71"/>
        <v>0.16375167319529038</v>
      </c>
      <c r="F199">
        <f t="shared" ca="1" si="71"/>
        <v>7.4844194974462819E-2</v>
      </c>
      <c r="G199">
        <f t="shared" ca="1" si="71"/>
        <v>0.67865898560707305</v>
      </c>
      <c r="H199">
        <f t="shared" ca="1" si="71"/>
        <v>0.23016088786723587</v>
      </c>
      <c r="I199">
        <f t="shared" ca="1" si="71"/>
        <v>0.32539385445662672</v>
      </c>
      <c r="M199" t="str">
        <f t="shared" ca="1" si="73"/>
        <v>지정 장비</v>
      </c>
      <c r="N199" t="str">
        <f t="shared" ca="1" si="74"/>
        <v>Equip1302</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7300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82</v>
      </c>
      <c r="V199" t="s">
        <v>296</v>
      </c>
      <c r="W199">
        <v>1</v>
      </c>
      <c r="X199" t="s">
        <v>126</v>
      </c>
      <c r="Z199">
        <v>4600</v>
      </c>
      <c r="AA199" t="str">
        <f t="shared" ca="1" si="77"/>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t="shared" ca="1" si="81"/>
        <v>{"dy":20,"sl":7,"tp":"uph","vl":"88102","cn":14,"pt":"GO","pr":4200}</v>
      </c>
    </row>
    <row r="200" spans="1:40">
      <c r="A200">
        <v>20</v>
      </c>
      <c r="B200">
        <v>8</v>
      </c>
      <c r="C200">
        <f t="shared" si="72"/>
        <v>0</v>
      </c>
      <c r="D200">
        <f t="shared" ca="1" si="71"/>
        <v>0.6326823204895361</v>
      </c>
      <c r="E200">
        <f t="shared" ca="1" si="71"/>
        <v>0.90103308100307589</v>
      </c>
      <c r="F200">
        <f t="shared" ca="1" si="71"/>
        <v>0.25927321210338017</v>
      </c>
      <c r="G200">
        <f t="shared" ca="1" si="71"/>
        <v>0.27706634848161615</v>
      </c>
      <c r="H200">
        <f t="shared" ca="1" si="71"/>
        <v>0.85968506528777722</v>
      </c>
      <c r="I200">
        <f t="shared" ca="1" si="71"/>
        <v>0.70738705168402938</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87</v>
      </c>
      <c r="AC200" t="s">
        <v>421</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t="shared" ca="1" si="81"/>
        <v>{"dy":20,"sl":8,"tp":"fl1","vl":"Actor2015","cn":1,"pt":"DI","pp":54,"pr":39}</v>
      </c>
    </row>
    <row r="201" spans="1:40">
      <c r="A201">
        <v>20</v>
      </c>
      <c r="B201">
        <v>9</v>
      </c>
      <c r="C201">
        <f t="shared" si="72"/>
        <v>0</v>
      </c>
      <c r="D201">
        <f t="shared" ca="1" si="71"/>
        <v>2.8819039025318016E-2</v>
      </c>
      <c r="E201">
        <f t="shared" ca="1" si="71"/>
        <v>4.4678594088081058E-2</v>
      </c>
      <c r="F201">
        <f t="shared" ca="1" si="71"/>
        <v>8.4467354400159622E-2</v>
      </c>
      <c r="G201">
        <f t="shared" ca="1" si="71"/>
        <v>0.2137854332127489</v>
      </c>
      <c r="H201">
        <f t="shared" ca="1" si="71"/>
        <v>0.52380072125371713</v>
      </c>
      <c r="I201">
        <f t="shared" ca="1" si="71"/>
        <v>0.26885980324130032</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t="shared" ca="1" si="81"/>
        <v>{"dy":20,"sl":9}</v>
      </c>
    </row>
    <row r="202" spans="1:40">
      <c r="A202">
        <v>21</v>
      </c>
      <c r="B202">
        <v>0</v>
      </c>
      <c r="C202">
        <f t="shared" si="72"/>
        <v>0</v>
      </c>
      <c r="D202">
        <f t="shared" ref="D202:I211" ca="1" si="82">RAND()</f>
        <v>1.7788075623698996E-2</v>
      </c>
      <c r="E202">
        <f t="shared" ca="1" si="82"/>
        <v>0.59584680261211864</v>
      </c>
      <c r="F202">
        <f t="shared" ca="1" si="82"/>
        <v>0.88701751692590525</v>
      </c>
      <c r="G202">
        <f t="shared" ca="1" si="82"/>
        <v>0.33454786153700111</v>
      </c>
      <c r="H202">
        <f t="shared" ca="1" si="82"/>
        <v>4.4989629728863223E-3</v>
      </c>
      <c r="I202">
        <f t="shared" ca="1" si="82"/>
        <v>0.3721332793529869</v>
      </c>
      <c r="M202" t="str">
        <f t="shared" ca="1" si="73"/>
        <v>지정 장비</v>
      </c>
      <c r="N202" t="str">
        <f t="shared" ca="1" si="74"/>
        <v>Equip5101</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1200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82</v>
      </c>
      <c r="V202" t="s">
        <v>198</v>
      </c>
      <c r="W202">
        <v>1</v>
      </c>
      <c r="X202" t="s">
        <v>130</v>
      </c>
      <c r="Z202">
        <v>11</v>
      </c>
      <c r="AA202" t="str">
        <f t="shared" ca="1" si="77"/>
        <v>upn</v>
      </c>
      <c r="AB202" t="s">
        <v>433</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t="shared" ca="1" si="81"/>
        <v>{"dy":21,"sl":0,"tp":"upn","vl":"6467","cn":9,"pt":"GO","pr":2700}</v>
      </c>
    </row>
    <row r="203" spans="1:40">
      <c r="A203">
        <v>21</v>
      </c>
      <c r="B203">
        <v>1</v>
      </c>
      <c r="C203">
        <f t="shared" si="72"/>
        <v>0</v>
      </c>
      <c r="D203">
        <f t="shared" ca="1" si="82"/>
        <v>0.9231524941874254</v>
      </c>
      <c r="E203">
        <f t="shared" ca="1" si="82"/>
        <v>0.78669016750910947</v>
      </c>
      <c r="F203">
        <f t="shared" ca="1" si="82"/>
        <v>0.20746908946689202</v>
      </c>
      <c r="G203">
        <f t="shared" ca="1" si="82"/>
        <v>0.55762015848056268</v>
      </c>
      <c r="H203">
        <f t="shared" ca="1" si="82"/>
        <v>0.70123921559190894</v>
      </c>
      <c r="I203">
        <f t="shared" ca="1" si="82"/>
        <v>0.49377632935928928</v>
      </c>
      <c r="M203" t="str">
        <f t="shared" ca="1" si="73"/>
        <v>지정 장비</v>
      </c>
      <c r="N203" t="str">
        <f t="shared" ca="1" si="74"/>
        <v>Equip7001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2000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82</v>
      </c>
      <c r="V203" t="s">
        <v>260</v>
      </c>
      <c r="W203">
        <v>1</v>
      </c>
      <c r="X203" t="s">
        <v>126</v>
      </c>
      <c r="Z203">
        <v>1200</v>
      </c>
      <c r="AA203" t="str">
        <f t="shared" ca="1" si="77"/>
        <v>uph</v>
      </c>
      <c r="AB203" t="s">
        <v>432</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t="shared" ca="1" si="81"/>
        <v>{"dy":21,"sl":1,"tp":"uph","vl":"94861","cn":14,"pt":"DI","pr":4}</v>
      </c>
    </row>
    <row r="204" spans="1:40">
      <c r="A204">
        <v>21</v>
      </c>
      <c r="B204">
        <v>2</v>
      </c>
      <c r="C204">
        <f t="shared" si="72"/>
        <v>0</v>
      </c>
      <c r="D204">
        <f t="shared" ca="1" si="82"/>
        <v>0.58100090356006118</v>
      </c>
      <c r="E204">
        <f t="shared" ca="1" si="82"/>
        <v>0.32879098729881473</v>
      </c>
      <c r="F204">
        <f t="shared" ca="1" si="82"/>
        <v>0.53577277042231386</v>
      </c>
      <c r="G204">
        <f t="shared" ca="1" si="82"/>
        <v>0.64808273806414562</v>
      </c>
      <c r="H204">
        <f t="shared" ca="1" si="82"/>
        <v>0.988326190966067</v>
      </c>
      <c r="I204">
        <f t="shared" ca="1" si="82"/>
        <v>8.1154877028211447E-2</v>
      </c>
      <c r="M204" t="str">
        <f t="shared" ca="1" si="73"/>
        <v>안 지정 캐릭터 PP 영웅등급</v>
      </c>
      <c r="N204">
        <f t="shared" ca="1" si="74"/>
        <v>32879</v>
      </c>
      <c r="O204">
        <f t="shared" ca="1" si="75"/>
        <v>6</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1800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fe</v>
      </c>
      <c r="AB204" t="s">
        <v>82</v>
      </c>
      <c r="AC204" t="s">
        <v>422</v>
      </c>
      <c r="AD204">
        <v>1</v>
      </c>
      <c r="AE204" t="s">
        <v>130</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t="shared" ca="1" si="81"/>
        <v>{"dy":21,"sl":2,"tp":"fe","vl":"Equip5302","cn":1,"pt":"DI","pr":11}</v>
      </c>
    </row>
    <row r="205" spans="1:40">
      <c r="A205">
        <v>21</v>
      </c>
      <c r="B205">
        <v>3</v>
      </c>
      <c r="C205">
        <f t="shared" si="72"/>
        <v>0</v>
      </c>
      <c r="D205">
        <f t="shared" ca="1" si="82"/>
        <v>0.43218052913896388</v>
      </c>
      <c r="E205">
        <f t="shared" ca="1" si="82"/>
        <v>0.88481445287919702</v>
      </c>
      <c r="F205">
        <f t="shared" ca="1" si="82"/>
        <v>0.39728602500615051</v>
      </c>
      <c r="G205">
        <f t="shared" ca="1" si="82"/>
        <v>0.700370871051748</v>
      </c>
      <c r="H205">
        <f t="shared" ca="1" si="82"/>
        <v>0.5346221182574763</v>
      </c>
      <c r="I205">
        <f t="shared" ca="1" si="82"/>
        <v>0.10139420063797255</v>
      </c>
      <c r="M205" t="str">
        <f t="shared" ca="1" si="73"/>
        <v>안 지정 캐릭터 PP 일반등급</v>
      </c>
      <c r="N205">
        <f t="shared" ca="1" si="74"/>
        <v>88481</v>
      </c>
      <c r="O205">
        <f t="shared" ca="1" si="75"/>
        <v>13</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3900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fe</v>
      </c>
      <c r="AB205" t="s">
        <v>82</v>
      </c>
      <c r="AC205" t="s">
        <v>295</v>
      </c>
      <c r="AD205">
        <v>1</v>
      </c>
      <c r="AE205" t="s">
        <v>126</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t="shared" ca="1" si="81"/>
        <v>{"dy":21,"sl":3,"tp":"fe","vl":"Equip1101","cn":1,"pt":"GO","pr":1200}</v>
      </c>
    </row>
    <row r="206" spans="1:40">
      <c r="A206">
        <v>21</v>
      </c>
      <c r="B206">
        <v>4</v>
      </c>
      <c r="C206">
        <f t="shared" si="72"/>
        <v>0</v>
      </c>
      <c r="D206">
        <f t="shared" ca="1" si="82"/>
        <v>0.98507056977177454</v>
      </c>
      <c r="E206">
        <f t="shared" ca="1" si="82"/>
        <v>0.94800993362133124</v>
      </c>
      <c r="F206">
        <f t="shared" ca="1" si="82"/>
        <v>0.33239060869411463</v>
      </c>
      <c r="G206">
        <f t="shared" ca="1" si="82"/>
        <v>0.29823668460045916</v>
      </c>
      <c r="H206">
        <f t="shared" ca="1" si="82"/>
        <v>0.57064311580170868</v>
      </c>
      <c r="I206">
        <f t="shared" ca="1" si="82"/>
        <v>0.75755900488742656</v>
      </c>
      <c r="M206" t="str">
        <f t="shared" ca="1" si="73"/>
        <v>안 지정 캐릭터 PP 일반등급</v>
      </c>
      <c r="N206">
        <f t="shared" ca="1" si="74"/>
        <v>94800</v>
      </c>
      <c r="O206">
        <f t="shared" ca="1" si="75"/>
        <v>14</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4200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fe</v>
      </c>
      <c r="AB206" t="s">
        <v>82</v>
      </c>
      <c r="AC206" t="s">
        <v>112</v>
      </c>
      <c r="AD206">
        <v>1</v>
      </c>
      <c r="AE206" t="s">
        <v>126</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t="shared" ca="1" si="81"/>
        <v>{"dy":21,"sl":4,"tp":"fe","vl":"Equip4001","cn":1,"pt":"GO","pr":700}</v>
      </c>
    </row>
    <row r="207" spans="1:40">
      <c r="A207">
        <v>21</v>
      </c>
      <c r="B207">
        <v>5</v>
      </c>
      <c r="C207">
        <f t="shared" si="72"/>
        <v>0</v>
      </c>
      <c r="D207">
        <f t="shared" ca="1" si="82"/>
        <v>0.94670259404120016</v>
      </c>
      <c r="E207">
        <f t="shared" ca="1" si="82"/>
        <v>0.35763107058144128</v>
      </c>
      <c r="F207">
        <f t="shared" ca="1" si="82"/>
        <v>0.39215787641631328</v>
      </c>
      <c r="G207">
        <f t="shared" ca="1" si="82"/>
        <v>0.28710174041113701</v>
      </c>
      <c r="H207">
        <f t="shared" ca="1" si="82"/>
        <v>0.50006270660484398</v>
      </c>
      <c r="I207">
        <f t="shared" ca="1" si="82"/>
        <v>0.80778932936816905</v>
      </c>
      <c r="M207" t="str">
        <f t="shared" ca="1" si="73"/>
        <v>안 지정 캐릭터 PP 일반등급</v>
      </c>
      <c r="N207">
        <f t="shared" ca="1" si="74"/>
        <v>35763</v>
      </c>
      <c r="O207">
        <f t="shared" ca="1" si="75"/>
        <v>7</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2100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t="shared" ca="1" si="81"/>
        <v>{"dy":21,"sl":5,"tp":"upn","vl":"43155","cn":11,"pt":"GO","pr":3300}</v>
      </c>
    </row>
    <row r="208" spans="1:40">
      <c r="A208">
        <v>21</v>
      </c>
      <c r="B208">
        <v>6</v>
      </c>
      <c r="C208">
        <f t="shared" si="72"/>
        <v>0</v>
      </c>
      <c r="D208">
        <f t="shared" ca="1" si="82"/>
        <v>0.40422574958465052</v>
      </c>
      <c r="E208">
        <f t="shared" ca="1" si="82"/>
        <v>0.93375420390058006</v>
      </c>
      <c r="F208">
        <f t="shared" ca="1" si="82"/>
        <v>0.41413231045119181</v>
      </c>
      <c r="G208">
        <f t="shared" ca="1" si="82"/>
        <v>0.82992721275755255</v>
      </c>
      <c r="H208">
        <f t="shared" ca="1" si="82"/>
        <v>0.49239672175211135</v>
      </c>
      <c r="I208">
        <f t="shared" ca="1" si="82"/>
        <v>0.8290991631354101</v>
      </c>
      <c r="M208" t="str">
        <f t="shared" ca="1" si="73"/>
        <v>지정 장비</v>
      </c>
      <c r="N208" t="str">
        <f t="shared" ca="1" si="74"/>
        <v>Equip8002</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5400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82</v>
      </c>
      <c r="V208" t="s">
        <v>188</v>
      </c>
      <c r="W208">
        <v>1</v>
      </c>
      <c r="X208" t="s">
        <v>126</v>
      </c>
      <c r="Z208">
        <v>900</v>
      </c>
      <c r="AA208" t="str">
        <f t="shared" ca="1" si="77"/>
        <v>fe</v>
      </c>
      <c r="AB208" t="s">
        <v>82</v>
      </c>
      <c r="AC208" t="s">
        <v>255</v>
      </c>
      <c r="AD208">
        <v>1</v>
      </c>
      <c r="AE208" t="s">
        <v>126</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t="shared" ca="1" si="81"/>
        <v>{"dy":21,"sl":6,"tp":"fe","vl":"Equip7101","cn":1,"pt":"GO","pr":3900}</v>
      </c>
    </row>
    <row r="209" spans="1:40">
      <c r="A209">
        <v>21</v>
      </c>
      <c r="B209">
        <v>7</v>
      </c>
      <c r="C209">
        <f t="shared" si="72"/>
        <v>0</v>
      </c>
      <c r="D209">
        <f t="shared" ca="1" si="82"/>
        <v>0.19156070035128403</v>
      </c>
      <c r="E209">
        <f t="shared" ca="1" si="82"/>
        <v>6.4893169315949129E-2</v>
      </c>
      <c r="F209">
        <f t="shared" ca="1" si="82"/>
        <v>0.19376053964565154</v>
      </c>
      <c r="G209">
        <f t="shared" ca="1" si="82"/>
        <v>0.20234146713833323</v>
      </c>
      <c r="H209">
        <f t="shared" ca="1" si="82"/>
        <v>0.93904038034314574</v>
      </c>
      <c r="I209">
        <f t="shared" ca="1" si="82"/>
        <v>0.79497618891181199</v>
      </c>
      <c r="M209" t="str">
        <f t="shared" ca="1" si="73"/>
        <v>지정 장비</v>
      </c>
      <c r="N209" t="str">
        <f t="shared" ca="1" si="74"/>
        <v>Equip0301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12</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82</v>
      </c>
      <c r="V209" t="s">
        <v>196</v>
      </c>
      <c r="W209">
        <v>1</v>
      </c>
      <c r="X209" t="s">
        <v>126</v>
      </c>
      <c r="Z209">
        <v>7800</v>
      </c>
      <c r="AA209" t="str">
        <f t="shared" ca="1" si="77"/>
        <v>fe</v>
      </c>
      <c r="AB209" t="s">
        <v>82</v>
      </c>
      <c r="AC209" t="s">
        <v>196</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t="shared" ca="1" si="81"/>
        <v>{"dy":21,"sl":7,"tp":"fe","vl":"Equip3301","cn":1,"pt":"GO","pr":7800}</v>
      </c>
    </row>
    <row r="210" spans="1:40">
      <c r="A210">
        <v>21</v>
      </c>
      <c r="B210">
        <v>8</v>
      </c>
      <c r="C210">
        <f t="shared" si="72"/>
        <v>0</v>
      </c>
      <c r="D210">
        <f t="shared" ca="1" si="82"/>
        <v>0.57233333443453527</v>
      </c>
      <c r="E210">
        <f t="shared" ca="1" si="82"/>
        <v>0.57330083506530871</v>
      </c>
      <c r="F210">
        <f t="shared" ca="1" si="82"/>
        <v>0.90158906278939588</v>
      </c>
      <c r="G210">
        <f t="shared" ca="1" si="82"/>
        <v>0.67331272559997757</v>
      </c>
      <c r="H210">
        <f t="shared" ca="1" si="82"/>
        <v>0.11173278874707304</v>
      </c>
      <c r="I210">
        <f t="shared" ca="1" si="82"/>
        <v>0.52840668566008553</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fl1</v>
      </c>
      <c r="AB210" t="s">
        <v>87</v>
      </c>
      <c r="AC210" t="s">
        <v>420</v>
      </c>
      <c r="AD210">
        <v>1</v>
      </c>
      <c r="AE210" t="s">
        <v>130</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t="shared" ca="1" si="81"/>
        <v>{"dy":21,"sl":8,"tp":"fl1","vl":"Actor0007","cn":1,"pt":"DI","pp":62,"pr":43}</v>
      </c>
    </row>
    <row r="211" spans="1:40">
      <c r="A211">
        <v>21</v>
      </c>
      <c r="B211">
        <v>9</v>
      </c>
      <c r="C211">
        <f t="shared" si="72"/>
        <v>0</v>
      </c>
      <c r="D211">
        <f t="shared" ca="1" si="82"/>
        <v>0.10565202255568329</v>
      </c>
      <c r="E211">
        <f t="shared" ca="1" si="82"/>
        <v>0.40484704750994205</v>
      </c>
      <c r="F211">
        <f t="shared" ca="1" si="82"/>
        <v>1.3173864114836453E-2</v>
      </c>
      <c r="G211">
        <f t="shared" ca="1" si="82"/>
        <v>0.56333805321566532</v>
      </c>
      <c r="H211">
        <f t="shared" ca="1" si="82"/>
        <v>0.91695160833823519</v>
      </c>
      <c r="I211">
        <f t="shared" ca="1" si="82"/>
        <v>0.85667989789930343</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t="shared" ca="1" si="81"/>
        <v>{"dy":21,"sl":9}</v>
      </c>
    </row>
    <row r="212" spans="1:40">
      <c r="A212">
        <v>22</v>
      </c>
      <c r="B212">
        <v>0</v>
      </c>
      <c r="C212">
        <f t="shared" si="72"/>
        <v>0</v>
      </c>
      <c r="D212">
        <f t="shared" ref="D212:I221" ca="1" si="83">RAND()</f>
        <v>0.26200122117907909</v>
      </c>
      <c r="E212">
        <f t="shared" ca="1" si="83"/>
        <v>0.4495786262105782</v>
      </c>
      <c r="F212">
        <f t="shared" ca="1" si="83"/>
        <v>0.54374276701967539</v>
      </c>
      <c r="G212">
        <f t="shared" ca="1" si="83"/>
        <v>0.18003877492432763</v>
      </c>
      <c r="H212">
        <f t="shared" ca="1" si="83"/>
        <v>0.21802019730711564</v>
      </c>
      <c r="I212">
        <f t="shared" ca="1" si="83"/>
        <v>0.95016046651542485</v>
      </c>
      <c r="M212" t="str">
        <f t="shared" ca="1" si="73"/>
        <v>지정 장비</v>
      </c>
      <c r="N212" t="str">
        <f t="shared" ca="1" si="74"/>
        <v>Equip4001</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900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82</v>
      </c>
      <c r="V212" t="s">
        <v>179</v>
      </c>
      <c r="W212">
        <v>1</v>
      </c>
      <c r="X212" t="s">
        <v>126</v>
      </c>
      <c r="Z212">
        <v>1400</v>
      </c>
      <c r="AA212" t="str">
        <f t="shared" ca="1" si="77"/>
        <v>uph</v>
      </c>
      <c r="AB212" t="s">
        <v>91</v>
      </c>
      <c r="AC212">
        <v>92746</v>
      </c>
      <c r="AD212">
        <v>14</v>
      </c>
      <c r="AE212" t="s">
        <v>126</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t="shared" ca="1" si="81"/>
        <v>{"dy":22,"sl":0,"tp":"uph","vl":"92746","cn":14,"pt":"GO","pr":4200}</v>
      </c>
    </row>
    <row r="213" spans="1:40">
      <c r="A213">
        <v>22</v>
      </c>
      <c r="B213">
        <v>1</v>
      </c>
      <c r="C213">
        <f t="shared" si="72"/>
        <v>0</v>
      </c>
      <c r="D213">
        <f t="shared" ca="1" si="83"/>
        <v>0.76995227814414779</v>
      </c>
      <c r="E213">
        <f t="shared" ca="1" si="83"/>
        <v>0.68560728056054465</v>
      </c>
      <c r="F213">
        <f t="shared" ca="1" si="83"/>
        <v>0.85096635912390273</v>
      </c>
      <c r="G213">
        <f t="shared" ca="1" si="83"/>
        <v>0.81645773013996736</v>
      </c>
      <c r="H213">
        <f t="shared" ca="1" si="83"/>
        <v>0.31318783453011756</v>
      </c>
      <c r="I213">
        <f t="shared" ca="1" si="83"/>
        <v>0.94671778512558313</v>
      </c>
      <c r="M213" t="str">
        <f t="shared" ca="1" si="73"/>
        <v>지정 장비</v>
      </c>
      <c r="N213" t="str">
        <f t="shared" ca="1" si="74"/>
        <v>Equip6002</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2300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82</v>
      </c>
      <c r="V213" t="s">
        <v>296</v>
      </c>
      <c r="W213">
        <v>1</v>
      </c>
      <c r="X213" t="s">
        <v>126</v>
      </c>
      <c r="Z213">
        <v>5000</v>
      </c>
      <c r="AA213" t="str">
        <f t="shared" ca="1" si="77"/>
        <v>fe</v>
      </c>
      <c r="AB213" t="s">
        <v>82</v>
      </c>
      <c r="AC213" t="s">
        <v>190</v>
      </c>
      <c r="AD213">
        <v>1</v>
      </c>
      <c r="AE213" t="s">
        <v>130</v>
      </c>
      <c r="AG213">
        <v>11</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t="shared" ca="1" si="81"/>
        <v>{"dy":22,"sl":1,"tp":"fe","vl":"Equip0302","cn":1,"pt":"DI","pr":11}</v>
      </c>
    </row>
    <row r="214" spans="1:40">
      <c r="A214">
        <v>22</v>
      </c>
      <c r="B214">
        <v>2</v>
      </c>
      <c r="C214">
        <f t="shared" si="72"/>
        <v>0</v>
      </c>
      <c r="D214">
        <f t="shared" ca="1" si="83"/>
        <v>0.90140421455793174</v>
      </c>
      <c r="E214">
        <f t="shared" ca="1" si="83"/>
        <v>0.39880417927345158</v>
      </c>
      <c r="F214">
        <f t="shared" ca="1" si="83"/>
        <v>0.1664329160134318</v>
      </c>
      <c r="G214">
        <f t="shared" ca="1" si="83"/>
        <v>0.94774710862644485</v>
      </c>
      <c r="H214">
        <f t="shared" ca="1" si="83"/>
        <v>0.52591311315968636</v>
      </c>
      <c r="I214">
        <f t="shared" ca="1" si="83"/>
        <v>0.68658729102752425</v>
      </c>
      <c r="M214" t="str">
        <f t="shared" ca="1" si="73"/>
        <v>안 지정 캐릭터 PP 영웅등급</v>
      </c>
      <c r="N214">
        <f t="shared" ca="1" si="74"/>
        <v>39880</v>
      </c>
      <c r="O214">
        <f t="shared" ca="1" si="75"/>
        <v>7</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2100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fe</v>
      </c>
      <c r="AB214" t="s">
        <v>82</v>
      </c>
      <c r="AC214" t="s">
        <v>247</v>
      </c>
      <c r="AD214">
        <v>1</v>
      </c>
      <c r="AE214" t="s">
        <v>126</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t="shared" ca="1" si="81"/>
        <v>{"dy":22,"sl":2,"tp":"fe","vl":"Equip1002","cn":1,"pt":"GO","pr":800}</v>
      </c>
    </row>
    <row r="215" spans="1:40">
      <c r="A215">
        <v>22</v>
      </c>
      <c r="B215">
        <v>3</v>
      </c>
      <c r="C215">
        <f t="shared" si="72"/>
        <v>0</v>
      </c>
      <c r="D215">
        <f t="shared" ca="1" si="83"/>
        <v>0.85928561177869955</v>
      </c>
      <c r="E215">
        <f t="shared" ca="1" si="83"/>
        <v>0.80803565554292456</v>
      </c>
      <c r="F215">
        <f t="shared" ca="1" si="83"/>
        <v>0.98897081745695548</v>
      </c>
      <c r="G215">
        <f t="shared" ca="1" si="83"/>
        <v>0.71941104009029477</v>
      </c>
      <c r="H215">
        <f t="shared" ca="1" si="83"/>
        <v>0.84211406274886369</v>
      </c>
      <c r="I215">
        <f t="shared" ca="1" si="83"/>
        <v>0.29013316661025657</v>
      </c>
      <c r="M215" t="str">
        <f t="shared" ca="1" si="73"/>
        <v>안 지정 캐릭터 PP 일반등급</v>
      </c>
      <c r="N215">
        <f t="shared" ca="1" si="74"/>
        <v>80803</v>
      </c>
      <c r="O215">
        <f t="shared" ca="1" si="75"/>
        <v>12</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3600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fe</v>
      </c>
      <c r="AB215" t="s">
        <v>82</v>
      </c>
      <c r="AC215" t="s">
        <v>437</v>
      </c>
      <c r="AD215">
        <v>1</v>
      </c>
      <c r="AE215" t="s">
        <v>431</v>
      </c>
      <c r="AF215">
        <v>169</v>
      </c>
      <c r="AG215">
        <v>109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전설</v>
      </c>
      <c r="AJ215" t="str">
        <f t="shared" si="79"/>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t="shared" ca="1" si="81"/>
        <v>{"dy":22,"sl":3,"tp":"fe","vl":"Equip2401","cn":1,"pt":"DI","pp":169,"pr":109}</v>
      </c>
    </row>
    <row r="216" spans="1:40">
      <c r="A216">
        <v>22</v>
      </c>
      <c r="B216">
        <v>4</v>
      </c>
      <c r="C216">
        <f t="shared" si="72"/>
        <v>0</v>
      </c>
      <c r="D216">
        <f t="shared" ca="1" si="83"/>
        <v>0.23305688895672849</v>
      </c>
      <c r="E216">
        <f t="shared" ca="1" si="83"/>
        <v>0.99348844169088768</v>
      </c>
      <c r="F216">
        <f t="shared" ca="1" si="83"/>
        <v>0.27029827537875717</v>
      </c>
      <c r="G216">
        <f t="shared" ca="1" si="83"/>
        <v>0.43267091416635317</v>
      </c>
      <c r="H216">
        <f t="shared" ca="1" si="83"/>
        <v>0.37600681176053274</v>
      </c>
      <c r="I216">
        <f t="shared" ca="1" si="83"/>
        <v>1.4675536261423927E-2</v>
      </c>
      <c r="M216" t="str">
        <f t="shared" ca="1" si="73"/>
        <v>안 지정 캐릭터 PP 일반등급</v>
      </c>
      <c r="N216">
        <f t="shared" ca="1" si="74"/>
        <v>99348</v>
      </c>
      <c r="O216">
        <f t="shared" ca="1" si="75"/>
        <v>14</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4200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t="shared" ca="1" si="81"/>
        <v>{"dy":22,"sl":4,"tp":"upn","vl":"45187","cn":11,"pt":"GO","pr":3300}</v>
      </c>
    </row>
    <row r="217" spans="1:40">
      <c r="A217">
        <v>22</v>
      </c>
      <c r="B217">
        <v>5</v>
      </c>
      <c r="C217">
        <f t="shared" si="72"/>
        <v>0</v>
      </c>
      <c r="D217">
        <f t="shared" ca="1" si="83"/>
        <v>0.58742877750452438</v>
      </c>
      <c r="E217">
        <f t="shared" ca="1" si="83"/>
        <v>0.45033559006259805</v>
      </c>
      <c r="F217">
        <f t="shared" ca="1" si="83"/>
        <v>6.7939332263810881E-2</v>
      </c>
      <c r="G217">
        <f t="shared" ca="1" si="83"/>
        <v>0.14077369331714173</v>
      </c>
      <c r="H217">
        <f t="shared" ca="1" si="83"/>
        <v>1.7403931220963953E-3</v>
      </c>
      <c r="I217">
        <f t="shared" ca="1" si="83"/>
        <v>0.42933779864782251</v>
      </c>
      <c r="M217" t="str">
        <f t="shared" ca="1" si="73"/>
        <v>안 지정 캐릭터 PP 영웅등급</v>
      </c>
      <c r="N217">
        <f t="shared" ca="1" si="74"/>
        <v>45033</v>
      </c>
      <c r="O217">
        <f t="shared" ca="1" si="75"/>
        <v>8</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2400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190</v>
      </c>
      <c r="W217">
        <v>1</v>
      </c>
      <c r="X217" t="s">
        <v>130</v>
      </c>
      <c r="Z217">
        <v>11</v>
      </c>
      <c r="AA217" t="str">
        <f t="shared" ca="1" si="77"/>
        <v>fe</v>
      </c>
      <c r="AB217" t="s">
        <v>82</v>
      </c>
      <c r="AC217" t="s">
        <v>188</v>
      </c>
      <c r="AD217">
        <v>1</v>
      </c>
      <c r="AE217" t="s">
        <v>126</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t="shared" ca="1" si="81"/>
        <v>{"dy":22,"sl":5,"tp":"fe","vl":"Equip2002","cn":1,"pt":"GO","pr":900}</v>
      </c>
    </row>
    <row r="218" spans="1:40">
      <c r="A218">
        <v>22</v>
      </c>
      <c r="B218">
        <v>6</v>
      </c>
      <c r="C218">
        <f t="shared" si="72"/>
        <v>0</v>
      </c>
      <c r="D218">
        <f t="shared" ca="1" si="83"/>
        <v>0.60646721810829496</v>
      </c>
      <c r="E218">
        <f t="shared" ca="1" si="83"/>
        <v>0.84147995368134409</v>
      </c>
      <c r="F218">
        <f t="shared" ca="1" si="83"/>
        <v>0.6231388967988476</v>
      </c>
      <c r="G218">
        <f t="shared" ca="1" si="83"/>
        <v>0.45445589317985524</v>
      </c>
      <c r="H218">
        <f t="shared" ca="1" si="83"/>
        <v>0.3106663076921774</v>
      </c>
      <c r="I218">
        <f t="shared" ca="1" si="83"/>
        <v>0.29060163450182785</v>
      </c>
      <c r="M218" t="str">
        <f t="shared" ca="1" si="73"/>
        <v>지정 장비</v>
      </c>
      <c r="N218" t="str">
        <f t="shared" ca="1" si="74"/>
        <v>Equip7202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9200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82</v>
      </c>
      <c r="V218" t="s">
        <v>255</v>
      </c>
      <c r="W218">
        <v>1</v>
      </c>
      <c r="X218" t="s">
        <v>126</v>
      </c>
      <c r="Z218">
        <v>3900</v>
      </c>
      <c r="AA218" t="str">
        <f t="shared" ca="1" si="77"/>
        <v>uph</v>
      </c>
      <c r="AB218" t="s">
        <v>91</v>
      </c>
      <c r="AC218">
        <v>38584</v>
      </c>
      <c r="AD218">
        <v>10</v>
      </c>
      <c r="AE218" t="s">
        <v>126</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t="shared" ca="1" si="81"/>
        <v>{"dy":22,"sl":6,"tp":"uph","vl":"38584","cn":10,"pt":"GO","pr":3000}</v>
      </c>
    </row>
    <row r="219" spans="1:40">
      <c r="A219">
        <v>22</v>
      </c>
      <c r="B219">
        <v>7</v>
      </c>
      <c r="C219">
        <f t="shared" si="72"/>
        <v>0</v>
      </c>
      <c r="D219">
        <f t="shared" ca="1" si="83"/>
        <v>0.3245479892490325</v>
      </c>
      <c r="E219">
        <f t="shared" ca="1" si="83"/>
        <v>0.22702996581560175</v>
      </c>
      <c r="F219">
        <f t="shared" ca="1" si="83"/>
        <v>3.058058112720452E-2</v>
      </c>
      <c r="G219">
        <f t="shared" ca="1" si="83"/>
        <v>0.56537189472931926</v>
      </c>
      <c r="H219">
        <f t="shared" ca="1" si="83"/>
        <v>0.83952525366717179</v>
      </c>
      <c r="I219">
        <f t="shared" ca="1" si="83"/>
        <v>0.56801510952655665</v>
      </c>
      <c r="M219" t="str">
        <f t="shared" ca="1" si="73"/>
        <v>지정 장비</v>
      </c>
      <c r="N219" t="str">
        <f t="shared" ca="1" si="74"/>
        <v>Equip2202</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3100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82</v>
      </c>
      <c r="V219" t="s">
        <v>247</v>
      </c>
      <c r="W219">
        <v>1</v>
      </c>
      <c r="X219" t="s">
        <v>126</v>
      </c>
      <c r="Z219">
        <v>800</v>
      </c>
      <c r="AA219" t="str">
        <f t="shared" ca="1" si="77"/>
        <v>fe</v>
      </c>
      <c r="AB219" t="s">
        <v>82</v>
      </c>
      <c r="AC219" t="s">
        <v>239</v>
      </c>
      <c r="AD219">
        <v>1</v>
      </c>
      <c r="AE219" t="s">
        <v>126</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t="shared" ca="1" si="81"/>
        <v>{"dy":22,"sl":7,"tp":"fe","vl":"Equip8102","cn":1,"pt":"GO","pr":8000}</v>
      </c>
    </row>
    <row r="220" spans="1:40">
      <c r="A220">
        <v>22</v>
      </c>
      <c r="B220">
        <v>8</v>
      </c>
      <c r="C220">
        <f t="shared" si="72"/>
        <v>0</v>
      </c>
      <c r="D220">
        <f t="shared" ca="1" si="83"/>
        <v>0.93659243208873311</v>
      </c>
      <c r="E220">
        <f t="shared" ca="1" si="83"/>
        <v>0.58390786139299111</v>
      </c>
      <c r="F220">
        <f t="shared" ca="1" si="83"/>
        <v>0.17718545930036389</v>
      </c>
      <c r="G220">
        <f t="shared" ca="1" si="83"/>
        <v>0.90911023545250946</v>
      </c>
      <c r="H220">
        <f t="shared" ca="1" si="83"/>
        <v>0.54229314205476675</v>
      </c>
      <c r="I220">
        <f t="shared" ca="1" si="83"/>
        <v>0.26550366282212179</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fc</v>
      </c>
      <c r="AB220" t="s">
        <v>85</v>
      </c>
      <c r="AC220" t="s">
        <v>372</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t="shared" ca="1" si="81"/>
        <v>{"dy":22,"sl":8,"tp":"fc","vl":"Actor0125","cn":1,"pt":"DI","pp":219,"pr":159}</v>
      </c>
    </row>
    <row r="221" spans="1:40">
      <c r="A221">
        <v>22</v>
      </c>
      <c r="B221">
        <v>9</v>
      </c>
      <c r="C221">
        <f t="shared" si="72"/>
        <v>0</v>
      </c>
      <c r="D221">
        <f t="shared" ca="1" si="83"/>
        <v>0.5292752448396032</v>
      </c>
      <c r="E221">
        <f t="shared" ca="1" si="83"/>
        <v>0.61477208690470608</v>
      </c>
      <c r="F221">
        <f t="shared" ca="1" si="83"/>
        <v>0.44223161690012436</v>
      </c>
      <c r="G221">
        <f t="shared" ca="1" si="83"/>
        <v>0.79203979491389365</v>
      </c>
      <c r="H221">
        <f t="shared" ca="1" si="83"/>
        <v>0.38888255637861213</v>
      </c>
      <c r="I221">
        <f t="shared" ca="1" si="83"/>
        <v>0.60341219424068682</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fp</v>
      </c>
      <c r="AB221" t="s">
        <v>86</v>
      </c>
      <c r="AC221" t="s">
        <v>372</v>
      </c>
      <c r="AD221">
        <v>50</v>
      </c>
      <c r="AE221" t="s">
        <v>130</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t="shared" ca="1" si="81"/>
        <v>{"dy":22,"sl":9,"tp":"fp","vl":"Actor0125","cn":50,"pt":"DI","pp":101,"pr":39}</v>
      </c>
    </row>
    <row r="222" spans="1:40">
      <c r="A222">
        <v>23</v>
      </c>
      <c r="B222">
        <v>0</v>
      </c>
      <c r="C222">
        <f t="shared" si="72"/>
        <v>0</v>
      </c>
      <c r="D222">
        <f t="shared" ref="D222:I231" ca="1" si="84">RAND()</f>
        <v>0.45127592319542531</v>
      </c>
      <c r="E222">
        <f t="shared" ca="1" si="84"/>
        <v>0.76493983566385915</v>
      </c>
      <c r="F222">
        <f t="shared" ca="1" si="84"/>
        <v>2.4081136251639323E-2</v>
      </c>
      <c r="G222">
        <f t="shared" ca="1" si="84"/>
        <v>0.48564830874951059</v>
      </c>
      <c r="H222">
        <f t="shared" ca="1" si="84"/>
        <v>0.85727465473884901</v>
      </c>
      <c r="I222">
        <f t="shared" ca="1" si="84"/>
        <v>0.72040995342043335</v>
      </c>
      <c r="M222" t="str">
        <f t="shared" ca="1" si="73"/>
        <v>지정 장비</v>
      </c>
      <c r="N222" t="str">
        <f t="shared" ca="1" si="74"/>
        <v>Equip6302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DI</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36</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201</v>
      </c>
      <c r="W222">
        <v>1</v>
      </c>
      <c r="X222" t="s">
        <v>126</v>
      </c>
      <c r="Z222">
        <v>3400</v>
      </c>
      <c r="AA222" t="str">
        <f t="shared" ca="1" si="77"/>
        <v>upn</v>
      </c>
      <c r="AB222" t="s">
        <v>92</v>
      </c>
      <c r="AC222">
        <v>10153</v>
      </c>
      <c r="AD222">
        <v>9</v>
      </c>
      <c r="AE222" t="s">
        <v>126</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t="shared" ca="1" si="81"/>
        <v>{"dy":23,"sl":0,"tp":"upn","vl":"10153","cn":9,"pt":"GO","pr":2700}</v>
      </c>
    </row>
    <row r="223" spans="1:40">
      <c r="A223">
        <v>23</v>
      </c>
      <c r="B223">
        <v>1</v>
      </c>
      <c r="C223">
        <f t="shared" si="72"/>
        <v>0</v>
      </c>
      <c r="D223">
        <f t="shared" ca="1" si="84"/>
        <v>0.82985170902894057</v>
      </c>
      <c r="E223">
        <f t="shared" ca="1" si="84"/>
        <v>9.114652621939745E-2</v>
      </c>
      <c r="F223">
        <f t="shared" ca="1" si="84"/>
        <v>0.64569132872759194</v>
      </c>
      <c r="G223">
        <f t="shared" ca="1" si="84"/>
        <v>0.30051337858545946</v>
      </c>
      <c r="H223">
        <f t="shared" ca="1" si="84"/>
        <v>0.87501988731931102</v>
      </c>
      <c r="I223">
        <f t="shared" ca="1" si="84"/>
        <v>0.27045814221358266</v>
      </c>
      <c r="M223" t="str">
        <f t="shared" ca="1" si="73"/>
        <v>지정 장비</v>
      </c>
      <c r="N223" t="str">
        <f t="shared" ca="1" si="74"/>
        <v>Equip0301</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10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82</v>
      </c>
      <c r="V223" t="s">
        <v>244</v>
      </c>
      <c r="W223">
        <v>1</v>
      </c>
      <c r="X223" t="s">
        <v>126</v>
      </c>
      <c r="Z223">
        <v>7000</v>
      </c>
      <c r="AA223" t="str">
        <f t="shared" ca="1" si="77"/>
        <v>fe</v>
      </c>
      <c r="AB223" t="s">
        <v>82</v>
      </c>
      <c r="AC223" t="s">
        <v>244</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t="shared" ca="1" si="81"/>
        <v>{"dy":23,"sl":1,"tp":"fe","vl":"Equip5301","cn":1,"pt":"GO","pr":7000}</v>
      </c>
    </row>
    <row r="224" spans="1:40">
      <c r="A224">
        <v>23</v>
      </c>
      <c r="B224">
        <v>2</v>
      </c>
      <c r="C224">
        <f t="shared" si="72"/>
        <v>0</v>
      </c>
      <c r="D224">
        <f t="shared" ca="1" si="84"/>
        <v>0.48732109821385428</v>
      </c>
      <c r="E224">
        <f t="shared" ca="1" si="84"/>
        <v>9.1248165943893733E-2</v>
      </c>
      <c r="F224">
        <f t="shared" ca="1" si="84"/>
        <v>0.46491742412540926</v>
      </c>
      <c r="G224">
        <f t="shared" ca="1" si="84"/>
        <v>0.31493331399881086</v>
      </c>
      <c r="H224">
        <f t="shared" ca="1" si="84"/>
        <v>3.5123395844998573E-2</v>
      </c>
      <c r="I224">
        <f t="shared" ca="1" si="84"/>
        <v>0.11375630281489479</v>
      </c>
      <c r="M224" t="str">
        <f t="shared" ca="1" si="73"/>
        <v>안 지정 캐릭터 PP 영웅등급</v>
      </c>
      <c r="N224">
        <f t="shared" ca="1" si="74"/>
        <v>9124</v>
      </c>
      <c r="O224">
        <f t="shared" ca="1" si="75"/>
        <v>4</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1200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upn</v>
      </c>
      <c r="AB224" t="s">
        <v>92</v>
      </c>
      <c r="AC224">
        <v>98118</v>
      </c>
      <c r="AD224">
        <v>13</v>
      </c>
      <c r="AE224" t="s">
        <v>439</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t="shared" ca="1" si="81"/>
        <v>{"dy":23,"sl":2,"tp":"upn","vl":"98118","cn":13,"pt":"GO","pr":3900}</v>
      </c>
    </row>
    <row r="225" spans="1:40">
      <c r="A225">
        <v>23</v>
      </c>
      <c r="B225">
        <v>3</v>
      </c>
      <c r="C225">
        <f t="shared" si="72"/>
        <v>0</v>
      </c>
      <c r="D225">
        <f t="shared" ca="1" si="84"/>
        <v>0.53744386949381517</v>
      </c>
      <c r="E225">
        <f t="shared" ca="1" si="84"/>
        <v>0.80331122970127999</v>
      </c>
      <c r="F225">
        <f t="shared" ca="1" si="84"/>
        <v>0.75834603448162252</v>
      </c>
      <c r="G225">
        <f t="shared" ca="1" si="84"/>
        <v>0.78278374655931138</v>
      </c>
      <c r="H225">
        <f t="shared" ca="1" si="84"/>
        <v>0.16334384903996113</v>
      </c>
      <c r="I225">
        <f t="shared" ca="1" si="84"/>
        <v>0.72736084143640856</v>
      </c>
      <c r="M225" t="str">
        <f t="shared" ca="1" si="73"/>
        <v>안 지정 캐릭터 PP 일반등급</v>
      </c>
      <c r="N225">
        <f t="shared" ca="1" si="74"/>
        <v>80331</v>
      </c>
      <c r="O225">
        <f t="shared" ca="1" si="75"/>
        <v>12</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3600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fe</v>
      </c>
      <c r="AB225" t="s">
        <v>82</v>
      </c>
      <c r="AC225" t="s">
        <v>201</v>
      </c>
      <c r="AD225">
        <v>1</v>
      </c>
      <c r="AE225" t="s">
        <v>126</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t="shared" ca="1" si="81"/>
        <v>{"dy":23,"sl":3,"tp":"fe","vl":"Equip0202","cn":1,"pt":"GO","pr":3400}</v>
      </c>
    </row>
    <row r="226" spans="1:40">
      <c r="A226">
        <v>23</v>
      </c>
      <c r="B226">
        <v>4</v>
      </c>
      <c r="C226">
        <f t="shared" si="72"/>
        <v>0</v>
      </c>
      <c r="D226">
        <f t="shared" ca="1" si="84"/>
        <v>0.63426786102123134</v>
      </c>
      <c r="E226">
        <f t="shared" ca="1" si="84"/>
        <v>0.87880209505230633</v>
      </c>
      <c r="F226">
        <f t="shared" ca="1" si="84"/>
        <v>0.32306810681600828</v>
      </c>
      <c r="G226">
        <f t="shared" ca="1" si="84"/>
        <v>3.8825493957309054E-2</v>
      </c>
      <c r="H226">
        <f t="shared" ca="1" si="84"/>
        <v>0.52516230395394681</v>
      </c>
      <c r="I226">
        <f t="shared" ca="1" si="84"/>
        <v>0.32928523239821561</v>
      </c>
      <c r="M226" t="str">
        <f t="shared" ca="1" si="73"/>
        <v>안 지정 캐릭터 PP 일반등급</v>
      </c>
      <c r="N226">
        <f t="shared" ca="1" si="74"/>
        <v>87880</v>
      </c>
      <c r="O226">
        <f t="shared" ca="1" si="75"/>
        <v>13</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3900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fe</v>
      </c>
      <c r="AB226" t="s">
        <v>82</v>
      </c>
      <c r="AC226" t="s">
        <v>256</v>
      </c>
      <c r="AD226">
        <v>1</v>
      </c>
      <c r="AE226" t="s">
        <v>126</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t="shared" ca="1" si="81"/>
        <v>{"dy":23,"sl":4,"tp":"fe","vl":"Equip3202","cn":1,"pt":"GO","pr":3500}</v>
      </c>
    </row>
    <row r="227" spans="1:40">
      <c r="A227">
        <v>23</v>
      </c>
      <c r="B227">
        <v>5</v>
      </c>
      <c r="C227">
        <f t="shared" si="72"/>
        <v>0</v>
      </c>
      <c r="D227">
        <f t="shared" ca="1" si="84"/>
        <v>4.3968859073099109E-3</v>
      </c>
      <c r="E227">
        <f t="shared" ca="1" si="84"/>
        <v>0.53718224851696039</v>
      </c>
      <c r="F227">
        <f t="shared" ca="1" si="84"/>
        <v>0.88081338644421747</v>
      </c>
      <c r="G227">
        <f t="shared" ca="1" si="84"/>
        <v>0.88938884858793876</v>
      </c>
      <c r="H227">
        <f t="shared" ca="1" si="84"/>
        <v>0.73459186842684498</v>
      </c>
      <c r="I227">
        <f t="shared" ca="1" si="84"/>
        <v>0.11498315056211317</v>
      </c>
      <c r="M227" t="str">
        <f t="shared" ca="1" si="73"/>
        <v>지정 장비</v>
      </c>
      <c r="N227" t="str">
        <f t="shared" ca="1" si="74"/>
        <v>Equip4301</v>
      </c>
      <c r="O227">
        <f t="shared" ca="1" si="75"/>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7100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203</v>
      </c>
      <c r="W227">
        <v>1</v>
      </c>
      <c r="X227" t="s">
        <v>126</v>
      </c>
      <c r="Z227">
        <v>1700</v>
      </c>
      <c r="AA227" t="str">
        <f t="shared" ca="1" si="77"/>
        <v>uph</v>
      </c>
      <c r="AB227" t="s">
        <v>91</v>
      </c>
      <c r="AC227">
        <v>98421</v>
      </c>
      <c r="AD227">
        <v>14</v>
      </c>
      <c r="AE227" t="s">
        <v>431</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t="shared" ca="1" si="81"/>
        <v>{"dy":23,"sl":5,"tp":"uph","vl":"98421","cn":14,"pt":"DI","pr":3}</v>
      </c>
    </row>
    <row r="228" spans="1:40">
      <c r="A228">
        <v>23</v>
      </c>
      <c r="B228">
        <v>6</v>
      </c>
      <c r="C228">
        <f t="shared" si="72"/>
        <v>0</v>
      </c>
      <c r="D228">
        <f t="shared" ca="1" si="84"/>
        <v>0.96478933397150057</v>
      </c>
      <c r="E228">
        <f t="shared" ca="1" si="84"/>
        <v>0.25934577121817881</v>
      </c>
      <c r="F228">
        <f t="shared" ca="1" si="84"/>
        <v>0.53770203903635827</v>
      </c>
      <c r="G228">
        <f t="shared" ca="1" si="84"/>
        <v>0.71451059431588682</v>
      </c>
      <c r="H228">
        <f t="shared" ca="1" si="84"/>
        <v>0.13666505654684558</v>
      </c>
      <c r="I228">
        <f t="shared" ca="1" si="84"/>
        <v>0.14557864332866688</v>
      </c>
      <c r="M228" t="str">
        <f t="shared" ca="1" si="73"/>
        <v>지정 장비</v>
      </c>
      <c r="N228" t="str">
        <f t="shared" ca="1" si="74"/>
        <v>Equip3101</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1000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82</v>
      </c>
      <c r="V228" t="s">
        <v>256</v>
      </c>
      <c r="W228">
        <v>1</v>
      </c>
      <c r="X228" t="s">
        <v>126</v>
      </c>
      <c r="Z228">
        <v>3500</v>
      </c>
      <c r="AA228" t="str">
        <f t="shared" ca="1" si="77"/>
        <v>fe</v>
      </c>
      <c r="AB228" t="s">
        <v>82</v>
      </c>
      <c r="AC228" t="s">
        <v>203</v>
      </c>
      <c r="AD228">
        <v>1</v>
      </c>
      <c r="AE228" t="s">
        <v>126</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t="shared" ca="1" si="81"/>
        <v>{"dy":23,"sl":6,"tp":"fe","vl":"Equip7001","cn":1,"pt":"GO","pr":1700}</v>
      </c>
    </row>
    <row r="229" spans="1:40">
      <c r="A229">
        <v>23</v>
      </c>
      <c r="B229">
        <v>7</v>
      </c>
      <c r="C229">
        <f t="shared" si="72"/>
        <v>0</v>
      </c>
      <c r="D229">
        <f t="shared" ca="1" si="84"/>
        <v>0.26956287594335582</v>
      </c>
      <c r="E229">
        <f t="shared" ca="1" si="84"/>
        <v>0.26411891774233742</v>
      </c>
      <c r="F229">
        <f t="shared" ca="1" si="84"/>
        <v>0.64121852838515758</v>
      </c>
      <c r="G229">
        <f t="shared" ca="1" si="84"/>
        <v>0.89978988192127995</v>
      </c>
      <c r="H229">
        <f t="shared" ca="1" si="84"/>
        <v>0.6749173274718846</v>
      </c>
      <c r="I229">
        <f t="shared" ca="1" si="84"/>
        <v>0.96234931414548619</v>
      </c>
      <c r="M229" t="str">
        <f t="shared" ca="1" si="73"/>
        <v>지정 장비</v>
      </c>
      <c r="N229" t="str">
        <f t="shared" ca="1" si="74"/>
        <v>Equip3002</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900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82</v>
      </c>
      <c r="V229" t="s">
        <v>200</v>
      </c>
      <c r="W229">
        <v>1</v>
      </c>
      <c r="X229" t="s">
        <v>126</v>
      </c>
      <c r="Z229">
        <v>74200</v>
      </c>
      <c r="AA229" t="str">
        <f t="shared" ca="1" si="77"/>
        <v>fe</v>
      </c>
      <c r="AB229" t="s">
        <v>82</v>
      </c>
      <c r="AC229" t="s">
        <v>200</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t="shared" ca="1" si="81"/>
        <v>{"dy":23,"sl":7,"tp":"fe","vl":"Equip8302","cn":1,"pt":"GO","pr":74200}</v>
      </c>
    </row>
    <row r="230" spans="1:40">
      <c r="A230">
        <v>23</v>
      </c>
      <c r="B230">
        <v>8</v>
      </c>
      <c r="C230">
        <f t="shared" si="72"/>
        <v>0</v>
      </c>
      <c r="D230">
        <f t="shared" ca="1" si="84"/>
        <v>9.5377159979570303E-2</v>
      </c>
      <c r="E230">
        <f t="shared" ca="1" si="84"/>
        <v>1.9535942979374332E-2</v>
      </c>
      <c r="F230">
        <f t="shared" ca="1" si="84"/>
        <v>0.10257645516278457</v>
      </c>
      <c r="G230">
        <f t="shared" ca="1" si="84"/>
        <v>0.99290007622532195</v>
      </c>
      <c r="H230">
        <f t="shared" ca="1" si="84"/>
        <v>0.88648070898510345</v>
      </c>
      <c r="I230">
        <f t="shared" ca="1" si="84"/>
        <v>0.21548526416891833</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fl1</v>
      </c>
      <c r="AB230" t="s">
        <v>87</v>
      </c>
      <c r="AC230" t="s">
        <v>415</v>
      </c>
      <c r="AD230">
        <v>1</v>
      </c>
      <c r="AE230" t="s">
        <v>130</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t="shared" ca="1" si="81"/>
        <v>{"dy":23,"sl":8,"tp":"fl1","vl":"Actor1005","cn":1,"pt":"DI","pp":65,"pr":49}</v>
      </c>
    </row>
    <row r="231" spans="1:40">
      <c r="A231">
        <v>23</v>
      </c>
      <c r="B231">
        <v>9</v>
      </c>
      <c r="C231">
        <f t="shared" si="72"/>
        <v>0</v>
      </c>
      <c r="D231">
        <f t="shared" ca="1" si="84"/>
        <v>0.14263232549638072</v>
      </c>
      <c r="E231">
        <f t="shared" ca="1" si="84"/>
        <v>0.99156405035070561</v>
      </c>
      <c r="F231">
        <f t="shared" ca="1" si="84"/>
        <v>7.6497511395361539E-2</v>
      </c>
      <c r="G231">
        <f t="shared" ca="1" si="84"/>
        <v>0.7767716880181853</v>
      </c>
      <c r="H231">
        <f t="shared" ca="1" si="84"/>
        <v>0.59430448341525743</v>
      </c>
      <c r="I231">
        <f t="shared" ca="1" si="84"/>
        <v>0.74866533305269833</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t="shared" ca="1" si="81"/>
        <v>{"dy":23,"sl":9}</v>
      </c>
    </row>
    <row r="232" spans="1:40">
      <c r="A232">
        <v>24</v>
      </c>
      <c r="B232">
        <v>0</v>
      </c>
      <c r="C232">
        <f t="shared" si="72"/>
        <v>0</v>
      </c>
      <c r="D232">
        <f t="shared" ref="D232:I241" ca="1" si="85">RAND()</f>
        <v>0.51799219828030552</v>
      </c>
      <c r="E232">
        <f t="shared" ca="1" si="85"/>
        <v>0.5871316819005572</v>
      </c>
      <c r="F232">
        <f t="shared" ca="1" si="85"/>
        <v>0.96114298284349098</v>
      </c>
      <c r="G232">
        <f t="shared" ca="1" si="85"/>
        <v>0.36880869436927122</v>
      </c>
      <c r="H232">
        <f t="shared" ca="1" si="85"/>
        <v>0.64681317410537242</v>
      </c>
      <c r="I232">
        <f t="shared" ca="1" si="85"/>
        <v>0.69582511948081049</v>
      </c>
      <c r="M232" t="str">
        <f t="shared" ca="1" si="73"/>
        <v>지정 장비</v>
      </c>
      <c r="N232" t="str">
        <f t="shared" ca="1" si="74"/>
        <v>Equip5101</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1400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130</v>
      </c>
      <c r="Z232">
        <v>29</v>
      </c>
      <c r="AA232" t="str">
        <f t="shared" ca="1" si="77"/>
        <v>upn</v>
      </c>
      <c r="AB232" t="s">
        <v>92</v>
      </c>
      <c r="AC232">
        <v>11471</v>
      </c>
      <c r="AD232">
        <v>12</v>
      </c>
      <c r="AE232" t="s">
        <v>431</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t="shared" ca="1" si="81"/>
        <v>{"dy":24,"sl":0,"tp":"upn","vl":"11471","cn":12,"pt":"DI","pr":4}</v>
      </c>
    </row>
    <row r="233" spans="1:40">
      <c r="A233">
        <v>24</v>
      </c>
      <c r="B233">
        <v>1</v>
      </c>
      <c r="C233">
        <f t="shared" si="72"/>
        <v>0</v>
      </c>
      <c r="D233">
        <f t="shared" ca="1" si="85"/>
        <v>0.9399297157016715</v>
      </c>
      <c r="E233">
        <f t="shared" ca="1" si="85"/>
        <v>0.45607328424589577</v>
      </c>
      <c r="F233">
        <f t="shared" ca="1" si="85"/>
        <v>0.93521311351705105</v>
      </c>
      <c r="G233">
        <f t="shared" ca="1" si="85"/>
        <v>0.54615133910004754</v>
      </c>
      <c r="H233">
        <f t="shared" ca="1" si="85"/>
        <v>6.0883853944766475E-3</v>
      </c>
      <c r="I233">
        <f t="shared" ca="1" si="85"/>
        <v>0.50464627341576518</v>
      </c>
      <c r="M233" t="str">
        <f t="shared" ca="1" si="73"/>
        <v>지정 장비</v>
      </c>
      <c r="N233" t="str">
        <f t="shared" ca="1" si="74"/>
        <v>Equip4001</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800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82</v>
      </c>
      <c r="V233" t="s">
        <v>249</v>
      </c>
      <c r="W233">
        <v>1</v>
      </c>
      <c r="X233" t="s">
        <v>126</v>
      </c>
      <c r="Z233">
        <v>1000</v>
      </c>
      <c r="AA233" t="str">
        <f t="shared" ca="1" si="77"/>
        <v>fe</v>
      </c>
      <c r="AB233" t="s">
        <v>82</v>
      </c>
      <c r="AC233" t="s">
        <v>427</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t="shared" ca="1" si="81"/>
        <v>{"dy":24,"sl":1,"tp":"fe","vl":"Equip0102","cn":1,"pt":"GO","pr":1000}</v>
      </c>
    </row>
    <row r="234" spans="1:40">
      <c r="A234">
        <v>24</v>
      </c>
      <c r="B234">
        <v>2</v>
      </c>
      <c r="C234">
        <f t="shared" si="72"/>
        <v>0</v>
      </c>
      <c r="D234">
        <f t="shared" ca="1" si="85"/>
        <v>0.19861206738788628</v>
      </c>
      <c r="E234">
        <f t="shared" ca="1" si="85"/>
        <v>0.82332227795662871</v>
      </c>
      <c r="F234">
        <f t="shared" ca="1" si="85"/>
        <v>2.1270100571697981E-2</v>
      </c>
      <c r="G234">
        <f t="shared" ca="1" si="85"/>
        <v>0.60729129788852199</v>
      </c>
      <c r="H234">
        <f t="shared" ca="1" si="85"/>
        <v>0.29535626106218171</v>
      </c>
      <c r="I234">
        <f t="shared" ca="1" si="85"/>
        <v>8.9305469006975446E-2</v>
      </c>
      <c r="M234" t="str">
        <f t="shared" ca="1" si="73"/>
        <v>안 지정 캐릭터 PP 영웅등급</v>
      </c>
      <c r="N234">
        <f t="shared" ca="1" si="74"/>
        <v>82332</v>
      </c>
      <c r="O234">
        <f t="shared" ca="1" si="75"/>
        <v>12</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3600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9</v>
      </c>
      <c r="AE234" t="s">
        <v>126</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t="shared" ca="1" si="81"/>
        <v>{"dy":24,"sl":2,"tp":"uph","vl":"52405","cn":9,"pt":"GO","pr":2700}</v>
      </c>
    </row>
    <row r="235" spans="1:40">
      <c r="A235">
        <v>24</v>
      </c>
      <c r="B235">
        <v>3</v>
      </c>
      <c r="C235">
        <f t="shared" si="72"/>
        <v>0</v>
      </c>
      <c r="D235">
        <f t="shared" ca="1" si="85"/>
        <v>0.54293976763514273</v>
      </c>
      <c r="E235">
        <f t="shared" ca="1" si="85"/>
        <v>0.28828336093258544</v>
      </c>
      <c r="F235">
        <f t="shared" ca="1" si="85"/>
        <v>0.5713712086331052</v>
      </c>
      <c r="G235">
        <f t="shared" ca="1" si="85"/>
        <v>0.4016096757710178</v>
      </c>
      <c r="H235">
        <f t="shared" ca="1" si="85"/>
        <v>0.43880029935061116</v>
      </c>
      <c r="I235">
        <f t="shared" ca="1" si="85"/>
        <v>0.51993099168621693</v>
      </c>
      <c r="M235" t="str">
        <f t="shared" ca="1" si="73"/>
        <v>안 지정 캐릭터 PP 일반등급</v>
      </c>
      <c r="N235">
        <f t="shared" ca="1" si="74"/>
        <v>28828</v>
      </c>
      <c r="O235">
        <f t="shared" ca="1" si="75"/>
        <v>6</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1800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fe</v>
      </c>
      <c r="AB235" t="s">
        <v>82</v>
      </c>
      <c r="AC235" t="s">
        <v>426</v>
      </c>
      <c r="AD235">
        <v>1</v>
      </c>
      <c r="AE235" t="s">
        <v>126</v>
      </c>
      <c r="AG235">
        <v>1000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t="shared" ca="1" si="81"/>
        <v>{"dy":24,"sl":3,"tp":"fe","vl":"Equip2102","cn":1,"pt":"GO","pr":1000}</v>
      </c>
    </row>
    <row r="236" spans="1:40">
      <c r="A236">
        <v>24</v>
      </c>
      <c r="B236">
        <v>4</v>
      </c>
      <c r="C236">
        <f t="shared" si="72"/>
        <v>0</v>
      </c>
      <c r="D236">
        <f t="shared" ca="1" si="85"/>
        <v>0.46666743173780878</v>
      </c>
      <c r="E236">
        <f t="shared" ca="1" si="85"/>
        <v>1.0929666842621533E-2</v>
      </c>
      <c r="F236">
        <f t="shared" ca="1" si="85"/>
        <v>0.99541211256464956</v>
      </c>
      <c r="G236">
        <f t="shared" ca="1" si="85"/>
        <v>4.6050383074417445E-3</v>
      </c>
      <c r="H236">
        <f t="shared" ca="1" si="85"/>
        <v>0.1342875388205399</v>
      </c>
      <c r="I236">
        <f t="shared" ca="1" si="85"/>
        <v>0.69960401818208662</v>
      </c>
      <c r="M236" t="str">
        <f t="shared" ca="1" si="73"/>
        <v>안 지정 캐릭터 PP 일반등급</v>
      </c>
      <c r="N236">
        <f t="shared" ca="1" si="74"/>
        <v>1092</v>
      </c>
      <c r="O236">
        <f t="shared" ca="1" si="75"/>
        <v>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fe</v>
      </c>
      <c r="AB236" t="s">
        <v>82</v>
      </c>
      <c r="AC236" t="s">
        <v>429</v>
      </c>
      <c r="AD236">
        <v>1</v>
      </c>
      <c r="AE236" t="s">
        <v>126</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t="shared" ca="1" si="81"/>
        <v>{"dy":24,"sl":4,"tp":"fe","vl":"Equip3001","cn":1,"pt":"GO","pr":700}</v>
      </c>
    </row>
    <row r="237" spans="1:40">
      <c r="A237">
        <v>24</v>
      </c>
      <c r="B237">
        <v>5</v>
      </c>
      <c r="C237">
        <f t="shared" si="72"/>
        <v>0</v>
      </c>
      <c r="D237">
        <f t="shared" ca="1" si="85"/>
        <v>0.28734722069880192</v>
      </c>
      <c r="E237">
        <f t="shared" ca="1" si="85"/>
        <v>0.49507947644213124</v>
      </c>
      <c r="F237">
        <f t="shared" ca="1" si="85"/>
        <v>0.71401415193210771</v>
      </c>
      <c r="G237">
        <f t="shared" ca="1" si="85"/>
        <v>0.58670634673504329</v>
      </c>
      <c r="H237">
        <f t="shared" ca="1" si="85"/>
        <v>3.6675410222286153E-2</v>
      </c>
      <c r="I237">
        <f t="shared" ca="1" si="85"/>
        <v>0.20277568043439886</v>
      </c>
      <c r="M237" t="str">
        <f t="shared" ca="1" si="73"/>
        <v>지정 장비</v>
      </c>
      <c r="N237" t="str">
        <f t="shared" ca="1" si="74"/>
        <v>Equip4102</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1100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fe</v>
      </c>
      <c r="AB237" t="s">
        <v>82</v>
      </c>
      <c r="AC237" t="s">
        <v>428</v>
      </c>
      <c r="AD237">
        <v>1</v>
      </c>
      <c r="AE237" t="s">
        <v>126</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t="shared" ca="1" si="81"/>
        <v>{"dy":24,"sl":5,"tp":"fe","vl":"Equip4101","cn":1,"pt":"GO","pr":1100}</v>
      </c>
    </row>
    <row r="238" spans="1:40">
      <c r="A238">
        <v>24</v>
      </c>
      <c r="B238">
        <v>6</v>
      </c>
      <c r="C238">
        <f t="shared" si="72"/>
        <v>0</v>
      </c>
      <c r="D238">
        <f t="shared" ca="1" si="85"/>
        <v>0.9258266648640493</v>
      </c>
      <c r="E238">
        <f t="shared" ca="1" si="85"/>
        <v>0.47098767969968525</v>
      </c>
      <c r="F238">
        <f t="shared" ca="1" si="85"/>
        <v>0.25491989838163132</v>
      </c>
      <c r="G238">
        <f t="shared" ca="1" si="85"/>
        <v>0.38634149407407947</v>
      </c>
      <c r="H238">
        <f t="shared" ca="1" si="85"/>
        <v>0.24233562832979672</v>
      </c>
      <c r="I238">
        <f t="shared" ca="1" si="85"/>
        <v>0.89628069991299764</v>
      </c>
      <c r="M238" t="str">
        <f t="shared" ca="1" si="73"/>
        <v>지정 장비</v>
      </c>
      <c r="N238" t="str">
        <f t="shared" ca="1" si="74"/>
        <v>Equip6001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2300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82</v>
      </c>
      <c r="V238" t="s">
        <v>186</v>
      </c>
      <c r="W238">
        <v>1</v>
      </c>
      <c r="X238" t="s">
        <v>126</v>
      </c>
      <c r="Z238">
        <v>74400</v>
      </c>
      <c r="AA238" t="str">
        <f t="shared" ca="1" si="77"/>
        <v>uph</v>
      </c>
      <c r="AB238" t="s">
        <v>91</v>
      </c>
      <c r="AC238">
        <v>15462</v>
      </c>
      <c r="AD238">
        <v>10</v>
      </c>
      <c r="AE238" t="s">
        <v>126</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t="shared" ca="1" si="81"/>
        <v>{"dy":24,"sl":6,"tp":"uph","vl":"15462","cn":10,"pt":"GO","pr":3000}</v>
      </c>
    </row>
    <row r="239" spans="1:40">
      <c r="A239">
        <v>24</v>
      </c>
      <c r="B239">
        <v>7</v>
      </c>
      <c r="C239">
        <f t="shared" si="72"/>
        <v>0</v>
      </c>
      <c r="D239">
        <f t="shared" ca="1" si="85"/>
        <v>0.76827222752312518</v>
      </c>
      <c r="E239">
        <f t="shared" ca="1" si="85"/>
        <v>0.51831912882290465</v>
      </c>
      <c r="F239">
        <f t="shared" ca="1" si="85"/>
        <v>0.22830824089309687</v>
      </c>
      <c r="G239">
        <f t="shared" ca="1" si="85"/>
        <v>0.26273007050126884</v>
      </c>
      <c r="H239">
        <f t="shared" ca="1" si="85"/>
        <v>0.87631900825415432</v>
      </c>
      <c r="I239">
        <f t="shared" ca="1" si="85"/>
        <v>0.14043717703214931</v>
      </c>
      <c r="M239" t="str">
        <f t="shared" ca="1" si="73"/>
        <v>지정 장비</v>
      </c>
      <c r="N239" t="str">
        <f t="shared" ca="1" si="74"/>
        <v>Equip6002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1700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82</v>
      </c>
      <c r="V239" t="s">
        <v>252</v>
      </c>
      <c r="W239">
        <v>1</v>
      </c>
      <c r="X239" t="s">
        <v>126</v>
      </c>
      <c r="Z239">
        <v>700</v>
      </c>
      <c r="AA239" t="str">
        <f t="shared" ca="1" si="77"/>
        <v>fe</v>
      </c>
      <c r="AB239" t="s">
        <v>82</v>
      </c>
      <c r="AC239" t="s">
        <v>434</v>
      </c>
      <c r="AD239">
        <v>1</v>
      </c>
      <c r="AE239" t="s">
        <v>126</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t="shared" ca="1" si="81"/>
        <v>{"dy":24,"sl":7,"tp":"fe","vl":"Equip6101","cn":1,"pt":"GO","pr":3100}</v>
      </c>
    </row>
    <row r="240" spans="1:40">
      <c r="A240">
        <v>24</v>
      </c>
      <c r="B240">
        <v>8</v>
      </c>
      <c r="C240">
        <f t="shared" si="72"/>
        <v>0</v>
      </c>
      <c r="D240">
        <f t="shared" ca="1" si="85"/>
        <v>0.22460396173884634</v>
      </c>
      <c r="E240">
        <f t="shared" ca="1" si="85"/>
        <v>0.77297478066727732</v>
      </c>
      <c r="F240">
        <f t="shared" ca="1" si="85"/>
        <v>0.62444223353535133</v>
      </c>
      <c r="G240">
        <f t="shared" ca="1" si="85"/>
        <v>0.30807773441396513</v>
      </c>
      <c r="H240">
        <f t="shared" ca="1" si="85"/>
        <v>0.96392497264016985</v>
      </c>
      <c r="I240">
        <f t="shared" ca="1" si="85"/>
        <v>0.25778547671406193</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fl1</v>
      </c>
      <c r="AB240" t="s">
        <v>87</v>
      </c>
      <c r="AC240" t="s">
        <v>419</v>
      </c>
      <c r="AD240">
        <v>1</v>
      </c>
      <c r="AE240" t="s">
        <v>130</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t="shared" ca="1" si="81"/>
        <v>{"dy":24,"sl":8,"tp":"fl1","vl":"Actor2011","cn":1,"pt":"DI","pp":60,"pr":46}</v>
      </c>
    </row>
    <row r="241" spans="1:40">
      <c r="A241">
        <v>24</v>
      </c>
      <c r="B241">
        <v>9</v>
      </c>
      <c r="C241">
        <f t="shared" si="72"/>
        <v>0</v>
      </c>
      <c r="D241">
        <f t="shared" ca="1" si="85"/>
        <v>0.19154275473296556</v>
      </c>
      <c r="E241">
        <f t="shared" ca="1" si="85"/>
        <v>0.32782119947371546</v>
      </c>
      <c r="F241">
        <f t="shared" ca="1" si="85"/>
        <v>5.5014277799503519E-2</v>
      </c>
      <c r="G241">
        <f t="shared" ca="1" si="85"/>
        <v>0.41590193838944156</v>
      </c>
      <c r="H241">
        <f t="shared" ca="1" si="85"/>
        <v>0.42538089392378464</v>
      </c>
      <c r="I241">
        <f t="shared" ca="1" si="85"/>
        <v>0.14132521215279936</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t="shared" ca="1" si="81"/>
        <v>{"dy":24,"sl":9}</v>
      </c>
    </row>
    <row r="242" spans="1:40">
      <c r="A242">
        <v>25</v>
      </c>
      <c r="B242">
        <v>0</v>
      </c>
      <c r="C242">
        <f t="shared" si="72"/>
        <v>0</v>
      </c>
      <c r="D242">
        <f t="shared" ref="D242:I251" ca="1" si="86">RAND()</f>
        <v>0.83873415616152891</v>
      </c>
      <c r="E242">
        <f t="shared" ca="1" si="86"/>
        <v>8.6311889818154741E-3</v>
      </c>
      <c r="F242">
        <f t="shared" ca="1" si="86"/>
        <v>0.58134753202971323</v>
      </c>
      <c r="G242">
        <f t="shared" ca="1" si="86"/>
        <v>0.19816225533634735</v>
      </c>
      <c r="H242">
        <f t="shared" ca="1" si="86"/>
        <v>0.13063448150978507</v>
      </c>
      <c r="I242">
        <f t="shared" ca="1" si="86"/>
        <v>0.32722726536388302</v>
      </c>
      <c r="M242" t="str">
        <f t="shared" ca="1" si="73"/>
        <v>지정 장비</v>
      </c>
      <c r="N242" t="str">
        <f t="shared" ca="1" si="74"/>
        <v>Equip0001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700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82</v>
      </c>
      <c r="V242" t="s">
        <v>240</v>
      </c>
      <c r="W242">
        <v>1</v>
      </c>
      <c r="X242" t="s">
        <v>126</v>
      </c>
      <c r="Z242">
        <v>800</v>
      </c>
      <c r="AA242" t="str">
        <f t="shared" ca="1" si="77"/>
        <v>fe</v>
      </c>
      <c r="AB242" t="s">
        <v>82</v>
      </c>
      <c r="AC242" t="s">
        <v>240</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t="shared" ca="1" si="81"/>
        <v>{"dy":25,"sl":0,"tp":"fe","vl":"Equip5002","cn":1,"pt":"GO","pr":800}</v>
      </c>
    </row>
    <row r="243" spans="1:40">
      <c r="A243">
        <v>25</v>
      </c>
      <c r="B243">
        <v>1</v>
      </c>
      <c r="C243">
        <f t="shared" si="72"/>
        <v>0</v>
      </c>
      <c r="D243">
        <f t="shared" ca="1" si="86"/>
        <v>0.85533666673539177</v>
      </c>
      <c r="E243">
        <f t="shared" ca="1" si="86"/>
        <v>0.66056567895605678</v>
      </c>
      <c r="F243">
        <f t="shared" ca="1" si="86"/>
        <v>0.82976447853323754</v>
      </c>
      <c r="G243">
        <f t="shared" ca="1" si="86"/>
        <v>4.0109501910170597E-2</v>
      </c>
      <c r="H243">
        <f t="shared" ca="1" si="86"/>
        <v>0.92020227890746098</v>
      </c>
      <c r="I243">
        <f t="shared" ca="1" si="86"/>
        <v>8.6423155401529672E-2</v>
      </c>
      <c r="M243" t="str">
        <f t="shared" ca="1" si="73"/>
        <v>지정 장비</v>
      </c>
      <c r="N243" t="str">
        <f t="shared" ca="1" si="74"/>
        <v>Equip5302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82</v>
      </c>
      <c r="V243" t="s">
        <v>294</v>
      </c>
      <c r="W243">
        <v>1</v>
      </c>
      <c r="X243" t="s">
        <v>126</v>
      </c>
      <c r="Z243">
        <v>1500</v>
      </c>
      <c r="AA243" t="str">
        <f t="shared" ca="1" si="77"/>
        <v>fe</v>
      </c>
      <c r="AB243" t="s">
        <v>82</v>
      </c>
      <c r="AC243" t="s">
        <v>438</v>
      </c>
      <c r="AD243">
        <v>1</v>
      </c>
      <c r="AE243" t="s">
        <v>431</v>
      </c>
      <c r="AF243">
        <v>179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전설</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t="shared" ca="1" si="81"/>
        <v>{"dy":25,"sl":1,"tp":"fe","vl":"Equip3401","cn":1,"pt":"DI","pp":179,"pr":119}</v>
      </c>
    </row>
    <row r="244" spans="1:40">
      <c r="A244">
        <v>25</v>
      </c>
      <c r="B244">
        <v>2</v>
      </c>
      <c r="C244">
        <f t="shared" si="72"/>
        <v>0</v>
      </c>
      <c r="D244">
        <f t="shared" ca="1" si="86"/>
        <v>0.38689837257294557</v>
      </c>
      <c r="E244">
        <f t="shared" ca="1" si="86"/>
        <v>0.45396650295067942</v>
      </c>
      <c r="F244">
        <f t="shared" ca="1" si="86"/>
        <v>0.10285823484055345</v>
      </c>
      <c r="G244">
        <f t="shared" ca="1" si="86"/>
        <v>0.30569249027688172</v>
      </c>
      <c r="H244">
        <f t="shared" ca="1" si="86"/>
        <v>0.77564211113009551</v>
      </c>
      <c r="I244">
        <f t="shared" ca="1" si="86"/>
        <v>0.8295788244046417</v>
      </c>
      <c r="M244" t="str">
        <f t="shared" ca="1" si="73"/>
        <v>안 지정 캐릭터 PP 영웅등급</v>
      </c>
      <c r="N244">
        <f t="shared" ca="1" si="74"/>
        <v>45396</v>
      </c>
      <c r="O244">
        <f t="shared" ca="1" si="75"/>
        <v>8</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2400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fe</v>
      </c>
      <c r="AB244" t="s">
        <v>82</v>
      </c>
      <c r="AC244" t="s">
        <v>424</v>
      </c>
      <c r="AD244">
        <v>1</v>
      </c>
      <c r="AE244" t="s">
        <v>126</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t="shared" ca="1" si="81"/>
        <v>{"dy":25,"sl":2,"tp":"fe","vl":"Equip0101","cn":1,"pt":"GO","pr":1200}</v>
      </c>
    </row>
    <row r="245" spans="1:40">
      <c r="A245">
        <v>25</v>
      </c>
      <c r="B245">
        <v>3</v>
      </c>
      <c r="C245">
        <f t="shared" si="72"/>
        <v>0</v>
      </c>
      <c r="D245">
        <f t="shared" ca="1" si="86"/>
        <v>8.9020325553225699E-2</v>
      </c>
      <c r="E245">
        <f t="shared" ca="1" si="86"/>
        <v>0.10652385194965197</v>
      </c>
      <c r="F245">
        <f t="shared" ca="1" si="86"/>
        <v>0.40835204828660954</v>
      </c>
      <c r="G245">
        <f t="shared" ca="1" si="86"/>
        <v>0.78260017144338456</v>
      </c>
      <c r="H245">
        <f t="shared" ca="1" si="86"/>
        <v>4.193467461586553E-2</v>
      </c>
      <c r="I245">
        <f t="shared" ca="1" si="86"/>
        <v>0.37853138033951561</v>
      </c>
      <c r="M245" t="str">
        <f t="shared" ca="1" si="73"/>
        <v>안 지정 캐릭터 PP 영웅등급</v>
      </c>
      <c r="N245">
        <f t="shared" ca="1" si="74"/>
        <v>10652</v>
      </c>
      <c r="O245">
        <f t="shared" ca="1" si="75"/>
        <v>4</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1200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uph</v>
      </c>
      <c r="AB245" t="s">
        <v>91</v>
      </c>
      <c r="AC245">
        <v>84832</v>
      </c>
      <c r="AD245">
        <v>11</v>
      </c>
      <c r="AE245" t="s">
        <v>126</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t="shared" ca="1" si="81"/>
        <v>{"dy":25,"sl":3,"tp":"uph","vl":"84832","cn":11,"pt":"GO","pr":3300}</v>
      </c>
    </row>
    <row r="246" spans="1:40">
      <c r="A246">
        <v>25</v>
      </c>
      <c r="B246">
        <v>4</v>
      </c>
      <c r="C246">
        <f t="shared" si="72"/>
        <v>0</v>
      </c>
      <c r="D246">
        <f t="shared" ca="1" si="86"/>
        <v>0.22826001633597093</v>
      </c>
      <c r="E246">
        <f t="shared" ca="1" si="86"/>
        <v>0.73648415907876552</v>
      </c>
      <c r="F246">
        <f t="shared" ca="1" si="86"/>
        <v>0.91437837720251358</v>
      </c>
      <c r="G246">
        <f t="shared" ca="1" si="86"/>
        <v>0.48936642034123856</v>
      </c>
      <c r="H246">
        <f t="shared" ca="1" si="86"/>
        <v>0.1940377243797905</v>
      </c>
      <c r="I246">
        <f t="shared" ca="1" si="86"/>
        <v>0.721636862474476</v>
      </c>
      <c r="M246" t="str">
        <f t="shared" ca="1" si="73"/>
        <v>안 지정 캐릭터 PP 일반등급</v>
      </c>
      <c r="N246">
        <f t="shared" ca="1" si="74"/>
        <v>73648</v>
      </c>
      <c r="O246">
        <f t="shared" ca="1" si="75"/>
        <v>11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3300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94548</v>
      </c>
      <c r="AD246">
        <v>14</v>
      </c>
      <c r="AE246" t="s">
        <v>431</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t="shared" ca="1" si="81"/>
        <v>{"dy":25,"sl":4,"tp":"upn","vl":"94548","cn":14,"pt":"DI","pr":4}</v>
      </c>
    </row>
    <row r="247" spans="1:40">
      <c r="A247">
        <v>25</v>
      </c>
      <c r="B247">
        <v>5</v>
      </c>
      <c r="C247">
        <f t="shared" si="72"/>
        <v>0</v>
      </c>
      <c r="D247">
        <f t="shared" ca="1" si="86"/>
        <v>0.34761793159741416</v>
      </c>
      <c r="E247">
        <f t="shared" ca="1" si="86"/>
        <v>0.72493401376748512</v>
      </c>
      <c r="F247">
        <f t="shared" ca="1" si="86"/>
        <v>0.37121306198145387</v>
      </c>
      <c r="G247">
        <f t="shared" ca="1" si="86"/>
        <v>0.5804947281487588</v>
      </c>
      <c r="H247">
        <f t="shared" ca="1" si="86"/>
        <v>0.50939914977548051</v>
      </c>
      <c r="I247">
        <f t="shared" ca="1" si="86"/>
        <v>0.15925732598725983</v>
      </c>
      <c r="M247" t="str">
        <f t="shared" ca="1" si="73"/>
        <v>지정 장비</v>
      </c>
      <c r="N247" t="str">
        <f t="shared" ca="1" si="74"/>
        <v>Equip6201</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9000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126</v>
      </c>
      <c r="Z247">
        <v>1000</v>
      </c>
      <c r="AA247" t="str">
        <f t="shared" ca="1" si="77"/>
        <v>fe</v>
      </c>
      <c r="AB247" t="s">
        <v>82</v>
      </c>
      <c r="AC247" t="s">
        <v>425</v>
      </c>
      <c r="AD247">
        <v>1</v>
      </c>
      <c r="AE247" t="s">
        <v>126</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t="shared" ca="1" si="81"/>
        <v>{"dy":25,"sl":5,"tp":"fe","vl":"Equip7102","cn":1,"pt":"GO","pr":3600}</v>
      </c>
    </row>
    <row r="248" spans="1:40">
      <c r="A248">
        <v>25</v>
      </c>
      <c r="B248">
        <v>6</v>
      </c>
      <c r="C248">
        <f t="shared" si="72"/>
        <v>0</v>
      </c>
      <c r="D248">
        <f t="shared" ca="1" si="86"/>
        <v>0.9438660479473866</v>
      </c>
      <c r="E248">
        <f t="shared" ca="1" si="86"/>
        <v>0.89003082161601133</v>
      </c>
      <c r="F248">
        <f t="shared" ca="1" si="86"/>
        <v>0.47915421887982146</v>
      </c>
      <c r="G248">
        <f t="shared" ca="1" si="86"/>
        <v>0.1743940864273974</v>
      </c>
      <c r="H248">
        <f t="shared" ca="1" si="86"/>
        <v>0.18894258990272395</v>
      </c>
      <c r="I248">
        <f t="shared" ca="1" si="86"/>
        <v>2.8479853189185333E-2</v>
      </c>
      <c r="M248" t="str">
        <f t="shared" ca="1" si="73"/>
        <v>지정 장비</v>
      </c>
      <c r="N248" t="str">
        <f t="shared" ca="1" si="74"/>
        <v>Equip7301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DI</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33</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82</v>
      </c>
      <c r="V248" t="s">
        <v>184</v>
      </c>
      <c r="W248">
        <v>1</v>
      </c>
      <c r="X248" t="s">
        <v>126</v>
      </c>
      <c r="Z248">
        <v>3600</v>
      </c>
      <c r="AA248" t="str">
        <f t="shared" ca="1" si="77"/>
        <v>upn</v>
      </c>
      <c r="AB248" t="s">
        <v>92</v>
      </c>
      <c r="AC248">
        <v>14628</v>
      </c>
      <c r="AD248">
        <v>9</v>
      </c>
      <c r="AE248" t="s">
        <v>126</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t="shared" ca="1" si="81"/>
        <v>{"dy":25,"sl":6,"tp":"upn","vl":"14628","cn":9,"pt":"GO","pr":2700}</v>
      </c>
    </row>
    <row r="249" spans="1:40">
      <c r="A249">
        <v>25</v>
      </c>
      <c r="B249">
        <v>7</v>
      </c>
      <c r="C249">
        <f t="shared" si="72"/>
        <v>0</v>
      </c>
      <c r="D249">
        <f t="shared" ca="1" si="86"/>
        <v>0.54640512653709339</v>
      </c>
      <c r="E249">
        <f t="shared" ca="1" si="86"/>
        <v>0.21948753522460918</v>
      </c>
      <c r="F249">
        <f t="shared" ca="1" si="86"/>
        <v>0.94947753371776744</v>
      </c>
      <c r="G249">
        <f t="shared" ca="1" si="86"/>
        <v>5.5895845605959615E-2</v>
      </c>
      <c r="H249">
        <f t="shared" ca="1" si="86"/>
        <v>0.56681806151152359</v>
      </c>
      <c r="I249">
        <f t="shared" ca="1" si="86"/>
        <v>0.43415462860484078</v>
      </c>
      <c r="M249" t="str">
        <f t="shared" ca="1" si="73"/>
        <v>지정 장비</v>
      </c>
      <c r="N249" t="str">
        <f t="shared" ca="1" si="74"/>
        <v>Equip2202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DI</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4</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82</v>
      </c>
      <c r="V249" t="s">
        <v>294</v>
      </c>
      <c r="W249">
        <v>1</v>
      </c>
      <c r="X249" t="s">
        <v>126</v>
      </c>
      <c r="Z249">
        <v>1200</v>
      </c>
      <c r="AA249" t="str">
        <f t="shared" ca="1" si="77"/>
        <v>uph</v>
      </c>
      <c r="AB249" t="s">
        <v>91</v>
      </c>
      <c r="AC249">
        <v>31175</v>
      </c>
      <c r="AD249">
        <v>10</v>
      </c>
      <c r="AE249" t="s">
        <v>431</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t="shared" ca="1" si="81"/>
        <v>{"dy":25,"sl":7,"tp":"uph","vl":"31175","cn":10,"pt":"DI","pr":3}</v>
      </c>
    </row>
    <row r="250" spans="1:40">
      <c r="A250">
        <v>25</v>
      </c>
      <c r="B250">
        <v>8</v>
      </c>
      <c r="C250">
        <f t="shared" si="72"/>
        <v>0</v>
      </c>
      <c r="D250">
        <f t="shared" ca="1" si="86"/>
        <v>0.72210556133740555</v>
      </c>
      <c r="E250">
        <f t="shared" ca="1" si="86"/>
        <v>0.14162874755925603</v>
      </c>
      <c r="F250">
        <f t="shared" ca="1" si="86"/>
        <v>0.20183061071369113</v>
      </c>
      <c r="G250">
        <f t="shared" ca="1" si="86"/>
        <v>0.219155952299531</v>
      </c>
      <c r="H250">
        <f t="shared" ca="1" si="86"/>
        <v>0.40421194592492538</v>
      </c>
      <c r="I250">
        <f t="shared" ca="1" si="86"/>
        <v>0.2002708249323838</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fl1</v>
      </c>
      <c r="AB250" t="s">
        <v>87</v>
      </c>
      <c r="AC250" t="s">
        <v>418</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t="shared" ca="1" si="81"/>
        <v>{"dy":25,"sl":8,"tp":"fl1","vl":"Actor3021","cn":1,"pt":"DI","pp":54,"pr":39}</v>
      </c>
    </row>
    <row r="251" spans="1:40">
      <c r="A251">
        <v>25</v>
      </c>
      <c r="B251">
        <v>9</v>
      </c>
      <c r="C251">
        <f t="shared" si="72"/>
        <v>0</v>
      </c>
      <c r="D251">
        <f t="shared" ca="1" si="86"/>
        <v>0.34817702923463434</v>
      </c>
      <c r="E251">
        <f t="shared" ca="1" si="86"/>
        <v>0.97557293795544719</v>
      </c>
      <c r="F251">
        <f t="shared" ca="1" si="86"/>
        <v>4.9852387366168927E-2</v>
      </c>
      <c r="G251">
        <f t="shared" ca="1" si="86"/>
        <v>0.2156582101125798</v>
      </c>
      <c r="H251">
        <f t="shared" ca="1" si="86"/>
        <v>5.3159169708793641E-2</v>
      </c>
      <c r="I251">
        <f t="shared" ca="1" si="86"/>
        <v>0.99615240014101281</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t="shared" ca="1" si="81"/>
        <v>{"dy":25,"sl":9}</v>
      </c>
    </row>
    <row r="252" spans="1:40">
      <c r="A252">
        <v>26</v>
      </c>
      <c r="B252">
        <v>0</v>
      </c>
      <c r="C252">
        <f t="shared" si="72"/>
        <v>0</v>
      </c>
      <c r="D252">
        <f t="shared" ref="D252:I261" ca="1" si="87">RAND()</f>
        <v>1.5704194919608061E-2</v>
      </c>
      <c r="E252">
        <f t="shared" ca="1" si="87"/>
        <v>2.4906788203061136E-2</v>
      </c>
      <c r="F252">
        <f t="shared" ca="1" si="87"/>
        <v>0.4120160322132419</v>
      </c>
      <c r="G252">
        <f t="shared" ca="1" si="87"/>
        <v>0.94738682553001419</v>
      </c>
      <c r="H252">
        <f t="shared" ca="1" si="87"/>
        <v>0.77280716825383722</v>
      </c>
      <c r="I252">
        <f t="shared" ca="1" si="87"/>
        <v>0.61746201836422709</v>
      </c>
      <c r="M252" t="str">
        <f t="shared" ca="1" si="73"/>
        <v>지정 장비</v>
      </c>
      <c r="N252" t="str">
        <f t="shared" ca="1" si="74"/>
        <v>Equip0002</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800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193</v>
      </c>
      <c r="W252">
        <v>1</v>
      </c>
      <c r="X252" t="s">
        <v>126</v>
      </c>
      <c r="Z252">
        <v>1900</v>
      </c>
      <c r="AA252" t="str">
        <f t="shared" ca="1" si="77"/>
        <v>fe</v>
      </c>
      <c r="AB252" t="s">
        <v>82</v>
      </c>
      <c r="AC252" t="s">
        <v>430</v>
      </c>
      <c r="AD252">
        <v>1</v>
      </c>
      <c r="AE252" t="s">
        <v>126</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t="shared" ca="1" si="81"/>
        <v>{"dy":26,"sl":0,"tp":"fe","vl":"Equip0201","cn":1,"pt":"GO","pr":3100}</v>
      </c>
    </row>
    <row r="253" spans="1:40">
      <c r="A253">
        <v>26</v>
      </c>
      <c r="B253">
        <v>1</v>
      </c>
      <c r="C253">
        <f t="shared" si="72"/>
        <v>0</v>
      </c>
      <c r="D253">
        <f t="shared" ca="1" si="87"/>
        <v>0.73273578946208373</v>
      </c>
      <c r="E253">
        <f t="shared" ca="1" si="87"/>
        <v>0.5384843834380878</v>
      </c>
      <c r="F253">
        <f t="shared" ca="1" si="87"/>
        <v>0.43076954338616669</v>
      </c>
      <c r="G253">
        <f t="shared" ca="1" si="87"/>
        <v>0.3224808464004274</v>
      </c>
      <c r="H253">
        <f t="shared" ca="1" si="87"/>
        <v>0.47708020192687683</v>
      </c>
      <c r="I253">
        <f t="shared" ca="1" si="87"/>
        <v>0.18768170883062274</v>
      </c>
      <c r="M253" t="str">
        <f t="shared" ca="1" si="73"/>
        <v>지정 장비</v>
      </c>
      <c r="N253" t="str">
        <f t="shared" ca="1" si="74"/>
        <v>Equip4301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10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82</v>
      </c>
      <c r="V253" t="s">
        <v>184</v>
      </c>
      <c r="W253">
        <v>1</v>
      </c>
      <c r="X253" t="s">
        <v>126</v>
      </c>
      <c r="Z253">
        <v>3800</v>
      </c>
      <c r="AA253" t="str">
        <f t="shared" ca="1" si="77"/>
        <v>upn</v>
      </c>
      <c r="AB253" t="s">
        <v>92</v>
      </c>
      <c r="AC253">
        <v>5727</v>
      </c>
      <c r="AD253">
        <v>9</v>
      </c>
      <c r="AE253" t="s">
        <v>126</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t="shared" ca="1" si="81"/>
        <v>{"dy":26,"sl":1,"tp":"upn","vl":"5727","cn":9,"pt":"GO","pr":2700}</v>
      </c>
    </row>
    <row r="254" spans="1:40">
      <c r="A254">
        <v>26</v>
      </c>
      <c r="B254">
        <v>2</v>
      </c>
      <c r="C254">
        <f t="shared" si="72"/>
        <v>0</v>
      </c>
      <c r="D254">
        <f t="shared" ca="1" si="87"/>
        <v>7.3394475723825181E-2</v>
      </c>
      <c r="E254">
        <f t="shared" ca="1" si="87"/>
        <v>0.55176346228546114</v>
      </c>
      <c r="F254">
        <f t="shared" ca="1" si="87"/>
        <v>0.25618363957099022</v>
      </c>
      <c r="G254">
        <f t="shared" ca="1" si="87"/>
        <v>0.46610783038139647</v>
      </c>
      <c r="H254">
        <f t="shared" ca="1" si="87"/>
        <v>0.37364512591450294</v>
      </c>
      <c r="I254">
        <f t="shared" ca="1" si="87"/>
        <v>0.9854609586312556</v>
      </c>
      <c r="M254" t="str">
        <f t="shared" ca="1" si="73"/>
        <v>안 지정 캐릭터 PP 영웅등급</v>
      </c>
      <c r="N254">
        <f t="shared" ca="1" si="74"/>
        <v>55176</v>
      </c>
      <c r="O254">
        <f t="shared" ca="1" si="75"/>
        <v>9</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2700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upn</v>
      </c>
      <c r="AB254" t="s">
        <v>92</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t="shared" ca="1" si="81"/>
        <v>{"dy":26,"sl":2,"tp":"upn","vl":"56908","cn":12,"pt":"GO","pr":3600}</v>
      </c>
    </row>
    <row r="255" spans="1:40">
      <c r="A255">
        <v>26</v>
      </c>
      <c r="B255">
        <v>3</v>
      </c>
      <c r="C255">
        <f t="shared" si="72"/>
        <v>0</v>
      </c>
      <c r="D255">
        <f t="shared" ca="1" si="87"/>
        <v>0.86378902110711209</v>
      </c>
      <c r="E255">
        <f t="shared" ca="1" si="87"/>
        <v>0.70792128636031715</v>
      </c>
      <c r="F255">
        <f t="shared" ca="1" si="87"/>
        <v>0.42450016623077569</v>
      </c>
      <c r="G255">
        <f t="shared" ca="1" si="87"/>
        <v>0.80866933279142073</v>
      </c>
      <c r="H255">
        <f t="shared" ca="1" si="87"/>
        <v>0.87588944582051131</v>
      </c>
      <c r="I255">
        <f t="shared" ca="1" si="87"/>
        <v>0.92142080052044506</v>
      </c>
      <c r="M255" t="str">
        <f t="shared" ca="1" si="73"/>
        <v>안 지정 캐릭터 PP 일반등급</v>
      </c>
      <c r="N255">
        <f t="shared" ca="1" si="74"/>
        <v>70792</v>
      </c>
      <c r="O255">
        <f t="shared" ca="1" si="75"/>
        <v>11</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3300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fe</v>
      </c>
      <c r="AB255" t="s">
        <v>82</v>
      </c>
      <c r="AC255" t="s">
        <v>242</v>
      </c>
      <c r="AD255">
        <v>1</v>
      </c>
      <c r="AE255" t="s">
        <v>126</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t="shared" ca="1" si="81"/>
        <v>{"dy":26,"sl":3,"tp":"fe","vl":"Equip3101","cn":1,"pt":"GO","pr":1500}</v>
      </c>
    </row>
    <row r="256" spans="1:40">
      <c r="A256">
        <v>26</v>
      </c>
      <c r="B256">
        <v>4</v>
      </c>
      <c r="C256">
        <f t="shared" si="72"/>
        <v>0</v>
      </c>
      <c r="D256">
        <f t="shared" ca="1" si="87"/>
        <v>0.10696444179302689</v>
      </c>
      <c r="E256">
        <f t="shared" ca="1" si="87"/>
        <v>0.78218864864053095</v>
      </c>
      <c r="F256">
        <f t="shared" ca="1" si="87"/>
        <v>0.88680006581079662</v>
      </c>
      <c r="G256">
        <f t="shared" ca="1" si="87"/>
        <v>0.81988932476360221</v>
      </c>
      <c r="H256">
        <f t="shared" ca="1" si="87"/>
        <v>0.72774250457576739</v>
      </c>
      <c r="I256">
        <f t="shared" ca="1" si="87"/>
        <v>1.5362444342795434E-2</v>
      </c>
      <c r="M256" t="str">
        <f t="shared" ca="1" si="73"/>
        <v>안 지정 캐릭터 PP 일반등급</v>
      </c>
      <c r="N256">
        <f t="shared" ca="1" si="74"/>
        <v>78218</v>
      </c>
      <c r="O256">
        <f t="shared" ca="1" si="75"/>
        <v>12</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3600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fe</v>
      </c>
      <c r="AB256" t="s">
        <v>82</v>
      </c>
      <c r="AC256" t="s">
        <v>185</v>
      </c>
      <c r="AD256">
        <v>1</v>
      </c>
      <c r="AE256" t="s">
        <v>126</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t="shared" ca="1" si="81"/>
        <v>{"dy":26,"sl":4,"tp":"fe","vl":"Equip1302","cn":1,"pt":"GO","pr":7300}</v>
      </c>
    </row>
    <row r="257" spans="1:40">
      <c r="A257">
        <v>26</v>
      </c>
      <c r="B257">
        <v>5</v>
      </c>
      <c r="C257">
        <f t="shared" si="72"/>
        <v>0</v>
      </c>
      <c r="D257">
        <f t="shared" ca="1" si="87"/>
        <v>0.27364489844566664</v>
      </c>
      <c r="E257">
        <f t="shared" ca="1" si="87"/>
        <v>0.53139589581849977</v>
      </c>
      <c r="F257">
        <f t="shared" ca="1" si="87"/>
        <v>0.24961183982125024</v>
      </c>
      <c r="G257">
        <f t="shared" ca="1" si="87"/>
        <v>0.99779377616668541</v>
      </c>
      <c r="H257">
        <f t="shared" ca="1" si="87"/>
        <v>0.51772131450070014</v>
      </c>
      <c r="I257">
        <f t="shared" ca="1" si="87"/>
        <v>0.79458451784189299</v>
      </c>
      <c r="M257" t="str">
        <f t="shared" ca="1" si="73"/>
        <v>지정 장비</v>
      </c>
      <c r="N257" t="str">
        <f t="shared" ca="1" si="74"/>
        <v>Equip4301</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7800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126</v>
      </c>
      <c r="Z257">
        <v>1300</v>
      </c>
      <c r="AA257" t="str">
        <f t="shared" ca="1" si="77"/>
        <v>fe</v>
      </c>
      <c r="AB257" t="s">
        <v>82</v>
      </c>
      <c r="AC257" t="s">
        <v>436</v>
      </c>
      <c r="AD257">
        <v>1</v>
      </c>
      <c r="AE257" t="s">
        <v>126</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t="shared" ca="1" si="80"/>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t="shared" ca="1" si="81"/>
        <v>{"dy":26,"sl":5,"tp":"fe","vl":"Equip7002","cn":1,"pt":"GO","pr":1900}</v>
      </c>
    </row>
    <row r="258" spans="1:40">
      <c r="A258">
        <v>26</v>
      </c>
      <c r="B258">
        <v>6</v>
      </c>
      <c r="C258">
        <f t="shared" ref="C258:C321" si="88">IF(B258&lt;=9,0,
IF(B258=10,1,2))</f>
        <v>0</v>
      </c>
      <c r="D258">
        <f t="shared" ca="1" si="87"/>
        <v>0.27606898251519441</v>
      </c>
      <c r="E258">
        <f t="shared" ca="1" si="87"/>
        <v>0.96639821016053629</v>
      </c>
      <c r="F258">
        <f t="shared" ca="1" si="87"/>
        <v>0.71029876629050581</v>
      </c>
      <c r="G258">
        <f t="shared" ca="1" si="87"/>
        <v>0.92502942543667643</v>
      </c>
      <c r="H258">
        <f t="shared" ca="1" si="87"/>
        <v>0.14861882976431173</v>
      </c>
      <c r="I258">
        <f t="shared" ca="1" si="87"/>
        <v>0.87517496066946232</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Equip8201</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29800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82</v>
      </c>
      <c r="V258" t="s">
        <v>259</v>
      </c>
      <c r="W258">
        <v>1</v>
      </c>
      <c r="X258" t="s">
        <v>126</v>
      </c>
      <c r="Z258">
        <v>3100</v>
      </c>
      <c r="AA258" t="str">
        <f t="shared" ref="AA258:AA321" ca="1" si="93">IF(ISBLANK(AB258),"",
VLOOKUP(AB258,OFFSET(INDIRECT("$A:$B"),0,MATCH(AB$1&amp;"_Verify",INDIRECT("$1:$1"),0)-1),2,0)
)</f>
        <v>uph</v>
      </c>
      <c r="AB258" t="s">
        <v>91</v>
      </c>
      <c r="AC258">
        <v>79985</v>
      </c>
      <c r="AD258">
        <v>10</v>
      </c>
      <c r="AE258" t="s">
        <v>126</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 t="shared" si="88"/>
        <v>0</v>
      </c>
      <c r="D259">
        <f t="shared" ca="1" si="87"/>
        <v>0.1997076115963532</v>
      </c>
      <c r="E259">
        <f t="shared" ca="1" si="87"/>
        <v>0.31046012637692166</v>
      </c>
      <c r="F259">
        <f t="shared" ca="1" si="87"/>
        <v>0.61735991036247639</v>
      </c>
      <c r="G259">
        <f t="shared" ca="1" si="87"/>
        <v>0.24972543029201322</v>
      </c>
      <c r="H259">
        <f t="shared" ca="1" si="87"/>
        <v>0.19242924097650582</v>
      </c>
      <c r="I259">
        <f t="shared" ca="1" si="87"/>
        <v>0.16954486071273667</v>
      </c>
      <c r="M259" t="str">
        <f t="shared" ca="1" si="89"/>
        <v>지정 장비</v>
      </c>
      <c r="N259" t="str">
        <f t="shared" ca="1" si="90"/>
        <v>Equip3202</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DI</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4</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82</v>
      </c>
      <c r="V259" t="s">
        <v>242</v>
      </c>
      <c r="W259">
        <v>1</v>
      </c>
      <c r="X259" t="s">
        <v>126</v>
      </c>
      <c r="Z259">
        <v>1500</v>
      </c>
      <c r="AA259" t="str">
        <f t="shared" ca="1" si="93"/>
        <v>fe</v>
      </c>
      <c r="AB259" t="s">
        <v>82</v>
      </c>
      <c r="AC259" t="s">
        <v>435</v>
      </c>
      <c r="AD259">
        <v>1</v>
      </c>
      <c r="AE259" t="s">
        <v>126</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t="shared" ca="1" si="97"/>
        <v>{"dy":26,"sl":7,"tp":"fe","vl":"Equip6102","cn":1,"pt":"GO","pr":3800}</v>
      </c>
    </row>
    <row r="260" spans="1:40">
      <c r="A260">
        <v>26</v>
      </c>
      <c r="B260">
        <v>8</v>
      </c>
      <c r="C260">
        <f t="shared" si="88"/>
        <v>0</v>
      </c>
      <c r="D260">
        <f t="shared" ca="1" si="87"/>
        <v>0.43878697250324339</v>
      </c>
      <c r="E260">
        <f t="shared" ca="1" si="87"/>
        <v>0.38575589622067075</v>
      </c>
      <c r="F260">
        <f t="shared" ca="1" si="87"/>
        <v>0.91782187745990518</v>
      </c>
      <c r="G260">
        <f t="shared" ca="1" si="87"/>
        <v>0.2848449855727202</v>
      </c>
      <c r="H260">
        <f t="shared" ca="1" si="87"/>
        <v>0.48210516446734486</v>
      </c>
      <c r="I260">
        <f t="shared" ca="1" si="87"/>
        <v>0.51835424516400774</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fl1</v>
      </c>
      <c r="AB260" t="s">
        <v>87</v>
      </c>
      <c r="AC260" t="s">
        <v>417</v>
      </c>
      <c r="AD260">
        <v>1</v>
      </c>
      <c r="AE260" t="s">
        <v>130</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t="shared" ca="1" si="97"/>
        <v>{"dy":26,"sl":8,"tp":"fl1","vl":"Actor2010","cn":1,"pt":"DI","pp":59,"pr":43}</v>
      </c>
    </row>
    <row r="261" spans="1:40">
      <c r="A261">
        <v>26</v>
      </c>
      <c r="B261">
        <v>9</v>
      </c>
      <c r="C261">
        <f t="shared" si="88"/>
        <v>0</v>
      </c>
      <c r="D261">
        <f t="shared" ca="1" si="87"/>
        <v>0.38213376442666369</v>
      </c>
      <c r="E261">
        <f t="shared" ca="1" si="87"/>
        <v>0.43104625126365259</v>
      </c>
      <c r="F261">
        <f t="shared" ca="1" si="87"/>
        <v>0.52611848558945817</v>
      </c>
      <c r="G261">
        <f t="shared" ca="1" si="87"/>
        <v>0.18920878696057108</v>
      </c>
      <c r="H261">
        <f t="shared" ca="1" si="87"/>
        <v>0.37805133705414196</v>
      </c>
      <c r="I261">
        <f t="shared" ca="1" si="87"/>
        <v>0.46220640191951923</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t="shared" ca="1" si="97"/>
        <v>{"dy":26,"sl":9}</v>
      </c>
    </row>
    <row r="262" spans="1:40">
      <c r="A262">
        <v>27</v>
      </c>
      <c r="B262">
        <v>0</v>
      </c>
      <c r="C262">
        <f t="shared" si="88"/>
        <v>0</v>
      </c>
      <c r="D262">
        <f t="shared" ref="D262:I271" ca="1" si="98">RAND()</f>
        <v>0.94229582784351362</v>
      </c>
      <c r="E262">
        <f t="shared" ca="1" si="98"/>
        <v>0.83762586659179994</v>
      </c>
      <c r="F262">
        <f t="shared" ca="1" si="98"/>
        <v>3.0628762315149771E-2</v>
      </c>
      <c r="G262">
        <f t="shared" ca="1" si="98"/>
        <v>0.69182058581195027</v>
      </c>
      <c r="H262">
        <f t="shared" ca="1" si="98"/>
        <v>0.89779968418997946</v>
      </c>
      <c r="I262">
        <f t="shared" ca="1" si="98"/>
        <v>0.3394370593900039</v>
      </c>
      <c r="M262" t="str">
        <f t="shared" ca="1" si="89"/>
        <v>캐릭터 상자 영웅등급</v>
      </c>
      <c r="N262" t="str">
        <f t="shared" ca="1" si="90"/>
        <v>삭제</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149</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82</v>
      </c>
      <c r="V262" t="s">
        <v>179</v>
      </c>
      <c r="W262">
        <v>1</v>
      </c>
      <c r="X262" t="s">
        <v>126</v>
      </c>
      <c r="Z262">
        <v>1000</v>
      </c>
      <c r="AA262" t="str">
        <f t="shared" ca="1" si="93"/>
        <v>fe</v>
      </c>
      <c r="AB262" t="s">
        <v>82</v>
      </c>
      <c r="AC262" t="s">
        <v>260</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t="shared" ca="1" si="97"/>
        <v>{"dy":27,"sl":0,"tp":"fe","vl":"Equip4101","cn":1,"pt":"GO","pr":1400}</v>
      </c>
    </row>
    <row r="263" spans="1:40">
      <c r="A263">
        <v>27</v>
      </c>
      <c r="B263">
        <v>1</v>
      </c>
      <c r="C263">
        <f t="shared" si="88"/>
        <v>0</v>
      </c>
      <c r="D263">
        <f t="shared" ca="1" si="98"/>
        <v>0.25453454709026635</v>
      </c>
      <c r="E263">
        <f t="shared" ca="1" si="98"/>
        <v>0.40096301638232634</v>
      </c>
      <c r="F263">
        <f t="shared" ca="1" si="98"/>
        <v>0.91208745162955096</v>
      </c>
      <c r="G263">
        <f t="shared" ca="1" si="98"/>
        <v>0.64835421368683621</v>
      </c>
      <c r="H263">
        <f t="shared" ca="1" si="98"/>
        <v>4.9255867653053009E-2</v>
      </c>
      <c r="I263">
        <f t="shared" ca="1" si="98"/>
        <v>6.1689478446528279E-3</v>
      </c>
      <c r="M263" t="str">
        <f t="shared" ca="1" si="89"/>
        <v>지정 장비</v>
      </c>
      <c r="N263" t="str">
        <f t="shared" ca="1" si="90"/>
        <v>Equip3201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2500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82</v>
      </c>
      <c r="V263" t="s">
        <v>278</v>
      </c>
      <c r="W263">
        <v>1</v>
      </c>
      <c r="X263" t="s">
        <v>126</v>
      </c>
      <c r="Z263">
        <v>1400</v>
      </c>
      <c r="AA263" t="str">
        <f t="shared" ca="1" si="93"/>
        <v>upn</v>
      </c>
      <c r="AB263" t="s">
        <v>92</v>
      </c>
      <c r="AC263">
        <v>46336</v>
      </c>
      <c r="AD263">
        <v>11</v>
      </c>
      <c r="AE263" t="s">
        <v>126</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v>
      </c>
      <c r="AN263" t="str">
        <f t="shared" ca="1" si="97"/>
        <v>{"dy":27,"sl":1,"tp":"upn","vl":"46336","cn":11,"pt":"GO","pr":3300}</v>
      </c>
    </row>
    <row r="264" spans="1:40">
      <c r="A264">
        <v>27</v>
      </c>
      <c r="B264">
        <v>2</v>
      </c>
      <c r="C264">
        <f t="shared" si="88"/>
        <v>0</v>
      </c>
      <c r="D264">
        <f t="shared" ca="1" si="98"/>
        <v>0.17778774919507867</v>
      </c>
      <c r="E264">
        <f t="shared" ca="1" si="98"/>
        <v>0.34388736044420942</v>
      </c>
      <c r="F264">
        <f t="shared" ca="1" si="98"/>
        <v>0.70807269660465255</v>
      </c>
      <c r="G264">
        <f t="shared" ca="1" si="98"/>
        <v>0.11462980911591669</v>
      </c>
      <c r="H264">
        <f t="shared" ca="1" si="98"/>
        <v>0.39494175060285086</v>
      </c>
      <c r="I264">
        <f t="shared" ca="1" si="98"/>
        <v>0.67366942186243384</v>
      </c>
      <c r="M264" t="str">
        <f t="shared" ca="1" si="89"/>
        <v>안 지정 캐릭터 PP 영웅등급</v>
      </c>
      <c r="N264">
        <f t="shared" ca="1" si="90"/>
        <v>34388</v>
      </c>
      <c r="O264">
        <f t="shared" ca="1" si="91"/>
        <v>7</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2100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fe</v>
      </c>
      <c r="AB264" t="s">
        <v>82</v>
      </c>
      <c r="AC264" t="s">
        <v>111</v>
      </c>
      <c r="AD264">
        <v>1</v>
      </c>
      <c r="AE264" t="s">
        <v>126</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빅 바디</v>
      </c>
      <c r="AL264">
        <v>1</v>
      </c>
      <c r="AM26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v>
      </c>
      <c r="AN264" t="str">
        <f t="shared" ca="1" si="97"/>
        <v>{"dy":27,"sl":2,"tp":"fe","vl":"Equip6101","cn":1,"pt":"GO","pr":3200}</v>
      </c>
    </row>
    <row r="265" spans="1:40">
      <c r="A265">
        <v>27</v>
      </c>
      <c r="B265">
        <v>3</v>
      </c>
      <c r="C265">
        <f t="shared" si="88"/>
        <v>0</v>
      </c>
      <c r="D265">
        <f t="shared" ca="1" si="98"/>
        <v>0.71106571209596281</v>
      </c>
      <c r="E265">
        <f t="shared" ca="1" si="98"/>
        <v>0.4387260567950757</v>
      </c>
      <c r="F265">
        <f t="shared" ca="1" si="98"/>
        <v>0.70047096381498053</v>
      </c>
      <c r="G265">
        <f t="shared" ca="1" si="98"/>
        <v>0.98702201167931458</v>
      </c>
      <c r="H265">
        <f t="shared" ca="1" si="98"/>
        <v>0.81123767111818323</v>
      </c>
      <c r="I265">
        <f t="shared" ca="1" si="98"/>
        <v>0.51634864389592183</v>
      </c>
      <c r="M265" t="str">
        <f t="shared" ca="1" si="89"/>
        <v>안 지정 캐릭터 PP 일반등급</v>
      </c>
      <c r="N265">
        <f t="shared" ca="1" si="90"/>
        <v>43872</v>
      </c>
      <c r="O265">
        <f t="shared" ca="1" si="91"/>
        <v>8</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2400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fe</v>
      </c>
      <c r="AB265" t="s">
        <v>82</v>
      </c>
      <c r="AC265" t="s">
        <v>192</v>
      </c>
      <c r="AD265">
        <v>1</v>
      </c>
      <c r="AE265" t="s">
        <v>126</v>
      </c>
      <c r="AG265">
        <v>1400</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몬스터 세포</v>
      </c>
      <c r="AL265">
        <v>1</v>
      </c>
      <c r="AM26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v>
      </c>
      <c r="AN265" t="str">
        <f t="shared" ca="1" si="97"/>
        <v>{"dy":27,"sl":3,"tp":"fe","vl":"Equip2102","cn":1,"pt":"GO","pr":1400}</v>
      </c>
    </row>
    <row r="266" spans="1:40">
      <c r="A266">
        <v>27</v>
      </c>
      <c r="B266">
        <v>4</v>
      </c>
      <c r="C266">
        <f t="shared" si="88"/>
        <v>0</v>
      </c>
      <c r="D266">
        <f t="shared" ca="1" si="98"/>
        <v>0.51789175392360443</v>
      </c>
      <c r="E266">
        <f t="shared" ca="1" si="98"/>
        <v>0.68104199462069082</v>
      </c>
      <c r="F266">
        <f t="shared" ca="1" si="98"/>
        <v>0.52772512240032077</v>
      </c>
      <c r="G266">
        <f t="shared" ca="1" si="98"/>
        <v>0.42621775280389707</v>
      </c>
      <c r="H266">
        <f t="shared" ca="1" si="98"/>
        <v>0.64814829941024665</v>
      </c>
      <c r="I266">
        <f t="shared" ca="1" si="98"/>
        <v>2.8769077720014913E-2</v>
      </c>
      <c r="M266" t="str">
        <f t="shared" ca="1" si="89"/>
        <v>안 지정 캐릭터 PP 일반등급</v>
      </c>
      <c r="N266">
        <f t="shared" ca="1" si="90"/>
        <v>68104</v>
      </c>
      <c r="O266">
        <f t="shared" ca="1" si="91"/>
        <v>11</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3300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v>
      </c>
      <c r="AN266" t="str">
        <f t="shared" ca="1" si="97"/>
        <v>{"dy":27,"sl":4,"tp":"upn","vl":"58093","cn":12,"pt":"GO","pr":3600}</v>
      </c>
    </row>
    <row r="267" spans="1:40">
      <c r="A267">
        <v>27</v>
      </c>
      <c r="B267">
        <v>5</v>
      </c>
      <c r="C267">
        <f t="shared" si="88"/>
        <v>0</v>
      </c>
      <c r="D267">
        <f t="shared" ca="1" si="98"/>
        <v>0.32375024402798169</v>
      </c>
      <c r="E267">
        <f t="shared" ca="1" si="98"/>
        <v>0.34043382217255436</v>
      </c>
      <c r="F267">
        <f t="shared" ca="1" si="98"/>
        <v>0.76900279813552475</v>
      </c>
      <c r="G267">
        <f t="shared" ca="1" si="98"/>
        <v>0.5483003317203522</v>
      </c>
      <c r="H267">
        <f t="shared" ca="1" si="98"/>
        <v>0.69349597077991487</v>
      </c>
      <c r="I267">
        <f t="shared" ca="1" si="98"/>
        <v>0.94798042806224503</v>
      </c>
      <c r="M267" t="str">
        <f t="shared" ca="1" si="89"/>
        <v>지정 장비</v>
      </c>
      <c r="N267" t="str">
        <f t="shared" ca="1" si="90"/>
        <v>Equip3001</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900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187</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v>
      </c>
      <c r="AN267" t="str">
        <f t="shared" ca="1" si="97"/>
        <v>{"dy":27,"sl":5,"tp":"fe","vl":"Equip7002","cn":1,"pt":"GO","pr":2200}</v>
      </c>
    </row>
    <row r="268" spans="1:40">
      <c r="A268">
        <v>27</v>
      </c>
      <c r="B268">
        <v>6</v>
      </c>
      <c r="C268">
        <f t="shared" si="88"/>
        <v>0</v>
      </c>
      <c r="D268">
        <f t="shared" ca="1" si="98"/>
        <v>0.68651554504779289</v>
      </c>
      <c r="E268">
        <f t="shared" ca="1" si="98"/>
        <v>0.20142513753600244</v>
      </c>
      <c r="F268">
        <f t="shared" ca="1" si="98"/>
        <v>0.42864830968038425</v>
      </c>
      <c r="G268">
        <f t="shared" ca="1" si="98"/>
        <v>0.49246831571174776</v>
      </c>
      <c r="H268">
        <f t="shared" ca="1" si="98"/>
        <v>0.19015672124007033</v>
      </c>
      <c r="I268">
        <f t="shared" ca="1" si="98"/>
        <v>0.27181807811994463</v>
      </c>
      <c r="M268" t="str">
        <f t="shared" ca="1" si="89"/>
        <v>지정 장비</v>
      </c>
      <c r="N268" t="str">
        <f t="shared" ca="1" si="90"/>
        <v>Equip2201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2700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82</v>
      </c>
      <c r="V268" t="s">
        <v>245</v>
      </c>
      <c r="W268">
        <v>1</v>
      </c>
      <c r="X268" t="s">
        <v>126</v>
      </c>
      <c r="Z268">
        <v>600</v>
      </c>
      <c r="AA268" t="str">
        <f t="shared" ca="1" si="93"/>
        <v>fe</v>
      </c>
      <c r="AB268" t="s">
        <v>82</v>
      </c>
      <c r="AC268" t="s">
        <v>241</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v>
      </c>
      <c r="AN268" t="str">
        <f t="shared" ca="1" si="97"/>
        <v>{"dy":27,"sl":6,"tp":"fe","vl":"Equip8202","cn":1,"pt":"GO","pr":29100}</v>
      </c>
    </row>
    <row r="269" spans="1:40">
      <c r="A269">
        <v>27</v>
      </c>
      <c r="B269">
        <v>7</v>
      </c>
      <c r="C269">
        <f t="shared" si="88"/>
        <v>0</v>
      </c>
      <c r="D269">
        <f t="shared" ca="1" si="98"/>
        <v>0.44664555621968416</v>
      </c>
      <c r="E269">
        <f t="shared" ca="1" si="98"/>
        <v>0.48676269094626701</v>
      </c>
      <c r="F269">
        <f t="shared" ca="1" si="98"/>
        <v>0.81367767517697953</v>
      </c>
      <c r="G269">
        <f t="shared" ca="1" si="98"/>
        <v>0.60884900428038369</v>
      </c>
      <c r="H269">
        <f t="shared" ca="1" si="98"/>
        <v>0.72711514900357987</v>
      </c>
      <c r="I269">
        <f t="shared" ca="1" si="98"/>
        <v>0.14818979214209593</v>
      </c>
      <c r="M269" t="str">
        <f t="shared" ca="1" si="89"/>
        <v>지정 장비</v>
      </c>
      <c r="N269" t="str">
        <f t="shared" ca="1" si="90"/>
        <v>Equip5301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7100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82</v>
      </c>
      <c r="V269" t="s">
        <v>200</v>
      </c>
      <c r="W269">
        <v>1</v>
      </c>
      <c r="X269" t="s">
        <v>126</v>
      </c>
      <c r="Z269">
        <v>74600</v>
      </c>
      <c r="AA269" t="str">
        <f t="shared" ca="1" si="93"/>
        <v>uph</v>
      </c>
      <c r="AB269" t="s">
        <v>91</v>
      </c>
      <c r="AC269">
        <v>34952</v>
      </c>
      <c r="AD269">
        <v>11</v>
      </c>
      <c r="AE269" t="s">
        <v>126</v>
      </c>
      <c r="AG269">
        <v>3300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v>
      </c>
      <c r="AN269" t="str">
        <f t="shared" ca="1" si="97"/>
        <v>{"dy":27,"sl":7,"tp":"uph","vl":"34952","cn":11,"pt":"GO","pr":3300}</v>
      </c>
    </row>
    <row r="270" spans="1:40">
      <c r="A270">
        <v>27</v>
      </c>
      <c r="B270">
        <v>8</v>
      </c>
      <c r="C270">
        <f t="shared" si="88"/>
        <v>0</v>
      </c>
      <c r="D270">
        <f t="shared" ca="1" si="98"/>
        <v>0.49594864045029263</v>
      </c>
      <c r="E270">
        <f t="shared" ca="1" si="98"/>
        <v>0.90090344142411549</v>
      </c>
      <c r="F270">
        <f t="shared" ca="1" si="98"/>
        <v>0.55643734225589725</v>
      </c>
      <c r="G270">
        <f t="shared" ca="1" si="98"/>
        <v>3.0715367639898794E-2</v>
      </c>
      <c r="H270">
        <f t="shared" ca="1" si="98"/>
        <v>0.91299514307000729</v>
      </c>
      <c r="I270">
        <f t="shared" ca="1" si="98"/>
        <v>0.21293075924884242</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v>
      </c>
      <c r="AN270" t="str">
        <f t="shared" ca="1" si="97"/>
        <v>{"dy":27,"sl":8}</v>
      </c>
    </row>
    <row r="271" spans="1:40">
      <c r="A271">
        <v>27</v>
      </c>
      <c r="B271">
        <v>9</v>
      </c>
      <c r="C271">
        <f t="shared" si="88"/>
        <v>0</v>
      </c>
      <c r="D271">
        <f t="shared" ca="1" si="98"/>
        <v>0.96388524579216994</v>
      </c>
      <c r="E271">
        <f t="shared" ca="1" si="98"/>
        <v>0.75625822812420196</v>
      </c>
      <c r="F271">
        <f t="shared" ca="1" si="98"/>
        <v>0.6449915774363284</v>
      </c>
      <c r="G271">
        <f t="shared" ca="1" si="98"/>
        <v>0.4301051956771802</v>
      </c>
      <c r="H271">
        <f t="shared" ca="1" si="98"/>
        <v>0.49438547595785398</v>
      </c>
      <c r="I271">
        <f t="shared" ca="1" si="98"/>
        <v>0.26303446339393322</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v>
      </c>
      <c r="AN271" t="str">
        <f t="shared" ca="1" si="97"/>
        <v>{"dy":27,"sl":9}</v>
      </c>
    </row>
    <row r="272" spans="1:40">
      <c r="A272">
        <v>28</v>
      </c>
      <c r="B272">
        <v>0</v>
      </c>
      <c r="C272">
        <f t="shared" si="88"/>
        <v>0</v>
      </c>
      <c r="D272">
        <f t="shared" ref="D272:I281" ca="1" si="99">RAND()</f>
        <v>0.64655397089843947</v>
      </c>
      <c r="E272">
        <f t="shared" ca="1" si="99"/>
        <v>0.49287768936116871</v>
      </c>
      <c r="F272">
        <f t="shared" ca="1" si="99"/>
        <v>0.43040571775212155</v>
      </c>
      <c r="G272">
        <f t="shared" ca="1" si="99"/>
        <v>0.37193346670165806</v>
      </c>
      <c r="H272">
        <f t="shared" ca="1" si="99"/>
        <v>0.35512952824576394</v>
      </c>
      <c r="I272">
        <f t="shared" ca="1" si="99"/>
        <v>1.5918794040119866E-2</v>
      </c>
      <c r="M272" t="str">
        <f t="shared" ca="1" si="89"/>
        <v>지정 장비</v>
      </c>
      <c r="N272" t="str">
        <f t="shared" ca="1" si="90"/>
        <v>Equip4102</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1000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206</v>
      </c>
      <c r="W272">
        <v>1</v>
      </c>
      <c r="X272" t="s">
        <v>126</v>
      </c>
      <c r="Z272">
        <v>3200</v>
      </c>
      <c r="AA272" t="str">
        <f t="shared" ca="1" si="93"/>
        <v>fe</v>
      </c>
      <c r="AB272" t="s">
        <v>82</v>
      </c>
      <c r="AC272" t="s">
        <v>295</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v>
      </c>
      <c r="AN272" t="str">
        <f t="shared" ca="1" si="97"/>
        <v>{"dy":28,"sl":0,"tp":"fe","vl":"Equip1101","cn":1,"pt":"GO","pr":1100}</v>
      </c>
    </row>
    <row r="273" spans="1:40">
      <c r="A273">
        <v>28</v>
      </c>
      <c r="B273">
        <v>1</v>
      </c>
      <c r="C273">
        <f t="shared" si="88"/>
        <v>0</v>
      </c>
      <c r="D273">
        <f t="shared" ca="1" si="99"/>
        <v>0.72426418725563446</v>
      </c>
      <c r="E273">
        <f t="shared" ca="1" si="99"/>
        <v>3.4356433410201892E-2</v>
      </c>
      <c r="F273">
        <f t="shared" ca="1" si="99"/>
        <v>0.51213268197947537</v>
      </c>
      <c r="G273">
        <f t="shared" ca="1" si="99"/>
        <v>5.594467823262228E-4</v>
      </c>
      <c r="H273">
        <f t="shared" ca="1" si="99"/>
        <v>0.89607421438660928</v>
      </c>
      <c r="I273">
        <f t="shared" ca="1" si="99"/>
        <v>0.99411204365307249</v>
      </c>
      <c r="M273" t="str">
        <f t="shared" ca="1" si="89"/>
        <v>지정 장비</v>
      </c>
      <c r="N273" t="str">
        <f t="shared" ca="1" si="90"/>
        <v>Equip0101</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1500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82</v>
      </c>
      <c r="V273" t="s">
        <v>247</v>
      </c>
      <c r="W273">
        <v>1</v>
      </c>
      <c r="X273" t="s">
        <v>126</v>
      </c>
      <c r="Z273">
        <v>900</v>
      </c>
      <c r="AA273" t="str">
        <f t="shared" ca="1" si="93"/>
        <v>fe</v>
      </c>
      <c r="AB273" t="s">
        <v>82</v>
      </c>
      <c r="AC273" t="s">
        <v>250</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v>
      </c>
      <c r="AN273" t="str">
        <f t="shared" ca="1" si="97"/>
        <v>{"dy":28,"sl":1,"tp":"fe","vl":"Equip3201","cn":1,"pt":"DI","pr":4}</v>
      </c>
    </row>
    <row r="274" spans="1:40">
      <c r="A274">
        <v>28</v>
      </c>
      <c r="B274">
        <v>2</v>
      </c>
      <c r="C274">
        <f t="shared" si="88"/>
        <v>0</v>
      </c>
      <c r="D274">
        <f t="shared" ca="1" si="99"/>
        <v>0.77599669939709282</v>
      </c>
      <c r="E274">
        <f t="shared" ca="1" si="99"/>
        <v>6.1572562063768821E-2</v>
      </c>
      <c r="F274">
        <f t="shared" ca="1" si="99"/>
        <v>0.10052854015155954</v>
      </c>
      <c r="G274">
        <f t="shared" ca="1" si="99"/>
        <v>0.72386800532425721</v>
      </c>
      <c r="H274">
        <f t="shared" ca="1" si="99"/>
        <v>0.72885372753662858</v>
      </c>
      <c r="I274">
        <f t="shared" ca="1" si="99"/>
        <v>0.99881205285678398</v>
      </c>
      <c r="M274" t="str">
        <f t="shared" ca="1" si="89"/>
        <v>안 지정 캐릭터 PP 영웅등급</v>
      </c>
      <c r="N274">
        <f t="shared" ca="1" si="90"/>
        <v>6157</v>
      </c>
      <c r="O274">
        <f t="shared" ca="1" si="91"/>
        <v>3</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900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fe</v>
      </c>
      <c r="AB274" t="s">
        <v>82</v>
      </c>
      <c r="AC274" t="s">
        <v>443</v>
      </c>
      <c r="AD274">
        <v>1</v>
      </c>
      <c r="AE274" t="s">
        <v>126</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홍연의 해머</v>
      </c>
      <c r="AL274">
        <v>1</v>
      </c>
      <c r="AM27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v>
      </c>
      <c r="AN274" t="str">
        <f t="shared" ca="1" si="97"/>
        <v>{"dy":28,"sl":2,"tp":"fe","vl":"Equip4301","cn":1,"pt":"GO","pr":7400}</v>
      </c>
    </row>
    <row r="275" spans="1:40">
      <c r="A275">
        <v>28</v>
      </c>
      <c r="B275">
        <v>3</v>
      </c>
      <c r="C275">
        <f t="shared" si="88"/>
        <v>0</v>
      </c>
      <c r="D275">
        <f t="shared" ca="1" si="99"/>
        <v>4.7436482098604627E-2</v>
      </c>
      <c r="E275">
        <f t="shared" ca="1" si="99"/>
        <v>2.3637230021561928E-2</v>
      </c>
      <c r="F275">
        <f t="shared" ca="1" si="99"/>
        <v>0.98519588102083266</v>
      </c>
      <c r="G275">
        <f t="shared" ca="1" si="99"/>
        <v>0.40794263565407574</v>
      </c>
      <c r="H275">
        <f t="shared" ca="1" si="99"/>
        <v>0.16568291861309425</v>
      </c>
      <c r="I275">
        <f t="shared" ca="1" si="99"/>
        <v>0.95562745566743168</v>
      </c>
      <c r="M275" t="str">
        <f t="shared" ca="1" si="89"/>
        <v>안 지정 캐릭터 PP 영웅등급</v>
      </c>
      <c r="N275">
        <f t="shared" ca="1" si="90"/>
        <v>2363</v>
      </c>
      <c r="O275">
        <f t="shared" ca="1" si="91"/>
        <v>3</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900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fe</v>
      </c>
      <c r="AB275" t="s">
        <v>82</v>
      </c>
      <c r="AC275" t="s">
        <v>114</v>
      </c>
      <c r="AD275">
        <v>1</v>
      </c>
      <c r="AE275" t="s">
        <v>126</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v>
      </c>
      <c r="AN275" t="str">
        <f t="shared" ca="1" si="97"/>
        <v>{"dy":28,"sl":3,"tp":"fe","vl":"Equip0102","cn":1,"pt":"GO","pr":1200}</v>
      </c>
    </row>
    <row r="276" spans="1:40">
      <c r="A276">
        <v>28</v>
      </c>
      <c r="B276">
        <v>4</v>
      </c>
      <c r="C276">
        <f t="shared" si="88"/>
        <v>0</v>
      </c>
      <c r="D276">
        <f t="shared" ca="1" si="99"/>
        <v>0.88374464707760891</v>
      </c>
      <c r="E276">
        <f t="shared" ca="1" si="99"/>
        <v>0.14265858352889838</v>
      </c>
      <c r="F276">
        <f t="shared" ca="1" si="99"/>
        <v>0.20987287309203229</v>
      </c>
      <c r="G276">
        <f t="shared" ca="1" si="99"/>
        <v>0.55937019859620873</v>
      </c>
      <c r="H276">
        <f t="shared" ca="1" si="99"/>
        <v>0.26184372157319713</v>
      </c>
      <c r="I276">
        <f t="shared" ca="1" si="99"/>
        <v>0.62273116659173133</v>
      </c>
      <c r="M276" t="str">
        <f t="shared" ca="1" si="89"/>
        <v>안 지정 캐릭터 PP 일반등급</v>
      </c>
      <c r="N276">
        <f t="shared" ca="1" si="90"/>
        <v>14265</v>
      </c>
      <c r="O276">
        <f t="shared" ca="1" si="91"/>
        <v>4</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1200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fe</v>
      </c>
      <c r="AB276" t="s">
        <v>82</v>
      </c>
      <c r="AC276" t="s">
        <v>248</v>
      </c>
      <c r="AD276">
        <v>1</v>
      </c>
      <c r="AE276" t="s">
        <v>126</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낙원으로의 길</v>
      </c>
      <c r="AL276">
        <v>1</v>
      </c>
      <c r="AM27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v>
      </c>
      <c r="AN276" t="str">
        <f t="shared" ca="1" si="97"/>
        <v>{"dy":28,"sl":4,"tp":"fe","vl":"Equip7202","cn":1,"pt":"GO","pr":9600}</v>
      </c>
    </row>
    <row r="277" spans="1:40">
      <c r="A277">
        <v>28</v>
      </c>
      <c r="B277">
        <v>5</v>
      </c>
      <c r="C277">
        <f t="shared" si="88"/>
        <v>0</v>
      </c>
      <c r="D277">
        <f t="shared" ca="1" si="99"/>
        <v>0.69814988055150928</v>
      </c>
      <c r="E277">
        <f t="shared" ca="1" si="99"/>
        <v>5.8927478477190487E-2</v>
      </c>
      <c r="F277">
        <f t="shared" ca="1" si="99"/>
        <v>0.88454414657763281</v>
      </c>
      <c r="G277">
        <f t="shared" ca="1" si="99"/>
        <v>0.94076864861140375</v>
      </c>
      <c r="H277">
        <f t="shared" ca="1" si="99"/>
        <v>0.44019416714932091</v>
      </c>
      <c r="I277">
        <f t="shared" ca="1" si="99"/>
        <v>0.96483389957301879</v>
      </c>
      <c r="M277" t="str">
        <f t="shared" ca="1" si="89"/>
        <v>안 지정 캐릭터 PP 영웅등급</v>
      </c>
      <c r="N277">
        <f t="shared" ca="1" si="90"/>
        <v>5892</v>
      </c>
      <c r="O277">
        <f t="shared" ca="1" si="91"/>
        <v>3</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900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126</v>
      </c>
      <c r="Z277">
        <v>900</v>
      </c>
      <c r="AA277" t="str">
        <f t="shared" ca="1" si="93"/>
        <v>uph</v>
      </c>
      <c r="AB277" t="s">
        <v>91</v>
      </c>
      <c r="AC277">
        <v>35730</v>
      </c>
      <c r="AD277">
        <v>11</v>
      </c>
      <c r="AE277" t="s">
        <v>126</v>
      </c>
      <c r="AG277">
        <v>3300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v>
      </c>
      <c r="AN277" t="str">
        <f t="shared" ca="1" si="97"/>
        <v>{"dy":28,"sl":5,"tp":"uph","vl":"35730","cn":11,"pt":"GO","pr":3300}</v>
      </c>
    </row>
    <row r="278" spans="1:40">
      <c r="A278">
        <v>28</v>
      </c>
      <c r="B278">
        <v>6</v>
      </c>
      <c r="C278">
        <f t="shared" si="88"/>
        <v>0</v>
      </c>
      <c r="D278">
        <f t="shared" ca="1" si="99"/>
        <v>0.42299790913718682</v>
      </c>
      <c r="E278">
        <f t="shared" ca="1" si="99"/>
        <v>0.51309138738416882</v>
      </c>
      <c r="F278">
        <f t="shared" ca="1" si="99"/>
        <v>0.60836956910701501</v>
      </c>
      <c r="G278">
        <f t="shared" ca="1" si="99"/>
        <v>0.79912795309688545</v>
      </c>
      <c r="H278">
        <f t="shared" ca="1" si="99"/>
        <v>0.19293267887319021</v>
      </c>
      <c r="I278">
        <f t="shared" ca="1" si="99"/>
        <v>0.74585832404267849</v>
      </c>
      <c r="M278" t="str">
        <f t="shared" ca="1" si="89"/>
        <v>지정 장비</v>
      </c>
      <c r="N278" t="str">
        <f t="shared" ca="1" si="90"/>
        <v>Equip6002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2200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82</v>
      </c>
      <c r="V278" t="s">
        <v>261</v>
      </c>
      <c r="W278">
        <v>1</v>
      </c>
      <c r="X278" t="s">
        <v>126</v>
      </c>
      <c r="Z278">
        <v>8000</v>
      </c>
      <c r="AA278" t="str">
        <f t="shared" ca="1" si="93"/>
        <v>upn</v>
      </c>
      <c r="AB278" t="s">
        <v>92</v>
      </c>
      <c r="AC278">
        <v>13144</v>
      </c>
      <c r="AD278">
        <v>9</v>
      </c>
      <c r="AE278" t="s">
        <v>126</v>
      </c>
      <c r="AG278">
        <v>2700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v>
      </c>
      <c r="AN278" t="str">
        <f t="shared" ca="1" si="97"/>
        <v>{"dy":28,"sl":6,"tp":"upn","vl":"13144","cn":9,"pt":"GO","pr":2700}</v>
      </c>
    </row>
    <row r="279" spans="1:40">
      <c r="A279">
        <v>28</v>
      </c>
      <c r="B279">
        <v>7</v>
      </c>
      <c r="C279">
        <f t="shared" si="88"/>
        <v>0</v>
      </c>
      <c r="D279">
        <f t="shared" ca="1" si="99"/>
        <v>0.63027094431550512</v>
      </c>
      <c r="E279">
        <f t="shared" ca="1" si="99"/>
        <v>0.47213666757445494</v>
      </c>
      <c r="F279">
        <f t="shared" ca="1" si="99"/>
        <v>0.1355872846580054</v>
      </c>
      <c r="G279">
        <f t="shared" ca="1" si="99"/>
        <v>0.40170971336521155</v>
      </c>
      <c r="H279">
        <f t="shared" ca="1" si="99"/>
        <v>2.6669810979998432E-2</v>
      </c>
      <c r="I279">
        <f t="shared" ca="1" si="99"/>
        <v>0.58475147025154506</v>
      </c>
      <c r="M279" t="str">
        <f t="shared" ca="1" si="89"/>
        <v>지정 장비</v>
      </c>
      <c r="N279" t="str">
        <f t="shared" ca="1" si="90"/>
        <v>Equip5202</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3100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82</v>
      </c>
      <c r="V279" t="s">
        <v>257</v>
      </c>
      <c r="W279">
        <v>1</v>
      </c>
      <c r="X279" t="s">
        <v>126</v>
      </c>
      <c r="Z279">
        <v>2000</v>
      </c>
      <c r="AA279" t="str">
        <f t="shared" ca="1" si="93"/>
        <v>upn</v>
      </c>
      <c r="AB279" t="s">
        <v>92</v>
      </c>
      <c r="AC279">
        <v>41165</v>
      </c>
      <c r="AD279">
        <v>11</v>
      </c>
      <c r="AE279" t="s">
        <v>126</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v>
      </c>
      <c r="AN279" t="str">
        <f t="shared" ca="1" si="97"/>
        <v>{"dy":28,"sl":7,"tp":"upn","vl":"41165","cn":11,"pt":"GO","pr":3300}</v>
      </c>
    </row>
    <row r="280" spans="1:40">
      <c r="A280">
        <v>28</v>
      </c>
      <c r="B280">
        <v>8</v>
      </c>
      <c r="C280">
        <f t="shared" si="88"/>
        <v>0</v>
      </c>
      <c r="D280">
        <f t="shared" ca="1" si="99"/>
        <v>0.36501983092652035</v>
      </c>
      <c r="E280">
        <f t="shared" ca="1" si="99"/>
        <v>0.36920690173873094</v>
      </c>
      <c r="F280">
        <f t="shared" ca="1" si="99"/>
        <v>0.74433068246371026</v>
      </c>
      <c r="G280">
        <f t="shared" ca="1" si="99"/>
        <v>8.0143240316615794E-2</v>
      </c>
      <c r="H280">
        <f t="shared" ca="1" si="99"/>
        <v>0.68785925068549569</v>
      </c>
      <c r="I280">
        <f t="shared" ca="1" si="99"/>
        <v>0.68405925170948878</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v>
      </c>
      <c r="AN280" t="str">
        <f t="shared" ca="1" si="97"/>
        <v>{"dy":28,"sl":8}</v>
      </c>
    </row>
    <row r="281" spans="1:40">
      <c r="A281">
        <v>28</v>
      </c>
      <c r="B281">
        <v>9</v>
      </c>
      <c r="C281">
        <f t="shared" si="88"/>
        <v>0</v>
      </c>
      <c r="D281">
        <f t="shared" ca="1" si="99"/>
        <v>0.77971397582712965</v>
      </c>
      <c r="E281">
        <f t="shared" ca="1" si="99"/>
        <v>0.11454320144844854</v>
      </c>
      <c r="F281">
        <f t="shared" ca="1" si="99"/>
        <v>0.87848622647612806</v>
      </c>
      <c r="G281">
        <f t="shared" ca="1" si="99"/>
        <v>0.66952899344689876</v>
      </c>
      <c r="H281">
        <f t="shared" ca="1" si="99"/>
        <v>0.18410693300174208</v>
      </c>
      <c r="I281">
        <f t="shared" ca="1" si="99"/>
        <v>0.6499632716324123</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v>
      </c>
      <c r="AN281" t="str">
        <f t="shared" ca="1" si="97"/>
        <v>{"dy":28,"sl":9}</v>
      </c>
    </row>
    <row r="282" spans="1:40">
      <c r="A282">
        <v>29</v>
      </c>
      <c r="B282">
        <v>0</v>
      </c>
      <c r="C282">
        <f t="shared" si="88"/>
        <v>0</v>
      </c>
      <c r="D282">
        <f t="shared" ref="D282:I291" ca="1" si="100">RAND()</f>
        <v>2.9824306855231075E-2</v>
      </c>
      <c r="E282">
        <f t="shared" ca="1" si="100"/>
        <v>0.27801647403147844</v>
      </c>
      <c r="F282">
        <f t="shared" ca="1" si="100"/>
        <v>0.52638927253958645</v>
      </c>
      <c r="G282">
        <f t="shared" ca="1" si="100"/>
        <v>0.96082964875588683</v>
      </c>
      <c r="H282">
        <f t="shared" ca="1" si="100"/>
        <v>0.42514434744414764</v>
      </c>
      <c r="I282">
        <f t="shared" ca="1" si="100"/>
        <v>3.7288286530077763E-2</v>
      </c>
      <c r="M282" t="str">
        <f t="shared" ca="1" si="89"/>
        <v>지정 장비</v>
      </c>
      <c r="N282" t="str">
        <f t="shared" ca="1" si="90"/>
        <v>Equip2201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2500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130</v>
      </c>
      <c r="Z282">
        <v>29</v>
      </c>
      <c r="AA282" t="str">
        <f t="shared" ca="1" si="93"/>
        <v>upn</v>
      </c>
      <c r="AB282" t="s">
        <v>92</v>
      </c>
      <c r="AC282">
        <v>4898</v>
      </c>
      <c r="AD282">
        <v>9</v>
      </c>
      <c r="AE282" t="s">
        <v>126</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v>
      </c>
      <c r="AN282" t="str">
        <f t="shared" ca="1" si="97"/>
        <v>{"dy":29,"sl":0,"tp":"upn","vl":"4898","cn":9,"pt":"GO","pr":2700}</v>
      </c>
    </row>
    <row r="283" spans="1:40">
      <c r="A283">
        <v>29</v>
      </c>
      <c r="B283">
        <v>1</v>
      </c>
      <c r="C283">
        <f t="shared" si="88"/>
        <v>0</v>
      </c>
      <c r="D283">
        <f t="shared" ca="1" si="100"/>
        <v>0.99886224617094621</v>
      </c>
      <c r="E283">
        <f t="shared" ca="1" si="100"/>
        <v>0.68435805197327293</v>
      </c>
      <c r="F283">
        <f t="shared" ca="1" si="100"/>
        <v>0.98991597674599996</v>
      </c>
      <c r="G283">
        <f t="shared" ca="1" si="100"/>
        <v>0.75535624769582832</v>
      </c>
      <c r="H283">
        <f t="shared" ca="1" si="100"/>
        <v>0.12052676778033811</v>
      </c>
      <c r="I283">
        <f t="shared" ca="1" si="100"/>
        <v>0.35848621992276108</v>
      </c>
      <c r="M283" t="str">
        <f t="shared" ca="1" si="89"/>
        <v>지정 장비</v>
      </c>
      <c r="N283" t="str">
        <f t="shared" ca="1" si="90"/>
        <v>Equip6002</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1900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82</v>
      </c>
      <c r="V283" t="s">
        <v>201</v>
      </c>
      <c r="W283">
        <v>1</v>
      </c>
      <c r="X283" t="s">
        <v>126</v>
      </c>
      <c r="Z283">
        <v>3200</v>
      </c>
      <c r="AA283" t="str">
        <f t="shared" ca="1" si="93"/>
        <v>fe</v>
      </c>
      <c r="AB283" t="s">
        <v>82</v>
      </c>
      <c r="AC283" t="s">
        <v>188</v>
      </c>
      <c r="AD283">
        <v>1</v>
      </c>
      <c r="AE283" t="s">
        <v>126</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v>
      </c>
      <c r="AN283" t="str">
        <f t="shared" ca="1" si="97"/>
        <v>{"dy":29,"sl":1,"tp":"fe","vl":"Equip2002","cn":1,"pt":"GO","pr":600}</v>
      </c>
    </row>
    <row r="284" spans="1:40">
      <c r="A284">
        <v>29</v>
      </c>
      <c r="B284">
        <v>2</v>
      </c>
      <c r="C284">
        <f t="shared" si="88"/>
        <v>0</v>
      </c>
      <c r="D284">
        <f t="shared" ca="1" si="100"/>
        <v>0.80576954932633116</v>
      </c>
      <c r="E284">
        <f t="shared" ca="1" si="100"/>
        <v>0.37899601248926151</v>
      </c>
      <c r="F284">
        <f t="shared" ca="1" si="100"/>
        <v>0.36231764905367969</v>
      </c>
      <c r="G284">
        <f t="shared" ca="1" si="100"/>
        <v>0.19027321307367895</v>
      </c>
      <c r="H284">
        <f t="shared" ca="1" si="100"/>
        <v>0.91257399045843213</v>
      </c>
      <c r="I284">
        <f t="shared" ca="1" si="100"/>
        <v>0.91580286408087019</v>
      </c>
      <c r="M284" t="str">
        <f t="shared" ca="1" si="89"/>
        <v>안 지정 캐릭터 PP 영웅등급</v>
      </c>
      <c r="N284">
        <f t="shared" ca="1" si="90"/>
        <v>37899</v>
      </c>
      <c r="O284">
        <f t="shared" ca="1" si="91"/>
        <v>7</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2100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uph</v>
      </c>
      <c r="AB284" t="s">
        <v>91</v>
      </c>
      <c r="AC284">
        <v>91067</v>
      </c>
      <c r="AD284">
        <v>11</v>
      </c>
      <c r="AE284" t="s">
        <v>126</v>
      </c>
      <c r="AG284">
        <v>3300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v>
      </c>
      <c r="AN284" t="str">
        <f t="shared" ca="1" si="97"/>
        <v>{"dy":29,"sl":2,"tp":"uph","vl":"91067","cn":11,"pt":"GO","pr":3300}</v>
      </c>
    </row>
    <row r="285" spans="1:40">
      <c r="A285">
        <v>29</v>
      </c>
      <c r="B285">
        <v>3</v>
      </c>
      <c r="C285">
        <f t="shared" si="88"/>
        <v>0</v>
      </c>
      <c r="D285">
        <f t="shared" ca="1" si="100"/>
        <v>0.53624008794632083</v>
      </c>
      <c r="E285">
        <f t="shared" ca="1" si="100"/>
        <v>4.7876583958283314E-2</v>
      </c>
      <c r="F285">
        <f t="shared" ca="1" si="100"/>
        <v>0.75469415039223597</v>
      </c>
      <c r="G285">
        <f t="shared" ca="1" si="100"/>
        <v>0.37603791261649555</v>
      </c>
      <c r="H285">
        <f t="shared" ca="1" si="100"/>
        <v>0.24508854865329444</v>
      </c>
      <c r="I285">
        <f t="shared" ca="1" si="100"/>
        <v>0.71458857766623018</v>
      </c>
      <c r="M285" t="str">
        <f t="shared" ca="1" si="89"/>
        <v>안 지정 캐릭터 PP 일반등급</v>
      </c>
      <c r="N285">
        <f t="shared" ca="1" si="90"/>
        <v>4787</v>
      </c>
      <c r="O285">
        <f t="shared" ca="1" si="91"/>
        <v>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900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fe</v>
      </c>
      <c r="AB285" t="s">
        <v>82</v>
      </c>
      <c r="AC285" t="s">
        <v>449</v>
      </c>
      <c r="AD285">
        <v>1</v>
      </c>
      <c r="AE285" t="s">
        <v>126</v>
      </c>
      <c r="AG285">
        <v>1300</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그림자 단검</v>
      </c>
      <c r="AL285">
        <v>1</v>
      </c>
      <c r="AM28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v>
      </c>
      <c r="AN285" t="str">
        <f t="shared" ca="1" si="97"/>
        <v>{"dy":29,"sl":3,"tp":"fe","vl":"Equip1102","cn":1,"pt":"GO","pr":1300}</v>
      </c>
    </row>
    <row r="286" spans="1:40">
      <c r="A286">
        <v>29</v>
      </c>
      <c r="B286">
        <v>4</v>
      </c>
      <c r="C286">
        <f t="shared" si="88"/>
        <v>0</v>
      </c>
      <c r="D286">
        <f t="shared" ca="1" si="100"/>
        <v>0.32747465533724984</v>
      </c>
      <c r="E286">
        <f t="shared" ca="1" si="100"/>
        <v>0.16367684407820038</v>
      </c>
      <c r="F286">
        <f t="shared" ca="1" si="100"/>
        <v>0.71240168838876861</v>
      </c>
      <c r="G286">
        <f t="shared" ca="1" si="100"/>
        <v>0.58293367817178976</v>
      </c>
      <c r="H286">
        <f t="shared" ca="1" si="100"/>
        <v>0.10476908606190105</v>
      </c>
      <c r="I286">
        <f t="shared" ca="1" si="100"/>
        <v>0.20959037769840205</v>
      </c>
      <c r="M286" t="str">
        <f t="shared" ca="1" si="89"/>
        <v>안 지정 캐릭터 PP 일반등급</v>
      </c>
      <c r="N286">
        <f t="shared" ca="1" si="90"/>
        <v>16367</v>
      </c>
      <c r="O286">
        <f t="shared" ca="1" si="91"/>
        <v>4</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1200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14370</v>
      </c>
      <c r="AD286">
        <v>10</v>
      </c>
      <c r="AE286" t="s">
        <v>126</v>
      </c>
      <c r="AG286">
        <v>3000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v>
      </c>
      <c r="AN286" t="str">
        <f t="shared" ca="1" si="97"/>
        <v>{"dy":29,"sl":4,"tp":"upn","vl":"14370","cn":10,"pt":"GO","pr":3000}</v>
      </c>
    </row>
    <row r="287" spans="1:40">
      <c r="A287">
        <v>29</v>
      </c>
      <c r="B287">
        <v>5</v>
      </c>
      <c r="C287">
        <f t="shared" si="88"/>
        <v>0</v>
      </c>
      <c r="D287">
        <f t="shared" ca="1" si="100"/>
        <v>0.31968325751501825</v>
      </c>
      <c r="E287">
        <f t="shared" ca="1" si="100"/>
        <v>6.3438982803022848E-2</v>
      </c>
      <c r="F287">
        <f t="shared" ca="1" si="100"/>
        <v>0.38064305483004635</v>
      </c>
      <c r="G287">
        <f t="shared" ca="1" si="100"/>
        <v>0.17592125438659978</v>
      </c>
      <c r="H287">
        <f t="shared" ca="1" si="100"/>
        <v>0.51689850990562614</v>
      </c>
      <c r="I287">
        <f t="shared" ca="1" si="100"/>
        <v>0.14279541238593962</v>
      </c>
      <c r="M287" t="str">
        <f t="shared" ca="1" si="89"/>
        <v>지정 장비</v>
      </c>
      <c r="N287" t="str">
        <f t="shared" ca="1" si="90"/>
        <v>Equip0201</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DI</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4</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243</v>
      </c>
      <c r="W287">
        <v>1</v>
      </c>
      <c r="X287" t="s">
        <v>130</v>
      </c>
      <c r="Z287">
        <v>10</v>
      </c>
      <c r="AA287" t="str">
        <f t="shared" ca="1" si="93"/>
        <v>fe</v>
      </c>
      <c r="AB287" t="s">
        <v>82</v>
      </c>
      <c r="AC287" t="s">
        <v>180</v>
      </c>
      <c r="AD287">
        <v>1</v>
      </c>
      <c r="AE287" t="s">
        <v>126</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v>
      </c>
      <c r="AN287" t="str">
        <f t="shared" ca="1" si="97"/>
        <v>{"dy":29,"sl":5,"tp":"fe","vl":"Equip5001","cn":1,"pt":"GO","pr":700}</v>
      </c>
    </row>
    <row r="288" spans="1:40">
      <c r="A288">
        <v>29</v>
      </c>
      <c r="B288">
        <v>6</v>
      </c>
      <c r="C288">
        <f t="shared" si="88"/>
        <v>0</v>
      </c>
      <c r="D288">
        <f t="shared" ca="1" si="100"/>
        <v>0.36542972407764818</v>
      </c>
      <c r="E288">
        <f t="shared" ca="1" si="100"/>
        <v>0.50804558877888828</v>
      </c>
      <c r="F288">
        <f t="shared" ca="1" si="100"/>
        <v>0.50237883646133119</v>
      </c>
      <c r="G288">
        <f t="shared" ca="1" si="100"/>
        <v>0.48811433580272334</v>
      </c>
      <c r="H288">
        <f t="shared" ca="1" si="100"/>
        <v>0.89538975074468807</v>
      </c>
      <c r="I288">
        <f t="shared" ca="1" si="100"/>
        <v>0.93153295746764853</v>
      </c>
      <c r="M288" t="str">
        <f t="shared" ca="1" si="89"/>
        <v>지정 장비</v>
      </c>
      <c r="N288" t="str">
        <f t="shared" ca="1" si="90"/>
        <v>Equip6002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2300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82</v>
      </c>
      <c r="V288" t="s">
        <v>114</v>
      </c>
      <c r="W288">
        <v>1</v>
      </c>
      <c r="X288" t="s">
        <v>126</v>
      </c>
      <c r="Z288">
        <v>1500</v>
      </c>
      <c r="AA288" t="str">
        <f t="shared" ca="1" si="93"/>
        <v>fe</v>
      </c>
      <c r="AB288" t="s">
        <v>82</v>
      </c>
      <c r="AC288" t="s">
        <v>182</v>
      </c>
      <c r="AD288">
        <v>1</v>
      </c>
      <c r="AE288" t="s">
        <v>126</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v>
      </c>
      <c r="AN288" t="str">
        <f t="shared" ca="1" si="97"/>
        <v>{"dy":29,"sl":6,"tp":"fe","vl":"Equip7201","cn":1,"pt":"GO","pr":9500}</v>
      </c>
    </row>
    <row r="289" spans="1:40">
      <c r="A289">
        <v>29</v>
      </c>
      <c r="B289">
        <v>7</v>
      </c>
      <c r="C289">
        <f t="shared" si="88"/>
        <v>0</v>
      </c>
      <c r="D289">
        <f t="shared" ca="1" si="100"/>
        <v>0.44808479363840203</v>
      </c>
      <c r="E289">
        <f t="shared" ca="1" si="100"/>
        <v>0.61848035736964124</v>
      </c>
      <c r="F289">
        <f t="shared" ca="1" si="100"/>
        <v>0.41391093653676858</v>
      </c>
      <c r="G289">
        <f t="shared" ca="1" si="100"/>
        <v>0.34022839953828943</v>
      </c>
      <c r="H289">
        <f t="shared" ca="1" si="100"/>
        <v>0.33718494406800503</v>
      </c>
      <c r="I289">
        <f t="shared" ca="1" si="100"/>
        <v>4.5878678562782937E-4</v>
      </c>
      <c r="M289" t="str">
        <f t="shared" ca="1" si="89"/>
        <v>지정 장비</v>
      </c>
      <c r="N289" t="str">
        <f t="shared" ca="1" si="90"/>
        <v>Equip7102</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3100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82</v>
      </c>
      <c r="V289" t="s">
        <v>183</v>
      </c>
      <c r="W289">
        <v>1</v>
      </c>
      <c r="X289" t="s">
        <v>126</v>
      </c>
      <c r="Z289">
        <v>2900</v>
      </c>
      <c r="AA289" t="str">
        <f t="shared" ca="1" si="93"/>
        <v>fe</v>
      </c>
      <c r="AB289" t="s">
        <v>82</v>
      </c>
      <c r="AC289" t="s">
        <v>189</v>
      </c>
      <c r="AD289">
        <v>1</v>
      </c>
      <c r="AE289" t="s">
        <v>126</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v>
      </c>
      <c r="AN289" t="str">
        <f t="shared" ca="1" si="97"/>
        <v>{"dy":29,"sl":7,"tp":"fe","vl":"Equip8101","cn":1,"pt":"GO","pr":8500}</v>
      </c>
    </row>
    <row r="290" spans="1:40">
      <c r="A290">
        <v>29</v>
      </c>
      <c r="B290">
        <v>8</v>
      </c>
      <c r="C290">
        <f t="shared" si="88"/>
        <v>0</v>
      </c>
      <c r="D290">
        <f t="shared" ca="1" si="100"/>
        <v>0.25004460655234473</v>
      </c>
      <c r="E290">
        <f t="shared" ca="1" si="100"/>
        <v>0.53235684855804166</v>
      </c>
      <c r="F290">
        <f t="shared" ca="1" si="100"/>
        <v>0.18570072235448876</v>
      </c>
      <c r="G290">
        <f t="shared" ca="1" si="100"/>
        <v>0.46793261553217524</v>
      </c>
      <c r="H290">
        <f t="shared" ca="1" si="100"/>
        <v>2.0593171031169866E-2</v>
      </c>
      <c r="I290">
        <f t="shared" ca="1" si="100"/>
        <v>0.51029794404574136</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v>
      </c>
      <c r="AN290" t="str">
        <f t="shared" ca="1" si="97"/>
        <v>{"dy":29,"sl":8}</v>
      </c>
    </row>
    <row r="291" spans="1:40">
      <c r="A291">
        <v>29</v>
      </c>
      <c r="B291">
        <v>9</v>
      </c>
      <c r="C291">
        <f t="shared" si="88"/>
        <v>0</v>
      </c>
      <c r="D291">
        <f t="shared" ca="1" si="100"/>
        <v>0.299329322307191</v>
      </c>
      <c r="E291">
        <f t="shared" ca="1" si="100"/>
        <v>0.44886103997748383</v>
      </c>
      <c r="F291">
        <f t="shared" ca="1" si="100"/>
        <v>0.6814137800367378</v>
      </c>
      <c r="G291">
        <f t="shared" ca="1" si="100"/>
        <v>0.97314315283950492</v>
      </c>
      <c r="H291">
        <f t="shared" ca="1" si="100"/>
        <v>0.95902773891363502</v>
      </c>
      <c r="I291">
        <f t="shared" ca="1" si="100"/>
        <v>0.41919650169567968</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v>
      </c>
      <c r="AN291" t="str">
        <f t="shared" ca="1" si="97"/>
        <v>{"dy":29,"sl":9}</v>
      </c>
    </row>
    <row r="292" spans="1:40">
      <c r="A292">
        <v>30</v>
      </c>
      <c r="B292">
        <v>0</v>
      </c>
      <c r="C292">
        <f t="shared" si="88"/>
        <v>0</v>
      </c>
      <c r="D292">
        <f t="shared" ref="D292:I301" ca="1" si="101">RAND()</f>
        <v>0.51241418087177182</v>
      </c>
      <c r="E292">
        <f t="shared" ca="1" si="101"/>
        <v>0.16246899695499484</v>
      </c>
      <c r="F292">
        <f t="shared" ca="1" si="101"/>
        <v>0.69115888127628933</v>
      </c>
      <c r="G292">
        <f t="shared" ca="1" si="101"/>
        <v>0.91586942942618221</v>
      </c>
      <c r="H292">
        <f t="shared" ca="1" si="101"/>
        <v>0.95627203855738407</v>
      </c>
      <c r="I292">
        <f t="shared" ca="1" si="101"/>
        <v>0.8349967478232454</v>
      </c>
      <c r="M292" t="str">
        <f t="shared" ca="1" si="89"/>
        <v>지정 장비</v>
      </c>
      <c r="N292" t="str">
        <f t="shared" ca="1" si="90"/>
        <v>Equip1102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1500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247</v>
      </c>
      <c r="W292">
        <v>1</v>
      </c>
      <c r="X292" t="s">
        <v>126</v>
      </c>
      <c r="Z292">
        <v>600</v>
      </c>
      <c r="AA292" t="str">
        <f t="shared" ca="1" si="93"/>
        <v>fe</v>
      </c>
      <c r="AB292" t="s">
        <v>82</v>
      </c>
      <c r="AC292" t="s">
        <v>112</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석공의 망치</v>
      </c>
      <c r="AL292">
        <v>1</v>
      </c>
      <c r="AM29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v>
      </c>
      <c r="AN292" t="str">
        <f t="shared" ca="1" si="97"/>
        <v>{"dy":30,"sl":0,"tp":"fe","vl":"Equip4001","cn":1,"pt":"GO","pr":600}</v>
      </c>
    </row>
    <row r="293" spans="1:40">
      <c r="A293">
        <v>30</v>
      </c>
      <c r="B293">
        <v>1</v>
      </c>
      <c r="C293">
        <f t="shared" si="88"/>
        <v>0</v>
      </c>
      <c r="D293">
        <f t="shared" ca="1" si="101"/>
        <v>0.91099922429197533</v>
      </c>
      <c r="E293">
        <f t="shared" ca="1" si="101"/>
        <v>0.79824038266026343</v>
      </c>
      <c r="F293">
        <f t="shared" ca="1" si="101"/>
        <v>0.31481116631520167</v>
      </c>
      <c r="G293">
        <f t="shared" ca="1" si="101"/>
        <v>0.20034989398060776</v>
      </c>
      <c r="H293">
        <f t="shared" ca="1" si="101"/>
        <v>0.16424055886881617</v>
      </c>
      <c r="I293">
        <f t="shared" ca="1" si="101"/>
        <v>0.15228060203161053</v>
      </c>
      <c r="M293" t="str">
        <f t="shared" ca="1" si="89"/>
        <v>지정 장비</v>
      </c>
      <c r="N293" t="str">
        <f t="shared" ca="1" si="90"/>
        <v>Equip7002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1800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82</v>
      </c>
      <c r="V293" t="s">
        <v>242</v>
      </c>
      <c r="W293">
        <v>1</v>
      </c>
      <c r="X293" t="s">
        <v>126</v>
      </c>
      <c r="Z293">
        <v>1300</v>
      </c>
      <c r="AA293" t="str">
        <f t="shared" ca="1" si="93"/>
        <v>fe</v>
      </c>
      <c r="AB293" t="s">
        <v>82</v>
      </c>
      <c r="AC293" t="s">
        <v>179</v>
      </c>
      <c r="AD293">
        <v>1</v>
      </c>
      <c r="AE293" t="s">
        <v>126</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v>
      </c>
      <c r="AN293" t="str">
        <f t="shared" ca="1" si="97"/>
        <v>{"dy":30,"sl":1,"tp":"fe","vl":"Equip3102","cn":1,"pt":"GO","pr":1000}</v>
      </c>
    </row>
    <row r="294" spans="1:40">
      <c r="A294">
        <v>30</v>
      </c>
      <c r="B294">
        <v>2</v>
      </c>
      <c r="C294">
        <f t="shared" si="88"/>
        <v>0</v>
      </c>
      <c r="D294">
        <f t="shared" ca="1" si="101"/>
        <v>0.49149102043095227</v>
      </c>
      <c r="E294">
        <f t="shared" ca="1" si="101"/>
        <v>0.81360313984852273</v>
      </c>
      <c r="F294">
        <f t="shared" ca="1" si="101"/>
        <v>0.4982067495968967</v>
      </c>
      <c r="G294">
        <f t="shared" ca="1" si="101"/>
        <v>9.8883455198142789E-2</v>
      </c>
      <c r="H294">
        <f t="shared" ca="1" si="101"/>
        <v>0.88245842554138798</v>
      </c>
      <c r="I294">
        <f t="shared" ca="1" si="101"/>
        <v>0.93799962223729394</v>
      </c>
      <c r="M294" t="str">
        <f t="shared" ca="1" si="89"/>
        <v>안 지정 캐릭터 PP 영웅등급</v>
      </c>
      <c r="N294">
        <f t="shared" ca="1" si="90"/>
        <v>81360</v>
      </c>
      <c r="O294">
        <f t="shared" ca="1" si="91"/>
        <v>12</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3600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279</v>
      </c>
      <c r="AD294">
        <v>1</v>
      </c>
      <c r="AE294" t="s">
        <v>126</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T75식 레이피어</v>
      </c>
      <c r="AL294">
        <v>1</v>
      </c>
      <c r="AM29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v>
      </c>
      <c r="AN294" t="str">
        <f t="shared" ca="1" si="97"/>
        <v>{"dy":30,"sl":2,"tp":"fe","vl":"Equip5202","cn":1,"pt":"GO","pr":3300}</v>
      </c>
    </row>
    <row r="295" spans="1:40">
      <c r="A295">
        <v>30</v>
      </c>
      <c r="B295">
        <v>3</v>
      </c>
      <c r="C295">
        <f t="shared" si="88"/>
        <v>0</v>
      </c>
      <c r="D295">
        <f t="shared" ca="1" si="101"/>
        <v>0.86593766019240337</v>
      </c>
      <c r="E295">
        <f t="shared" ca="1" si="101"/>
        <v>0.14904583601197086</v>
      </c>
      <c r="F295">
        <f t="shared" ca="1" si="101"/>
        <v>0.24969899141465157</v>
      </c>
      <c r="G295">
        <f t="shared" ca="1" si="101"/>
        <v>0.72264330752806505</v>
      </c>
      <c r="H295">
        <f t="shared" ca="1" si="101"/>
        <v>0.60153871748137111</v>
      </c>
      <c r="I295">
        <f t="shared" ca="1" si="101"/>
        <v>0.52551666825316301</v>
      </c>
      <c r="M295" t="str">
        <f t="shared" ca="1" si="89"/>
        <v>안 지정 캐릭터 PP 일반등급</v>
      </c>
      <c r="N295">
        <f t="shared" ca="1" si="90"/>
        <v>14904</v>
      </c>
      <c r="O295">
        <f t="shared" ca="1" si="91"/>
        <v>4</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1200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41845</v>
      </c>
      <c r="AD295">
        <v>8</v>
      </c>
      <c r="AE295" t="s">
        <v>126</v>
      </c>
      <c r="AG295">
        <v>2400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v>
      </c>
      <c r="AN295" t="str">
        <f t="shared" ca="1" si="97"/>
        <v>{"dy":30,"sl":3,"tp":"upn","vl":"41845","cn":8,"pt":"GO","pr":2400}</v>
      </c>
    </row>
    <row r="296" spans="1:40">
      <c r="A296">
        <v>30</v>
      </c>
      <c r="B296">
        <v>4</v>
      </c>
      <c r="C296">
        <f t="shared" si="88"/>
        <v>0</v>
      </c>
      <c r="D296">
        <f t="shared" ca="1" si="101"/>
        <v>0.55183845054478309</v>
      </c>
      <c r="E296">
        <f t="shared" ca="1" si="101"/>
        <v>0.71251655030688354</v>
      </c>
      <c r="F296">
        <f t="shared" ca="1" si="101"/>
        <v>0.29826046785109495</v>
      </c>
      <c r="G296">
        <f t="shared" ca="1" si="101"/>
        <v>0.37712488440607894</v>
      </c>
      <c r="H296">
        <f t="shared" ca="1" si="101"/>
        <v>0.21187268241863133</v>
      </c>
      <c r="I296">
        <f t="shared" ca="1" si="101"/>
        <v>4.7346254445544189E-2</v>
      </c>
      <c r="M296" t="str">
        <f t="shared" ca="1" si="89"/>
        <v>안 지정 캐릭터 PP 일반등급</v>
      </c>
      <c r="N296">
        <f t="shared" ca="1" si="90"/>
        <v>71251</v>
      </c>
      <c r="O296">
        <f t="shared" ca="1" si="91"/>
        <v>11</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3300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257</v>
      </c>
      <c r="AD296">
        <v>1</v>
      </c>
      <c r="AE296" t="s">
        <v>126</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SMG28</v>
      </c>
      <c r="AL296">
        <v>1</v>
      </c>
      <c r="AM29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v>
      </c>
      <c r="AN296" t="str">
        <f t="shared" ca="1" si="97"/>
        <v>{"dy":30,"sl":4,"tp":"fe","vl":"Equip6002","cn":1,"pt":"GO","pr":1800}</v>
      </c>
    </row>
    <row r="297" spans="1:40">
      <c r="A297">
        <v>30</v>
      </c>
      <c r="B297">
        <v>5</v>
      </c>
      <c r="C297">
        <f t="shared" si="88"/>
        <v>0</v>
      </c>
      <c r="D297">
        <f t="shared" ca="1" si="101"/>
        <v>0.39360047733621117</v>
      </c>
      <c r="E297">
        <f t="shared" ca="1" si="101"/>
        <v>0.41719710182279501</v>
      </c>
      <c r="F297">
        <f t="shared" ca="1" si="101"/>
        <v>9.9608447962284852E-2</v>
      </c>
      <c r="G297">
        <f t="shared" ca="1" si="101"/>
        <v>0.19285019622747313</v>
      </c>
      <c r="H297">
        <f t="shared" ca="1" si="101"/>
        <v>0.42171962087593851</v>
      </c>
      <c r="I297">
        <f t="shared" ca="1" si="101"/>
        <v>0.561366364756406</v>
      </c>
      <c r="M297" t="str">
        <f t="shared" ca="1" si="89"/>
        <v>지정 장비</v>
      </c>
      <c r="N297" t="str">
        <f t="shared" ca="1" si="90"/>
        <v>Equip3301</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DI</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11</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126</v>
      </c>
      <c r="Z297">
        <v>1100</v>
      </c>
      <c r="AA297" t="str">
        <f t="shared" ca="1" si="93"/>
        <v>uph</v>
      </c>
      <c r="AB297" t="s">
        <v>91</v>
      </c>
      <c r="AC297">
        <v>75139</v>
      </c>
      <c r="AD297">
        <v>12</v>
      </c>
      <c r="AE297" t="s">
        <v>126</v>
      </c>
      <c r="AG297">
        <v>3600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v>
      </c>
      <c r="AN297" t="str">
        <f t="shared" ca="1" si="97"/>
        <v>{"dy":30,"sl":5,"tp":"uph","vl":"75139","cn":12,"pt":"GO","pr":3600}</v>
      </c>
    </row>
    <row r="298" spans="1:40">
      <c r="A298">
        <v>30</v>
      </c>
      <c r="B298">
        <v>6</v>
      </c>
      <c r="C298">
        <f t="shared" si="88"/>
        <v>0</v>
      </c>
      <c r="D298">
        <f t="shared" ca="1" si="101"/>
        <v>0.8620172035178606</v>
      </c>
      <c r="E298">
        <f t="shared" ca="1" si="101"/>
        <v>0.72568985101927963</v>
      </c>
      <c r="F298">
        <f t="shared" ca="1" si="101"/>
        <v>0.98847527674497193</v>
      </c>
      <c r="G298">
        <f t="shared" ca="1" si="101"/>
        <v>0.41082949694718662</v>
      </c>
      <c r="H298">
        <f t="shared" ca="1" si="101"/>
        <v>0.42998702988492721</v>
      </c>
      <c r="I298">
        <f t="shared" ca="1" si="101"/>
        <v>0.32839445437356962</v>
      </c>
      <c r="M298" t="str">
        <f t="shared" ca="1" si="89"/>
        <v>지정 장비</v>
      </c>
      <c r="N298" t="str">
        <f t="shared" ca="1" si="90"/>
        <v>Equip7002</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1900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82</v>
      </c>
      <c r="V298" t="s">
        <v>112</v>
      </c>
      <c r="W298">
        <v>1</v>
      </c>
      <c r="X298" t="s">
        <v>126</v>
      </c>
      <c r="Z298">
        <v>700</v>
      </c>
      <c r="AA298" t="str">
        <f t="shared" ca="1" si="93"/>
        <v>fe</v>
      </c>
      <c r="AB298" t="s">
        <v>82</v>
      </c>
      <c r="AC298" t="s">
        <v>454</v>
      </c>
      <c r="AD298">
        <v>1</v>
      </c>
      <c r="AE298" t="s">
        <v>126</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v>
      </c>
      <c r="AN298" t="str">
        <f t="shared" ca="1" si="97"/>
        <v>{"dy":30,"sl":6,"tp":"fe","vl":"Equip8102","cn":1,"pt":"GO","pr":8100}</v>
      </c>
    </row>
    <row r="299" spans="1:40">
      <c r="A299">
        <v>30</v>
      </c>
      <c r="B299">
        <v>7</v>
      </c>
      <c r="C299">
        <f t="shared" si="88"/>
        <v>0</v>
      </c>
      <c r="D299">
        <f t="shared" ca="1" si="101"/>
        <v>0.88074617903761954</v>
      </c>
      <c r="E299">
        <f t="shared" ca="1" si="101"/>
        <v>0.90421522669464771</v>
      </c>
      <c r="F299">
        <f t="shared" ca="1" si="101"/>
        <v>0.34504938773615268</v>
      </c>
      <c r="G299">
        <f t="shared" ca="1" si="101"/>
        <v>0.36210642707339513</v>
      </c>
      <c r="H299">
        <f t="shared" ca="1" si="101"/>
        <v>0.17577850936346018</v>
      </c>
      <c r="I299">
        <f t="shared" ca="1" si="101"/>
        <v>9.3290892239095147E-3</v>
      </c>
      <c r="M299" t="str">
        <f t="shared" ca="1" si="89"/>
        <v>지정 장비</v>
      </c>
      <c r="N299" t="str">
        <f t="shared" ca="1" si="90"/>
        <v>Equip8202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28900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82</v>
      </c>
      <c r="V299" t="s">
        <v>279</v>
      </c>
      <c r="W299">
        <v>1</v>
      </c>
      <c r="X299" t="s">
        <v>126</v>
      </c>
      <c r="Z299">
        <v>3300</v>
      </c>
      <c r="AA299" t="str">
        <f t="shared" ca="1" si="93"/>
        <v>upn</v>
      </c>
      <c r="AB299" t="s">
        <v>92</v>
      </c>
      <c r="AC299">
        <v>5133</v>
      </c>
      <c r="AD299">
        <v>3</v>
      </c>
      <c r="AE299" t="s">
        <v>126</v>
      </c>
      <c r="AG299">
        <v>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v>
      </c>
      <c r="AN299" t="str">
        <f t="shared" ca="1" si="97"/>
        <v>{"dy":30,"sl":7,"tp":"upn","vl":"5133","cn":3,"pt":"GO","pr":900}</v>
      </c>
    </row>
    <row r="300" spans="1:40">
      <c r="A300">
        <v>30</v>
      </c>
      <c r="B300">
        <v>8</v>
      </c>
      <c r="C300">
        <f t="shared" si="88"/>
        <v>0</v>
      </c>
      <c r="D300">
        <f t="shared" ca="1" si="101"/>
        <v>0.68412788012887737</v>
      </c>
      <c r="E300">
        <f t="shared" ca="1" si="101"/>
        <v>1.8188374939953067E-2</v>
      </c>
      <c r="F300">
        <f t="shared" ca="1" si="101"/>
        <v>0.2875951363658501</v>
      </c>
      <c r="G300">
        <f t="shared" ca="1" si="101"/>
        <v>0.21784878988351519</v>
      </c>
      <c r="H300">
        <f t="shared" ca="1" si="101"/>
        <v>0.2162159352267452</v>
      </c>
      <c r="I300">
        <f t="shared" ca="1" si="101"/>
        <v>0.79718130198858494</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v>
      </c>
      <c r="AN300" t="str">
        <f t="shared" ca="1" si="97"/>
        <v>{"dy":30,"sl":8}</v>
      </c>
    </row>
    <row r="301" spans="1:40">
      <c r="A301">
        <v>30</v>
      </c>
      <c r="B301">
        <v>9</v>
      </c>
      <c r="C301">
        <f t="shared" si="88"/>
        <v>0</v>
      </c>
      <c r="D301">
        <f t="shared" ca="1" si="101"/>
        <v>0.79798017837882473</v>
      </c>
      <c r="E301">
        <f t="shared" ca="1" si="101"/>
        <v>0.80523649429831223</v>
      </c>
      <c r="F301">
        <f t="shared" ca="1" si="101"/>
        <v>0.26139861023252153</v>
      </c>
      <c r="G301">
        <f t="shared" ca="1" si="101"/>
        <v>0.40869736591181571</v>
      </c>
      <c r="H301">
        <f t="shared" ca="1" si="101"/>
        <v>4.5969107948037324E-2</v>
      </c>
      <c r="I301">
        <f t="shared" ca="1" si="101"/>
        <v>0.26657722452921262</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v>
      </c>
      <c r="AN301" t="str">
        <f t="shared" ca="1" si="97"/>
        <v>{"dy":30,"sl":9}</v>
      </c>
    </row>
    <row r="302" spans="1:40">
      <c r="A302">
        <v>31</v>
      </c>
      <c r="B302">
        <v>0</v>
      </c>
      <c r="C302">
        <f t="shared" si="88"/>
        <v>0</v>
      </c>
      <c r="D302">
        <f t="shared" ref="D302:I311" ca="1" si="102">RAND()</f>
        <v>0.27825958608346091</v>
      </c>
      <c r="E302">
        <f t="shared" ca="1" si="102"/>
        <v>0.15762992036071688</v>
      </c>
      <c r="F302">
        <f t="shared" ca="1" si="102"/>
        <v>0.11258156450121226</v>
      </c>
      <c r="G302">
        <f t="shared" ca="1" si="102"/>
        <v>0.83971102946277187</v>
      </c>
      <c r="H302">
        <f t="shared" ca="1" si="102"/>
        <v>0.86024100527471337</v>
      </c>
      <c r="I302">
        <f t="shared" ca="1" si="102"/>
        <v>0.16375348522639377</v>
      </c>
      <c r="M302" t="str">
        <f t="shared" ca="1" si="89"/>
        <v>지정 장비</v>
      </c>
      <c r="N302" t="str">
        <f t="shared" ca="1" si="90"/>
        <v>Equip1102</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1000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247</v>
      </c>
      <c r="W302">
        <v>1</v>
      </c>
      <c r="X302" t="s">
        <v>126</v>
      </c>
      <c r="Z302">
        <v>900</v>
      </c>
      <c r="AA302" t="str">
        <f t="shared" ca="1" si="93"/>
        <v>fe</v>
      </c>
      <c r="AB302" t="s">
        <v>82</v>
      </c>
      <c r="AC302" t="s">
        <v>297</v>
      </c>
      <c r="AD302">
        <v>1</v>
      </c>
      <c r="AE302" t="s">
        <v>126</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그림자 단검</v>
      </c>
      <c r="AL302">
        <v>1</v>
      </c>
      <c r="AM30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v>
      </c>
      <c r="AN302" t="str">
        <f t="shared" ca="1" si="97"/>
        <v>{"dy":31,"sl":0,"tp":"fe","vl":"Equip1102","cn":1,"pt":"GO","pr":1300}</v>
      </c>
    </row>
    <row r="303" spans="1:40">
      <c r="A303">
        <v>31</v>
      </c>
      <c r="B303">
        <v>1</v>
      </c>
      <c r="C303">
        <f t="shared" si="88"/>
        <v>0</v>
      </c>
      <c r="D303">
        <f t="shared" ca="1" si="102"/>
        <v>0.91348292168081824</v>
      </c>
      <c r="E303">
        <f t="shared" ca="1" si="102"/>
        <v>0.77050087393798761</v>
      </c>
      <c r="F303">
        <f t="shared" ca="1" si="102"/>
        <v>0.71413340076136889</v>
      </c>
      <c r="G303">
        <f t="shared" ca="1" si="102"/>
        <v>0.11902895759885768</v>
      </c>
      <c r="H303">
        <f t="shared" ca="1" si="102"/>
        <v>0.80148919501207605</v>
      </c>
      <c r="I303">
        <f t="shared" ca="1" si="102"/>
        <v>0.56742577342375566</v>
      </c>
      <c r="M303" t="str">
        <f t="shared" ca="1" si="89"/>
        <v>지정 장비</v>
      </c>
      <c r="N303" t="str">
        <f t="shared" ca="1" si="90"/>
        <v>Equip6302</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35</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82</v>
      </c>
      <c r="V303" t="s">
        <v>255</v>
      </c>
      <c r="W303">
        <v>1</v>
      </c>
      <c r="X303" t="s">
        <v>126</v>
      </c>
      <c r="Z303">
        <v>3800</v>
      </c>
      <c r="AA303" t="str">
        <f t="shared" ca="1" si="93"/>
        <v>upn</v>
      </c>
      <c r="AB303" t="s">
        <v>92</v>
      </c>
      <c r="AC303">
        <v>38931</v>
      </c>
      <c r="AD303">
        <v>7</v>
      </c>
      <c r="AE303" t="s">
        <v>126</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v>
      </c>
      <c r="AN303" t="str">
        <f t="shared" ca="1" si="97"/>
        <v>{"dy":31,"sl":1,"tp":"upn","vl":"38931","cn":7,"pt":"GO","pr":2100}</v>
      </c>
    </row>
    <row r="304" spans="1:40">
      <c r="A304">
        <v>31</v>
      </c>
      <c r="B304">
        <v>2</v>
      </c>
      <c r="C304">
        <f t="shared" si="88"/>
        <v>0</v>
      </c>
      <c r="D304">
        <f t="shared" ca="1" si="102"/>
        <v>0.18245291173814959</v>
      </c>
      <c r="E304">
        <f t="shared" ca="1" si="102"/>
        <v>0.75932342016846965</v>
      </c>
      <c r="F304">
        <f t="shared" ca="1" si="102"/>
        <v>0.34868392198035114</v>
      </c>
      <c r="G304">
        <f t="shared" ca="1" si="102"/>
        <v>0.71742717683683066</v>
      </c>
      <c r="H304">
        <f t="shared" ca="1" si="102"/>
        <v>0.93496577849138773</v>
      </c>
      <c r="I304">
        <f t="shared" ca="1" si="102"/>
        <v>0.39187077324033914</v>
      </c>
      <c r="M304" t="str">
        <f t="shared" ca="1" si="89"/>
        <v>안 지정 캐릭터 PP 영웅등급</v>
      </c>
      <c r="N304">
        <f t="shared" ca="1" si="90"/>
        <v>75932</v>
      </c>
      <c r="O304">
        <f t="shared" ca="1" si="91"/>
        <v>12</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3600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fe</v>
      </c>
      <c r="AB304" t="s">
        <v>82</v>
      </c>
      <c r="AC304" t="s">
        <v>455</v>
      </c>
      <c r="AD304">
        <v>1</v>
      </c>
      <c r="AE304" t="s">
        <v>126</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v>
      </c>
      <c r="AN304" t="str">
        <f t="shared" ca="1" si="97"/>
        <v>{"dy":31,"sl":2,"tp":"fe","vl":"Equip2001","cn":1,"pt":"GO","pr":600}</v>
      </c>
    </row>
    <row r="305" spans="1:40">
      <c r="A305">
        <v>31</v>
      </c>
      <c r="B305">
        <v>3</v>
      </c>
      <c r="C305">
        <f t="shared" si="88"/>
        <v>0</v>
      </c>
      <c r="D305">
        <f t="shared" ca="1" si="102"/>
        <v>0.12855961936069382</v>
      </c>
      <c r="E305">
        <f t="shared" ca="1" si="102"/>
        <v>0.10028862140182382</v>
      </c>
      <c r="F305">
        <f t="shared" ca="1" si="102"/>
        <v>0.31231505241759039</v>
      </c>
      <c r="G305">
        <f t="shared" ca="1" si="102"/>
        <v>0.80385717156213199</v>
      </c>
      <c r="H305">
        <f t="shared" ca="1" si="102"/>
        <v>0.38446460655679304</v>
      </c>
      <c r="I305">
        <f t="shared" ca="1" si="102"/>
        <v>0.94023941245970066</v>
      </c>
      <c r="M305" t="str">
        <f t="shared" ca="1" si="89"/>
        <v>안 지정 캐릭터 PP 영웅등급</v>
      </c>
      <c r="N305">
        <f t="shared" ca="1" si="90"/>
        <v>10028</v>
      </c>
      <c r="O305">
        <f t="shared" ca="1" si="91"/>
        <v>4</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1200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fe</v>
      </c>
      <c r="AB305" t="s">
        <v>82</v>
      </c>
      <c r="AC305" t="s">
        <v>383</v>
      </c>
      <c r="AD305">
        <v>1</v>
      </c>
      <c r="AE305" t="s">
        <v>130</v>
      </c>
      <c r="AF305">
        <v>191</v>
      </c>
      <c r="AG305">
        <v>89</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전설</v>
      </c>
      <c r="AJ305" t="str">
        <f t="shared" si="95"/>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유물 약탈자</v>
      </c>
      <c r="AL305">
        <v>1</v>
      </c>
      <c r="AM30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v>
      </c>
      <c r="AN305" t="str">
        <f t="shared" ca="1" si="97"/>
        <v>{"dy":31,"sl":3,"tp":"fe","vl":"Equip0402","cn":1,"pt":"DI","pp":191,"pr":89}</v>
      </c>
    </row>
    <row r="306" spans="1:40">
      <c r="A306">
        <v>31</v>
      </c>
      <c r="B306">
        <v>4</v>
      </c>
      <c r="C306">
        <f t="shared" si="88"/>
        <v>0</v>
      </c>
      <c r="D306">
        <f t="shared" ca="1" si="102"/>
        <v>6.7397724114936941E-2</v>
      </c>
      <c r="E306">
        <f t="shared" ca="1" si="102"/>
        <v>0.44362954611703198</v>
      </c>
      <c r="F306">
        <f t="shared" ca="1" si="102"/>
        <v>0.45747265777214474</v>
      </c>
      <c r="G306">
        <f t="shared" ca="1" si="102"/>
        <v>0.93861757761456133</v>
      </c>
      <c r="H306">
        <f t="shared" ca="1" si="102"/>
        <v>0.97796990435888154</v>
      </c>
      <c r="I306">
        <f t="shared" ca="1" si="102"/>
        <v>0.64750385945473776</v>
      </c>
      <c r="M306" t="str">
        <f t="shared" ca="1" si="89"/>
        <v>안 지정 캐릭터 PP 일반등급</v>
      </c>
      <c r="N306">
        <f t="shared" ca="1" si="90"/>
        <v>44362</v>
      </c>
      <c r="O306">
        <f t="shared" ca="1" si="91"/>
        <v>8</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2400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fe</v>
      </c>
      <c r="AB306" t="s">
        <v>82</v>
      </c>
      <c r="AC306" t="s">
        <v>195</v>
      </c>
      <c r="AD306">
        <v>1</v>
      </c>
      <c r="AE306" t="s">
        <v>126</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v>
      </c>
      <c r="AN306" t="str">
        <f t="shared" ca="1" si="97"/>
        <v>{"dy":31,"sl":4,"tp":"fe","vl":"Equip4002","cn":1,"pt":"GO","pr":700}</v>
      </c>
    </row>
    <row r="307" spans="1:40">
      <c r="A307">
        <v>31</v>
      </c>
      <c r="B307">
        <v>5</v>
      </c>
      <c r="C307">
        <f t="shared" si="88"/>
        <v>0</v>
      </c>
      <c r="D307">
        <f t="shared" ca="1" si="102"/>
        <v>0.50690624203465684</v>
      </c>
      <c r="E307">
        <f t="shared" ca="1" si="102"/>
        <v>0.2047142105380958</v>
      </c>
      <c r="F307">
        <f t="shared" ca="1" si="102"/>
        <v>4.0354434202571676E-2</v>
      </c>
      <c r="G307">
        <f t="shared" ca="1" si="102"/>
        <v>0.576711575320912</v>
      </c>
      <c r="H307">
        <f t="shared" ca="1" si="102"/>
        <v>0.38135219306697077</v>
      </c>
      <c r="I307">
        <f t="shared" ca="1" si="102"/>
        <v>0.26226334588827971</v>
      </c>
      <c r="M307" t="str">
        <f t="shared" ca="1" si="89"/>
        <v>안 지정 캐릭터 PP 영웅등급</v>
      </c>
      <c r="N307">
        <f t="shared" ca="1" si="90"/>
        <v>20471</v>
      </c>
      <c r="O307">
        <f t="shared" ca="1" si="91"/>
        <v>5</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1500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258</v>
      </c>
      <c r="W307">
        <v>1</v>
      </c>
      <c r="X307" t="s">
        <v>126</v>
      </c>
      <c r="Z307">
        <v>1000</v>
      </c>
      <c r="AA307" t="str">
        <f t="shared" ca="1" si="93"/>
        <v>uph</v>
      </c>
      <c r="AB307" t="s">
        <v>91</v>
      </c>
      <c r="AC307">
        <v>13217</v>
      </c>
      <c r="AD307">
        <v>4</v>
      </c>
      <c r="AE307" t="s">
        <v>126</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v>
      </c>
      <c r="AN307" t="str">
        <f t="shared" ca="1" si="97"/>
        <v>{"dy":31,"sl":5,"tp":"uph","vl":"13217","cn":4,"pt":"GO","pr":1200}</v>
      </c>
    </row>
    <row r="308" spans="1:40">
      <c r="A308">
        <v>31</v>
      </c>
      <c r="B308">
        <v>6</v>
      </c>
      <c r="C308">
        <f t="shared" si="88"/>
        <v>0</v>
      </c>
      <c r="D308">
        <f t="shared" ca="1" si="102"/>
        <v>0.11752062603912083</v>
      </c>
      <c r="E308">
        <f t="shared" ca="1" si="102"/>
        <v>0.63146579178048923</v>
      </c>
      <c r="F308">
        <f t="shared" ca="1" si="102"/>
        <v>4.1878712690637254E-2</v>
      </c>
      <c r="G308">
        <f t="shared" ca="1" si="102"/>
        <v>0.80963871592773873</v>
      </c>
      <c r="H308">
        <f t="shared" ca="1" si="102"/>
        <v>0.76702041833507073</v>
      </c>
      <c r="I308">
        <f t="shared" ca="1" si="102"/>
        <v>0.89524085805186504</v>
      </c>
      <c r="M308" t="str">
        <f t="shared" ca="1" si="89"/>
        <v>지정 장비</v>
      </c>
      <c r="N308" t="str">
        <f t="shared" ca="1" si="90"/>
        <v>Equip6202</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9800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82</v>
      </c>
      <c r="V308" t="s">
        <v>256</v>
      </c>
      <c r="W308">
        <v>1</v>
      </c>
      <c r="X308" t="s">
        <v>126</v>
      </c>
      <c r="Z308">
        <v>3300</v>
      </c>
      <c r="AA308" t="str">
        <f t="shared" ca="1" si="93"/>
        <v>fe</v>
      </c>
      <c r="AB308" t="s">
        <v>82</v>
      </c>
      <c r="AC308" t="s">
        <v>448</v>
      </c>
      <c r="AD308">
        <v>1</v>
      </c>
      <c r="AE308" t="s">
        <v>126</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v>
      </c>
      <c r="AN308" t="str">
        <f t="shared" ca="1" si="97"/>
        <v>{"dy":31,"sl":6,"tp":"fe","vl":"Equip7201","cn":1,"pt":"GO","pr":9200}</v>
      </c>
    </row>
    <row r="309" spans="1:40">
      <c r="A309">
        <v>31</v>
      </c>
      <c r="B309">
        <v>7</v>
      </c>
      <c r="C309">
        <f t="shared" si="88"/>
        <v>0</v>
      </c>
      <c r="D309">
        <f t="shared" ca="1" si="102"/>
        <v>3.9610487577477982E-2</v>
      </c>
      <c r="E309">
        <f t="shared" ca="1" si="102"/>
        <v>0.60208791844020915</v>
      </c>
      <c r="F309">
        <f t="shared" ca="1" si="102"/>
        <v>0.43619708181605077</v>
      </c>
      <c r="G309">
        <f t="shared" ca="1" si="102"/>
        <v>0.82601376314610142</v>
      </c>
      <c r="H309">
        <f t="shared" ca="1" si="102"/>
        <v>0.34395326480840893</v>
      </c>
      <c r="I309">
        <f t="shared" ca="1" si="102"/>
        <v>0.59739425065750695</v>
      </c>
      <c r="M309" t="str">
        <f t="shared" ca="1" si="89"/>
        <v>지정 장비</v>
      </c>
      <c r="N309" t="str">
        <f t="shared" ca="1" si="90"/>
        <v>Equip7002</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2100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82</v>
      </c>
      <c r="V309" t="s">
        <v>250</v>
      </c>
      <c r="W309">
        <v>1</v>
      </c>
      <c r="X309" t="s">
        <v>126</v>
      </c>
      <c r="Z309">
        <v>3200</v>
      </c>
      <c r="AA309" t="str">
        <f t="shared" ca="1" si="93"/>
        <v>upn</v>
      </c>
      <c r="AB309" t="s">
        <v>92</v>
      </c>
      <c r="AC309">
        <v>82505</v>
      </c>
      <c r="AD309">
        <v>12</v>
      </c>
      <c r="AE309" t="s">
        <v>126</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v>
      </c>
      <c r="AN309" t="str">
        <f t="shared" ca="1" si="97"/>
        <v>{"dy":31,"sl":7,"tp":"upn","vl":"82505","cn":12,"pt":"GO","pr":3600}</v>
      </c>
    </row>
    <row r="310" spans="1:40">
      <c r="A310">
        <v>31</v>
      </c>
      <c r="B310">
        <v>8</v>
      </c>
      <c r="C310">
        <f t="shared" si="88"/>
        <v>0</v>
      </c>
      <c r="D310">
        <f t="shared" ca="1" si="102"/>
        <v>0.24133250353749025</v>
      </c>
      <c r="E310">
        <f t="shared" ca="1" si="102"/>
        <v>0.16143753498895019</v>
      </c>
      <c r="F310">
        <f t="shared" ca="1" si="102"/>
        <v>0.38032703287427783</v>
      </c>
      <c r="G310">
        <f t="shared" ca="1" si="102"/>
        <v>0.31829613921292976</v>
      </c>
      <c r="H310">
        <f t="shared" ca="1" si="102"/>
        <v>0.10153363352558398</v>
      </c>
      <c r="I310">
        <f t="shared" ca="1" si="102"/>
        <v>0.4239088713599255</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fl1</v>
      </c>
      <c r="AB310" t="s">
        <v>87</v>
      </c>
      <c r="AC310" t="s">
        <v>379</v>
      </c>
      <c r="AD310">
        <v>1</v>
      </c>
      <c r="AE310" t="s">
        <v>130</v>
      </c>
      <c r="AF310">
        <v>56</v>
      </c>
      <c r="AG310">
        <v>38</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그루퍼스</v>
      </c>
      <c r="AL310">
        <v>1</v>
      </c>
      <c r="AM31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v>
      </c>
      <c r="AN310" t="str">
        <f t="shared" ca="1" si="97"/>
        <v>{"dy":31,"sl":8,"tp":"fl1","vl":"Actor2010","cn":1,"pt":"DI","pp":56,"pr":38}</v>
      </c>
    </row>
    <row r="311" spans="1:40">
      <c r="A311">
        <v>31</v>
      </c>
      <c r="B311">
        <v>9</v>
      </c>
      <c r="C311">
        <f t="shared" si="88"/>
        <v>0</v>
      </c>
      <c r="D311">
        <f t="shared" ca="1" si="102"/>
        <v>0.4556933548941684</v>
      </c>
      <c r="E311">
        <f t="shared" ca="1" si="102"/>
        <v>0.65582252294924126</v>
      </c>
      <c r="F311">
        <f t="shared" ca="1" si="102"/>
        <v>0.26951878063932133</v>
      </c>
      <c r="G311">
        <f t="shared" ca="1" si="102"/>
        <v>0.54281877131224965</v>
      </c>
      <c r="H311">
        <f t="shared" ca="1" si="102"/>
        <v>0.85482460340431266</v>
      </c>
      <c r="I311">
        <f t="shared" ca="1" si="102"/>
        <v>0.16551500890856152</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v>
      </c>
      <c r="AN311" t="str">
        <f t="shared" ca="1" si="97"/>
        <v>{"dy":31,"sl":9}</v>
      </c>
    </row>
    <row r="312" spans="1:40">
      <c r="A312">
        <v>1</v>
      </c>
      <c r="B312">
        <v>10</v>
      </c>
      <c r="C312">
        <f t="shared" si="88"/>
        <v>1</v>
      </c>
      <c r="D312">
        <f t="shared" ref="D312:I321" ca="1" si="103">RAND()</f>
        <v>0.31780859940019646</v>
      </c>
      <c r="E312">
        <f t="shared" ca="1" si="103"/>
        <v>0.62445364892868094</v>
      </c>
      <c r="F312">
        <f t="shared" ca="1" si="103"/>
        <v>0.18706782214115858</v>
      </c>
      <c r="G312">
        <f t="shared" ca="1" si="103"/>
        <v>0.96170276546151445</v>
      </c>
      <c r="H312">
        <f t="shared" ca="1" si="103"/>
        <v>0.65033184323973237</v>
      </c>
      <c r="I312">
        <f t="shared" ca="1" si="103"/>
        <v>0.43174040996479857</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fl2</v>
      </c>
      <c r="AB312" t="s">
        <v>88</v>
      </c>
      <c r="AC312" t="s">
        <v>458</v>
      </c>
      <c r="AD312">
        <v>1</v>
      </c>
      <c r="AE312" t="s">
        <v>130</v>
      </c>
      <c r="AF312">
        <v>70</v>
      </c>
      <c r="AG312">
        <v>49</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젤리아</v>
      </c>
      <c r="AL312">
        <v>1</v>
      </c>
      <c r="AM312"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v>
      </c>
      <c r="AN312" t="str">
        <f t="shared" ca="1" si="97"/>
        <v>{"dy":1,"sl":10,"tp":"fl2","vl":"Actor1005","cn":1,"pt":"DI","pp":70,"pr":49}</v>
      </c>
    </row>
    <row r="313" spans="1:40">
      <c r="A313">
        <v>2</v>
      </c>
      <c r="B313">
        <v>10</v>
      </c>
      <c r="C313">
        <f t="shared" si="88"/>
        <v>1</v>
      </c>
      <c r="D313">
        <f t="shared" ca="1" si="103"/>
        <v>0.67181589275018538</v>
      </c>
      <c r="E313">
        <f t="shared" ca="1" si="103"/>
        <v>4.180869057394454E-3</v>
      </c>
      <c r="F313">
        <f t="shared" ca="1" si="103"/>
        <v>0.11810822180767</v>
      </c>
      <c r="G313">
        <f t="shared" ca="1" si="103"/>
        <v>0.59933829939710237</v>
      </c>
      <c r="H313">
        <f t="shared" ca="1" si="103"/>
        <v>1.6776520756073054E-2</v>
      </c>
      <c r="I313">
        <f t="shared" ca="1" si="103"/>
        <v>0.74677871797796336</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fl2</v>
      </c>
      <c r="AB313" t="s">
        <v>88</v>
      </c>
      <c r="AC313" t="s">
        <v>458</v>
      </c>
      <c r="AD313">
        <v>1</v>
      </c>
      <c r="AE313" t="s">
        <v>130</v>
      </c>
      <c r="AF313">
        <v>70</v>
      </c>
      <c r="AG313">
        <v>49</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젤리아</v>
      </c>
      <c r="AL313">
        <v>1</v>
      </c>
      <c r="AM313"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v>
      </c>
      <c r="AN313" t="str">
        <f t="shared" ca="1" si="97"/>
        <v>{"dy":2,"sl":10,"tp":"fl2","vl":"Actor1005","cn":1,"pt":"DI","pp":70,"pr":49}</v>
      </c>
    </row>
    <row r="314" spans="1:40">
      <c r="A314">
        <v>3</v>
      </c>
      <c r="B314">
        <v>10</v>
      </c>
      <c r="C314">
        <f t="shared" si="88"/>
        <v>1</v>
      </c>
      <c r="D314">
        <f t="shared" ca="1" si="103"/>
        <v>0.15388873156457472</v>
      </c>
      <c r="E314">
        <f t="shared" ca="1" si="103"/>
        <v>0.82094268488842403</v>
      </c>
      <c r="F314">
        <f t="shared" ca="1" si="103"/>
        <v>0.78990803072833937</v>
      </c>
      <c r="G314">
        <f t="shared" ca="1" si="103"/>
        <v>5.3776657624591606E-2</v>
      </c>
      <c r="H314">
        <f t="shared" ca="1" si="103"/>
        <v>0.72027609395090919</v>
      </c>
      <c r="I314">
        <f t="shared" ca="1" si="103"/>
        <v>0.83286185540534874</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fl2</v>
      </c>
      <c r="AB314" t="s">
        <v>88</v>
      </c>
      <c r="AC314" t="s">
        <v>458</v>
      </c>
      <c r="AD314">
        <v>1</v>
      </c>
      <c r="AE314" t="s">
        <v>130</v>
      </c>
      <c r="AF314">
        <v>70</v>
      </c>
      <c r="AG314">
        <v>49</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젤리아</v>
      </c>
      <c r="AL314">
        <v>1</v>
      </c>
      <c r="AM314"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v>
      </c>
      <c r="AN314" t="str">
        <f t="shared" ca="1" si="97"/>
        <v>{"dy":3,"sl":10,"tp":"fl2","vl":"Actor1005","cn":1,"pt":"DI","pp":70,"pr":49}</v>
      </c>
    </row>
    <row r="315" spans="1:40">
      <c r="A315">
        <v>4</v>
      </c>
      <c r="B315">
        <v>10</v>
      </c>
      <c r="C315">
        <f t="shared" si="88"/>
        <v>1</v>
      </c>
      <c r="D315">
        <f t="shared" ca="1" si="103"/>
        <v>1.4751495257570246E-2</v>
      </c>
      <c r="E315">
        <f t="shared" ca="1" si="103"/>
        <v>0.61131539046596961</v>
      </c>
      <c r="F315">
        <f t="shared" ca="1" si="103"/>
        <v>0.19128914061265823</v>
      </c>
      <c r="G315">
        <f t="shared" ca="1" si="103"/>
        <v>0.93953794180800276</v>
      </c>
      <c r="H315">
        <f t="shared" ca="1" si="103"/>
        <v>0.66932715713586166</v>
      </c>
      <c r="I315">
        <f t="shared" ca="1" si="103"/>
        <v>0.83818957767284485</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v>
      </c>
      <c r="AN315" t="str">
        <f t="shared" ca="1" si="97"/>
        <v>{"dy":4,"sl":10}</v>
      </c>
    </row>
    <row r="316" spans="1:40">
      <c r="A316">
        <v>5</v>
      </c>
      <c r="B316">
        <v>10</v>
      </c>
      <c r="C316">
        <f t="shared" si="88"/>
        <v>1</v>
      </c>
      <c r="D316">
        <f t="shared" ca="1" si="103"/>
        <v>0.68281902699745822</v>
      </c>
      <c r="E316">
        <f t="shared" ca="1" si="103"/>
        <v>0.27595784809451362</v>
      </c>
      <c r="F316">
        <f t="shared" ca="1" si="103"/>
        <v>0.68414482459514758</v>
      </c>
      <c r="G316">
        <f t="shared" ca="1" si="103"/>
        <v>0.44813453996223396</v>
      </c>
      <c r="H316">
        <f t="shared" ca="1" si="103"/>
        <v>0.92628439920254035</v>
      </c>
      <c r="I316">
        <f t="shared" ca="1" si="103"/>
        <v>0.46330793176145901</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v>
      </c>
      <c r="AN316" t="str">
        <f t="shared" ca="1" si="97"/>
        <v>{"dy":5,"sl":10}</v>
      </c>
    </row>
    <row r="317" spans="1:40">
      <c r="A317">
        <v>6</v>
      </c>
      <c r="B317">
        <v>10</v>
      </c>
      <c r="C317">
        <f t="shared" si="88"/>
        <v>1</v>
      </c>
      <c r="D317">
        <f t="shared" ca="1" si="103"/>
        <v>0.33824406208506541</v>
      </c>
      <c r="E317">
        <f t="shared" ca="1" si="103"/>
        <v>0.46964326410783075</v>
      </c>
      <c r="F317">
        <f t="shared" ca="1" si="103"/>
        <v>0.7397932809694403</v>
      </c>
      <c r="G317">
        <f t="shared" ca="1" si="103"/>
        <v>0.10479406757186016</v>
      </c>
      <c r="H317">
        <f t="shared" ca="1" si="103"/>
        <v>0.49615332604099627</v>
      </c>
      <c r="I317">
        <f t="shared" ca="1" si="103"/>
        <v>0.194348703150796</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v>
      </c>
      <c r="AN317" t="str">
        <f t="shared" ca="1" si="97"/>
        <v>{"dy":6,"sl":10}</v>
      </c>
    </row>
    <row r="318" spans="1:40">
      <c r="A318">
        <v>7</v>
      </c>
      <c r="B318">
        <v>10</v>
      </c>
      <c r="C318">
        <f t="shared" si="88"/>
        <v>1</v>
      </c>
      <c r="D318">
        <f t="shared" ca="1" si="103"/>
        <v>0.77846447878598879</v>
      </c>
      <c r="E318">
        <f t="shared" ca="1" si="103"/>
        <v>0.28087247153183148</v>
      </c>
      <c r="F318">
        <f t="shared" ca="1" si="103"/>
        <v>0.55927554037635163</v>
      </c>
      <c r="G318">
        <f t="shared" ca="1" si="103"/>
        <v>0.14165549865800364</v>
      </c>
      <c r="H318">
        <f t="shared" ca="1" si="103"/>
        <v>0.83959203277792882</v>
      </c>
      <c r="I318">
        <f t="shared" ca="1" si="103"/>
        <v>4.6071601949672081E-3</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v>
      </c>
      <c r="AN318" t="str">
        <f t="shared" ca="1" si="97"/>
        <v>{"dy":7,"sl":10}</v>
      </c>
    </row>
    <row r="319" spans="1:40">
      <c r="A319">
        <v>8</v>
      </c>
      <c r="B319">
        <v>10</v>
      </c>
      <c r="C319">
        <f t="shared" si="88"/>
        <v>1</v>
      </c>
      <c r="D319">
        <f t="shared" ca="1" si="103"/>
        <v>0.78072839214045953</v>
      </c>
      <c r="E319">
        <f t="shared" ca="1" si="103"/>
        <v>0.38828354227850292</v>
      </c>
      <c r="F319">
        <f t="shared" ca="1" si="103"/>
        <v>0.19939066353963053</v>
      </c>
      <c r="G319">
        <f t="shared" ca="1" si="103"/>
        <v>0.14258768248952702</v>
      </c>
      <c r="H319">
        <f t="shared" ca="1" si="103"/>
        <v>0.70753614814956811</v>
      </c>
      <c r="I319">
        <f t="shared" ca="1" si="103"/>
        <v>0.69279216026967216</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v>
      </c>
      <c r="AN319" t="str">
        <f t="shared" ca="1" si="97"/>
        <v>{"dy":8,"sl":10}</v>
      </c>
    </row>
    <row r="320" spans="1:40">
      <c r="A320">
        <v>9</v>
      </c>
      <c r="B320">
        <v>10</v>
      </c>
      <c r="C320">
        <f t="shared" si="88"/>
        <v>1</v>
      </c>
      <c r="D320">
        <f t="shared" ca="1" si="103"/>
        <v>0.81559719923970875</v>
      </c>
      <c r="E320">
        <f t="shared" ca="1" si="103"/>
        <v>0.62457600896427634</v>
      </c>
      <c r="F320">
        <f t="shared" ca="1" si="103"/>
        <v>0.977350088076683</v>
      </c>
      <c r="G320">
        <f t="shared" ca="1" si="103"/>
        <v>0.48877322586857908</v>
      </c>
      <c r="H320">
        <f t="shared" ca="1" si="103"/>
        <v>0.9553012883113976</v>
      </c>
      <c r="I320">
        <f t="shared" ca="1" si="103"/>
        <v>0.62158468933469058</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v>
      </c>
      <c r="AN320" t="str">
        <f t="shared" ca="1" si="97"/>
        <v>{"dy":9,"sl":10}</v>
      </c>
    </row>
    <row r="321" spans="1:40">
      <c r="A321">
        <v>10</v>
      </c>
      <c r="B321">
        <v>10</v>
      </c>
      <c r="C321">
        <f t="shared" si="88"/>
        <v>1</v>
      </c>
      <c r="D321">
        <f t="shared" ca="1" si="103"/>
        <v>0.72040650390413985</v>
      </c>
      <c r="E321">
        <f t="shared" ca="1" si="103"/>
        <v>0.35013562134996612</v>
      </c>
      <c r="F321">
        <f t="shared" ca="1" si="103"/>
        <v>0.93292744787476201</v>
      </c>
      <c r="G321">
        <f t="shared" ca="1" si="103"/>
        <v>0.58593314763140902</v>
      </c>
      <c r="H321">
        <f t="shared" ca="1" si="103"/>
        <v>0.73421883561030321</v>
      </c>
      <c r="I321">
        <f t="shared" ca="1" si="103"/>
        <v>0.75209417670129497</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v>
      </c>
      <c r="AN321" t="str">
        <f t="shared" ca="1" si="97"/>
        <v>{"dy":10,"sl":10}</v>
      </c>
    </row>
    <row r="322" spans="1:40">
      <c r="A322">
        <v>11</v>
      </c>
      <c r="B322">
        <v>10</v>
      </c>
      <c r="C322">
        <f t="shared" ref="C322:C373" si="104">IF(B322&lt;=9,0,
IF(B322=10,1,2))</f>
        <v>1</v>
      </c>
      <c r="D322">
        <f t="shared" ref="D322:I331" ca="1" si="105">RAND()</f>
        <v>0.45356515606459191</v>
      </c>
      <c r="E322">
        <f t="shared" ca="1" si="105"/>
        <v>3.4241039079045077E-2</v>
      </c>
      <c r="F322">
        <f t="shared" ca="1" si="105"/>
        <v>0.35215369722626466</v>
      </c>
      <c r="G322">
        <f t="shared" ca="1" si="105"/>
        <v>0.8869397498921967</v>
      </c>
      <c r="H322">
        <f t="shared" ca="1" si="105"/>
        <v>1.9201183812124212E-3</v>
      </c>
      <c r="I322">
        <f t="shared" ca="1" si="105"/>
        <v>0.52038545148472481</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0.80002407897491046</v>
      </c>
      <c r="E323">
        <f t="shared" ca="1" si="105"/>
        <v>0.71761696805899744</v>
      </c>
      <c r="F323">
        <f t="shared" ca="1" si="105"/>
        <v>0.51889981139652519</v>
      </c>
      <c r="G323">
        <f t="shared" ca="1" si="105"/>
        <v>0.76228470704778728</v>
      </c>
      <c r="H323">
        <f t="shared" ca="1" si="105"/>
        <v>0.26868354779864945</v>
      </c>
      <c r="I323">
        <f t="shared" ca="1" si="105"/>
        <v>0.62888922533353231</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v>
      </c>
      <c r="AN323" t="str">
        <f t="shared" ca="1" si="114"/>
        <v>{"dy":12,"sl":10}</v>
      </c>
    </row>
    <row r="324" spans="1:40">
      <c r="A324">
        <v>13</v>
      </c>
      <c r="B324">
        <v>10</v>
      </c>
      <c r="C324">
        <f t="shared" si="104"/>
        <v>1</v>
      </c>
      <c r="D324">
        <f t="shared" ca="1" si="105"/>
        <v>0.71343709792683996</v>
      </c>
      <c r="E324">
        <f t="shared" ca="1" si="105"/>
        <v>0.10968082014571856</v>
      </c>
      <c r="F324">
        <f t="shared" ca="1" si="105"/>
        <v>0.12128709409230543</v>
      </c>
      <c r="G324">
        <f t="shared" ca="1" si="105"/>
        <v>0.68667422322997618</v>
      </c>
      <c r="H324">
        <f t="shared" ca="1" si="105"/>
        <v>0.33434090277804984</v>
      </c>
      <c r="I324">
        <f t="shared" ca="1" si="105"/>
        <v>0.37921693426383407</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v>
      </c>
      <c r="AN324" t="str">
        <f t="shared" ca="1" si="114"/>
        <v>{"dy":13,"sl":10}</v>
      </c>
    </row>
    <row r="325" spans="1:40">
      <c r="A325">
        <v>14</v>
      </c>
      <c r="B325">
        <v>10</v>
      </c>
      <c r="C325">
        <f t="shared" si="104"/>
        <v>1</v>
      </c>
      <c r="D325">
        <f t="shared" ca="1" si="105"/>
        <v>0.74559128578237821</v>
      </c>
      <c r="E325">
        <f t="shared" ca="1" si="105"/>
        <v>0.91853959843817168</v>
      </c>
      <c r="F325">
        <f t="shared" ca="1" si="105"/>
        <v>0.86262167612925345</v>
      </c>
      <c r="G325">
        <f t="shared" ca="1" si="105"/>
        <v>0.58443782609510619</v>
      </c>
      <c r="H325">
        <f t="shared" ca="1" si="105"/>
        <v>0.23413736326746504</v>
      </c>
      <c r="I325">
        <f t="shared" ca="1" si="105"/>
        <v>0.55129783812367872</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v>
      </c>
      <c r="AN325" t="str">
        <f t="shared" ca="1" si="114"/>
        <v>{"dy":14,"sl":10}</v>
      </c>
    </row>
    <row r="326" spans="1:40">
      <c r="A326">
        <v>15</v>
      </c>
      <c r="B326">
        <v>10</v>
      </c>
      <c r="C326">
        <f t="shared" si="104"/>
        <v>1</v>
      </c>
      <c r="D326">
        <f t="shared" ca="1" si="105"/>
        <v>0.59876000364804516</v>
      </c>
      <c r="E326">
        <f t="shared" ca="1" si="105"/>
        <v>0.74915689175805078</v>
      </c>
      <c r="F326">
        <f t="shared" ca="1" si="105"/>
        <v>0.44361900928268105</v>
      </c>
      <c r="G326">
        <f t="shared" ca="1" si="105"/>
        <v>0.22164755164347627</v>
      </c>
      <c r="H326">
        <f t="shared" ca="1" si="105"/>
        <v>0.15701141999604395</v>
      </c>
      <c r="I326">
        <f t="shared" ca="1" si="105"/>
        <v>0.32434383647211684</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v>
      </c>
      <c r="AN326" t="str">
        <f t="shared" ca="1" si="114"/>
        <v>{"dy":15,"sl":10}</v>
      </c>
    </row>
    <row r="327" spans="1:40">
      <c r="A327">
        <v>16</v>
      </c>
      <c r="B327">
        <v>10</v>
      </c>
      <c r="C327">
        <f t="shared" si="104"/>
        <v>1</v>
      </c>
      <c r="D327">
        <f t="shared" ca="1" si="105"/>
        <v>0.7340678818776204</v>
      </c>
      <c r="E327">
        <f t="shared" ca="1" si="105"/>
        <v>0.60853437645973218</v>
      </c>
      <c r="F327">
        <f t="shared" ca="1" si="105"/>
        <v>0.99650498505112151</v>
      </c>
      <c r="G327">
        <f t="shared" ca="1" si="105"/>
        <v>0.68799112536320728</v>
      </c>
      <c r="H327">
        <f t="shared" ca="1" si="105"/>
        <v>0.20021392929155302</v>
      </c>
      <c r="I327">
        <f t="shared" ca="1" si="105"/>
        <v>0.12821691372559663</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v>
      </c>
      <c r="AN327" t="str">
        <f t="shared" ca="1" si="114"/>
        <v>{"dy":16,"sl":10}</v>
      </c>
    </row>
    <row r="328" spans="1:40">
      <c r="A328">
        <v>17</v>
      </c>
      <c r="B328">
        <v>10</v>
      </c>
      <c r="C328">
        <f t="shared" si="104"/>
        <v>1</v>
      </c>
      <c r="D328">
        <f t="shared" ca="1" si="105"/>
        <v>0.79926952864884393</v>
      </c>
      <c r="E328">
        <f t="shared" ca="1" si="105"/>
        <v>0.48151406542501107</v>
      </c>
      <c r="F328">
        <f t="shared" ca="1" si="105"/>
        <v>0.21481405115157937</v>
      </c>
      <c r="G328">
        <f t="shared" ca="1" si="105"/>
        <v>0.92530272368055855</v>
      </c>
      <c r="H328">
        <f t="shared" ca="1" si="105"/>
        <v>3.3214161437089884E-2</v>
      </c>
      <c r="I328">
        <f t="shared" ca="1" si="105"/>
        <v>0.37874273886448051</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v>
      </c>
      <c r="AN328" t="str">
        <f t="shared" ca="1" si="114"/>
        <v>{"dy":17,"sl":10}</v>
      </c>
    </row>
    <row r="329" spans="1:40">
      <c r="A329">
        <v>18</v>
      </c>
      <c r="B329">
        <v>10</v>
      </c>
      <c r="C329">
        <f t="shared" si="104"/>
        <v>1</v>
      </c>
      <c r="D329">
        <f t="shared" ca="1" si="105"/>
        <v>0.17879652644276123</v>
      </c>
      <c r="E329">
        <f t="shared" ca="1" si="105"/>
        <v>0.60331108295532787</v>
      </c>
      <c r="F329">
        <f t="shared" ca="1" si="105"/>
        <v>6.5950410754251454E-2</v>
      </c>
      <c r="G329">
        <f t="shared" ca="1" si="105"/>
        <v>0.9718043208974344</v>
      </c>
      <c r="H329">
        <f t="shared" ca="1" si="105"/>
        <v>0.29511350996646712</v>
      </c>
      <c r="I329">
        <f t="shared" ca="1" si="105"/>
        <v>0.438311409493778</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v>
      </c>
      <c r="AN329" t="str">
        <f t="shared" ca="1" si="114"/>
        <v>{"dy":18,"sl":10}</v>
      </c>
    </row>
    <row r="330" spans="1:40">
      <c r="A330">
        <v>19</v>
      </c>
      <c r="B330">
        <v>10</v>
      </c>
      <c r="C330">
        <f t="shared" si="104"/>
        <v>1</v>
      </c>
      <c r="D330">
        <f t="shared" ca="1" si="105"/>
        <v>0.10100819041875442</v>
      </c>
      <c r="E330">
        <f t="shared" ca="1" si="105"/>
        <v>0.48606713317264427</v>
      </c>
      <c r="F330">
        <f t="shared" ca="1" si="105"/>
        <v>0.52422952962171265</v>
      </c>
      <c r="G330">
        <f t="shared" ca="1" si="105"/>
        <v>0.14235966928984856</v>
      </c>
      <c r="H330">
        <f t="shared" ca="1" si="105"/>
        <v>0.44016514893221204</v>
      </c>
      <c r="I330">
        <f t="shared" ca="1" si="105"/>
        <v>9.1688005206749357E-2</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0.26845429260293296</v>
      </c>
      <c r="E331">
        <f t="shared" ca="1" si="105"/>
        <v>0.17870247277790796</v>
      </c>
      <c r="F331">
        <f t="shared" ca="1" si="105"/>
        <v>0.30281210245221934</v>
      </c>
      <c r="G331">
        <f t="shared" ca="1" si="105"/>
        <v>0.50833306733912142</v>
      </c>
      <c r="H331">
        <f t="shared" ca="1" si="105"/>
        <v>6.8337061372085617E-2</v>
      </c>
      <c r="I331">
        <f t="shared" ca="1" si="105"/>
        <v>0.61351516201584677</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0.39266133815200999</v>
      </c>
      <c r="E332">
        <f t="shared" ca="1" si="115"/>
        <v>0.82461650929452057</v>
      </c>
      <c r="F332">
        <f t="shared" ca="1" si="115"/>
        <v>0.83134206144450207</v>
      </c>
      <c r="G332">
        <f t="shared" ca="1" si="115"/>
        <v>0.7294443889743859</v>
      </c>
      <c r="H332">
        <f t="shared" ca="1" si="115"/>
        <v>0.52803724981893396</v>
      </c>
      <c r="I332">
        <f t="shared" ca="1" si="115"/>
        <v>0.8967578552238018</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0.75801324051984964</v>
      </c>
      <c r="E333">
        <f t="shared" ca="1" si="115"/>
        <v>0.48406115128240068</v>
      </c>
      <c r="F333">
        <f t="shared" ca="1" si="115"/>
        <v>0.10099058405352357</v>
      </c>
      <c r="G333">
        <f t="shared" ca="1" si="115"/>
        <v>0.60765949750348225</v>
      </c>
      <c r="H333">
        <f t="shared" ca="1" si="115"/>
        <v>0.35015795789906667</v>
      </c>
      <c r="I333">
        <f t="shared" ca="1" si="115"/>
        <v>9.3986480513444048E-2</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0.67987363735799322</v>
      </c>
      <c r="E334">
        <f t="shared" ca="1" si="115"/>
        <v>0.46482280492733719</v>
      </c>
      <c r="F334">
        <f t="shared" ca="1" si="115"/>
        <v>0.11568472538003205</v>
      </c>
      <c r="G334">
        <f t="shared" ca="1" si="115"/>
        <v>0.43863730915066479</v>
      </c>
      <c r="H334">
        <f t="shared" ca="1" si="115"/>
        <v>0.53747115209596952</v>
      </c>
      <c r="I334">
        <f t="shared" ca="1" si="115"/>
        <v>0.49994275181369852</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0.88485530020117931</v>
      </c>
      <c r="E335">
        <f t="shared" ca="1" si="115"/>
        <v>0.62690493218411791</v>
      </c>
      <c r="F335">
        <f t="shared" ca="1" si="115"/>
        <v>0.91941146420605757</v>
      </c>
      <c r="G335">
        <f t="shared" ca="1" si="115"/>
        <v>2.2489344255974486E-2</v>
      </c>
      <c r="H335">
        <f t="shared" ca="1" si="115"/>
        <v>0.77190666383178508</v>
      </c>
      <c r="I335">
        <f t="shared" ca="1" si="115"/>
        <v>0.61746928004049473</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0.17559044423788583</v>
      </c>
      <c r="E336">
        <f t="shared" ca="1" si="115"/>
        <v>0.77139954712133507</v>
      </c>
      <c r="F336">
        <f t="shared" ca="1" si="115"/>
        <v>1.3262605446155762E-2</v>
      </c>
      <c r="G336">
        <f t="shared" ca="1" si="115"/>
        <v>0.60107644581852948</v>
      </c>
      <c r="H336">
        <f t="shared" ca="1" si="115"/>
        <v>0.94595820439559963</v>
      </c>
      <c r="I336">
        <f t="shared" ca="1" si="115"/>
        <v>0.43495297661383348</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0.36022082368076513</v>
      </c>
      <c r="E337">
        <f t="shared" ca="1" si="115"/>
        <v>0.61813193255259824</v>
      </c>
      <c r="F337">
        <f t="shared" ca="1" si="115"/>
        <v>0.78068957944883999</v>
      </c>
      <c r="G337">
        <f t="shared" ca="1" si="115"/>
        <v>0.59858212653878706</v>
      </c>
      <c r="H337">
        <f t="shared" ca="1" si="115"/>
        <v>0.21390783314273054</v>
      </c>
      <c r="I337">
        <f t="shared" ca="1" si="115"/>
        <v>0.12320034389874179</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0.50038880182261947</v>
      </c>
      <c r="E338">
        <f t="shared" ca="1" si="115"/>
        <v>0.13901781824114989</v>
      </c>
      <c r="F338">
        <f t="shared" ca="1" si="115"/>
        <v>0.12315712995320582</v>
      </c>
      <c r="G338">
        <f t="shared" ca="1" si="115"/>
        <v>0.24961579359460406</v>
      </c>
      <c r="H338">
        <f t="shared" ca="1" si="115"/>
        <v>0.1583429468989318</v>
      </c>
      <c r="I338">
        <f t="shared" ca="1" si="115"/>
        <v>0.86911369752490786</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v>
      </c>
      <c r="AN338" t="str">
        <f t="shared" ca="1" si="114"/>
        <v>{"dy":27,"sl":10}</v>
      </c>
    </row>
    <row r="339" spans="1:40">
      <c r="A339">
        <v>28</v>
      </c>
      <c r="B339">
        <v>10</v>
      </c>
      <c r="C339">
        <f t="shared" si="104"/>
        <v>1</v>
      </c>
      <c r="D339">
        <f t="shared" ca="1" si="115"/>
        <v>0.23247693223092147</v>
      </c>
      <c r="E339">
        <f t="shared" ca="1" si="115"/>
        <v>0.56398216849453597</v>
      </c>
      <c r="F339">
        <f t="shared" ca="1" si="115"/>
        <v>0.16079553832522686</v>
      </c>
      <c r="G339">
        <f t="shared" ca="1" si="115"/>
        <v>0.76193953089808919</v>
      </c>
      <c r="H339">
        <f t="shared" ca="1" si="115"/>
        <v>0.88709091641640658</v>
      </c>
      <c r="I339">
        <f t="shared" ca="1" si="115"/>
        <v>0.7464015009458066</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6.2401666337050243E-2</v>
      </c>
      <c r="E340">
        <f t="shared" ca="1" si="115"/>
        <v>0.40376182448384579</v>
      </c>
      <c r="F340">
        <f t="shared" ca="1" si="115"/>
        <v>0.73123639132806795</v>
      </c>
      <c r="G340">
        <f t="shared" ca="1" si="115"/>
        <v>6.4949334876017728E-2</v>
      </c>
      <c r="H340">
        <f t="shared" ca="1" si="115"/>
        <v>0.80918882621904187</v>
      </c>
      <c r="I340">
        <f t="shared" ca="1" si="115"/>
        <v>0.61744657167265282</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0.58212314655740582</v>
      </c>
      <c r="E341">
        <f t="shared" ca="1" si="115"/>
        <v>0.99262667764016876</v>
      </c>
      <c r="F341">
        <f t="shared" ca="1" si="115"/>
        <v>0.46167803460238455</v>
      </c>
      <c r="G341">
        <f t="shared" ca="1" si="115"/>
        <v>0.92577753449562761</v>
      </c>
      <c r="H341">
        <f t="shared" ca="1" si="115"/>
        <v>0.17916085014162719</v>
      </c>
      <c r="I341">
        <f t="shared" ca="1" si="115"/>
        <v>0.24410007807735279</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0.86587754503996128</v>
      </c>
      <c r="E342">
        <f t="shared" ca="1" si="116"/>
        <v>0.26470456786714347</v>
      </c>
      <c r="F342">
        <f t="shared" ca="1" si="116"/>
        <v>0.88370615172142009</v>
      </c>
      <c r="G342">
        <f t="shared" ca="1" si="116"/>
        <v>0.28577197335559146</v>
      </c>
      <c r="H342">
        <f t="shared" ca="1" si="116"/>
        <v>0.20551720280680275</v>
      </c>
      <c r="I342">
        <f t="shared" ca="1" si="116"/>
        <v>0.25167379028515335</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0.13069783153233605</v>
      </c>
      <c r="E343">
        <f t="shared" ca="1" si="116"/>
        <v>0.81623397823220201</v>
      </c>
      <c r="F343">
        <f t="shared" ca="1" si="116"/>
        <v>5.8924786508604221E-2</v>
      </c>
      <c r="G343">
        <f t="shared" ca="1" si="116"/>
        <v>0.5079708886301052</v>
      </c>
      <c r="H343">
        <f t="shared" ca="1" si="116"/>
        <v>0.22229448810292574</v>
      </c>
      <c r="I343">
        <f t="shared" ca="1" si="116"/>
        <v>0.67127414779132633</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fl3</v>
      </c>
      <c r="AB343" t="s">
        <v>89</v>
      </c>
      <c r="AC343" t="s">
        <v>458</v>
      </c>
      <c r="AD343">
        <v>1</v>
      </c>
      <c r="AE343" t="s">
        <v>130</v>
      </c>
      <c r="AF343">
        <v>70</v>
      </c>
      <c r="AG343">
        <v>49</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젤리아</v>
      </c>
      <c r="AL343">
        <v>1</v>
      </c>
      <c r="AM34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v>
      </c>
      <c r="AN343" t="str">
        <f t="shared" ca="1" si="114"/>
        <v>{"dy":1,"sl":11,"tp":"fl3","vl":"Actor1005","cn":1,"pt":"DI","pp":70,"pr":49}</v>
      </c>
    </row>
    <row r="344" spans="1:40">
      <c r="A344">
        <v>2</v>
      </c>
      <c r="B344">
        <v>11</v>
      </c>
      <c r="C344">
        <f t="shared" si="104"/>
        <v>2</v>
      </c>
      <c r="D344">
        <f t="shared" ca="1" si="116"/>
        <v>0.72384100806583884</v>
      </c>
      <c r="E344">
        <f t="shared" ca="1" si="116"/>
        <v>0.65187384636790624</v>
      </c>
      <c r="F344">
        <f t="shared" ca="1" si="116"/>
        <v>0.94129166984147328</v>
      </c>
      <c r="G344">
        <f t="shared" ca="1" si="116"/>
        <v>0.8781522179584883</v>
      </c>
      <c r="H344">
        <f t="shared" ca="1" si="116"/>
        <v>0.42630974473370409</v>
      </c>
      <c r="I344">
        <f t="shared" ca="1" si="116"/>
        <v>0.69711356000160341</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fl3</v>
      </c>
      <c r="AB344" t="s">
        <v>89</v>
      </c>
      <c r="AC344" t="s">
        <v>458</v>
      </c>
      <c r="AD344">
        <v>1</v>
      </c>
      <c r="AE344" t="s">
        <v>130</v>
      </c>
      <c r="AF344">
        <v>70</v>
      </c>
      <c r="AG344">
        <v>49</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젤리아</v>
      </c>
      <c r="AL344">
        <v>1</v>
      </c>
      <c r="AM34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v>
      </c>
      <c r="AN344" t="str">
        <f t="shared" ca="1" si="114"/>
        <v>{"dy":2,"sl":11,"tp":"fl3","vl":"Actor1005","cn":1,"pt":"DI","pp":70,"pr":49}</v>
      </c>
    </row>
    <row r="345" spans="1:40">
      <c r="A345">
        <v>3</v>
      </c>
      <c r="B345">
        <v>11</v>
      </c>
      <c r="C345">
        <f t="shared" si="104"/>
        <v>2</v>
      </c>
      <c r="D345">
        <f t="shared" ca="1" si="116"/>
        <v>0.75185356555629179</v>
      </c>
      <c r="E345">
        <f t="shared" ca="1" si="116"/>
        <v>0.12542470692024332</v>
      </c>
      <c r="F345">
        <f t="shared" ca="1" si="116"/>
        <v>0.89613610801365784</v>
      </c>
      <c r="G345">
        <f t="shared" ca="1" si="116"/>
        <v>0.25348557426638685</v>
      </c>
      <c r="H345">
        <f t="shared" ca="1" si="116"/>
        <v>0.26597117128457159</v>
      </c>
      <c r="I345">
        <f t="shared" ca="1" si="116"/>
        <v>0.86159302502136603</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fl3</v>
      </c>
      <c r="AB345" t="s">
        <v>89</v>
      </c>
      <c r="AC345" t="s">
        <v>458</v>
      </c>
      <c r="AD345">
        <v>1</v>
      </c>
      <c r="AE345" t="s">
        <v>130</v>
      </c>
      <c r="AF345">
        <v>70</v>
      </c>
      <c r="AG345">
        <v>49</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젤리아</v>
      </c>
      <c r="AL345">
        <v>1</v>
      </c>
      <c r="AM34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v>
      </c>
      <c r="AN345" t="str">
        <f t="shared" ca="1" si="114"/>
        <v>{"dy":3,"sl":11,"tp":"fl3","vl":"Actor1005","cn":1,"pt":"DI","pp":70,"pr":49}</v>
      </c>
    </row>
    <row r="346" spans="1:40">
      <c r="A346">
        <v>4</v>
      </c>
      <c r="B346">
        <v>11</v>
      </c>
      <c r="C346">
        <f t="shared" si="104"/>
        <v>2</v>
      </c>
      <c r="D346">
        <f t="shared" ca="1" si="116"/>
        <v>0.42885829529832464</v>
      </c>
      <c r="E346">
        <f t="shared" ca="1" si="116"/>
        <v>0.51542519327771474</v>
      </c>
      <c r="F346">
        <f t="shared" ca="1" si="116"/>
        <v>0.55014748215728038</v>
      </c>
      <c r="G346">
        <f t="shared" ca="1" si="116"/>
        <v>0.15444782872126384</v>
      </c>
      <c r="H346">
        <f t="shared" ca="1" si="116"/>
        <v>0.52977294988120405</v>
      </c>
      <c r="I346">
        <f t="shared" ca="1" si="116"/>
        <v>0.27094286220292507</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v>
      </c>
      <c r="AN346" t="str">
        <f t="shared" ca="1" si="114"/>
        <v>{"dy":4,"sl":11}</v>
      </c>
    </row>
    <row r="347" spans="1:40">
      <c r="A347">
        <v>5</v>
      </c>
      <c r="B347">
        <v>11</v>
      </c>
      <c r="C347">
        <f t="shared" si="104"/>
        <v>2</v>
      </c>
      <c r="D347">
        <f t="shared" ca="1" si="116"/>
        <v>0.65598456557376805</v>
      </c>
      <c r="E347">
        <f t="shared" ca="1" si="116"/>
        <v>0.71925517615142343</v>
      </c>
      <c r="F347">
        <f t="shared" ca="1" si="116"/>
        <v>0.30706968982695682</v>
      </c>
      <c r="G347">
        <f t="shared" ca="1" si="116"/>
        <v>0.5600447942154112</v>
      </c>
      <c r="H347">
        <f t="shared" ca="1" si="116"/>
        <v>0.54129026318084361</v>
      </c>
      <c r="I347">
        <f t="shared" ca="1" si="116"/>
        <v>0.72073068908851601</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v>
      </c>
      <c r="AN347" t="str">
        <f t="shared" ca="1" si="114"/>
        <v>{"dy":5,"sl":11}</v>
      </c>
    </row>
    <row r="348" spans="1:40">
      <c r="A348">
        <v>6</v>
      </c>
      <c r="B348">
        <v>11</v>
      </c>
      <c r="C348">
        <f t="shared" si="104"/>
        <v>2</v>
      </c>
      <c r="D348">
        <f t="shared" ca="1" si="116"/>
        <v>0.69598135802964289</v>
      </c>
      <c r="E348">
        <f t="shared" ca="1" si="116"/>
        <v>0.28555531318719884</v>
      </c>
      <c r="F348">
        <f t="shared" ca="1" si="116"/>
        <v>0.58771040730581636</v>
      </c>
      <c r="G348">
        <f t="shared" ca="1" si="116"/>
        <v>0.14432536114635242</v>
      </c>
      <c r="H348">
        <f t="shared" ca="1" si="116"/>
        <v>1.9006921930106779E-2</v>
      </c>
      <c r="I348">
        <f t="shared" ca="1" si="116"/>
        <v>0.95886559779196923</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v>
      </c>
      <c r="AN348" t="str">
        <f t="shared" ca="1" si="114"/>
        <v>{"dy":6,"sl":11}</v>
      </c>
    </row>
    <row r="349" spans="1:40">
      <c r="A349">
        <v>7</v>
      </c>
      <c r="B349">
        <v>11</v>
      </c>
      <c r="C349">
        <f t="shared" si="104"/>
        <v>2</v>
      </c>
      <c r="D349">
        <f t="shared" ca="1" si="116"/>
        <v>0.33481581521728898</v>
      </c>
      <c r="E349">
        <f t="shared" ca="1" si="116"/>
        <v>0.89271973770415347</v>
      </c>
      <c r="F349">
        <f t="shared" ca="1" si="116"/>
        <v>0.68155950657093889</v>
      </c>
      <c r="G349">
        <f t="shared" ca="1" si="116"/>
        <v>0.14187069496307869</v>
      </c>
      <c r="H349">
        <f t="shared" ca="1" si="116"/>
        <v>0.73214649243176944</v>
      </c>
      <c r="I349">
        <f t="shared" ca="1" si="116"/>
        <v>0.11658923078396233</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v>
      </c>
      <c r="AN349" t="str">
        <f t="shared" ca="1" si="114"/>
        <v>{"dy":7,"sl":11}</v>
      </c>
    </row>
    <row r="350" spans="1:40">
      <c r="A350">
        <v>8</v>
      </c>
      <c r="B350">
        <v>11</v>
      </c>
      <c r="C350">
        <f t="shared" si="104"/>
        <v>2</v>
      </c>
      <c r="D350">
        <f t="shared" ca="1" si="116"/>
        <v>0.76776876280991158</v>
      </c>
      <c r="E350">
        <f t="shared" ca="1" si="116"/>
        <v>0.23988508552662435</v>
      </c>
      <c r="F350">
        <f t="shared" ca="1" si="116"/>
        <v>0.65257626697785409</v>
      </c>
      <c r="G350">
        <f t="shared" ca="1" si="116"/>
        <v>0.76948998826268256</v>
      </c>
      <c r="H350">
        <f t="shared" ca="1" si="116"/>
        <v>0.70171321220148497</v>
      </c>
      <c r="I350">
        <f t="shared" ca="1" si="116"/>
        <v>0.91793680734210392</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v>
      </c>
      <c r="AN350" t="str">
        <f t="shared" ca="1" si="114"/>
        <v>{"dy":8,"sl":11}</v>
      </c>
    </row>
    <row r="351" spans="1:40">
      <c r="A351">
        <v>9</v>
      </c>
      <c r="B351">
        <v>11</v>
      </c>
      <c r="C351">
        <f t="shared" si="104"/>
        <v>2</v>
      </c>
      <c r="D351">
        <f t="shared" ca="1" si="116"/>
        <v>0.85195530906593397</v>
      </c>
      <c r="E351">
        <f t="shared" ca="1" si="116"/>
        <v>0.12869491685312706</v>
      </c>
      <c r="F351">
        <f t="shared" ca="1" si="116"/>
        <v>0.4983726230522959</v>
      </c>
      <c r="G351">
        <f t="shared" ca="1" si="116"/>
        <v>0.2950092931317847</v>
      </c>
      <c r="H351">
        <f t="shared" ca="1" si="116"/>
        <v>0.86974073149221531</v>
      </c>
      <c r="I351">
        <f t="shared" ca="1" si="116"/>
        <v>0.98025939000132145</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v>
      </c>
      <c r="AN351" t="str">
        <f t="shared" ca="1" si="114"/>
        <v>{"dy":9,"sl":11}</v>
      </c>
    </row>
    <row r="352" spans="1:40">
      <c r="A352">
        <v>10</v>
      </c>
      <c r="B352">
        <v>11</v>
      </c>
      <c r="C352">
        <f t="shared" si="104"/>
        <v>2</v>
      </c>
      <c r="D352">
        <f t="shared" ref="D352:I361" ca="1" si="117">RAND()</f>
        <v>0.57921402627851748</v>
      </c>
      <c r="E352">
        <f t="shared" ca="1" si="117"/>
        <v>0.40271234216922236</v>
      </c>
      <c r="F352">
        <f t="shared" ca="1" si="117"/>
        <v>0.76251310901634961</v>
      </c>
      <c r="G352">
        <f t="shared" ca="1" si="117"/>
        <v>9.1980955447900192E-2</v>
      </c>
      <c r="H352">
        <f t="shared" ca="1" si="117"/>
        <v>0.21761369332780789</v>
      </c>
      <c r="I352">
        <f t="shared" ca="1" si="117"/>
        <v>0.229652094410566</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v>
      </c>
      <c r="AN352" t="str">
        <f t="shared" ca="1" si="114"/>
        <v>{"dy":10,"sl":11}</v>
      </c>
    </row>
    <row r="353" spans="1:40">
      <c r="A353">
        <v>11</v>
      </c>
      <c r="B353">
        <v>11</v>
      </c>
      <c r="C353">
        <f t="shared" si="104"/>
        <v>2</v>
      </c>
      <c r="D353">
        <f t="shared" ca="1" si="117"/>
        <v>0.21905481121727421</v>
      </c>
      <c r="E353">
        <f t="shared" ca="1" si="117"/>
        <v>0.90497752911171603</v>
      </c>
      <c r="F353">
        <f t="shared" ca="1" si="117"/>
        <v>0.11223748562215774</v>
      </c>
      <c r="G353">
        <f t="shared" ca="1" si="117"/>
        <v>0.43396360940140044</v>
      </c>
      <c r="H353">
        <f t="shared" ca="1" si="117"/>
        <v>0.24070839490383933</v>
      </c>
      <c r="I353">
        <f t="shared" ca="1" si="117"/>
        <v>0.48945755302502403</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v>
      </c>
      <c r="AN353" t="str">
        <f t="shared" ca="1" si="114"/>
        <v>{"dy":11,"sl":11}</v>
      </c>
    </row>
    <row r="354" spans="1:40">
      <c r="A354">
        <v>12</v>
      </c>
      <c r="B354">
        <v>11</v>
      </c>
      <c r="C354">
        <f t="shared" si="104"/>
        <v>2</v>
      </c>
      <c r="D354">
        <f t="shared" ca="1" si="117"/>
        <v>0.13671574580493451</v>
      </c>
      <c r="E354">
        <f t="shared" ca="1" si="117"/>
        <v>0.57348673540591255</v>
      </c>
      <c r="F354">
        <f t="shared" ca="1" si="117"/>
        <v>0.51083062302083249</v>
      </c>
      <c r="G354">
        <f t="shared" ca="1" si="117"/>
        <v>6.5251613356163252E-2</v>
      </c>
      <c r="H354">
        <f t="shared" ca="1" si="117"/>
        <v>0.74799055832498673</v>
      </c>
      <c r="I354">
        <f t="shared" ca="1" si="117"/>
        <v>0.18429716262680251</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v>
      </c>
      <c r="AN354" t="str">
        <f t="shared" ca="1" si="114"/>
        <v>{"dy":12,"sl":11}</v>
      </c>
    </row>
    <row r="355" spans="1:40">
      <c r="A355">
        <v>13</v>
      </c>
      <c r="B355">
        <v>11</v>
      </c>
      <c r="C355">
        <f t="shared" si="104"/>
        <v>2</v>
      </c>
      <c r="D355">
        <f t="shared" ca="1" si="117"/>
        <v>0.59594084108353806</v>
      </c>
      <c r="E355">
        <f t="shared" ca="1" si="117"/>
        <v>0.17721278698507037</v>
      </c>
      <c r="F355">
        <f t="shared" ca="1" si="117"/>
        <v>0.57822659936297482</v>
      </c>
      <c r="G355">
        <f t="shared" ca="1" si="117"/>
        <v>5.1781324710445498E-2</v>
      </c>
      <c r="H355">
        <f t="shared" ca="1" si="117"/>
        <v>6.930149024093224E-2</v>
      </c>
      <c r="I355">
        <f t="shared" ca="1" si="117"/>
        <v>1.8301238249061713E-2</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v>
      </c>
      <c r="AN355" t="str">
        <f t="shared" ca="1" si="114"/>
        <v>{"dy":13,"sl":11}</v>
      </c>
    </row>
    <row r="356" spans="1:40">
      <c r="A356">
        <v>14</v>
      </c>
      <c r="B356">
        <v>11</v>
      </c>
      <c r="C356">
        <f t="shared" si="104"/>
        <v>2</v>
      </c>
      <c r="D356">
        <f t="shared" ca="1" si="117"/>
        <v>0.73883922486571363</v>
      </c>
      <c r="E356">
        <f t="shared" ca="1" si="117"/>
        <v>0.24154864074644011</v>
      </c>
      <c r="F356">
        <f t="shared" ca="1" si="117"/>
        <v>0.18403400873592168</v>
      </c>
      <c r="G356">
        <f t="shared" ca="1" si="117"/>
        <v>0.80632367998423649</v>
      </c>
      <c r="H356">
        <f t="shared" ca="1" si="117"/>
        <v>0.70833345040055029</v>
      </c>
      <c r="I356">
        <f t="shared" ca="1" si="117"/>
        <v>0.38674953436723025</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v>
      </c>
      <c r="AN356" t="str">
        <f t="shared" ca="1" si="114"/>
        <v>{"dy":14,"sl":11}</v>
      </c>
    </row>
    <row r="357" spans="1:40">
      <c r="A357">
        <v>15</v>
      </c>
      <c r="B357">
        <v>11</v>
      </c>
      <c r="C357">
        <f t="shared" si="104"/>
        <v>2</v>
      </c>
      <c r="D357">
        <f t="shared" ca="1" si="117"/>
        <v>0.98173444522252129</v>
      </c>
      <c r="E357">
        <f t="shared" ca="1" si="117"/>
        <v>0.12291310584745951</v>
      </c>
      <c r="F357">
        <f t="shared" ca="1" si="117"/>
        <v>0.28456086476733666</v>
      </c>
      <c r="G357">
        <f t="shared" ca="1" si="117"/>
        <v>0.11039144077036511</v>
      </c>
      <c r="H357">
        <f t="shared" ca="1" si="117"/>
        <v>0.86226101337164518</v>
      </c>
      <c r="I357">
        <f t="shared" ca="1" si="117"/>
        <v>0.71382769161966297</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v>
      </c>
      <c r="AN357" t="str">
        <f t="shared" ca="1" si="114"/>
        <v>{"dy":15,"sl":11}</v>
      </c>
    </row>
    <row r="358" spans="1:40">
      <c r="A358">
        <v>16</v>
      </c>
      <c r="B358">
        <v>11</v>
      </c>
      <c r="C358">
        <f t="shared" si="104"/>
        <v>2</v>
      </c>
      <c r="D358">
        <f t="shared" ca="1" si="117"/>
        <v>0.11615306314374918</v>
      </c>
      <c r="E358">
        <f t="shared" ca="1" si="117"/>
        <v>0.95863215151857384</v>
      </c>
      <c r="F358">
        <f t="shared" ca="1" si="117"/>
        <v>3.7757740360761627E-2</v>
      </c>
      <c r="G358">
        <f t="shared" ca="1" si="117"/>
        <v>0.10893712984512971</v>
      </c>
      <c r="H358">
        <f t="shared" ca="1" si="117"/>
        <v>0.81539860172666789</v>
      </c>
      <c r="I358">
        <f t="shared" ca="1" si="117"/>
        <v>0.16016088482239055</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v>
      </c>
      <c r="AN358" t="str">
        <f t="shared" ca="1" si="114"/>
        <v>{"dy":16,"sl":11}</v>
      </c>
    </row>
    <row r="359" spans="1:40">
      <c r="A359">
        <v>17</v>
      </c>
      <c r="B359">
        <v>11</v>
      </c>
      <c r="C359">
        <f t="shared" si="104"/>
        <v>2</v>
      </c>
      <c r="D359">
        <f t="shared" ca="1" si="117"/>
        <v>0.39141499362275345</v>
      </c>
      <c r="E359">
        <f t="shared" ca="1" si="117"/>
        <v>0.32338079367670658</v>
      </c>
      <c r="F359">
        <f t="shared" ca="1" si="117"/>
        <v>0.82824346499447921</v>
      </c>
      <c r="G359">
        <f t="shared" ca="1" si="117"/>
        <v>0.36880822244227485</v>
      </c>
      <c r="H359">
        <f t="shared" ca="1" si="117"/>
        <v>0.40763867103012463</v>
      </c>
      <c r="I359">
        <f t="shared" ca="1" si="117"/>
        <v>0.7217292937484856</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v>
      </c>
      <c r="AN359" t="str">
        <f t="shared" ca="1" si="114"/>
        <v>{"dy":17,"sl":11}</v>
      </c>
    </row>
    <row r="360" spans="1:40">
      <c r="A360">
        <v>18</v>
      </c>
      <c r="B360">
        <v>11</v>
      </c>
      <c r="C360">
        <f t="shared" si="104"/>
        <v>2</v>
      </c>
      <c r="D360">
        <f t="shared" ca="1" si="117"/>
        <v>0.98453697273522978</v>
      </c>
      <c r="E360">
        <f t="shared" ca="1" si="117"/>
        <v>3.256638721644789E-2</v>
      </c>
      <c r="F360">
        <f t="shared" ca="1" si="117"/>
        <v>0.92138382750206527</v>
      </c>
      <c r="G360">
        <f t="shared" ca="1" si="117"/>
        <v>0.25519410959786992</v>
      </c>
      <c r="H360">
        <f t="shared" ca="1" si="117"/>
        <v>0.39672863465367836</v>
      </c>
      <c r="I360">
        <f t="shared" ca="1" si="117"/>
        <v>0.58389646302476306</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v>
      </c>
      <c r="AN360" t="str">
        <f t="shared" ca="1" si="114"/>
        <v>{"dy":18,"sl":11}</v>
      </c>
    </row>
    <row r="361" spans="1:40">
      <c r="A361">
        <v>19</v>
      </c>
      <c r="B361">
        <v>11</v>
      </c>
      <c r="C361">
        <f t="shared" si="104"/>
        <v>2</v>
      </c>
      <c r="D361">
        <f t="shared" ca="1" si="117"/>
        <v>0.14168470240713393</v>
      </c>
      <c r="E361">
        <f t="shared" ca="1" si="117"/>
        <v>3.9518306477344556E-2</v>
      </c>
      <c r="F361">
        <f t="shared" ca="1" si="117"/>
        <v>0.33173069112453024</v>
      </c>
      <c r="G361">
        <f t="shared" ca="1" si="117"/>
        <v>0.41930105464184064</v>
      </c>
      <c r="H361">
        <f t="shared" ca="1" si="117"/>
        <v>0.79725615199985511</v>
      </c>
      <c r="I361">
        <f t="shared" ca="1" si="117"/>
        <v>4.8098705878532599E-2</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0.37945012971073133</v>
      </c>
      <c r="E362">
        <f t="shared" ca="1" si="118"/>
        <v>0.18825457165287007</v>
      </c>
      <c r="F362">
        <f t="shared" ca="1" si="118"/>
        <v>0.50923384531432137</v>
      </c>
      <c r="G362">
        <f t="shared" ca="1" si="118"/>
        <v>0.92170380455781875</v>
      </c>
      <c r="H362">
        <f t="shared" ca="1" si="118"/>
        <v>0.7547264926671825</v>
      </c>
      <c r="I362">
        <f t="shared" ca="1" si="118"/>
        <v>0.9177127771064072</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0.78428224775777622</v>
      </c>
      <c r="E363">
        <f t="shared" ca="1" si="118"/>
        <v>0.23493936737056031</v>
      </c>
      <c r="F363">
        <f t="shared" ca="1" si="118"/>
        <v>0.7276870284730198</v>
      </c>
      <c r="G363">
        <f t="shared" ca="1" si="118"/>
        <v>0.30543769186518299</v>
      </c>
      <c r="H363">
        <f t="shared" ca="1" si="118"/>
        <v>0.4045846721754035</v>
      </c>
      <c r="I363">
        <f t="shared" ca="1" si="118"/>
        <v>0.99139068690033683</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6.9242202250099694E-2</v>
      </c>
      <c r="E364">
        <f t="shared" ca="1" si="118"/>
        <v>0.28876901584195702</v>
      </c>
      <c r="F364">
        <f t="shared" ca="1" si="118"/>
        <v>5.8296520106874916E-2</v>
      </c>
      <c r="G364">
        <f t="shared" ca="1" si="118"/>
        <v>5.0151973148066076E-2</v>
      </c>
      <c r="H364">
        <f t="shared" ca="1" si="118"/>
        <v>0.8561137740066751</v>
      </c>
      <c r="I364">
        <f t="shared" ca="1" si="118"/>
        <v>0.74159243019626742</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0.66640544549576453</v>
      </c>
      <c r="E365">
        <f t="shared" ca="1" si="118"/>
        <v>0.6246409513802248</v>
      </c>
      <c r="F365">
        <f t="shared" ca="1" si="118"/>
        <v>0.11591379750462638</v>
      </c>
      <c r="G365">
        <f t="shared" ca="1" si="118"/>
        <v>0.75693025173896988</v>
      </c>
      <c r="H365">
        <f t="shared" ca="1" si="118"/>
        <v>0.48292982708864274</v>
      </c>
      <c r="I365">
        <f t="shared" ca="1" si="118"/>
        <v>0.86879818450614432</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8.8622605468190674E-2</v>
      </c>
      <c r="E366">
        <f t="shared" ca="1" si="118"/>
        <v>0.36482129119231232</v>
      </c>
      <c r="F366">
        <f t="shared" ca="1" si="118"/>
        <v>0.8612984502058133</v>
      </c>
      <c r="G366">
        <f t="shared" ca="1" si="118"/>
        <v>7.8185584426912702E-2</v>
      </c>
      <c r="H366">
        <f t="shared" ca="1" si="118"/>
        <v>0.35456485680426308</v>
      </c>
      <c r="I366">
        <f t="shared" ca="1" si="118"/>
        <v>9.0447948820165713E-2</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0.24954321911468191</v>
      </c>
      <c r="E367">
        <f t="shared" ca="1" si="118"/>
        <v>0.47800819652336746</v>
      </c>
      <c r="F367">
        <f t="shared" ca="1" si="118"/>
        <v>0.71763961998560277</v>
      </c>
      <c r="G367">
        <f t="shared" ca="1" si="118"/>
        <v>0.47388634096880089</v>
      </c>
      <c r="H367">
        <f t="shared" ca="1" si="118"/>
        <v>0.68679206157021699</v>
      </c>
      <c r="I367">
        <f t="shared" ca="1" si="118"/>
        <v>0.77438778911929584</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0.87147405878109641</v>
      </c>
      <c r="E368">
        <f t="shared" ca="1" si="118"/>
        <v>0.32558933152835523</v>
      </c>
      <c r="F368">
        <f t="shared" ca="1" si="118"/>
        <v>0.31501204663938354</v>
      </c>
      <c r="G368">
        <f t="shared" ca="1" si="118"/>
        <v>0.77757690557767822</v>
      </c>
      <c r="H368">
        <f t="shared" ca="1" si="118"/>
        <v>0.62583210868972583</v>
      </c>
      <c r="I368">
        <f t="shared" ca="1" si="118"/>
        <v>0.44404959528648602</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0.23600783606509157</v>
      </c>
      <c r="E369">
        <f t="shared" ca="1" si="118"/>
        <v>0.97735770163111457</v>
      </c>
      <c r="F369">
        <f t="shared" ca="1" si="118"/>
        <v>8.4587788459601132E-2</v>
      </c>
      <c r="G369">
        <f t="shared" ca="1" si="118"/>
        <v>0.186544166657026</v>
      </c>
      <c r="H369">
        <f t="shared" ca="1" si="118"/>
        <v>0.49480386644452812</v>
      </c>
      <c r="I369">
        <f t="shared" ca="1" si="118"/>
        <v>0.93765429644860043</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v>
      </c>
      <c r="AN369" t="str">
        <f t="shared" ca="1" si="114"/>
        <v>{"dy":27,"sl":11}</v>
      </c>
    </row>
    <row r="370" spans="1:40">
      <c r="A370">
        <v>28</v>
      </c>
      <c r="B370">
        <v>11</v>
      </c>
      <c r="C370">
        <f t="shared" si="104"/>
        <v>2</v>
      </c>
      <c r="D370">
        <f t="shared" ca="1" si="118"/>
        <v>0.20485510243392124</v>
      </c>
      <c r="E370">
        <f t="shared" ca="1" si="118"/>
        <v>0.65199433108251426</v>
      </c>
      <c r="F370">
        <f t="shared" ca="1" si="118"/>
        <v>0.55748196223816204</v>
      </c>
      <c r="G370">
        <f t="shared" ca="1" si="118"/>
        <v>0.82242796999608458</v>
      </c>
      <c r="H370">
        <f t="shared" ca="1" si="118"/>
        <v>0.10045024228556354</v>
      </c>
      <c r="I370">
        <f t="shared" ca="1" si="118"/>
        <v>0.12666191198221999</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0.77700263217349619</v>
      </c>
      <c r="E371">
        <f t="shared" ca="1" si="118"/>
        <v>0.4135849004131924</v>
      </c>
      <c r="F371">
        <f t="shared" ca="1" si="118"/>
        <v>0.27658677259533493</v>
      </c>
      <c r="G371">
        <f t="shared" ca="1" si="118"/>
        <v>0.36001193427310607</v>
      </c>
      <c r="H371">
        <f t="shared" ca="1" si="118"/>
        <v>0.52858940227536588</v>
      </c>
      <c r="I371">
        <f t="shared" ca="1" si="118"/>
        <v>0.53105204334688616</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0.41918355605630553</v>
      </c>
      <c r="E372">
        <f t="shared" ca="1" si="118"/>
        <v>0.34339195081245566</v>
      </c>
      <c r="F372">
        <f t="shared" ca="1" si="118"/>
        <v>7.2484317949110699E-2</v>
      </c>
      <c r="G372">
        <f t="shared" ca="1" si="118"/>
        <v>0.99615528733815362</v>
      </c>
      <c r="H372">
        <f t="shared" ca="1" si="118"/>
        <v>4.6561046781158022E-2</v>
      </c>
      <c r="I372">
        <f t="shared" ca="1" si="118"/>
        <v>0.85064245251142312</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0.94477112862609058</v>
      </c>
      <c r="E373">
        <f t="shared" ca="1" si="118"/>
        <v>0.70921271661337615</v>
      </c>
      <c r="F373">
        <f t="shared" ca="1" si="118"/>
        <v>0.37971458653109036</v>
      </c>
      <c r="G373">
        <f t="shared" ca="1" si="118"/>
        <v>0.53057032742296062</v>
      </c>
      <c r="H373">
        <f t="shared" ca="1" si="118"/>
        <v>0.89653607309352634</v>
      </c>
      <c r="I373">
        <f t="shared" ca="1" si="118"/>
        <v>0.94618146588934726</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upn","vl":"45765","cn":3,"pt":"GO","pr":900},{"dy":1,"sl":1,"tp":"fe","vl":"Equip2401","cn":1,"pt":"DI","pp":169,"pr":119},{"dy":1,"sl":2,"tp":"upn","vl":"56326","cn":9,"pt":"GO","pr":2700},{"dy":1,"sl":3,"tp":"fe","vl":"Equip0201","cn":1,"pt":"GO","pr":2800},{"dy":1,"sl":4,"tp":"uph","vl":"71037","cn":11,"pt":"GO","pr":3300},{"dy":1,"sl":5,"tp":"fe","vl":"Equip3401","cn":1,"pt":"DI","pp":179,"pr":129},{"dy":1,"sl":6,"tp":"fe","vl":"Equip6002","cn":1,"pt":"GO","pr":1900},{"dy":1,"sl":7,"tp":"fe","vl":"Equip7001","cn":1,"pt":"GO","pr":2100},{"dy":1,"sl":8,"tp":"fl1","vl":"Actor0007","cn":1,"pt":"DI","pp":57,"pr":39},{"dy":1,"sl":9,"tp":"fl1","vl":"Actor2011","cn":1,"pt":"DI","pp":55,"pr":37},{"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fe","vl":"Equip0402","cn":1,"pt":"DI","pp":191,"pr":89},{"dy":31,"sl":4,"tp":"fe","vl":"Equip4002","cn":1,"pt":"GO","pr":700},{"dy":31,"sl":5,"tp":"uph","vl":"13217","cn":4,"pt":"GO","pr":1200},{"dy":31,"sl":6,"tp":"fe","vl":"Equip7201","cn":1,"pt":"GO","pr":9200},{"dy":31,"sl":7,"tp":"upn","vl":"82505","cn":12,"pt":"GO","pr":3600},{"dy":31,"sl":8,"tp":"fl1","vl":"Actor2010","cn":1,"pt":"DI","pp":56,"pr":38},{"dy":31,"sl":9},{"dy":1,"sl":10,"tp":"fl2","vl":"Actor1005","cn":1,"pt":"DI","pp":70,"pr":49},{"dy":2,"sl":10,"tp":"fl2","vl":"Actor1005","cn":1,"pt":"DI","pp":70,"pr":49},{"dy":3,"sl":10,"tp":"fl2","vl":"Actor1005","cn":1,"pt":"DI","pp":70,"pr":49},{"dy":4,"sl":10},{"dy":5,"sl":10},{"dy":6,"sl":10},{"dy":7,"sl":10},{"dy":8,"sl":10},{"dy":9,"sl":10},{"dy":10,"sl":10},{"dy":11,"sl":10},{"dy":12,"sl":10},{"dy":13,"sl":10},{"dy":14,"sl":10},{"dy":15,"sl":10},{"dy":16,"sl":10},{"dy":17,"sl":10},{"dy":18,"sl":10},{"dy":19,"sl":10},{"dy":20,"sl":10},{"dy":21,"sl":10},{"dy":22,"sl":10},{"dy":23,"sl":10},{"dy":24,"sl":10},{"dy":25,"sl":10},{"dy":26,"sl":10},{"dy":27,"sl":10},{"dy":28,"sl":10},{"dy":29,"sl":10},{"dy":30,"sl":10},{"dy":31,"sl":10},{"dy":1,"sl":11,"tp":"fl3","vl":"Actor1005","cn":1,"pt":"DI","pp":70,"pr":49},{"dy":2,"sl":11,"tp":"fl3","vl":"Actor1005","cn":1,"pt":"DI","pp":70,"pr":49},{"dy":3,"sl":11,"tp":"fl3","vl":"Actor1005","cn":1,"pt":"DI","pp":70,"pr":49},{"dy":4,"sl":11},{"dy":5,"sl":11},{"dy":6,"sl":11},{"dy":7,"sl":11},{"dy":8,"sl":11},{"dy":9,"sl":11},{"dy":10,"sl":11},{"dy":11,"sl":11},{"dy":12,"sl":11},{"dy":13,"sl":11},{"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20" activePane="bottomLeft" state="frozen"/>
      <selection pane="bottomLeft" activeCell="T28" sqref="T28"/>
    </sheetView>
    <sheetView topLeftCell="E1" workbookViewId="1">
      <pane ySplit="1" topLeftCell="A2" activePane="bottomLeft" state="frozen"/>
      <selection pane="bottomLeft" activeCell="W2" sqref="W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361</v>
      </c>
      <c r="D1" t="s">
        <v>326</v>
      </c>
      <c r="E1" t="s">
        <v>366</v>
      </c>
      <c r="F1" t="s">
        <v>313</v>
      </c>
      <c r="G1" t="s">
        <v>318</v>
      </c>
      <c r="H1" t="s">
        <v>319</v>
      </c>
      <c r="I1" t="s">
        <v>314</v>
      </c>
      <c r="J1" t="s">
        <v>315</v>
      </c>
      <c r="K1" t="s">
        <v>316</v>
      </c>
      <c r="L1" t="s">
        <v>317</v>
      </c>
      <c r="M1" t="s">
        <v>320</v>
      </c>
      <c r="N1" t="s">
        <v>321</v>
      </c>
      <c r="O1" t="s">
        <v>322</v>
      </c>
      <c r="P1" t="s">
        <v>323</v>
      </c>
      <c r="Q1" t="s">
        <v>324</v>
      </c>
      <c r="R1" t="s">
        <v>325</v>
      </c>
      <c r="S1" t="s">
        <v>363</v>
      </c>
      <c r="T1" t="s">
        <v>362</v>
      </c>
      <c r="U1" t="s">
        <v>367</v>
      </c>
      <c r="V1" t="s">
        <v>368</v>
      </c>
      <c r="X1" t="s">
        <v>369</v>
      </c>
      <c r="Z1" t="s">
        <v>357</v>
      </c>
      <c r="AA1" t="s">
        <v>358</v>
      </c>
      <c r="AC1" t="s">
        <v>359</v>
      </c>
      <c r="AD1" t="s">
        <v>360</v>
      </c>
    </row>
    <row r="2" spans="1:30">
      <c r="A2">
        <v>1</v>
      </c>
      <c r="B2">
        <v>1</v>
      </c>
      <c r="C2" t="str">
        <f t="shared" ref="C2:C34" ca="1" si="0">VLOOKUP(RANDBETWEEN(1,COUNTA(Z:Z)-1),Z:AA,2,0)</f>
        <v>Actor0125m</v>
      </c>
      <c r="D2" t="str">
        <f>IF(ISBLANK(F2),"",
IFERROR(VLOOKUP(F2,[2]ActorTable!$A:$H,MATCH("이름참고",[2]ActorTable!$1:$1,0),0),"캐릭터없음"))</f>
        <v>클레타</v>
      </c>
      <c r="E2" t="str">
        <f t="shared" ref="E2:E37" si="1">IF(AND(B2=1,NOT(ISBLANK(F2))),
IF(F2=F3,"같음",""),"")</f>
        <v/>
      </c>
      <c r="F2" t="s">
        <v>453</v>
      </c>
      <c r="G2">
        <v>3</v>
      </c>
      <c r="H2">
        <v>6</v>
      </c>
      <c r="I2">
        <v>15</v>
      </c>
      <c r="J2">
        <v>0</v>
      </c>
      <c r="K2">
        <v>0</v>
      </c>
      <c r="L2">
        <v>0</v>
      </c>
      <c r="M2">
        <v>0</v>
      </c>
      <c r="N2">
        <v>0</v>
      </c>
      <c r="O2">
        <v>0</v>
      </c>
      <c r="P2">
        <v>0</v>
      </c>
      <c r="Q2">
        <v>18</v>
      </c>
      <c r="R2">
        <v>232</v>
      </c>
      <c r="S2" t="str">
        <f>IFERROR(VLOOKUP(R2,[2]WingLookTable!$A:$B,2,0),"캐릭터없음")</f>
        <v>Wing_MultiOtherOtherStripeSlow</v>
      </c>
      <c r="T2">
        <f t="shared" ref="T2:T34" ca="1" si="2">VLOOKUP(RANDBETWEEN(1,COUNTA(AC:AC)-1),AC:AD,2,0)</f>
        <v>260</v>
      </c>
      <c r="U2" t="str">
        <f t="shared" ref="U2:U65" ca="1" si="3">IF(ROW()=2,V2,OFFSET(U2,-1,0)&amp;IF(LEN(V2)=0,"",","&amp;V2))</f>
        <v>{"dy":1,"sl":1,"id":"Actor0240m","stats":{"tr":3,"trp":6,"str":15,"dex":0,"int":0,"vit":0,"train":0,"wgGr0":0,"wgGr1":0,"wgGr2":0,"wgGr3":18,"wgLk":232}}</v>
      </c>
      <c r="V2" t="str">
        <f t="shared" ref="V2:V34"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{"dy":1,"sl":1,"id":"Actor0240m","stats":{"tr":3,"trp":6,"str":15,"dex":0,"int":0,"vit":0,"train":0,"wgGr0":0,"wgGr1":0,"wgGr2":0,"wgGr3":18,"wgLk":232}}</v>
      </c>
      <c r="X2" t="str">
        <f ca="1">"["&amp;
IF(LEFT(OFFSET(U1,COUNTA(U:U)-1,0),1)=",",SUBSTITUTE(OFFSET(U1,COUNTA(U:U)-1,0),",","",1),OFFSET(U1,COUNTA(U:U)-1,0))
&amp;"]"</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Z2">
        <v>1</v>
      </c>
      <c r="AA2" t="s">
        <v>327</v>
      </c>
      <c r="AC2">
        <v>1</v>
      </c>
      <c r="AD2">
        <v>101</v>
      </c>
    </row>
    <row r="3" spans="1:30">
      <c r="A3">
        <v>1</v>
      </c>
      <c r="B3">
        <v>2</v>
      </c>
      <c r="C3" t="str">
        <f t="shared" ca="1" si="0"/>
        <v>Actor1216m</v>
      </c>
      <c r="D3" t="str">
        <f>IF(ISBLANK(F3),"",
IFERROR(VLOOKUP(F3,[2]ActorTable!$A:$H,MATCH("이름참고",[2]ActorTable!$1:$1,0),0),"캐릭터없음"))</f>
        <v>원더</v>
      </c>
      <c r="E3" t="str">
        <f>IF(AND(B3=1,NOT(ISBLANK(F3))),
IF(F3=F5,"같음",""),"")</f>
        <v/>
      </c>
      <c r="F3" t="s">
        <v>456</v>
      </c>
      <c r="G3">
        <v>3</v>
      </c>
      <c r="H3">
        <v>6</v>
      </c>
      <c r="I3">
        <v>7</v>
      </c>
      <c r="J3">
        <v>8</v>
      </c>
      <c r="K3">
        <v>0</v>
      </c>
      <c r="L3">
        <v>0</v>
      </c>
      <c r="M3">
        <v>0</v>
      </c>
      <c r="N3">
        <v>0</v>
      </c>
      <c r="O3">
        <v>0</v>
      </c>
      <c r="P3">
        <v>0</v>
      </c>
      <c r="Q3">
        <v>18</v>
      </c>
      <c r="R3">
        <v>129</v>
      </c>
      <c r="S3" t="str">
        <f>IFERROR(VLOOKUP(R3,[2]WingLookTable!$A:$B,2,0),"캐릭터없음")</f>
        <v>Wing_CyanOtherBeeStripeFast</v>
      </c>
      <c r="T3">
        <f t="shared" ca="1" si="2"/>
        <v>366</v>
      </c>
      <c r="U3" t="str">
        <f t="shared" ca="1" si="3"/>
        <v>{"dy":1,"sl":1,"id":"Actor0240m","stats":{"tr":3,"trp":6,"str":15,"dex":0,"int":0,"vit":0,"train":0,"wgGr0":0,"wgGr1":0,"wgGr2":0,"wgGr3":18,"wgLk":232}},{"dy":1,"sl":2,"id":"Actor2128m","stats":{"tr":3,"trp":6,"str":7,"dex":8,"int":0,"vit":0,"train":0,"wgGr0":0,"wgGr1":0,"wgGr2":0,"wgGr3":18,"wgLk":129}}</v>
      </c>
      <c r="V3" t="str">
        <f t="shared" si="4"/>
        <v>{"dy":1,"sl":2,"id":"Actor2128m","stats":{"tr":3,"trp":6,"str":7,"dex":8,"int":0,"vit":0,"train":0,"wgGr0":0,"wgGr1":0,"wgGr2":0,"wgGr3":18,"wgLk":129}}</v>
      </c>
      <c r="Z3">
        <v>2</v>
      </c>
      <c r="AA3" t="s">
        <v>328</v>
      </c>
      <c r="AC3">
        <v>2</v>
      </c>
      <c r="AD3">
        <v>105</v>
      </c>
    </row>
    <row r="4" spans="1:30">
      <c r="A4">
        <v>1</v>
      </c>
      <c r="B4">
        <v>3</v>
      </c>
      <c r="C4" t="str">
        <f t="shared" ref="C4" ca="1" si="5">VLOOKUP(RANDBETWEEN(1,COUNTA(Z:Z)-1),Z:AA,2,0)</f>
        <v>Actor1029m</v>
      </c>
      <c r="D4" t="str">
        <f>IF(ISBLANK(F4),"",
IFERROR(VLOOKUP(F4,[2]ActorTable!$A:$H,MATCH("이름참고",[2]ActorTable!$1:$1,0),0),"캐릭터없음"))</f>
        <v>젤리아</v>
      </c>
      <c r="E4" t="str">
        <f>IF(AND(B4=1,NOT(ISBLANK(F4))),
IF(F4=F6,"같음",""),"")</f>
        <v/>
      </c>
      <c r="F4" t="s">
        <v>393</v>
      </c>
      <c r="G4">
        <v>3</v>
      </c>
      <c r="H4">
        <v>6</v>
      </c>
      <c r="I4">
        <v>0</v>
      </c>
      <c r="J4">
        <v>7</v>
      </c>
      <c r="K4">
        <v>0</v>
      </c>
      <c r="L4">
        <v>8</v>
      </c>
      <c r="M4">
        <v>0</v>
      </c>
      <c r="N4">
        <v>0</v>
      </c>
      <c r="O4">
        <v>0</v>
      </c>
      <c r="P4">
        <v>0</v>
      </c>
      <c r="Q4">
        <v>18</v>
      </c>
      <c r="R4">
        <v>256</v>
      </c>
      <c r="S4" t="str">
        <f>IFERROR(VLOOKUP(R4,[2]WingLookTable!$A:$B,2,0),"캐릭터없음")</f>
        <v>Wing_SkyFullNoiseOtherFast</v>
      </c>
      <c r="T4">
        <f t="shared" ref="T4" ca="1" si="6">VLOOKUP(RANDBETWEEN(1,COUNTA(AC:AC)-1),AC:AD,2,0)</f>
        <v>184</v>
      </c>
      <c r="U4" t="str">
        <f t="shared" ref="U4" ca="1" si="7">IF(ROW()=2,V4,OFFSET(U4,-1,0)&amp;IF(LEN(V4)=0,"",","&amp;V4))</f>
        <v>{"dy":1,"sl":1,"id":"Actor0240m","stats":{"tr":3,"trp":6,"str":15,"dex":0,"int":0,"vit":0,"train":0,"wgGr0":0,"wgGr1":0,"wgGr2":0,"wgGr3":18,"wgLk":232}},{"dy":1,"sl":2,"id":"Actor2128m","stats":{"tr":3,"trp":6,"str":7,"dex":8,"int":0,"vit":0,"train":0,"wgGr0":0,"wgGr1":0,"wgGr2":0,"wgGr3":18,"wgLk":129}},{"dy":1,"sl":3,"id":"Actor1005m","stats":{"tr":3,"trp":6,"str":0,"dex":7,"int":0,"vit":8,"train":0,"wgGr0":0,"wgGr1":0,"wgGr2":0,"wgGr3":18,"wgLk":256}}</v>
      </c>
      <c r="V4" t="str">
        <f t="shared" ref="V4" si="8">"{"""&amp;A$1&amp;""":"&amp;A4
&amp;","""&amp;B$1&amp;""":"&amp;B4
&amp;IF(LEN(F4)=0,"",","""&amp;F$1&amp;""":"""&amp;F4&amp;"""")
&amp;IF(LEN(F4)=0,"",",""stats"":{")
&amp;IF(LEN(F4)=0,"",""""&amp;G$1&amp;""":"&amp;G4)
&amp;IF(LEN(F4)=0,"",","""&amp;H$1&amp;""":"&amp;H4)
&amp;IF(LEN(F4)=0,"",","""&amp;I$1&amp;""":"&amp;I4)
&amp;IF(LEN(F4)=0,"",","""&amp;J$1&amp;""":"&amp;J4)
&amp;IF(LEN(F4)=0,"",","""&amp;K$1&amp;""":"&amp;K4)
&amp;IF(LEN(F4)=0,"",","""&amp;L$1&amp;""":"&amp;L4)
&amp;IF(LEN(F4)=0,"",","""&amp;M$1&amp;""":"&amp;M4)
&amp;IF(LEN(F4)=0,"",","""&amp;N$1&amp;""":"&amp;N4)
&amp;IF(LEN(F4)=0,"",","""&amp;O$1&amp;""":"&amp;O4)
&amp;IF(LEN(F4)=0,"",","""&amp;P$1&amp;""":"&amp;P4)
&amp;IF(LEN(F4)=0,"",","""&amp;Q$1&amp;""":"&amp;Q4)
&amp;IF(LEN(F4)=0,"",","""&amp;R$1&amp;""":"&amp;R4)
&amp;IF(LEN(F4)=0,"","}")&amp;"}"</f>
        <v>{"dy":1,"sl":3,"id":"Actor1005m","stats":{"tr":3,"trp":6,"str":0,"dex":7,"int":0,"vit":8,"train":0,"wgGr0":0,"wgGr1":0,"wgGr2":0,"wgGr3":18,"wgLk":256}}</v>
      </c>
      <c r="Z4">
        <v>3</v>
      </c>
      <c r="AA4" t="s">
        <v>329</v>
      </c>
      <c r="AC4">
        <v>3</v>
      </c>
      <c r="AD4">
        <v>109</v>
      </c>
    </row>
    <row r="5" spans="1:30">
      <c r="A5">
        <v>2</v>
      </c>
      <c r="B5">
        <v>1</v>
      </c>
      <c r="C5" t="str">
        <f t="shared" ca="1" si="0"/>
        <v>Actor3022m</v>
      </c>
      <c r="D5" t="str">
        <f>IF(ISBLANK(F5),"",
IFERROR(VLOOKUP(F5,[2]ActorTable!$A:$H,MATCH("이름참고",[2]ActorTable!$1:$1,0),0),"캐릭터없음"))</f>
        <v>카츄진</v>
      </c>
      <c r="E5" t="str">
        <f t="shared" si="1"/>
        <v/>
      </c>
      <c r="F5" t="s">
        <v>370</v>
      </c>
      <c r="G5">
        <v>3</v>
      </c>
      <c r="H5">
        <v>6</v>
      </c>
      <c r="I5">
        <v>0</v>
      </c>
      <c r="J5">
        <v>15</v>
      </c>
      <c r="K5">
        <v>0</v>
      </c>
      <c r="L5">
        <v>0</v>
      </c>
      <c r="M5">
        <v>0</v>
      </c>
      <c r="N5">
        <v>0</v>
      </c>
      <c r="O5">
        <v>0</v>
      </c>
      <c r="P5">
        <v>0</v>
      </c>
      <c r="Q5">
        <v>18</v>
      </c>
      <c r="R5">
        <v>252</v>
      </c>
      <c r="S5" t="str">
        <f>IFERROR(VLOOKUP(R5,[2]WingLookTable!$A:$B,2,0),"캐릭터없음")</f>
        <v>Wing_RedSineFullOtherFast</v>
      </c>
      <c r="T5">
        <f t="shared" ca="1" si="2"/>
        <v>160</v>
      </c>
      <c r="U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v>
      </c>
      <c r="V5" t="str">
        <f t="shared" si="4"/>
        <v>{"dy":2,"sl":1,"id":"Actor3117m","stats":{"tr":3,"trp":6,"str":0,"dex":15,"int":0,"vit":0,"train":0,"wgGr0":0,"wgGr1":0,"wgGr2":0,"wgGr3":18,"wgLk":252}}</v>
      </c>
      <c r="Z5">
        <v>4</v>
      </c>
      <c r="AA5" t="s">
        <v>330</v>
      </c>
      <c r="AC5">
        <v>4</v>
      </c>
      <c r="AD5">
        <v>113</v>
      </c>
    </row>
    <row r="6" spans="1:30">
      <c r="A6">
        <v>2</v>
      </c>
      <c r="B6">
        <v>2</v>
      </c>
      <c r="C6" t="str">
        <f t="shared" ca="1" si="0"/>
        <v>Actor0125m</v>
      </c>
      <c r="D6" t="str">
        <f>IF(ISBLANK(F6),"",
IFERROR(VLOOKUP(F6,[2]ActorTable!$A:$H,MATCH("이름참고",[2]ActorTable!$1:$1,0),0),"캐릭터없음"))</f>
        <v>러센트</v>
      </c>
      <c r="E6" t="str">
        <f t="shared" si="1"/>
        <v/>
      </c>
      <c r="F6" t="s">
        <v>466</v>
      </c>
      <c r="G6">
        <v>3</v>
      </c>
      <c r="H6">
        <v>6</v>
      </c>
      <c r="I6">
        <v>0</v>
      </c>
      <c r="J6">
        <v>0</v>
      </c>
      <c r="K6">
        <v>15</v>
      </c>
      <c r="L6">
        <v>0</v>
      </c>
      <c r="M6">
        <v>0</v>
      </c>
      <c r="N6">
        <v>0</v>
      </c>
      <c r="O6">
        <v>0</v>
      </c>
      <c r="P6">
        <v>0</v>
      </c>
      <c r="Q6">
        <v>18</v>
      </c>
      <c r="R6">
        <v>303</v>
      </c>
      <c r="S6" t="str">
        <f>IFERROR(VLOOKUP(R6,[2]WingLookTable!$A:$B,2,0),"캐릭터없음")</f>
        <v>Wing_DustFireOtherOtherStripeFast</v>
      </c>
      <c r="T6">
        <f t="shared" ca="1" si="2"/>
        <v>151</v>
      </c>
      <c r="U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v>
      </c>
      <c r="V6" t="str">
        <f t="shared" si="4"/>
        <v>{"dy":2,"sl":2,"id":"Actor0024m","stats":{"tr":3,"trp":6,"str":0,"dex":0,"int":15,"vit":0,"train":0,"wgGr0":0,"wgGr1":0,"wgGr2":0,"wgGr3":18,"wgLk":303}}</v>
      </c>
      <c r="Z6">
        <v>5</v>
      </c>
      <c r="AA6" t="s">
        <v>331</v>
      </c>
      <c r="AC6">
        <v>5</v>
      </c>
      <c r="AD6">
        <v>117</v>
      </c>
    </row>
    <row r="7" spans="1:30">
      <c r="A7">
        <v>3</v>
      </c>
      <c r="B7">
        <v>1</v>
      </c>
      <c r="C7" t="str">
        <f t="shared" ca="1" si="0"/>
        <v>Actor3021m</v>
      </c>
      <c r="D7" t="str">
        <f>IF(ISBLANK(F7),"",
IFERROR(VLOOKUP(F7,[2]ActorTable!$A:$H,MATCH("이름참고",[2]ActorTable!$1:$1,0),0),"캐릭터없음"))</f>
        <v>슬로니카</v>
      </c>
      <c r="E7" t="str">
        <f t="shared" si="1"/>
        <v/>
      </c>
      <c r="F7" t="s">
        <v>467</v>
      </c>
      <c r="G7">
        <v>3</v>
      </c>
      <c r="H7">
        <v>6</v>
      </c>
      <c r="I7">
        <v>0</v>
      </c>
      <c r="J7">
        <v>0</v>
      </c>
      <c r="K7">
        <v>15</v>
      </c>
      <c r="L7">
        <v>0</v>
      </c>
      <c r="M7">
        <v>0</v>
      </c>
      <c r="N7">
        <v>0</v>
      </c>
      <c r="O7">
        <v>0</v>
      </c>
      <c r="P7">
        <v>0</v>
      </c>
      <c r="Q7">
        <v>18</v>
      </c>
      <c r="R7">
        <v>352</v>
      </c>
      <c r="S7" t="str">
        <f>IFERROR(VLOOKUP(R7,[2]WingLookTable!$A:$B,2,0),"캐릭터없음")</f>
        <v>Wing_GreenOtherOtherFullFast</v>
      </c>
      <c r="T7">
        <f t="shared" ca="1" si="2"/>
        <v>117</v>
      </c>
      <c r="U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v>
      </c>
      <c r="V7" t="str">
        <f t="shared" si="4"/>
        <v>{"dy":3,"sl":1,"id":"Actor3114m","stats":{"tr":3,"trp":6,"str":0,"dex":0,"int":15,"vit":0,"train":0,"wgGr0":0,"wgGr1":0,"wgGr2":0,"wgGr3":18,"wgLk":352}}</v>
      </c>
      <c r="Z7">
        <v>6</v>
      </c>
      <c r="AA7" t="s">
        <v>332</v>
      </c>
      <c r="AC7">
        <v>6</v>
      </c>
      <c r="AD7">
        <v>121</v>
      </c>
    </row>
    <row r="8" spans="1:30">
      <c r="A8">
        <v>3</v>
      </c>
      <c r="B8">
        <v>2</v>
      </c>
      <c r="C8" t="str">
        <f t="shared" ca="1" si="0"/>
        <v>Actor1216m</v>
      </c>
      <c r="D8" t="str">
        <f>IF(ISBLANK(F8),"",
IFERROR(VLOOKUP(F8,[2]ActorTable!$A:$H,MATCH("이름참고",[2]ActorTable!$1:$1,0),0),"캐릭터없음"))</f>
        <v>젤리아</v>
      </c>
      <c r="E8" t="str">
        <f t="shared" si="1"/>
        <v/>
      </c>
      <c r="F8" t="s">
        <v>465</v>
      </c>
      <c r="G8">
        <v>3</v>
      </c>
      <c r="H8">
        <v>6</v>
      </c>
      <c r="I8">
        <v>8</v>
      </c>
      <c r="J8">
        <v>7</v>
      </c>
      <c r="K8">
        <v>0</v>
      </c>
      <c r="L8">
        <v>0</v>
      </c>
      <c r="M8">
        <v>0</v>
      </c>
      <c r="N8">
        <v>0</v>
      </c>
      <c r="O8">
        <v>0</v>
      </c>
      <c r="P8">
        <v>0</v>
      </c>
      <c r="Q8">
        <v>18</v>
      </c>
      <c r="R8">
        <v>321</v>
      </c>
      <c r="S8" t="str">
        <f>IFERROR(VLOOKUP(R8,[2]WingLookTable!$A:$B,2,0),"캐릭터없음")</f>
        <v>Wing_DustMultiOtherOtherOtherSlow</v>
      </c>
      <c r="T8">
        <f t="shared" ca="1" si="2"/>
        <v>196</v>
      </c>
      <c r="U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v>
      </c>
      <c r="V8" t="str">
        <f t="shared" si="4"/>
        <v>{"dy":3,"sl":2,"id":"Actor1005m","stats":{"tr":3,"trp":6,"str":8,"dex":7,"int":0,"vit":0,"train":0,"wgGr0":0,"wgGr1":0,"wgGr2":0,"wgGr3":18,"wgLk":321}}</v>
      </c>
      <c r="Z8">
        <v>7</v>
      </c>
      <c r="AA8" t="s">
        <v>333</v>
      </c>
      <c r="AC8">
        <v>7</v>
      </c>
      <c r="AD8">
        <v>125</v>
      </c>
    </row>
    <row r="9" spans="1:30">
      <c r="A9">
        <v>4</v>
      </c>
      <c r="B9">
        <v>1</v>
      </c>
      <c r="C9" t="str">
        <f t="shared" ca="1" si="0"/>
        <v>Actor0030m</v>
      </c>
      <c r="D9" t="str">
        <f>IF(ISBLANK(F9),"",
IFERROR(VLOOKUP(F9,[2]ActorTable!$A:$H,MATCH("이름참고",[2]ActorTable!$1:$1,0),0),"캐릭터없음"))</f>
        <v>닉스</v>
      </c>
      <c r="E9" t="str">
        <f t="shared" si="1"/>
        <v/>
      </c>
      <c r="F9" t="s">
        <v>471</v>
      </c>
      <c r="G9">
        <v>3</v>
      </c>
      <c r="H9">
        <v>6</v>
      </c>
      <c r="I9">
        <v>0</v>
      </c>
      <c r="J9">
        <v>0</v>
      </c>
      <c r="K9">
        <v>15</v>
      </c>
      <c r="L9">
        <v>0</v>
      </c>
      <c r="M9">
        <v>0</v>
      </c>
      <c r="N9">
        <v>0</v>
      </c>
      <c r="O9">
        <v>0</v>
      </c>
      <c r="P9">
        <v>0</v>
      </c>
      <c r="Q9">
        <v>18</v>
      </c>
      <c r="R9">
        <v>300</v>
      </c>
      <c r="S9" t="str">
        <f>IFERROR(VLOOKUP(R9,[2]WingLookTable!$A:$B,2,0),"캐릭터없음")</f>
        <v>Wing_DustBlueOtherOtherStripeSlow</v>
      </c>
      <c r="T9">
        <f t="shared" ca="1" si="2"/>
        <v>175</v>
      </c>
      <c r="U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v>
      </c>
      <c r="V9" t="str">
        <f t="shared" si="4"/>
        <v>{"dy":4,"sl":1,"id":"Actor1109m","stats":{"tr":3,"trp":6,"str":0,"dex":0,"int":15,"vit":0,"train":0,"wgGr0":0,"wgGr1":0,"wgGr2":0,"wgGr3":18,"wgLk":300}}</v>
      </c>
      <c r="Z9">
        <v>8</v>
      </c>
      <c r="AA9" t="s">
        <v>334</v>
      </c>
      <c r="AC9">
        <v>8</v>
      </c>
      <c r="AD9">
        <v>129</v>
      </c>
    </row>
    <row r="10" spans="1:30">
      <c r="A10">
        <v>4</v>
      </c>
      <c r="B10">
        <v>2</v>
      </c>
      <c r="C10" t="str">
        <f t="shared" ca="1" si="0"/>
        <v>Actor2103m</v>
      </c>
      <c r="D10" t="str">
        <f>IF(ISBLANK(F10),"",
IFERROR(VLOOKUP(F10,[2]ActorTable!$A:$H,MATCH("이름참고",[2]ActorTable!$1:$1,0),0),"캐릭터없음"))</f>
        <v>그루퍼스</v>
      </c>
      <c r="E10" t="str">
        <f t="shared" si="1"/>
        <v/>
      </c>
      <c r="F10" t="s">
        <v>472</v>
      </c>
      <c r="G10">
        <v>3</v>
      </c>
      <c r="H10">
        <v>6</v>
      </c>
      <c r="I10">
        <v>0</v>
      </c>
      <c r="J10">
        <v>15</v>
      </c>
      <c r="K10">
        <v>0</v>
      </c>
      <c r="L10">
        <v>0</v>
      </c>
      <c r="M10">
        <v>0</v>
      </c>
      <c r="N10">
        <v>0</v>
      </c>
      <c r="O10">
        <v>0</v>
      </c>
      <c r="P10">
        <v>0</v>
      </c>
      <c r="Q10">
        <v>18</v>
      </c>
      <c r="R10">
        <v>356</v>
      </c>
      <c r="S10" t="str">
        <f>IFERROR(VLOOKUP(R10,[2]WingLookTable!$A:$B,2,0),"캐릭터없음")</f>
        <v>Wing_GreenOtherPatternOtherFast</v>
      </c>
      <c r="T10">
        <f t="shared" ca="1" si="2"/>
        <v>294</v>
      </c>
      <c r="U1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v>
      </c>
      <c r="V10" t="str">
        <f t="shared" si="4"/>
        <v>{"dy":4,"sl":2,"id":"Actor2010m","stats":{"tr":3,"trp":6,"str":0,"dex":15,"int":0,"vit":0,"train":0,"wgGr0":0,"wgGr1":0,"wgGr2":0,"wgGr3":18,"wgLk":356}}</v>
      </c>
      <c r="Z10">
        <v>9</v>
      </c>
      <c r="AA10" t="s">
        <v>335</v>
      </c>
      <c r="AC10">
        <v>9</v>
      </c>
      <c r="AD10">
        <v>133</v>
      </c>
    </row>
    <row r="11" spans="1:30">
      <c r="A11">
        <v>5</v>
      </c>
      <c r="B11">
        <v>1</v>
      </c>
      <c r="C11" t="str">
        <f t="shared" ca="1" si="0"/>
        <v>Actor1005m</v>
      </c>
      <c r="D11" t="str">
        <f>IF(ISBLANK(F11),"",
IFERROR(VLOOKUP(F11,[2]ActorTable!$A:$H,MATCH("이름참고",[2]ActorTable!$1:$1,0),0),"캐릭터없음"))</f>
        <v>프리스</v>
      </c>
      <c r="E11" t="str">
        <f t="shared" si="1"/>
        <v/>
      </c>
      <c r="F11" t="s">
        <v>347</v>
      </c>
      <c r="G11">
        <v>3</v>
      </c>
      <c r="H11">
        <v>6</v>
      </c>
      <c r="I11">
        <v>0</v>
      </c>
      <c r="J11">
        <v>15</v>
      </c>
      <c r="K11">
        <v>0</v>
      </c>
      <c r="L11">
        <v>0</v>
      </c>
      <c r="M11">
        <v>0</v>
      </c>
      <c r="N11">
        <v>0</v>
      </c>
      <c r="O11">
        <v>0</v>
      </c>
      <c r="P11">
        <v>0</v>
      </c>
      <c r="Q11">
        <v>18</v>
      </c>
      <c r="R11">
        <v>148</v>
      </c>
      <c r="S11" t="str">
        <f>IFERROR(VLOOKUP(R11,[2]WingLookTable!$A:$B,2,0),"캐릭터없음")</f>
        <v>Wing_DustCyanPatternFullFullSlow</v>
      </c>
      <c r="T11">
        <f t="shared" ca="1" si="2"/>
        <v>175</v>
      </c>
      <c r="U1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v>
      </c>
      <c r="V11" t="str">
        <f t="shared" si="4"/>
        <v>{"dy":5,"sl":1,"id":"Actor0125m","stats":{"tr":3,"trp":6,"str":0,"dex":15,"int":0,"vit":0,"train":0,"wgGr0":0,"wgGr1":0,"wgGr2":0,"wgGr3":18,"wgLk":148}}</v>
      </c>
      <c r="Z11">
        <v>10</v>
      </c>
      <c r="AA11" t="s">
        <v>336</v>
      </c>
      <c r="AC11">
        <v>10</v>
      </c>
      <c r="AD11">
        <v>137</v>
      </c>
    </row>
    <row r="12" spans="1:30">
      <c r="A12">
        <v>5</v>
      </c>
      <c r="B12">
        <v>2</v>
      </c>
      <c r="C12" t="str">
        <f t="shared" ca="1" si="0"/>
        <v>Actor0240m</v>
      </c>
      <c r="D12" t="str">
        <f>IF(ISBLANK(F12),"",
IFERROR(VLOOKUP(F12,[2]ActorTable!$A:$H,MATCH("이름참고",[2]ActorTable!$1:$1,0),0),"캐릭터없음"))</f>
        <v>러센트</v>
      </c>
      <c r="E12" t="str">
        <f t="shared" si="1"/>
        <v/>
      </c>
      <c r="F12" t="s">
        <v>346</v>
      </c>
      <c r="G12">
        <v>3</v>
      </c>
      <c r="H12">
        <v>6</v>
      </c>
      <c r="I12">
        <v>0</v>
      </c>
      <c r="J12">
        <v>0</v>
      </c>
      <c r="K12">
        <v>15</v>
      </c>
      <c r="L12">
        <v>0</v>
      </c>
      <c r="M12">
        <v>0</v>
      </c>
      <c r="N12">
        <v>0</v>
      </c>
      <c r="O12">
        <v>0</v>
      </c>
      <c r="P12">
        <v>0</v>
      </c>
      <c r="Q12">
        <v>18</v>
      </c>
      <c r="R12">
        <v>223</v>
      </c>
      <c r="S12" t="str">
        <f>IFERROR(VLOOKUP(R12,[2]WingLookTable!$A:$B,2,0),"캐릭터없음")</f>
        <v>Wing_MultiFullOtherFullFast</v>
      </c>
      <c r="T12">
        <f t="shared" ca="1" si="2"/>
        <v>157</v>
      </c>
      <c r="U1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v>
      </c>
      <c r="V12" t="str">
        <f t="shared" si="4"/>
        <v>{"dy":5,"sl":2,"id":"Actor0024m","stats":{"tr":3,"trp":6,"str":0,"dex":0,"int":15,"vit":0,"train":0,"wgGr0":0,"wgGr1":0,"wgGr2":0,"wgGr3":18,"wgLk":223}}</v>
      </c>
      <c r="Z12">
        <v>11</v>
      </c>
      <c r="AA12" t="s">
        <v>337</v>
      </c>
      <c r="AC12">
        <v>11</v>
      </c>
      <c r="AD12">
        <v>141</v>
      </c>
    </row>
    <row r="13" spans="1:30">
      <c r="A13">
        <v>6</v>
      </c>
      <c r="B13">
        <v>1</v>
      </c>
      <c r="C13" t="str">
        <f t="shared" ca="1" si="0"/>
        <v>Actor2120m</v>
      </c>
      <c r="D13" t="str">
        <f>IF(ISBLANK(F13),"",
IFERROR(VLOOKUP(F13,[2]ActorTable!$A:$H,MATCH("이름참고",[2]ActorTable!$1:$1,0),0),"캐릭터없음"))</f>
        <v>오비우스</v>
      </c>
      <c r="E13" t="str">
        <f t="shared" si="1"/>
        <v/>
      </c>
      <c r="F13" t="s">
        <v>356</v>
      </c>
      <c r="G13">
        <v>3</v>
      </c>
      <c r="H13">
        <v>6</v>
      </c>
      <c r="I13">
        <v>0</v>
      </c>
      <c r="J13">
        <v>15</v>
      </c>
      <c r="K13">
        <v>0</v>
      </c>
      <c r="L13">
        <v>0</v>
      </c>
      <c r="M13">
        <v>0</v>
      </c>
      <c r="N13">
        <v>0</v>
      </c>
      <c r="O13">
        <v>0</v>
      </c>
      <c r="P13">
        <v>0</v>
      </c>
      <c r="Q13">
        <v>18</v>
      </c>
      <c r="R13">
        <v>202</v>
      </c>
      <c r="S13" t="str">
        <f>IFERROR(VLOOKUP(R13,[2]WingLookTable!$A:$B,2,0),"캐릭터없음")</f>
        <v>Wing_FireOtherSineFullFast</v>
      </c>
      <c r="T13">
        <f t="shared" ca="1" si="2"/>
        <v>141</v>
      </c>
      <c r="U1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v>
      </c>
      <c r="V13" t="str">
        <f t="shared" si="4"/>
        <v>{"dy":6,"sl":1,"id":"Actor1141m","stats":{"tr":3,"trp":6,"str":0,"dex":15,"int":0,"vit":0,"train":0,"wgGr0":0,"wgGr1":0,"wgGr2":0,"wgGr3":18,"wgLk":202}}</v>
      </c>
      <c r="Z13">
        <v>12</v>
      </c>
      <c r="AA13" t="s">
        <v>338</v>
      </c>
      <c r="AC13">
        <v>12</v>
      </c>
      <c r="AD13">
        <v>145</v>
      </c>
    </row>
    <row r="14" spans="1:30">
      <c r="A14">
        <v>6</v>
      </c>
      <c r="B14">
        <v>2</v>
      </c>
      <c r="C14" t="str">
        <f t="shared" ca="1" si="0"/>
        <v>Actor2238m</v>
      </c>
      <c r="D14" t="str">
        <f>IF(ISBLANK(F14),"",
IFERROR(VLOOKUP(F14,[2]ActorTable!$A:$H,MATCH("이름참고",[2]ActorTable!$1:$1,0),0),"캐릭터없음"))</f>
        <v>딘즈</v>
      </c>
      <c r="E14" t="str">
        <f t="shared" si="1"/>
        <v/>
      </c>
      <c r="F14" t="s">
        <v>345</v>
      </c>
      <c r="G14">
        <v>3</v>
      </c>
      <c r="H14">
        <v>6</v>
      </c>
      <c r="I14">
        <v>0</v>
      </c>
      <c r="J14">
        <v>0</v>
      </c>
      <c r="K14">
        <v>15</v>
      </c>
      <c r="L14">
        <v>0</v>
      </c>
      <c r="M14">
        <v>0</v>
      </c>
      <c r="N14">
        <v>0</v>
      </c>
      <c r="O14">
        <v>0</v>
      </c>
      <c r="P14">
        <v>0</v>
      </c>
      <c r="Q14">
        <v>18</v>
      </c>
      <c r="R14">
        <v>288</v>
      </c>
      <c r="S14" t="str">
        <f>IFERROR(VLOOKUP(R14,[2]WingLookTable!$A:$B,2,0),"캐릭터없음")</f>
        <v>Wing_YellowStripeOtherFullFast</v>
      </c>
      <c r="T14">
        <f t="shared" ca="1" si="2"/>
        <v>211</v>
      </c>
      <c r="U1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4" t="str">
        <f t="shared" si="4"/>
        <v>{"dy":6,"sl":2,"id":"Actor3022m","stats":{"tr":3,"trp":6,"str":0,"dex":0,"int":15,"vit":0,"train":0,"wgGr0":0,"wgGr1":0,"wgGr2":0,"wgGr3":18,"wgLk":288}}</v>
      </c>
      <c r="Z14">
        <v>13</v>
      </c>
      <c r="AA14" t="s">
        <v>339</v>
      </c>
      <c r="AC14">
        <v>13</v>
      </c>
      <c r="AD14">
        <v>148</v>
      </c>
    </row>
    <row r="15" spans="1:30">
      <c r="A15">
        <v>7</v>
      </c>
      <c r="B15">
        <v>1</v>
      </c>
      <c r="C15" t="str">
        <f t="shared" ca="1" si="0"/>
        <v>Actor3114m</v>
      </c>
      <c r="D15" t="str">
        <f>IF(ISBLANK(F15),"",
IFERROR(VLOOKUP(F15,[2]ActorTable!$A:$H,MATCH("이름참고",[2]ActorTable!$1:$1,0),0),"캐릭터없음"))</f>
        <v>카츄진</v>
      </c>
      <c r="E15" t="str">
        <f t="shared" si="1"/>
        <v/>
      </c>
      <c r="F15" t="s">
        <v>341</v>
      </c>
      <c r="G15">
        <v>3</v>
      </c>
      <c r="H15">
        <v>6</v>
      </c>
      <c r="I15">
        <v>0</v>
      </c>
      <c r="J15">
        <v>15</v>
      </c>
      <c r="K15">
        <v>0</v>
      </c>
      <c r="L15">
        <v>0</v>
      </c>
      <c r="M15">
        <v>0</v>
      </c>
      <c r="N15">
        <v>0</v>
      </c>
      <c r="O15">
        <v>0</v>
      </c>
      <c r="P15">
        <v>0</v>
      </c>
      <c r="Q15">
        <v>18</v>
      </c>
      <c r="R15">
        <v>117</v>
      </c>
      <c r="S15" t="str">
        <f>IFERROR(VLOOKUP(R15,[2]WingLookTable!$A:$B,2,0),"캐릭터없음")</f>
        <v>Wing_BlueSineNoiseFullSlow</v>
      </c>
      <c r="T15">
        <f t="shared" ca="1" si="2"/>
        <v>324</v>
      </c>
      <c r="U1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5" t="str">
        <f t="shared" si="4"/>
        <v>{"dy":7,"sl":1,"id":"Actor3117m","stats":{"tr":3,"trp":6,"str":0,"dex":15,"int":0,"vit":0,"train":0,"wgGr0":0,"wgGr1":0,"wgGr2":0,"wgGr3":18,"wgLk":117}}</v>
      </c>
      <c r="Z15">
        <v>14</v>
      </c>
      <c r="AA15" t="s">
        <v>340</v>
      </c>
      <c r="AC15">
        <v>14</v>
      </c>
      <c r="AD15">
        <v>151</v>
      </c>
    </row>
    <row r="16" spans="1:30">
      <c r="A16">
        <v>7</v>
      </c>
      <c r="B16">
        <v>2</v>
      </c>
      <c r="C16" t="str">
        <f t="shared" ca="1" si="0"/>
        <v>Actor1216m</v>
      </c>
      <c r="D16" t="str">
        <f>IF(ISBLANK(F16),"",
IFERROR(VLOOKUP(F16,[2]ActorTable!$A:$H,MATCH("이름참고",[2]ActorTable!$1:$1,0),0),"캐릭터없음"))</f>
        <v>베이</v>
      </c>
      <c r="E16" t="str">
        <f t="shared" si="1"/>
        <v/>
      </c>
      <c r="F16" t="s">
        <v>330</v>
      </c>
      <c r="G16">
        <v>3</v>
      </c>
      <c r="H16">
        <v>6</v>
      </c>
      <c r="I16">
        <v>0</v>
      </c>
      <c r="J16">
        <v>0</v>
      </c>
      <c r="K16">
        <v>15</v>
      </c>
      <c r="L16">
        <v>0</v>
      </c>
      <c r="M16">
        <v>0</v>
      </c>
      <c r="N16">
        <v>0</v>
      </c>
      <c r="O16">
        <v>0</v>
      </c>
      <c r="P16">
        <v>0</v>
      </c>
      <c r="Q16">
        <v>18</v>
      </c>
      <c r="R16">
        <v>315</v>
      </c>
      <c r="S16" t="str">
        <f>IFERROR(VLOOKUP(R16,[2]WingLookTable!$A:$B,2,0),"캐릭터없음")</f>
        <v>Wing_DustMultiNoiseOtherOtherSlow</v>
      </c>
      <c r="T16">
        <f t="shared" ca="1" si="2"/>
        <v>148</v>
      </c>
      <c r="U1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6" t="str">
        <f t="shared" si="4"/>
        <v>{"dy":7,"sl":2,"id":"Actor0104m","stats":{"tr":3,"trp":6,"str":0,"dex":0,"int":15,"vit":0,"train":0,"wgGr0":0,"wgGr1":0,"wgGr2":0,"wgGr3":18,"wgLk":315}}</v>
      </c>
      <c r="Z16">
        <v>15</v>
      </c>
      <c r="AA16" t="s">
        <v>341</v>
      </c>
      <c r="AC16">
        <v>15</v>
      </c>
      <c r="AD16">
        <v>154</v>
      </c>
    </row>
    <row r="17" spans="1:30">
      <c r="A17">
        <v>8</v>
      </c>
      <c r="B17">
        <v>1</v>
      </c>
      <c r="C17" t="str">
        <f t="shared" ca="1" si="0"/>
        <v>Actor0104m</v>
      </c>
      <c r="D17" t="str">
        <f>IF(ISBLANK(F17),"",
IFERROR(VLOOKUP(F17,[2]ActorTable!$A:$H,MATCH("이름참고",[2]ActorTable!$1:$1,0),0),"캐릭터없음"))</f>
        <v>플랜도</v>
      </c>
      <c r="E17" t="str">
        <f t="shared" si="1"/>
        <v/>
      </c>
      <c r="F17" t="s">
        <v>354</v>
      </c>
      <c r="G17">
        <v>3</v>
      </c>
      <c r="H17">
        <v>6</v>
      </c>
      <c r="I17">
        <v>0</v>
      </c>
      <c r="J17">
        <v>15</v>
      </c>
      <c r="K17">
        <v>0</v>
      </c>
      <c r="L17">
        <v>0</v>
      </c>
      <c r="M17">
        <v>0</v>
      </c>
      <c r="N17">
        <v>0</v>
      </c>
      <c r="O17">
        <v>0</v>
      </c>
      <c r="P17">
        <v>0</v>
      </c>
      <c r="Q17">
        <v>18</v>
      </c>
      <c r="R17">
        <v>244</v>
      </c>
      <c r="S17" t="str">
        <f>IFERROR(VLOOKUP(R17,[2]WingLookTable!$A:$B,2,0),"캐릭터없음")</f>
        <v>Wing_PurpleStripeNoiseFullSlow</v>
      </c>
      <c r="T17">
        <f t="shared" ca="1" si="2"/>
        <v>220</v>
      </c>
      <c r="U1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7" t="str">
        <f t="shared" si="4"/>
        <v>{"dy":8,"sl":1,"id":"Actor1039m","stats":{"tr":3,"trp":6,"str":0,"dex":15,"int":0,"vit":0,"train":0,"wgGr0":0,"wgGr1":0,"wgGr2":0,"wgGr3":18,"wgLk":244}}</v>
      </c>
      <c r="Z17">
        <v>16</v>
      </c>
      <c r="AA17" t="s">
        <v>342</v>
      </c>
      <c r="AC17">
        <v>16</v>
      </c>
      <c r="AD17">
        <v>157</v>
      </c>
    </row>
    <row r="18" spans="1:30">
      <c r="A18">
        <v>8</v>
      </c>
      <c r="B18">
        <v>2</v>
      </c>
      <c r="C18" t="str">
        <f t="shared" ca="1" si="0"/>
        <v>Actor3231m</v>
      </c>
      <c r="D18" t="str">
        <f>IF(ISBLANK(F18),"",
IFERROR(VLOOKUP(F18,[2]ActorTable!$A:$H,MATCH("이름참고",[2]ActorTable!$1:$1,0),0),"캐릭터없음"))</f>
        <v>테이슨</v>
      </c>
      <c r="E18" t="str">
        <f t="shared" si="1"/>
        <v/>
      </c>
      <c r="F18" t="s">
        <v>333</v>
      </c>
      <c r="G18">
        <v>3</v>
      </c>
      <c r="H18">
        <v>6</v>
      </c>
      <c r="I18">
        <v>0</v>
      </c>
      <c r="J18">
        <v>0</v>
      </c>
      <c r="K18">
        <v>15</v>
      </c>
      <c r="L18">
        <v>0</v>
      </c>
      <c r="M18">
        <v>0</v>
      </c>
      <c r="N18">
        <v>0</v>
      </c>
      <c r="O18">
        <v>0</v>
      </c>
      <c r="P18">
        <v>0</v>
      </c>
      <c r="Q18">
        <v>18</v>
      </c>
      <c r="R18">
        <v>315</v>
      </c>
      <c r="S18" t="str">
        <f>IFERROR(VLOOKUP(R18,[2]WingLookTable!$A:$B,2,0),"캐릭터없음")</f>
        <v>Wing_DustMultiNoiseOtherOtherSlow</v>
      </c>
      <c r="T18">
        <f t="shared" ca="1" si="2"/>
        <v>306</v>
      </c>
      <c r="U1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8" t="str">
        <f t="shared" si="4"/>
        <v>{"dy":8,"sl":2,"id":"Actor1108m","stats":{"tr":3,"trp":6,"str":0,"dex":0,"int":15,"vit":0,"train":0,"wgGr0":0,"wgGr1":0,"wgGr2":0,"wgGr3":18,"wgLk":315}}</v>
      </c>
      <c r="Z18">
        <v>17</v>
      </c>
      <c r="AA18" t="s">
        <v>343</v>
      </c>
      <c r="AC18">
        <v>17</v>
      </c>
      <c r="AD18">
        <v>160</v>
      </c>
    </row>
    <row r="19" spans="1:30">
      <c r="A19">
        <v>9</v>
      </c>
      <c r="B19">
        <v>1</v>
      </c>
      <c r="C19" t="str">
        <f t="shared" ca="1" si="0"/>
        <v>Actor2120m</v>
      </c>
      <c r="D19" t="str">
        <f>IF(ISBLANK(F19),"",
IFERROR(VLOOKUP(F19,[2]ActorTable!$A:$H,MATCH("이름참고",[2]ActorTable!$1:$1,0),0),"캐릭터없음"))</f>
        <v>젤리아</v>
      </c>
      <c r="E19" t="str">
        <f t="shared" si="1"/>
        <v/>
      </c>
      <c r="F19" t="s">
        <v>331</v>
      </c>
      <c r="G19">
        <v>3</v>
      </c>
      <c r="H19">
        <v>6</v>
      </c>
      <c r="I19">
        <v>0</v>
      </c>
      <c r="J19">
        <v>15</v>
      </c>
      <c r="K19">
        <v>0</v>
      </c>
      <c r="L19">
        <v>0</v>
      </c>
      <c r="M19">
        <v>0</v>
      </c>
      <c r="N19">
        <v>0</v>
      </c>
      <c r="O19">
        <v>0</v>
      </c>
      <c r="P19">
        <v>0</v>
      </c>
      <c r="Q19">
        <v>18</v>
      </c>
      <c r="R19">
        <v>160</v>
      </c>
      <c r="S19" t="str">
        <f>IFERROR(VLOOKUP(R19,[2]WingLookTable!$A:$B,2,0),"캐릭터없음")</f>
        <v>Wing_DustGreenSineFullOtherFast</v>
      </c>
      <c r="T19">
        <f t="shared" ca="1" si="2"/>
        <v>205</v>
      </c>
      <c r="U1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9" t="str">
        <f t="shared" si="4"/>
        <v>{"dy":9,"sl":1,"id":"Actor1005m","stats":{"tr":3,"trp":6,"str":0,"dex":15,"int":0,"vit":0,"train":0,"wgGr0":0,"wgGr1":0,"wgGr2":0,"wgGr3":18,"wgLk":160}}</v>
      </c>
      <c r="Z19">
        <v>18</v>
      </c>
      <c r="AA19" t="s">
        <v>344</v>
      </c>
      <c r="AC19">
        <v>18</v>
      </c>
      <c r="AD19">
        <v>163</v>
      </c>
    </row>
    <row r="20" spans="1:30">
      <c r="A20">
        <v>9</v>
      </c>
      <c r="B20">
        <v>2</v>
      </c>
      <c r="C20" t="str">
        <f t="shared" ca="1" si="0"/>
        <v>Actor1108m</v>
      </c>
      <c r="D20" t="str">
        <f>IF(ISBLANK(F20),"",
IFERROR(VLOOKUP(F20,[2]ActorTable!$A:$H,MATCH("이름참고",[2]ActorTable!$1:$1,0),0),"캐릭터없음"))</f>
        <v>프리스</v>
      </c>
      <c r="E20" t="str">
        <f t="shared" si="1"/>
        <v/>
      </c>
      <c r="F20" t="s">
        <v>347</v>
      </c>
      <c r="G20">
        <v>3</v>
      </c>
      <c r="H20">
        <v>6</v>
      </c>
      <c r="I20">
        <v>0</v>
      </c>
      <c r="J20">
        <v>0</v>
      </c>
      <c r="K20">
        <v>15</v>
      </c>
      <c r="L20">
        <v>0</v>
      </c>
      <c r="M20">
        <v>0</v>
      </c>
      <c r="N20">
        <v>0</v>
      </c>
      <c r="O20">
        <v>0</v>
      </c>
      <c r="P20">
        <v>0</v>
      </c>
      <c r="Q20">
        <v>18</v>
      </c>
      <c r="R20">
        <v>256</v>
      </c>
      <c r="S20" t="str">
        <f>IFERROR(VLOOKUP(R20,[2]WingLookTable!$A:$B,2,0),"캐릭터없음")</f>
        <v>Wing_SkyFullNoiseOtherFast</v>
      </c>
      <c r="T20">
        <f t="shared" ca="1" si="2"/>
        <v>196</v>
      </c>
      <c r="U2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20" t="str">
        <f t="shared" si="4"/>
        <v>{"dy":9,"sl":2,"id":"Actor0125m","stats":{"tr":3,"trp":6,"str":0,"dex":0,"int":15,"vit":0,"train":0,"wgGr0":0,"wgGr1":0,"wgGr2":0,"wgGr3":18,"wgLk":256}}</v>
      </c>
      <c r="Z20">
        <v>19</v>
      </c>
      <c r="AA20" t="s">
        <v>345</v>
      </c>
      <c r="AC20">
        <v>19</v>
      </c>
      <c r="AD20">
        <v>166</v>
      </c>
    </row>
    <row r="21" spans="1:30">
      <c r="A21">
        <v>10</v>
      </c>
      <c r="B21">
        <v>1</v>
      </c>
      <c r="C21" t="str">
        <f t="shared" ca="1" si="0"/>
        <v>Actor3117m</v>
      </c>
      <c r="D21" t="str">
        <f>IF(ISBLANK(F21),"",
IFERROR(VLOOKUP(F21,[2]ActorTable!$A:$H,MATCH("이름참고",[2]ActorTable!$1:$1,0),0),"캐릭터없음"))</f>
        <v>프로토27</v>
      </c>
      <c r="E21" t="str">
        <f t="shared" si="1"/>
        <v/>
      </c>
      <c r="F21" t="s">
        <v>364</v>
      </c>
      <c r="G21">
        <v>3</v>
      </c>
      <c r="H21">
        <v>6</v>
      </c>
      <c r="I21">
        <v>0</v>
      </c>
      <c r="J21">
        <v>15</v>
      </c>
      <c r="K21">
        <v>0</v>
      </c>
      <c r="L21">
        <v>0</v>
      </c>
      <c r="M21">
        <v>0</v>
      </c>
      <c r="N21">
        <v>0</v>
      </c>
      <c r="O21">
        <v>0</v>
      </c>
      <c r="P21">
        <v>0</v>
      </c>
      <c r="Q21">
        <v>18</v>
      </c>
      <c r="R21">
        <v>356</v>
      </c>
      <c r="S21" t="str">
        <f>IFERROR(VLOOKUP(R21,[2]WingLookTable!$A:$B,2,0),"캐릭터없음")</f>
        <v>Wing_GreenOtherPatternOtherFast</v>
      </c>
      <c r="T21">
        <f t="shared" ca="1" si="2"/>
        <v>172</v>
      </c>
      <c r="U2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1" t="str">
        <f t="shared" si="4"/>
        <v>{"dy":10,"sl":1,"id":"Actor1216m","stats":{"tr":3,"trp":6,"str":0,"dex":15,"int":0,"vit":0,"train":0,"wgGr0":0,"wgGr1":0,"wgGr2":0,"wgGr3":18,"wgLk":356}}</v>
      </c>
      <c r="Z21">
        <v>20</v>
      </c>
      <c r="AA21" t="s">
        <v>346</v>
      </c>
      <c r="AC21">
        <v>20</v>
      </c>
      <c r="AD21">
        <v>169</v>
      </c>
    </row>
    <row r="22" spans="1:30">
      <c r="A22">
        <v>10</v>
      </c>
      <c r="B22">
        <v>2</v>
      </c>
      <c r="C22" t="str">
        <f t="shared" ca="1" si="0"/>
        <v>Actor0037m</v>
      </c>
      <c r="D22" t="str">
        <f>IF(ISBLANK(F22),"",
IFERROR(VLOOKUP(F22,[2]ActorTable!$A:$H,MATCH("이름참고",[2]ActorTable!$1:$1,0),0),"캐릭터없음"))</f>
        <v/>
      </c>
      <c r="E22" t="str">
        <f t="shared" si="1"/>
        <v/>
      </c>
      <c r="G22">
        <v>3</v>
      </c>
      <c r="H22">
        <v>6</v>
      </c>
      <c r="I22">
        <v>0</v>
      </c>
      <c r="J22">
        <v>0</v>
      </c>
      <c r="K22">
        <v>15</v>
      </c>
      <c r="L22">
        <v>0</v>
      </c>
      <c r="M22">
        <v>0</v>
      </c>
      <c r="N22">
        <v>0</v>
      </c>
      <c r="O22">
        <v>0</v>
      </c>
      <c r="P22">
        <v>0</v>
      </c>
      <c r="Q22">
        <v>18</v>
      </c>
      <c r="R22">
        <v>244</v>
      </c>
      <c r="S22" t="str">
        <f>IFERROR(VLOOKUP(R22,[2]WingLookTable!$A:$B,2,0),"캐릭터없음")</f>
        <v>Wing_PurpleStripeNoiseFullSlow</v>
      </c>
      <c r="T22">
        <f t="shared" ca="1" si="2"/>
        <v>244</v>
      </c>
      <c r="U2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2" t="str">
        <f t="shared" si="4"/>
        <v>{"dy":10,"sl":2}</v>
      </c>
      <c r="Z22">
        <v>21</v>
      </c>
      <c r="AA22" t="s">
        <v>347</v>
      </c>
      <c r="AC22">
        <v>21</v>
      </c>
      <c r="AD22">
        <v>172</v>
      </c>
    </row>
    <row r="23" spans="1:30">
      <c r="A23">
        <v>11</v>
      </c>
      <c r="B23">
        <v>1</v>
      </c>
      <c r="C23" t="str">
        <f t="shared" ca="1" si="0"/>
        <v>Actor2103m</v>
      </c>
      <c r="D23" t="str">
        <f>IF(ISBLANK(F23),"",
IFERROR(VLOOKUP(F23,[2]ActorTable!$A:$H,MATCH("이름참고",[2]ActorTable!$1:$1,0),0),"캐릭터없음"))</f>
        <v>오비우스</v>
      </c>
      <c r="E23" t="str">
        <f t="shared" si="1"/>
        <v/>
      </c>
      <c r="F23" t="s">
        <v>365</v>
      </c>
      <c r="G23">
        <v>3</v>
      </c>
      <c r="H23">
        <v>6</v>
      </c>
      <c r="I23">
        <v>0</v>
      </c>
      <c r="J23">
        <v>15</v>
      </c>
      <c r="K23">
        <v>0</v>
      </c>
      <c r="L23">
        <v>0</v>
      </c>
      <c r="M23">
        <v>0</v>
      </c>
      <c r="N23">
        <v>0</v>
      </c>
      <c r="O23">
        <v>0</v>
      </c>
      <c r="P23">
        <v>0</v>
      </c>
      <c r="Q23">
        <v>18</v>
      </c>
      <c r="R23">
        <v>181</v>
      </c>
      <c r="S23" t="str">
        <f>IFERROR(VLOOKUP(R23,[2]WingLookTable!$A:$B,2,0),"캐릭터없음")</f>
        <v>Wing_DustPurpleNoiseOtherStripeSlow</v>
      </c>
      <c r="T23">
        <f t="shared" ca="1" si="2"/>
        <v>369</v>
      </c>
      <c r="U2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3" t="str">
        <f t="shared" si="4"/>
        <v>{"dy":11,"sl":1,"id":"Actor1141m","stats":{"tr":3,"trp":6,"str":0,"dex":15,"int":0,"vit":0,"train":0,"wgGr0":0,"wgGr1":0,"wgGr2":0,"wgGr3":18,"wgLk":181}}</v>
      </c>
      <c r="Z23">
        <v>22</v>
      </c>
      <c r="AA23" t="s">
        <v>348</v>
      </c>
      <c r="AC23">
        <v>22</v>
      </c>
      <c r="AD23">
        <v>175</v>
      </c>
    </row>
    <row r="24" spans="1:30">
      <c r="A24">
        <v>11</v>
      </c>
      <c r="B24">
        <v>2</v>
      </c>
      <c r="C24" t="str">
        <f t="shared" ca="1" si="0"/>
        <v>Actor2103m</v>
      </c>
      <c r="D24" t="str">
        <f>IF(ISBLANK(F24),"",
IFERROR(VLOOKUP(F24,[2]ActorTable!$A:$H,MATCH("이름참고",[2]ActorTable!$1:$1,0),0),"캐릭터없음"))</f>
        <v>간파울</v>
      </c>
      <c r="E24" t="str">
        <f t="shared" si="1"/>
        <v/>
      </c>
      <c r="F24" t="s">
        <v>327</v>
      </c>
      <c r="G24">
        <v>3</v>
      </c>
      <c r="H24">
        <v>6</v>
      </c>
      <c r="I24">
        <v>0</v>
      </c>
      <c r="J24">
        <v>0</v>
      </c>
      <c r="K24">
        <v>15</v>
      </c>
      <c r="L24">
        <v>0</v>
      </c>
      <c r="M24">
        <v>0</v>
      </c>
      <c r="N24">
        <v>0</v>
      </c>
      <c r="O24">
        <v>0</v>
      </c>
      <c r="P24">
        <v>0</v>
      </c>
      <c r="Q24">
        <v>18</v>
      </c>
      <c r="R24">
        <v>175</v>
      </c>
      <c r="S24" t="str">
        <f>IFERROR(VLOOKUP(R24,[2]WingLookTable!$A:$B,2,0),"캐릭터없음")</f>
        <v>Wing_DustMultiSineOtherFullSlow2</v>
      </c>
      <c r="T24">
        <f t="shared" ca="1" si="2"/>
        <v>369</v>
      </c>
      <c r="U2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4" t="str">
        <f t="shared" si="4"/>
        <v>{"dy":11,"sl":2,"id":"Actor0201m","stats":{"tr":3,"trp":6,"str":0,"dex":0,"int":15,"vit":0,"train":0,"wgGr0":0,"wgGr1":0,"wgGr2":0,"wgGr3":18,"wgLk":175}}</v>
      </c>
      <c r="Z24">
        <v>23</v>
      </c>
      <c r="AA24" t="s">
        <v>349</v>
      </c>
      <c r="AC24">
        <v>23</v>
      </c>
      <c r="AD24">
        <v>178</v>
      </c>
    </row>
    <row r="25" spans="1:30">
      <c r="A25">
        <v>12</v>
      </c>
      <c r="B25">
        <v>1</v>
      </c>
      <c r="C25" t="str">
        <f t="shared" ca="1" si="0"/>
        <v>Actor0104m</v>
      </c>
      <c r="D25" t="str">
        <f>IF(ISBLANK(F25),"",
IFERROR(VLOOKUP(F25,[2]ActorTable!$A:$H,MATCH("이름참고",[2]ActorTable!$1:$1,0),0),"캐릭터없음"))</f>
        <v/>
      </c>
      <c r="E25" t="str">
        <f t="shared" si="1"/>
        <v/>
      </c>
      <c r="G25">
        <v>3</v>
      </c>
      <c r="H25">
        <v>6</v>
      </c>
      <c r="I25">
        <v>0</v>
      </c>
      <c r="J25">
        <v>15</v>
      </c>
      <c r="K25">
        <v>0</v>
      </c>
      <c r="L25">
        <v>0</v>
      </c>
      <c r="M25">
        <v>0</v>
      </c>
      <c r="N25">
        <v>0</v>
      </c>
      <c r="O25">
        <v>0</v>
      </c>
      <c r="P25">
        <v>0</v>
      </c>
      <c r="Q25">
        <v>18</v>
      </c>
      <c r="R25">
        <v>214</v>
      </c>
      <c r="S25" t="str">
        <f>IFERROR(VLOOKUP(R25,[2]WingLookTable!$A:$B,2,0),"캐릭터없음")</f>
        <v>Wing_GrayStripeSineFullFast</v>
      </c>
      <c r="T25">
        <f t="shared" ca="1" si="2"/>
        <v>175</v>
      </c>
      <c r="U2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5" t="str">
        <f t="shared" si="4"/>
        <v>{"dy":12,"sl":1}</v>
      </c>
      <c r="Z25">
        <v>24</v>
      </c>
      <c r="AA25" t="s">
        <v>350</v>
      </c>
      <c r="AC25">
        <v>24</v>
      </c>
      <c r="AD25">
        <v>181</v>
      </c>
    </row>
    <row r="26" spans="1:30">
      <c r="A26">
        <v>12</v>
      </c>
      <c r="B26">
        <v>2</v>
      </c>
      <c r="C26" t="str">
        <f t="shared" ca="1" si="0"/>
        <v>Actor1216m</v>
      </c>
      <c r="D26" t="str">
        <f>IF(ISBLANK(F26),"",
IFERROR(VLOOKUP(F26,[2]ActorTable!$A:$H,MATCH("이름참고",[2]ActorTable!$1:$1,0),0),"캐릭터없음"))</f>
        <v/>
      </c>
      <c r="E26" t="str">
        <f t="shared" si="1"/>
        <v/>
      </c>
      <c r="G26">
        <v>3</v>
      </c>
      <c r="H26">
        <v>6</v>
      </c>
      <c r="I26">
        <v>0</v>
      </c>
      <c r="J26">
        <v>0</v>
      </c>
      <c r="K26">
        <v>15</v>
      </c>
      <c r="L26">
        <v>0</v>
      </c>
      <c r="M26">
        <v>0</v>
      </c>
      <c r="N26">
        <v>0</v>
      </c>
      <c r="O26">
        <v>0</v>
      </c>
      <c r="P26">
        <v>0</v>
      </c>
      <c r="Q26">
        <v>18</v>
      </c>
      <c r="R26">
        <v>321</v>
      </c>
      <c r="S26" t="str">
        <f>IFERROR(VLOOKUP(R26,[2]WingLookTable!$A:$B,2,0),"캐릭터없음")</f>
        <v>Wing_DustMultiOtherOtherOtherSlow</v>
      </c>
      <c r="T26">
        <f t="shared" ca="1" si="2"/>
        <v>163</v>
      </c>
      <c r="U2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6" t="str">
        <f t="shared" si="4"/>
        <v>{"dy":12,"sl":2}</v>
      </c>
      <c r="Z26">
        <v>25</v>
      </c>
      <c r="AA26" t="s">
        <v>351</v>
      </c>
      <c r="AC26">
        <v>25</v>
      </c>
      <c r="AD26">
        <v>184</v>
      </c>
    </row>
    <row r="27" spans="1:30">
      <c r="A27">
        <v>13</v>
      </c>
      <c r="B27">
        <v>1</v>
      </c>
      <c r="C27" t="str">
        <f t="shared" ca="1" si="0"/>
        <v>Actor2128m</v>
      </c>
      <c r="D27" t="str">
        <f>IF(ISBLANK(F27),"",
IFERROR(VLOOKUP(F27,[2]ActorTable!$A:$H,MATCH("이름참고",[2]ActorTable!$1:$1,0),0),"캐릭터없음"))</f>
        <v>프로토27</v>
      </c>
      <c r="E27" t="str">
        <f t="shared" si="1"/>
        <v/>
      </c>
      <c r="F27" t="s">
        <v>364</v>
      </c>
      <c r="G27">
        <v>3</v>
      </c>
      <c r="H27">
        <v>6</v>
      </c>
      <c r="I27">
        <v>0</v>
      </c>
      <c r="J27">
        <v>15</v>
      </c>
      <c r="K27">
        <v>0</v>
      </c>
      <c r="L27">
        <v>0</v>
      </c>
      <c r="M27">
        <v>0</v>
      </c>
      <c r="N27">
        <v>0</v>
      </c>
      <c r="O27">
        <v>0</v>
      </c>
      <c r="P27">
        <v>0</v>
      </c>
      <c r="Q27">
        <v>18</v>
      </c>
      <c r="R27">
        <v>211</v>
      </c>
      <c r="S27" t="str">
        <f>IFERROR(VLOOKUP(R27,[2]WingLookTable!$A:$B,2,0),"캐릭터없음")</f>
        <v>Wing_FireSinePatternFullSlow</v>
      </c>
      <c r="T27">
        <f t="shared" ca="1" si="2"/>
        <v>101</v>
      </c>
      <c r="U2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7" t="str">
        <f t="shared" si="4"/>
        <v>{"dy":13,"sl":1,"id":"Actor1216m","stats":{"tr":3,"trp":6,"str":0,"dex":15,"int":0,"vit":0,"train":0,"wgGr0":0,"wgGr1":0,"wgGr2":0,"wgGr3":18,"wgLk":211}}</v>
      </c>
      <c r="Z27">
        <v>26</v>
      </c>
      <c r="AA27" t="s">
        <v>352</v>
      </c>
      <c r="AC27">
        <v>26</v>
      </c>
      <c r="AD27">
        <v>187</v>
      </c>
    </row>
    <row r="28" spans="1:30">
      <c r="A28">
        <v>13</v>
      </c>
      <c r="B28">
        <v>2</v>
      </c>
      <c r="C28" t="str">
        <f t="shared" ca="1" si="0"/>
        <v>Actor0104m</v>
      </c>
      <c r="D28" t="str">
        <f>IF(ISBLANK(F28),"",
IFERROR(VLOOKUP(F28,[2]ActorTable!$A:$H,MATCH("이름참고",[2]ActorTable!$1:$1,0),0),"캐릭터없음"))</f>
        <v>프리스</v>
      </c>
      <c r="E28" t="str">
        <f t="shared" si="1"/>
        <v/>
      </c>
      <c r="F28" t="s">
        <v>386</v>
      </c>
      <c r="G28">
        <v>3</v>
      </c>
      <c r="H28">
        <v>6</v>
      </c>
      <c r="I28">
        <v>0</v>
      </c>
      <c r="J28">
        <v>0</v>
      </c>
      <c r="K28">
        <v>15</v>
      </c>
      <c r="L28">
        <v>0</v>
      </c>
      <c r="M28">
        <v>0</v>
      </c>
      <c r="N28">
        <v>0</v>
      </c>
      <c r="O28">
        <v>0</v>
      </c>
      <c r="P28">
        <v>0</v>
      </c>
      <c r="Q28">
        <v>18</v>
      </c>
      <c r="R28">
        <v>223</v>
      </c>
      <c r="S28" t="str">
        <f>IFERROR(VLOOKUP(R28,[2]WingLookTable!$A:$B,2,0),"캐릭터없음")</f>
        <v>Wing_MultiFullOtherFullFast</v>
      </c>
      <c r="T28">
        <f t="shared" ca="1" si="2"/>
        <v>166</v>
      </c>
      <c r="U2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8" t="str">
        <f t="shared" si="4"/>
        <v>{"dy":13,"sl":2,"id":"Actor0125m","stats":{"tr":3,"trp":6,"str":0,"dex":0,"int":15,"vit":0,"train":0,"wgGr0":0,"wgGr1":0,"wgGr2":0,"wgGr3":18,"wgLk":223}}</v>
      </c>
      <c r="Z28">
        <v>27</v>
      </c>
      <c r="AA28" t="s">
        <v>353</v>
      </c>
      <c r="AC28">
        <v>27</v>
      </c>
      <c r="AD28">
        <v>190</v>
      </c>
    </row>
    <row r="29" spans="1:30">
      <c r="A29">
        <v>14</v>
      </c>
      <c r="B29">
        <v>1</v>
      </c>
      <c r="C29" t="str">
        <f t="shared" ca="1" si="0"/>
        <v>Actor1039m</v>
      </c>
      <c r="D29" t="str">
        <f>IF(ISBLANK(F29),"",
IFERROR(VLOOKUP(F29,[2]ActorTable!$A:$H,MATCH("이름참고",[2]ActorTable!$1:$1,0),0),"캐릭터없음"))</f>
        <v>클레타</v>
      </c>
      <c r="E29" t="str">
        <f t="shared" si="1"/>
        <v/>
      </c>
      <c r="F29" t="s">
        <v>387</v>
      </c>
      <c r="G29">
        <v>3</v>
      </c>
      <c r="H29">
        <v>6</v>
      </c>
      <c r="I29">
        <v>0</v>
      </c>
      <c r="J29">
        <v>0</v>
      </c>
      <c r="K29">
        <v>15</v>
      </c>
      <c r="L29">
        <v>0</v>
      </c>
      <c r="M29">
        <v>0</v>
      </c>
      <c r="N29">
        <v>0</v>
      </c>
      <c r="O29">
        <v>0</v>
      </c>
      <c r="P29">
        <v>0</v>
      </c>
      <c r="Q29">
        <v>18</v>
      </c>
      <c r="R29">
        <v>101</v>
      </c>
      <c r="S29" t="str">
        <f>IFERROR(VLOOKUP(R29,[2]WingLookTable!$A:$B,2,0),"캐릭터없음")</f>
        <v>Wing_BlackFullSineStripeFast</v>
      </c>
      <c r="T29">
        <f t="shared" ca="1" si="2"/>
        <v>344</v>
      </c>
      <c r="U2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v>
      </c>
      <c r="V29" t="str">
        <f t="shared" si="4"/>
        <v>{"dy":14,"sl":1,"id":"Actor0240m","stats":{"tr":3,"trp":6,"str":0,"dex":0,"int":15,"vit":0,"train":0,"wgGr0":0,"wgGr1":0,"wgGr2":0,"wgGr3":18,"wgLk":101}}</v>
      </c>
      <c r="Z29">
        <v>28</v>
      </c>
      <c r="AA29" t="s">
        <v>354</v>
      </c>
      <c r="AC29">
        <v>28</v>
      </c>
      <c r="AD29">
        <v>193</v>
      </c>
    </row>
    <row r="30" spans="1:30">
      <c r="A30">
        <v>14</v>
      </c>
      <c r="B30">
        <v>2</v>
      </c>
      <c r="C30" t="str">
        <f t="shared" ca="1" si="0"/>
        <v>Actor0201m</v>
      </c>
      <c r="D30" t="str">
        <f>IF(ISBLANK(F30),"",
IFERROR(VLOOKUP(F30,[2]ActorTable!$A:$H,MATCH("이름참고",[2]ActorTable!$1:$1,0),0),"캐릭터없음"))</f>
        <v>테이슨</v>
      </c>
      <c r="E30" t="str">
        <f t="shared" si="1"/>
        <v/>
      </c>
      <c r="F30" t="s">
        <v>391</v>
      </c>
      <c r="G30">
        <v>3</v>
      </c>
      <c r="H30">
        <v>6</v>
      </c>
      <c r="I30">
        <v>0</v>
      </c>
      <c r="J30">
        <v>15</v>
      </c>
      <c r="K30">
        <v>0</v>
      </c>
      <c r="L30">
        <v>0</v>
      </c>
      <c r="M30">
        <v>0</v>
      </c>
      <c r="N30">
        <v>0</v>
      </c>
      <c r="O30">
        <v>0</v>
      </c>
      <c r="P30">
        <v>0</v>
      </c>
      <c r="Q30">
        <v>18</v>
      </c>
      <c r="R30">
        <v>125</v>
      </c>
      <c r="S30" t="str">
        <f>IFERROR(VLOOKUP(R30,[2]WingLookTable!$A:$B,2,0),"캐릭터없음")</f>
        <v>Wing_CyanOtherBeeOtherSlow</v>
      </c>
      <c r="T30">
        <f t="shared" ca="1" si="2"/>
        <v>288</v>
      </c>
      <c r="U3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30" t="str">
        <f t="shared" si="4"/>
        <v>{"dy":14,"sl":2,"id":"Actor1108m","stats":{"tr":3,"trp":6,"str":0,"dex":15,"int":0,"vit":0,"train":0,"wgGr0":0,"wgGr1":0,"wgGr2":0,"wgGr3":18,"wgLk":125}}</v>
      </c>
      <c r="Z30">
        <v>29</v>
      </c>
      <c r="AA30" t="s">
        <v>355</v>
      </c>
      <c r="AC30">
        <v>29</v>
      </c>
      <c r="AD30">
        <v>196</v>
      </c>
    </row>
    <row r="31" spans="1:30">
      <c r="A31">
        <v>15</v>
      </c>
      <c r="B31">
        <v>1</v>
      </c>
      <c r="C31" t="str">
        <f t="shared" ca="1" si="0"/>
        <v>Actor3231m</v>
      </c>
      <c r="D31" t="str">
        <f>IF(ISBLANK(F31),"",
IFERROR(VLOOKUP(F31,[2]ActorTable!$A:$H,MATCH("이름참고",[2]ActorTable!$1:$1,0),0),"캐릭터없음"))</f>
        <v>닉스</v>
      </c>
      <c r="E31" t="str">
        <f t="shared" si="1"/>
        <v/>
      </c>
      <c r="F31" t="s">
        <v>394</v>
      </c>
      <c r="G31">
        <v>3</v>
      </c>
      <c r="H31">
        <v>6</v>
      </c>
      <c r="I31">
        <v>0</v>
      </c>
      <c r="J31">
        <v>0</v>
      </c>
      <c r="K31">
        <v>15</v>
      </c>
      <c r="L31">
        <v>0</v>
      </c>
      <c r="M31">
        <v>0</v>
      </c>
      <c r="N31">
        <v>0</v>
      </c>
      <c r="O31">
        <v>0</v>
      </c>
      <c r="P31">
        <v>0</v>
      </c>
      <c r="Q31">
        <v>18</v>
      </c>
      <c r="R31">
        <v>372</v>
      </c>
      <c r="S31" t="str">
        <f>IFERROR(VLOOKUP(R31,[2]WingLookTable!$A:$B,2,0),"캐릭터없음")</f>
        <v>Wing_WhiteFullNoiseOtherFast</v>
      </c>
      <c r="T31">
        <f t="shared" ca="1" si="2"/>
        <v>300</v>
      </c>
      <c r="U3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1" t="str">
        <f t="shared" si="4"/>
        <v>{"dy":15,"sl":1,"id":"Actor1109m","stats":{"tr":3,"trp":6,"str":0,"dex":0,"int":15,"vit":0,"train":0,"wgGr0":0,"wgGr1":0,"wgGr2":0,"wgGr3":18,"wgLk":372}}</v>
      </c>
      <c r="Z31">
        <v>30</v>
      </c>
      <c r="AA31" t="s">
        <v>356</v>
      </c>
      <c r="AC31">
        <v>30</v>
      </c>
      <c r="AD31">
        <v>199</v>
      </c>
    </row>
    <row r="32" spans="1:30">
      <c r="A32">
        <v>15</v>
      </c>
      <c r="B32">
        <v>2</v>
      </c>
      <c r="C32" t="str">
        <f t="shared" ca="1" si="0"/>
        <v>Actor0125m</v>
      </c>
      <c r="D32" t="str">
        <f>IF(ISBLANK(F32),"",
IFERROR(VLOOKUP(F32,[2]ActorTable!$A:$H,MATCH("이름참고",[2]ActorTable!$1:$1,0),0),"캐릭터없음"))</f>
        <v>슬로니카</v>
      </c>
      <c r="E32" t="str">
        <f t="shared" si="1"/>
        <v/>
      </c>
      <c r="F32" t="s">
        <v>392</v>
      </c>
      <c r="G32">
        <v>3</v>
      </c>
      <c r="H32">
        <v>6</v>
      </c>
      <c r="I32">
        <v>0</v>
      </c>
      <c r="J32">
        <v>0</v>
      </c>
      <c r="K32">
        <v>15</v>
      </c>
      <c r="L32">
        <v>0</v>
      </c>
      <c r="M32">
        <v>0</v>
      </c>
      <c r="N32">
        <v>0</v>
      </c>
      <c r="O32">
        <v>0</v>
      </c>
      <c r="P32">
        <v>0</v>
      </c>
      <c r="Q32">
        <v>18</v>
      </c>
      <c r="R32">
        <v>366</v>
      </c>
      <c r="S32" t="str">
        <f>IFERROR(VLOOKUP(R32,[2]WingLookTable!$A:$B,2,0),"캐릭터없음")</f>
        <v>Wing_RedNoiseNoiseOtherFast</v>
      </c>
      <c r="T32">
        <f t="shared" ca="1" si="2"/>
        <v>363</v>
      </c>
      <c r="U3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2" t="str">
        <f t="shared" si="4"/>
        <v>{"dy":15,"sl":2,"id":"Actor3114m","stats":{"tr":3,"trp":6,"str":0,"dex":0,"int":15,"vit":0,"train":0,"wgGr0":0,"wgGr1":0,"wgGr2":0,"wgGr3":18,"wgLk":366}}</v>
      </c>
      <c r="AC32">
        <v>31</v>
      </c>
      <c r="AD32">
        <v>202</v>
      </c>
    </row>
    <row r="33" spans="1:30">
      <c r="A33">
        <v>16</v>
      </c>
      <c r="B33">
        <v>1</v>
      </c>
      <c r="C33" t="str">
        <f t="shared" ca="1" si="0"/>
        <v>Actor3231m</v>
      </c>
      <c r="D33" t="str">
        <f>IF(ISBLANK(F33),"",
IFERROR(VLOOKUP(F33,[2]ActorTable!$A:$H,MATCH("이름참고",[2]ActorTable!$1:$1,0),0),"캐릭터없음"))</f>
        <v>간파울</v>
      </c>
      <c r="E33" t="str">
        <f t="shared" si="1"/>
        <v/>
      </c>
      <c r="F33" t="s">
        <v>390</v>
      </c>
      <c r="G33">
        <v>3</v>
      </c>
      <c r="H33">
        <v>6</v>
      </c>
      <c r="I33">
        <v>0</v>
      </c>
      <c r="J33">
        <v>15</v>
      </c>
      <c r="K33">
        <v>0</v>
      </c>
      <c r="L33">
        <v>0</v>
      </c>
      <c r="M33">
        <v>0</v>
      </c>
      <c r="N33">
        <v>0</v>
      </c>
      <c r="O33">
        <v>0</v>
      </c>
      <c r="P33">
        <v>0</v>
      </c>
      <c r="Q33">
        <v>18</v>
      </c>
      <c r="R33">
        <v>276</v>
      </c>
      <c r="S33" t="str">
        <f>IFERROR(VLOOKUP(R33,[2]WingLookTable!$A:$B,2,0),"캐릭터없음")</f>
        <v>Wing_WhiteSineNoiseFullFast</v>
      </c>
      <c r="T33">
        <f t="shared" ca="1" si="2"/>
        <v>366</v>
      </c>
      <c r="U3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3" t="str">
        <f t="shared" si="4"/>
        <v>{"dy":16,"sl":1,"id":"Actor0201m","stats":{"tr":3,"trp":6,"str":0,"dex":15,"int":0,"vit":0,"train":0,"wgGr0":0,"wgGr1":0,"wgGr2":0,"wgGr3":18,"wgLk":276}}</v>
      </c>
      <c r="AC33">
        <v>32</v>
      </c>
      <c r="AD33">
        <v>205</v>
      </c>
    </row>
    <row r="34" spans="1:30">
      <c r="A34">
        <v>16</v>
      </c>
      <c r="B34">
        <v>2</v>
      </c>
      <c r="C34" t="str">
        <f t="shared" ca="1" si="0"/>
        <v>Actor1029m</v>
      </c>
      <c r="D34" t="str">
        <f>IF(ISBLANK(F34),"",
IFERROR(VLOOKUP(F34,[2]ActorTable!$A:$H,MATCH("이름참고",[2]ActorTable!$1:$1,0),0),"캐릭터없음"))</f>
        <v>카츄진</v>
      </c>
      <c r="E34" t="str">
        <f t="shared" si="1"/>
        <v/>
      </c>
      <c r="F34" t="s">
        <v>370</v>
      </c>
      <c r="G34">
        <v>3</v>
      </c>
      <c r="H34">
        <v>6</v>
      </c>
      <c r="I34">
        <v>0</v>
      </c>
      <c r="J34">
        <v>0</v>
      </c>
      <c r="K34">
        <v>15</v>
      </c>
      <c r="L34">
        <v>0</v>
      </c>
      <c r="M34">
        <v>0</v>
      </c>
      <c r="N34">
        <v>0</v>
      </c>
      <c r="O34">
        <v>0</v>
      </c>
      <c r="P34">
        <v>0</v>
      </c>
      <c r="Q34">
        <v>18</v>
      </c>
      <c r="R34">
        <v>248</v>
      </c>
      <c r="S34" t="str">
        <f>IFERROR(VLOOKUP(R34,[2]WingLookTable!$A:$B,2,0),"캐릭터없음")</f>
        <v>Wing_RedOtherOtherFullFast</v>
      </c>
      <c r="T34">
        <f t="shared" ca="1" si="2"/>
        <v>256</v>
      </c>
      <c r="U3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4" t="str">
        <f t="shared" si="4"/>
        <v>{"dy":16,"sl":2,"id":"Actor3117m","stats":{"tr":3,"trp":6,"str":0,"dex":0,"int":15,"vit":0,"train":0,"wgGr0":0,"wgGr1":0,"wgGr2":0,"wgGr3":18,"wgLk":248}}</v>
      </c>
      <c r="AC34">
        <v>33</v>
      </c>
      <c r="AD34">
        <v>208</v>
      </c>
    </row>
    <row r="35" spans="1:30">
      <c r="A35">
        <v>17</v>
      </c>
      <c r="B35">
        <v>1</v>
      </c>
      <c r="C35" t="str">
        <f t="shared" ref="C35:C65" ca="1" si="9">VLOOKUP(RANDBETWEEN(1,COUNTA(Z:Z)-1),Z:AA,2,0)</f>
        <v>Actor0240m</v>
      </c>
      <c r="D35" t="str">
        <f>IF(ISBLANK(F35),"",
IFERROR(VLOOKUP(F35,[2]ActorTable!$A:$H,MATCH("이름참고",[2]ActorTable!$1:$1,0),0),"캐릭터없음"))</f>
        <v>라무무</v>
      </c>
      <c r="E35" t="str">
        <f t="shared" si="1"/>
        <v/>
      </c>
      <c r="F35" t="s">
        <v>388</v>
      </c>
      <c r="G35">
        <v>3</v>
      </c>
      <c r="H35">
        <v>6</v>
      </c>
      <c r="I35">
        <v>0</v>
      </c>
      <c r="J35">
        <v>15</v>
      </c>
      <c r="K35">
        <v>0</v>
      </c>
      <c r="L35">
        <v>0</v>
      </c>
      <c r="M35">
        <v>0</v>
      </c>
      <c r="N35">
        <v>0</v>
      </c>
      <c r="O35">
        <v>0</v>
      </c>
      <c r="P35">
        <v>0</v>
      </c>
      <c r="Q35">
        <v>18</v>
      </c>
      <c r="R35">
        <v>172</v>
      </c>
      <c r="S35" t="str">
        <f>IFERROR(VLOOKUP(R35,[2]WingLookTable!$A:$B,2,0),"캐릭터없음")</f>
        <v>Wing_DustMultiSineOtherFullSlow</v>
      </c>
      <c r="T35">
        <f t="shared" ref="T35:T65" ca="1" si="10">VLOOKUP(RANDBETWEEN(1,COUNTA(AC:AC)-1),AC:AD,2,0)</f>
        <v>297</v>
      </c>
      <c r="U3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5" t="str">
        <f t="shared" ref="V35:V65" si="11">"{"""&amp;A$1&amp;""":"&amp;A35
&amp;","""&amp;B$1&amp;""":"&amp;B35
&amp;IF(LEN(F35)=0,"",","""&amp;F$1&amp;""":"""&amp;F35&amp;"""")
&amp;IF(LEN(F35)=0,"",",""stats"":{")
&amp;IF(LEN(F35)=0,"",""""&amp;G$1&amp;""":"&amp;G35)
&amp;IF(LEN(F35)=0,"",","""&amp;H$1&amp;""":"&amp;H35)
&amp;IF(LEN(F35)=0,"",","""&amp;I$1&amp;""":"&amp;I35)
&amp;IF(LEN(F35)=0,"",","""&amp;J$1&amp;""":"&amp;J35)
&amp;IF(LEN(F35)=0,"",","""&amp;K$1&amp;""":"&amp;K35)
&amp;IF(LEN(F35)=0,"",","""&amp;L$1&amp;""":"&amp;L35)
&amp;IF(LEN(F35)=0,"",","""&amp;M$1&amp;""":"&amp;M35)
&amp;IF(LEN(F35)=0,"",","""&amp;N$1&amp;""":"&amp;N35)
&amp;IF(LEN(F35)=0,"",","""&amp;O$1&amp;""":"&amp;O35)
&amp;IF(LEN(F35)=0,"",","""&amp;P$1&amp;""":"&amp;P35)
&amp;IF(LEN(F35)=0,"",","""&amp;Q$1&amp;""":"&amp;Q35)
&amp;IF(LEN(F35)=0,"",","""&amp;R$1&amp;""":"&amp;R35)
&amp;IF(LEN(F35)=0,"","}")&amp;"}"</f>
        <v>{"dy":17,"sl":1,"id":"Actor3231m","stats":{"tr":3,"trp":6,"str":0,"dex":15,"int":0,"vit":0,"train":0,"wgGr0":0,"wgGr1":0,"wgGr2":0,"wgGr3":18,"wgLk":172}}</v>
      </c>
      <c r="AC35">
        <v>34</v>
      </c>
      <c r="AD35">
        <v>211</v>
      </c>
    </row>
    <row r="36" spans="1:30">
      <c r="A36">
        <v>17</v>
      </c>
      <c r="B36">
        <v>2</v>
      </c>
      <c r="C36" t="str">
        <f t="shared" ca="1" si="9"/>
        <v>Actor0113m</v>
      </c>
      <c r="D36" t="str">
        <f>IF(ISBLANK(F36),"",
IFERROR(VLOOKUP(F36,[2]ActorTable!$A:$H,MATCH("이름참고",[2]ActorTable!$1:$1,0),0),"캐릭터없음"))</f>
        <v>원더</v>
      </c>
      <c r="E36" t="str">
        <f t="shared" si="1"/>
        <v/>
      </c>
      <c r="F36" t="s">
        <v>395</v>
      </c>
      <c r="G36">
        <v>3</v>
      </c>
      <c r="H36">
        <v>6</v>
      </c>
      <c r="I36">
        <v>0</v>
      </c>
      <c r="J36">
        <v>0</v>
      </c>
      <c r="K36">
        <v>15</v>
      </c>
      <c r="L36">
        <v>0</v>
      </c>
      <c r="M36">
        <v>0</v>
      </c>
      <c r="N36">
        <v>0</v>
      </c>
      <c r="O36">
        <v>0</v>
      </c>
      <c r="P36">
        <v>0</v>
      </c>
      <c r="Q36">
        <v>18</v>
      </c>
      <c r="R36">
        <v>360</v>
      </c>
      <c r="S36" t="str">
        <f>IFERROR(VLOOKUP(R36,[2]WingLookTable!$A:$B,2,0),"캐릭터없음")</f>
        <v>Wing_MultiFullSineStripeSlow</v>
      </c>
      <c r="T36">
        <f t="shared" ca="1" si="10"/>
        <v>154</v>
      </c>
      <c r="U3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6" t="str">
        <f t="shared" si="11"/>
        <v>{"dy":17,"sl":2,"id":"Actor2128m","stats":{"tr":3,"trp":6,"str":0,"dex":0,"int":15,"vit":0,"train":0,"wgGr0":0,"wgGr1":0,"wgGr2":0,"wgGr3":18,"wgLk":360}}</v>
      </c>
      <c r="AC36">
        <v>35</v>
      </c>
      <c r="AD36">
        <v>214</v>
      </c>
    </row>
    <row r="37" spans="1:30">
      <c r="A37">
        <v>18</v>
      </c>
      <c r="B37">
        <v>1</v>
      </c>
      <c r="C37" t="str">
        <f t="shared" ca="1" si="9"/>
        <v>Actor0113m</v>
      </c>
      <c r="D37" t="str">
        <f>IF(ISBLANK(F37),"",
IFERROR(VLOOKUP(F37,[2]ActorTable!$A:$H,MATCH("이름참고",[2]ActorTable!$1:$1,0),0),"캐릭터없음"))</f>
        <v>니엘</v>
      </c>
      <c r="E37" t="str">
        <f t="shared" si="1"/>
        <v/>
      </c>
      <c r="F37" t="s">
        <v>389</v>
      </c>
      <c r="G37">
        <v>3</v>
      </c>
      <c r="H37">
        <v>6</v>
      </c>
      <c r="I37">
        <v>0</v>
      </c>
      <c r="J37">
        <v>15</v>
      </c>
      <c r="K37">
        <v>0</v>
      </c>
      <c r="L37">
        <v>0</v>
      </c>
      <c r="M37">
        <v>0</v>
      </c>
      <c r="N37">
        <v>0</v>
      </c>
      <c r="O37">
        <v>0</v>
      </c>
      <c r="P37">
        <v>0</v>
      </c>
      <c r="Q37">
        <v>18</v>
      </c>
      <c r="R37">
        <v>163</v>
      </c>
      <c r="S37" t="str">
        <f>IFERROR(VLOOKUP(R37,[2]WingLookTable!$A:$B,2,0),"캐릭터없음")</f>
        <v>Wing_DustGreenSineOtherFullFast</v>
      </c>
      <c r="T37">
        <f t="shared" ca="1" si="10"/>
        <v>163</v>
      </c>
      <c r="U3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7" t="str">
        <f t="shared" si="11"/>
        <v>{"dy":18,"sl":1,"id":"Actor2238m","stats":{"tr":3,"trp":6,"str":0,"dex":15,"int":0,"vit":0,"train":0,"wgGr0":0,"wgGr1":0,"wgGr2":0,"wgGr3":18,"wgLk":163}}</v>
      </c>
      <c r="AC37">
        <v>36</v>
      </c>
      <c r="AD37">
        <v>217</v>
      </c>
    </row>
    <row r="38" spans="1:30">
      <c r="A38">
        <v>18</v>
      </c>
      <c r="B38">
        <v>2</v>
      </c>
      <c r="C38" t="str">
        <f t="shared" ca="1" si="9"/>
        <v>Actor2120m</v>
      </c>
      <c r="D38" t="str">
        <f>IF(ISBLANK(F38),"",
IFERROR(VLOOKUP(F38,[2]ActorTable!$A:$H,MATCH("이름참고",[2]ActorTable!$1:$1,0),0),"캐릭터없음"))</f>
        <v>오비우스</v>
      </c>
      <c r="E38" t="str">
        <f>IF(AND(B38=1,NOT(ISBLANK(F38))),
IF(F38=F40,"같음",""),"")</f>
        <v/>
      </c>
      <c r="F38" t="s">
        <v>365</v>
      </c>
      <c r="G38">
        <v>3</v>
      </c>
      <c r="H38">
        <v>6</v>
      </c>
      <c r="I38">
        <v>0</v>
      </c>
      <c r="J38">
        <v>0</v>
      </c>
      <c r="K38">
        <v>15</v>
      </c>
      <c r="L38">
        <v>0</v>
      </c>
      <c r="M38">
        <v>0</v>
      </c>
      <c r="N38">
        <v>0</v>
      </c>
      <c r="O38">
        <v>0</v>
      </c>
      <c r="P38">
        <v>0</v>
      </c>
      <c r="Q38">
        <v>18</v>
      </c>
      <c r="R38">
        <v>272</v>
      </c>
      <c r="S38" t="str">
        <f>IFERROR(VLOOKUP(R38,[2]WingLookTable!$A:$B,2,0),"캐릭터없음")</f>
        <v>Wing_WhiteNoiseOtherFullFast</v>
      </c>
      <c r="T38">
        <f t="shared" ca="1" si="10"/>
        <v>196</v>
      </c>
      <c r="U3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8" t="str">
        <f t="shared" si="11"/>
        <v>{"dy":18,"sl":2,"id":"Actor1141m","stats":{"tr":3,"trp":6,"str":0,"dex":0,"int":15,"vit":0,"train":0,"wgGr0":0,"wgGr1":0,"wgGr2":0,"wgGr3":18,"wgLk":272}}</v>
      </c>
      <c r="AC38">
        <v>37</v>
      </c>
      <c r="AD38">
        <v>220</v>
      </c>
    </row>
    <row r="39" spans="1:30">
      <c r="A39">
        <v>18</v>
      </c>
      <c r="B39">
        <v>3</v>
      </c>
      <c r="C39" t="str">
        <f t="shared" ca="1" si="9"/>
        <v>Actor2238m</v>
      </c>
      <c r="D39" t="str">
        <f>IF(ISBLANK(F39),"",
IFERROR(VLOOKUP(F39,[2]ActorTable!$A:$H,MATCH("이름참고",[2]ActorTable!$1:$1,0),0),"캐릭터없음"))</f>
        <v>젤리아</v>
      </c>
      <c r="E39" t="str">
        <f>IF(AND(B39=1,NOT(ISBLANK(F39))),
IF(F39=F41,"같음",""),"")</f>
        <v/>
      </c>
      <c r="F39" t="s">
        <v>393</v>
      </c>
      <c r="G39">
        <v>3</v>
      </c>
      <c r="H39">
        <v>6</v>
      </c>
      <c r="I39">
        <v>0</v>
      </c>
      <c r="J39">
        <v>15</v>
      </c>
      <c r="K39">
        <v>0</v>
      </c>
      <c r="L39">
        <v>0</v>
      </c>
      <c r="M39">
        <v>0</v>
      </c>
      <c r="N39">
        <v>0</v>
      </c>
      <c r="O39">
        <v>0</v>
      </c>
      <c r="P39">
        <v>0</v>
      </c>
      <c r="Q39">
        <v>18</v>
      </c>
      <c r="R39">
        <v>178</v>
      </c>
      <c r="S39" t="str">
        <f>IFERROR(VLOOKUP(R39,[2]WingLookTable!$A:$B,2,0),"캐릭터없음")</f>
        <v>Wing_DustMultiSineSineFullFast</v>
      </c>
      <c r="T39">
        <f t="shared" ca="1" si="10"/>
        <v>309</v>
      </c>
      <c r="U39" t="str">
        <f t="shared" ref="U39" ca="1" si="12">IF(ROW()=2,V39,OFFSET(U39,-1,0)&amp;IF(LEN(V39)=0,"",","&amp;V39))</f>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9" t="str">
        <f t="shared" si="11"/>
        <v>{"dy":18,"sl":3,"id":"Actor1005m","stats":{"tr":3,"trp":6,"str":0,"dex":15,"int":0,"vit":0,"train":0,"wgGr0":0,"wgGr1":0,"wgGr2":0,"wgGr3":18,"wgLk":178}}</v>
      </c>
      <c r="AC39">
        <v>38</v>
      </c>
      <c r="AD39">
        <v>223</v>
      </c>
    </row>
    <row r="40" spans="1:30">
      <c r="A40">
        <v>19</v>
      </c>
      <c r="B40">
        <v>1</v>
      </c>
      <c r="C40" t="str">
        <f t="shared" ca="1" si="9"/>
        <v>Actor2010m</v>
      </c>
      <c r="D40" t="str">
        <f>IF(ISBLANK(F40),"",
IFERROR(VLOOKUP(F40,[2]ActorTable!$A:$H,MATCH("이름참고",[2]ActorTable!$1:$1,0),0),"캐릭터없음"))</f>
        <v>카츄진</v>
      </c>
      <c r="E40" t="str">
        <f t="shared" ref="E40:E65" si="13">IF(AND(B40=1,NOT(ISBLANK(F40))),
IF(F40=F41,"같음",""),"")</f>
        <v/>
      </c>
      <c r="F40" t="s">
        <v>341</v>
      </c>
      <c r="G40">
        <v>3</v>
      </c>
      <c r="H40">
        <v>6</v>
      </c>
      <c r="I40">
        <v>0</v>
      </c>
      <c r="J40">
        <v>15</v>
      </c>
      <c r="K40">
        <v>0</v>
      </c>
      <c r="L40">
        <v>0</v>
      </c>
      <c r="M40">
        <v>0</v>
      </c>
      <c r="N40">
        <v>0</v>
      </c>
      <c r="O40">
        <v>0</v>
      </c>
      <c r="P40">
        <v>0</v>
      </c>
      <c r="Q40">
        <v>18</v>
      </c>
      <c r="R40">
        <v>321</v>
      </c>
      <c r="S40" t="str">
        <f>IFERROR(VLOOKUP(R40,[2]WingLookTable!$A:$B,2,0),"캐릭터없음")</f>
        <v>Wing_DustMultiOtherOtherOtherSlow</v>
      </c>
      <c r="T40">
        <f t="shared" ca="1" si="10"/>
        <v>340</v>
      </c>
      <c r="U4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v>
      </c>
      <c r="V40" t="str">
        <f t="shared" si="11"/>
        <v>{"dy":19,"sl":1,"id":"Actor3117m","stats":{"tr":3,"trp":6,"str":0,"dex":15,"int":0,"vit":0,"train":0,"wgGr0":0,"wgGr1":0,"wgGr2":0,"wgGr3":18,"wgLk":321}}</v>
      </c>
      <c r="AC40">
        <v>39</v>
      </c>
      <c r="AD40">
        <v>226</v>
      </c>
    </row>
    <row r="41" spans="1:30">
      <c r="A41">
        <v>19</v>
      </c>
      <c r="B41">
        <v>2</v>
      </c>
      <c r="C41" t="str">
        <f t="shared" ca="1" si="9"/>
        <v>Actor3114m</v>
      </c>
      <c r="D41" t="str">
        <f>IF(ISBLANK(F41),"",
IFERROR(VLOOKUP(F41,[2]ActorTable!$A:$H,MATCH("이름참고",[2]ActorTable!$1:$1,0),0),"캐릭터없음"))</f>
        <v>베이</v>
      </c>
      <c r="E41" t="str">
        <f t="shared" si="13"/>
        <v/>
      </c>
      <c r="F41" t="s">
        <v>330</v>
      </c>
      <c r="G41">
        <v>3</v>
      </c>
      <c r="H41">
        <v>6</v>
      </c>
      <c r="I41">
        <v>0</v>
      </c>
      <c r="J41">
        <v>0</v>
      </c>
      <c r="K41">
        <v>15</v>
      </c>
      <c r="L41">
        <v>0</v>
      </c>
      <c r="M41">
        <v>0</v>
      </c>
      <c r="N41">
        <v>0</v>
      </c>
      <c r="O41">
        <v>0</v>
      </c>
      <c r="P41">
        <v>0</v>
      </c>
      <c r="Q41">
        <v>18</v>
      </c>
      <c r="R41">
        <v>175</v>
      </c>
      <c r="S41" t="str">
        <f>IFERROR(VLOOKUP(R41,[2]WingLookTable!$A:$B,2,0),"캐릭터없음")</f>
        <v>Wing_DustMultiSineOtherFullSlow2</v>
      </c>
      <c r="T41">
        <f t="shared" ca="1" si="10"/>
        <v>356</v>
      </c>
      <c r="U4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v>
      </c>
      <c r="V41" t="str">
        <f t="shared" si="11"/>
        <v>{"dy":19,"sl":2,"id":"Actor0104m","stats":{"tr":3,"trp":6,"str":0,"dex":0,"int":15,"vit":0,"train":0,"wgGr0":0,"wgGr1":0,"wgGr2":0,"wgGr3":18,"wgLk":175}}</v>
      </c>
      <c r="AC41">
        <v>40</v>
      </c>
      <c r="AD41">
        <v>229</v>
      </c>
    </row>
    <row r="42" spans="1:30">
      <c r="A42">
        <v>20</v>
      </c>
      <c r="B42">
        <v>1</v>
      </c>
      <c r="C42" t="str">
        <f t="shared" ca="1" si="9"/>
        <v>Actor0240m</v>
      </c>
      <c r="D42" t="str">
        <f>IF(ISBLANK(F42),"",
IFERROR(VLOOKUP(F42,[2]ActorTable!$A:$H,MATCH("이름참고",[2]ActorTable!$1:$1,0),0),"캐릭터없음"))</f>
        <v>프로토27</v>
      </c>
      <c r="E42" t="str">
        <f t="shared" si="13"/>
        <v/>
      </c>
      <c r="F42" t="s">
        <v>397</v>
      </c>
      <c r="G42">
        <v>3</v>
      </c>
      <c r="H42">
        <v>6</v>
      </c>
      <c r="I42">
        <v>0</v>
      </c>
      <c r="J42">
        <v>15</v>
      </c>
      <c r="K42">
        <v>0</v>
      </c>
      <c r="L42">
        <v>0</v>
      </c>
      <c r="M42">
        <v>0</v>
      </c>
      <c r="N42">
        <v>0</v>
      </c>
      <c r="O42">
        <v>0</v>
      </c>
      <c r="P42">
        <v>0</v>
      </c>
      <c r="Q42">
        <v>18</v>
      </c>
      <c r="R42">
        <v>248</v>
      </c>
      <c r="S42" t="str">
        <f>IFERROR(VLOOKUP(R42,[2]WingLookTable!$A:$B,2,0),"캐릭터없음")</f>
        <v>Wing_RedOtherOtherFullFast</v>
      </c>
      <c r="T42">
        <f t="shared" ca="1" si="10"/>
        <v>208</v>
      </c>
      <c r="U4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v>
      </c>
      <c r="V42" t="str">
        <f t="shared" si="11"/>
        <v>{"dy":20,"sl":1,"id":"Actor1216m","stats":{"tr":3,"trp":6,"str":0,"dex":15,"int":0,"vit":0,"train":0,"wgGr0":0,"wgGr1":0,"wgGr2":0,"wgGr3":18,"wgLk":248}}</v>
      </c>
      <c r="AC42">
        <v>41</v>
      </c>
      <c r="AD42">
        <v>232</v>
      </c>
    </row>
    <row r="43" spans="1:30">
      <c r="A43">
        <v>20</v>
      </c>
      <c r="B43">
        <v>2</v>
      </c>
      <c r="C43" t="str">
        <f t="shared" ca="1" si="9"/>
        <v>Actor2128m</v>
      </c>
      <c r="D43" t="str">
        <f>IF(ISBLANK(F43),"",
IFERROR(VLOOKUP(F43,[2]ActorTable!$A:$H,MATCH("이름참고",[2]ActorTable!$1:$1,0),0),"캐릭터없음"))</f>
        <v>솔</v>
      </c>
      <c r="E43" t="str">
        <f t="shared" si="13"/>
        <v/>
      </c>
      <c r="F43" t="s">
        <v>398</v>
      </c>
      <c r="G43">
        <v>3</v>
      </c>
      <c r="H43">
        <v>6</v>
      </c>
      <c r="I43">
        <v>0</v>
      </c>
      <c r="J43">
        <v>0</v>
      </c>
      <c r="K43">
        <v>15</v>
      </c>
      <c r="L43">
        <v>0</v>
      </c>
      <c r="M43">
        <v>0</v>
      </c>
      <c r="N43">
        <v>0</v>
      </c>
      <c r="O43">
        <v>0</v>
      </c>
      <c r="P43">
        <v>0</v>
      </c>
      <c r="Q43">
        <v>18</v>
      </c>
      <c r="R43">
        <v>217</v>
      </c>
      <c r="S43" t="str">
        <f>IFERROR(VLOOKUP(R43,[2]WingLookTable!$A:$B,2,0),"캐릭터없음")</f>
        <v>Wing_GreenOtherSineFullFast</v>
      </c>
      <c r="T43">
        <f t="shared" ca="1" si="10"/>
        <v>312</v>
      </c>
      <c r="U4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v>
      </c>
      <c r="V43" t="str">
        <f t="shared" si="11"/>
        <v>{"dy":20,"sl":2,"id":"Actor2015m","stats":{"tr":3,"trp":6,"str":0,"dex":0,"int":15,"vit":0,"train":0,"wgGr0":0,"wgGr1":0,"wgGr2":0,"wgGr3":18,"wgLk":217}}</v>
      </c>
      <c r="AC43">
        <v>42</v>
      </c>
      <c r="AD43">
        <v>236</v>
      </c>
    </row>
    <row r="44" spans="1:30">
      <c r="A44">
        <v>21</v>
      </c>
      <c r="B44">
        <v>1</v>
      </c>
      <c r="C44" t="str">
        <f t="shared" ca="1" si="9"/>
        <v>Actor1108m</v>
      </c>
      <c r="D44" t="str">
        <f>IF(ISBLANK(F44),"",
IFERROR(VLOOKUP(F44,[2]ActorTable!$A:$H,MATCH("이름참고",[2]ActorTable!$1:$1,0),0),"캐릭터없음"))</f>
        <v>슬로니카</v>
      </c>
      <c r="E44" t="str">
        <f t="shared" si="13"/>
        <v/>
      </c>
      <c r="F44" t="s">
        <v>396</v>
      </c>
      <c r="G44">
        <v>3</v>
      </c>
      <c r="H44">
        <v>6</v>
      </c>
      <c r="I44">
        <v>0</v>
      </c>
      <c r="J44">
        <v>0</v>
      </c>
      <c r="K44">
        <v>15</v>
      </c>
      <c r="L44">
        <v>0</v>
      </c>
      <c r="M44">
        <v>0</v>
      </c>
      <c r="N44">
        <v>0</v>
      </c>
      <c r="O44">
        <v>0</v>
      </c>
      <c r="P44">
        <v>0</v>
      </c>
      <c r="Q44">
        <v>18</v>
      </c>
      <c r="R44">
        <v>157</v>
      </c>
      <c r="S44" t="str">
        <f>IFERROR(VLOOKUP(R44,[2]WingLookTable!$A:$B,2,0),"캐릭터없음")</f>
        <v>Wing_DustGreenPatternPatternStripeSlow</v>
      </c>
      <c r="T44">
        <f t="shared" ca="1" si="10"/>
        <v>101</v>
      </c>
      <c r="U4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v>
      </c>
      <c r="V44" t="str">
        <f t="shared" si="11"/>
        <v>{"dy":21,"sl":1,"id":"Actor3114m","stats":{"tr":3,"trp":6,"str":0,"dex":0,"int":15,"vit":0,"train":0,"wgGr0":0,"wgGr1":0,"wgGr2":0,"wgGr3":18,"wgLk":157}}</v>
      </c>
      <c r="AC44">
        <v>43</v>
      </c>
      <c r="AD44">
        <v>240</v>
      </c>
    </row>
    <row r="45" spans="1:30">
      <c r="A45">
        <v>21</v>
      </c>
      <c r="B45">
        <v>2</v>
      </c>
      <c r="C45" t="str">
        <f t="shared" ca="1" si="9"/>
        <v>Actor0201m</v>
      </c>
      <c r="D45" t="str">
        <f>IF(ISBLANK(F45),"",
IFERROR(VLOOKUP(F45,[2]ActorTable!$A:$H,MATCH("이름참고",[2]ActorTable!$1:$1,0),0),"캐릭터없음"))</f>
        <v>헤르윈</v>
      </c>
      <c r="E45" t="str">
        <f t="shared" si="13"/>
        <v/>
      </c>
      <c r="F45" t="s">
        <v>399</v>
      </c>
      <c r="G45">
        <v>3</v>
      </c>
      <c r="H45">
        <v>6</v>
      </c>
      <c r="I45">
        <v>0</v>
      </c>
      <c r="J45">
        <v>0</v>
      </c>
      <c r="K45">
        <v>15</v>
      </c>
      <c r="L45">
        <v>0</v>
      </c>
      <c r="M45">
        <v>0</v>
      </c>
      <c r="N45">
        <v>0</v>
      </c>
      <c r="O45">
        <v>0</v>
      </c>
      <c r="P45">
        <v>0</v>
      </c>
      <c r="Q45">
        <v>18</v>
      </c>
      <c r="R45">
        <v>151</v>
      </c>
      <c r="S45" t="str">
        <f>IFERROR(VLOOKUP(R45,[2]WingLookTable!$A:$B,2,0),"캐릭터없음")</f>
        <v>Wing_DustCyanSineOtherFullFast</v>
      </c>
      <c r="T45">
        <f t="shared" ca="1" si="10"/>
        <v>336</v>
      </c>
      <c r="U4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5" t="str">
        <f t="shared" si="11"/>
        <v>{"dy":21,"sl":2,"id":"Actor0007m","stats":{"tr":3,"trp":6,"str":0,"dex":0,"int":15,"vit":0,"train":0,"wgGr0":0,"wgGr1":0,"wgGr2":0,"wgGr3":18,"wgLk":151}}</v>
      </c>
      <c r="AC45">
        <v>44</v>
      </c>
      <c r="AD45">
        <v>244</v>
      </c>
    </row>
    <row r="46" spans="1:30">
      <c r="A46">
        <v>22</v>
      </c>
      <c r="B46">
        <v>1</v>
      </c>
      <c r="C46" t="str">
        <f t="shared" ca="1" si="9"/>
        <v>Actor0007m</v>
      </c>
      <c r="D46" t="str">
        <f>IF(ISBLANK(F46),"",
IFERROR(VLOOKUP(F46,[2]ActorTable!$A:$H,MATCH("이름참고",[2]ActorTable!$1:$1,0),0),"캐릭터없음"))</f>
        <v>라무무</v>
      </c>
      <c r="E46" t="str">
        <f t="shared" si="13"/>
        <v/>
      </c>
      <c r="F46" t="s">
        <v>400</v>
      </c>
      <c r="G46">
        <v>3</v>
      </c>
      <c r="H46">
        <v>6</v>
      </c>
      <c r="I46">
        <v>0</v>
      </c>
      <c r="J46">
        <v>10</v>
      </c>
      <c r="K46">
        <v>5</v>
      </c>
      <c r="L46">
        <v>0</v>
      </c>
      <c r="M46">
        <v>0</v>
      </c>
      <c r="N46">
        <v>0</v>
      </c>
      <c r="O46">
        <v>0</v>
      </c>
      <c r="P46">
        <v>0</v>
      </c>
      <c r="Q46">
        <v>18</v>
      </c>
      <c r="R46">
        <v>175</v>
      </c>
      <c r="S46" t="str">
        <f>IFERROR(VLOOKUP(R46,[2]WingLookTable!$A:$B,2,0),"캐릭터없음")</f>
        <v>Wing_DustMultiSineOtherFullSlow2</v>
      </c>
      <c r="T46">
        <f t="shared" ca="1" si="10"/>
        <v>252</v>
      </c>
      <c r="U4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6" t="str">
        <f t="shared" si="11"/>
        <v>{"dy":22,"sl":1,"id":"Actor3231m","stats":{"tr":3,"trp":6,"str":0,"dex":10,"int":5,"vit":0,"train":0,"wgGr0":0,"wgGr1":0,"wgGr2":0,"wgGr3":18,"wgLk":175}}</v>
      </c>
      <c r="AC46">
        <v>45</v>
      </c>
      <c r="AD46">
        <v>248</v>
      </c>
    </row>
    <row r="47" spans="1:30">
      <c r="A47">
        <v>22</v>
      </c>
      <c r="B47">
        <v>2</v>
      </c>
      <c r="C47" t="str">
        <f t="shared" ca="1" si="9"/>
        <v>Actor0037m</v>
      </c>
      <c r="D47" t="str">
        <f>IF(ISBLANK(F47),"",
IFERROR(VLOOKUP(F47,[2]ActorTable!$A:$H,MATCH("이름참고",[2]ActorTable!$1:$1,0),0),"캐릭터없음"))</f>
        <v>프리스</v>
      </c>
      <c r="E47" t="str">
        <f t="shared" si="13"/>
        <v/>
      </c>
      <c r="F47" t="s">
        <v>401</v>
      </c>
      <c r="G47">
        <v>3</v>
      </c>
      <c r="H47">
        <v>6</v>
      </c>
      <c r="I47">
        <v>0</v>
      </c>
      <c r="J47">
        <v>0</v>
      </c>
      <c r="K47">
        <v>15</v>
      </c>
      <c r="L47">
        <v>0</v>
      </c>
      <c r="M47">
        <v>0</v>
      </c>
      <c r="N47">
        <v>0</v>
      </c>
      <c r="O47">
        <v>0</v>
      </c>
      <c r="P47">
        <v>0</v>
      </c>
      <c r="Q47">
        <v>18</v>
      </c>
      <c r="R47">
        <v>268</v>
      </c>
      <c r="S47" t="str">
        <f>IFERROR(VLOOKUP(R47,[2]WingLookTable!$A:$B,2,0),"캐릭터없음")</f>
        <v>Wing_SkySineSineFullSlow</v>
      </c>
      <c r="T47">
        <f t="shared" ca="1" si="10"/>
        <v>125</v>
      </c>
      <c r="U4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7" t="str">
        <f t="shared" si="11"/>
        <v>{"dy":22,"sl":2,"id":"Actor0125m","stats":{"tr":3,"trp":6,"str":0,"dex":0,"int":15,"vit":0,"train":0,"wgGr0":0,"wgGr1":0,"wgGr2":0,"wgGr3":18,"wgLk":268}}</v>
      </c>
      <c r="AC47">
        <v>46</v>
      </c>
      <c r="AD47">
        <v>252</v>
      </c>
    </row>
    <row r="48" spans="1:30">
      <c r="A48">
        <v>23</v>
      </c>
      <c r="B48">
        <v>1</v>
      </c>
      <c r="C48" t="str">
        <f t="shared" ca="1" si="9"/>
        <v>Actor2238m</v>
      </c>
      <c r="D48" t="str">
        <f>IF(ISBLANK(F48),"",
IFERROR(VLOOKUP(F48,[2]ActorTable!$A:$H,MATCH("이름참고",[2]ActorTable!$1:$1,0),0),"캐릭터없음"))</f>
        <v>니엘</v>
      </c>
      <c r="E48" t="str">
        <f t="shared" si="13"/>
        <v/>
      </c>
      <c r="F48" t="s">
        <v>402</v>
      </c>
      <c r="G48">
        <v>3</v>
      </c>
      <c r="H48">
        <v>6</v>
      </c>
      <c r="I48">
        <v>0</v>
      </c>
      <c r="J48">
        <v>15</v>
      </c>
      <c r="K48">
        <v>0</v>
      </c>
      <c r="L48">
        <v>0</v>
      </c>
      <c r="M48">
        <v>0</v>
      </c>
      <c r="N48">
        <v>0</v>
      </c>
      <c r="O48">
        <v>0</v>
      </c>
      <c r="P48">
        <v>0</v>
      </c>
      <c r="Q48">
        <v>18</v>
      </c>
      <c r="R48">
        <v>229</v>
      </c>
      <c r="S48" t="str">
        <f>IFERROR(VLOOKUP(R48,[2]WingLookTable!$A:$B,2,0),"캐릭터없음")</f>
        <v>Wing_MultiOtherOtherOtherFast</v>
      </c>
      <c r="T48">
        <f t="shared" ca="1" si="10"/>
        <v>297</v>
      </c>
      <c r="U4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8" t="str">
        <f t="shared" si="11"/>
        <v>{"dy":23,"sl":1,"id":"Actor2238m","stats":{"tr":3,"trp":6,"str":0,"dex":15,"int":0,"vit":0,"train":0,"wgGr0":0,"wgGr1":0,"wgGr2":0,"wgGr3":18,"wgLk":229}}</v>
      </c>
      <c r="AC48">
        <v>47</v>
      </c>
      <c r="AD48">
        <v>256</v>
      </c>
    </row>
    <row r="49" spans="1:30">
      <c r="A49">
        <v>23</v>
      </c>
      <c r="B49">
        <v>2</v>
      </c>
      <c r="C49" t="str">
        <f t="shared" ca="1" si="9"/>
        <v>Actor2015m</v>
      </c>
      <c r="D49" t="str">
        <f>IF(ISBLANK(F49),"",
IFERROR(VLOOKUP(F49,[2]ActorTable!$A:$H,MATCH("이름참고",[2]ActorTable!$1:$1,0),0),"캐릭터없음"))</f>
        <v>케이저</v>
      </c>
      <c r="E49" t="str">
        <f t="shared" si="13"/>
        <v/>
      </c>
      <c r="F49" t="s">
        <v>408</v>
      </c>
      <c r="G49">
        <v>3</v>
      </c>
      <c r="H49">
        <v>6</v>
      </c>
      <c r="I49">
        <v>0</v>
      </c>
      <c r="J49">
        <v>0</v>
      </c>
      <c r="K49">
        <v>15</v>
      </c>
      <c r="L49">
        <v>0</v>
      </c>
      <c r="M49">
        <v>0</v>
      </c>
      <c r="N49">
        <v>0</v>
      </c>
      <c r="O49">
        <v>0</v>
      </c>
      <c r="P49">
        <v>0</v>
      </c>
      <c r="Q49">
        <v>18</v>
      </c>
      <c r="R49">
        <v>202</v>
      </c>
      <c r="S49" t="str">
        <f>IFERROR(VLOOKUP(R49,[2]WingLookTable!$A:$B,2,0),"캐릭터없음")</f>
        <v>Wing_FireOtherSineFullFast</v>
      </c>
      <c r="T49">
        <f t="shared" ca="1" si="10"/>
        <v>220</v>
      </c>
      <c r="U4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9" t="str">
        <f t="shared" si="11"/>
        <v>{"dy":23,"sl":2,"id":"Actor0113m","stats":{"tr":3,"trp":6,"str":0,"dex":0,"int":15,"vit":0,"train":0,"wgGr0":0,"wgGr1":0,"wgGr2":0,"wgGr3":18,"wgLk":202}}</v>
      </c>
      <c r="AC49">
        <v>48</v>
      </c>
      <c r="AD49">
        <v>260</v>
      </c>
    </row>
    <row r="50" spans="1:30">
      <c r="A50">
        <v>24</v>
      </c>
      <c r="B50">
        <v>1</v>
      </c>
      <c r="C50" t="str">
        <f t="shared" ca="1" si="9"/>
        <v>Actor0104m</v>
      </c>
      <c r="D50" t="str">
        <f>IF(ISBLANK(F50),"",
IFERROR(VLOOKUP(F50,[2]ActorTable!$A:$H,MATCH("이름참고",[2]ActorTable!$1:$1,0),0),"캐릭터없음"))</f>
        <v>클레타</v>
      </c>
      <c r="E50" t="str">
        <f t="shared" si="13"/>
        <v/>
      </c>
      <c r="F50" t="s">
        <v>403</v>
      </c>
      <c r="G50">
        <v>3</v>
      </c>
      <c r="H50">
        <v>6</v>
      </c>
      <c r="I50">
        <v>0</v>
      </c>
      <c r="J50">
        <v>5</v>
      </c>
      <c r="K50">
        <v>10</v>
      </c>
      <c r="L50">
        <v>0</v>
      </c>
      <c r="M50">
        <v>0</v>
      </c>
      <c r="N50">
        <v>0</v>
      </c>
      <c r="O50">
        <v>0</v>
      </c>
      <c r="P50">
        <v>0</v>
      </c>
      <c r="Q50">
        <v>18</v>
      </c>
      <c r="R50">
        <v>294</v>
      </c>
      <c r="S50" t="str">
        <f>IFERROR(VLOOKUP(R50,[2]WingLookTable!$A:$B,2,0),"캐릭터없음")</f>
        <v>Wing_BlueOtherFullOtherSlow</v>
      </c>
      <c r="T50">
        <f t="shared" ca="1" si="10"/>
        <v>141</v>
      </c>
      <c r="U5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50" t="str">
        <f t="shared" si="11"/>
        <v>{"dy":24,"sl":1,"id":"Actor0240m","stats":{"tr":3,"trp":6,"str":0,"dex":5,"int":10,"vit":0,"train":0,"wgGr0":0,"wgGr1":0,"wgGr2":0,"wgGr3":18,"wgLk":294}}</v>
      </c>
      <c r="AC50">
        <v>49</v>
      </c>
      <c r="AD50">
        <v>264</v>
      </c>
    </row>
    <row r="51" spans="1:30">
      <c r="A51">
        <v>24</v>
      </c>
      <c r="B51">
        <v>2</v>
      </c>
      <c r="C51" t="str">
        <f t="shared" ca="1" si="9"/>
        <v>Actor0104m</v>
      </c>
      <c r="D51" t="str">
        <f>IF(ISBLANK(F51),"",
IFERROR(VLOOKUP(F51,[2]ActorTable!$A:$H,MATCH("이름참고",[2]ActorTable!$1:$1,0),0),"캐릭터없음"))</f>
        <v>클라크</v>
      </c>
      <c r="E51" t="str">
        <f t="shared" si="13"/>
        <v/>
      </c>
      <c r="F51" t="s">
        <v>407</v>
      </c>
      <c r="G51">
        <v>3</v>
      </c>
      <c r="H51">
        <v>6</v>
      </c>
      <c r="I51">
        <v>0</v>
      </c>
      <c r="J51">
        <v>0</v>
      </c>
      <c r="K51">
        <v>15</v>
      </c>
      <c r="L51">
        <v>0</v>
      </c>
      <c r="M51">
        <v>0</v>
      </c>
      <c r="N51">
        <v>0</v>
      </c>
      <c r="O51">
        <v>0</v>
      </c>
      <c r="P51">
        <v>0</v>
      </c>
      <c r="Q51">
        <v>18</v>
      </c>
      <c r="R51">
        <v>252</v>
      </c>
      <c r="S51" t="str">
        <f>IFERROR(VLOOKUP(R51,[2]WingLookTable!$A:$B,2,0),"캐릭터없음")</f>
        <v>Wing_RedSineFullOtherFast</v>
      </c>
      <c r="T51">
        <f t="shared" ca="1" si="10"/>
        <v>294</v>
      </c>
      <c r="U5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1" t="str">
        <f t="shared" si="11"/>
        <v>{"dy":24,"sl":2,"id":"Actor2011m","stats":{"tr":3,"trp":6,"str":0,"dex":0,"int":15,"vit":0,"train":0,"wgGr0":0,"wgGr1":0,"wgGr2":0,"wgGr3":18,"wgLk":252}}</v>
      </c>
      <c r="AC51">
        <v>50</v>
      </c>
      <c r="AD51">
        <v>268</v>
      </c>
    </row>
    <row r="52" spans="1:30">
      <c r="A52">
        <v>25</v>
      </c>
      <c r="B52">
        <v>1</v>
      </c>
      <c r="C52" t="str">
        <f t="shared" ca="1" si="9"/>
        <v>Actor0007m</v>
      </c>
      <c r="D52" t="str">
        <f>IF(ISBLANK(F52),"",
IFERROR(VLOOKUP(F52,[2]ActorTable!$A:$H,MATCH("이름참고",[2]ActorTable!$1:$1,0),0),"캐릭터없음"))</f>
        <v>프로토27</v>
      </c>
      <c r="E52" t="str">
        <f t="shared" si="13"/>
        <v/>
      </c>
      <c r="F52" t="s">
        <v>397</v>
      </c>
      <c r="G52">
        <v>3</v>
      </c>
      <c r="H52">
        <v>6</v>
      </c>
      <c r="I52">
        <v>15</v>
      </c>
      <c r="J52">
        <v>0</v>
      </c>
      <c r="K52">
        <v>0</v>
      </c>
      <c r="L52">
        <v>0</v>
      </c>
      <c r="M52">
        <v>0</v>
      </c>
      <c r="N52">
        <v>0</v>
      </c>
      <c r="O52">
        <v>0</v>
      </c>
      <c r="P52">
        <v>0</v>
      </c>
      <c r="Q52">
        <v>18</v>
      </c>
      <c r="R52">
        <v>166</v>
      </c>
      <c r="S52" t="str">
        <f>IFERROR(VLOOKUP(R52,[2]WingLookTable!$A:$B,2,0),"캐릭터없음")</f>
        <v>Wing_DustMultiNoisePatternFullFast</v>
      </c>
      <c r="T52">
        <f t="shared" ca="1" si="10"/>
        <v>360</v>
      </c>
      <c r="U5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2" t="str">
        <f t="shared" si="11"/>
        <v>{"dy":25,"sl":1,"id":"Actor1216m","stats":{"tr":3,"trp":6,"str":15,"dex":0,"int":0,"vit":0,"train":0,"wgGr0":0,"wgGr1":0,"wgGr2":0,"wgGr3":18,"wgLk":166}}</v>
      </c>
      <c r="AC52">
        <v>51</v>
      </c>
      <c r="AD52">
        <v>272</v>
      </c>
    </row>
    <row r="53" spans="1:30">
      <c r="A53">
        <v>25</v>
      </c>
      <c r="B53">
        <v>2</v>
      </c>
      <c r="C53" t="str">
        <f t="shared" ca="1" si="9"/>
        <v>Actor0201m</v>
      </c>
      <c r="D53" t="str">
        <f>IF(ISBLANK(F53),"",
IFERROR(VLOOKUP(F53,[2]ActorTable!$A:$H,MATCH("이름참고",[2]ActorTable!$1:$1,0),0),"캐릭터없음"))</f>
        <v>무테이</v>
      </c>
      <c r="E53" t="str">
        <f t="shared" si="13"/>
        <v/>
      </c>
      <c r="F53" t="s">
        <v>404</v>
      </c>
      <c r="G53">
        <v>3</v>
      </c>
      <c r="H53">
        <v>6</v>
      </c>
      <c r="I53">
        <v>0</v>
      </c>
      <c r="J53">
        <v>0</v>
      </c>
      <c r="K53">
        <v>15</v>
      </c>
      <c r="L53">
        <v>0</v>
      </c>
      <c r="M53">
        <v>0</v>
      </c>
      <c r="N53">
        <v>0</v>
      </c>
      <c r="O53">
        <v>0</v>
      </c>
      <c r="P53">
        <v>0</v>
      </c>
      <c r="Q53">
        <v>18</v>
      </c>
      <c r="R53">
        <v>315</v>
      </c>
      <c r="S53" t="str">
        <f>IFERROR(VLOOKUP(R53,[2]WingLookTable!$A:$B,2,0),"캐릭터없음")</f>
        <v>Wing_DustMultiNoiseOtherOtherSlow</v>
      </c>
      <c r="T53">
        <f t="shared" ca="1" si="10"/>
        <v>205</v>
      </c>
      <c r="U5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3" t="str">
        <f t="shared" si="11"/>
        <v>{"dy":25,"sl":2,"id":"Actor3021m","stats":{"tr":3,"trp":6,"str":0,"dex":0,"int":15,"vit":0,"train":0,"wgGr0":0,"wgGr1":0,"wgGr2":0,"wgGr3":18,"wgLk":315}}</v>
      </c>
      <c r="AC53">
        <v>52</v>
      </c>
      <c r="AD53">
        <v>276</v>
      </c>
    </row>
    <row r="54" spans="1:30">
      <c r="A54">
        <v>26</v>
      </c>
      <c r="B54">
        <v>1</v>
      </c>
      <c r="C54" t="str">
        <f t="shared" ca="1" si="9"/>
        <v>Actor0037m</v>
      </c>
      <c r="D54" t="str">
        <f>IF(ISBLANK(F54),"",
IFERROR(VLOOKUP(F54,[2]ActorTable!$A:$H,MATCH("이름참고",[2]ActorTable!$1:$1,0),0),"캐릭터없음"))</f>
        <v>닉스</v>
      </c>
      <c r="E54" t="str">
        <f t="shared" si="13"/>
        <v/>
      </c>
      <c r="F54" t="s">
        <v>405</v>
      </c>
      <c r="G54">
        <v>3</v>
      </c>
      <c r="H54">
        <v>6</v>
      </c>
      <c r="I54">
        <v>0</v>
      </c>
      <c r="J54">
        <v>0</v>
      </c>
      <c r="K54">
        <v>15</v>
      </c>
      <c r="L54">
        <v>0</v>
      </c>
      <c r="M54">
        <v>0</v>
      </c>
      <c r="N54">
        <v>0</v>
      </c>
      <c r="O54">
        <v>0</v>
      </c>
      <c r="P54">
        <v>0</v>
      </c>
      <c r="Q54">
        <v>18</v>
      </c>
      <c r="R54">
        <v>369</v>
      </c>
      <c r="S54" t="str">
        <f>IFERROR(VLOOKUP(R54,[2]WingLookTable!$A:$B,2,0),"캐릭터없음")</f>
        <v>Wing_SkyLightningSineOtherFast</v>
      </c>
      <c r="T54">
        <f t="shared" ca="1" si="10"/>
        <v>336</v>
      </c>
      <c r="U5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4" t="str">
        <f t="shared" si="11"/>
        <v>{"dy":26,"sl":1,"id":"Actor1109m","stats":{"tr":3,"trp":6,"str":0,"dex":0,"int":15,"vit":0,"train":0,"wgGr0":0,"wgGr1":0,"wgGr2":0,"wgGr3":18,"wgLk":369}}</v>
      </c>
      <c r="AC54">
        <v>53</v>
      </c>
      <c r="AD54">
        <v>280</v>
      </c>
    </row>
    <row r="55" spans="1:30">
      <c r="A55">
        <v>26</v>
      </c>
      <c r="B55">
        <v>2</v>
      </c>
      <c r="C55" t="str">
        <f t="shared" ca="1" si="9"/>
        <v>Actor0104m</v>
      </c>
      <c r="D55" t="str">
        <f>IF(ISBLANK(F55),"",
IFERROR(VLOOKUP(F55,[2]ActorTable!$A:$H,MATCH("이름참고",[2]ActorTable!$1:$1,0),0),"캐릭터없음"))</f>
        <v>그루퍼스</v>
      </c>
      <c r="E55" t="str">
        <f t="shared" si="13"/>
        <v/>
      </c>
      <c r="F55" t="s">
        <v>406</v>
      </c>
      <c r="G55">
        <v>3</v>
      </c>
      <c r="H55">
        <v>6</v>
      </c>
      <c r="I55">
        <v>0</v>
      </c>
      <c r="J55">
        <v>15</v>
      </c>
      <c r="K55">
        <v>0</v>
      </c>
      <c r="L55">
        <v>0</v>
      </c>
      <c r="M55">
        <v>0</v>
      </c>
      <c r="N55">
        <v>0</v>
      </c>
      <c r="O55">
        <v>0</v>
      </c>
      <c r="P55">
        <v>0</v>
      </c>
      <c r="Q55">
        <v>18</v>
      </c>
      <c r="R55">
        <v>160</v>
      </c>
      <c r="S55" t="str">
        <f>IFERROR(VLOOKUP(R55,[2]WingLookTable!$A:$B,2,0),"캐릭터없음")</f>
        <v>Wing_DustGreenSineFullOtherFast</v>
      </c>
      <c r="T55">
        <f t="shared" ca="1" si="10"/>
        <v>229</v>
      </c>
      <c r="U5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5" t="str">
        <f t="shared" si="11"/>
        <v>{"dy":26,"sl":2,"id":"Actor2010m","stats":{"tr":3,"trp":6,"str":0,"dex":15,"int":0,"vit":0,"train":0,"wgGr0":0,"wgGr1":0,"wgGr2":0,"wgGr3":18,"wgLk":160}}</v>
      </c>
      <c r="AC55">
        <v>54</v>
      </c>
      <c r="AD55">
        <v>284</v>
      </c>
    </row>
    <row r="56" spans="1:30">
      <c r="A56">
        <v>27</v>
      </c>
      <c r="B56">
        <v>1</v>
      </c>
      <c r="C56" t="str">
        <f t="shared" ca="1" si="9"/>
        <v>Actor0125m</v>
      </c>
      <c r="D56" t="str">
        <f>IF(ISBLANK(F56),"",
IFERROR(VLOOKUP(F56,[2]ActorTable!$A:$H,MATCH("이름참고",[2]ActorTable!$1:$1,0),0),"캐릭터없음"))</f>
        <v>오비우스</v>
      </c>
      <c r="E56" t="str">
        <f t="shared" si="13"/>
        <v/>
      </c>
      <c r="F56" t="s">
        <v>440</v>
      </c>
      <c r="G56">
        <v>3</v>
      </c>
      <c r="H56">
        <v>6</v>
      </c>
      <c r="I56">
        <v>0</v>
      </c>
      <c r="J56">
        <v>0</v>
      </c>
      <c r="K56">
        <v>15</v>
      </c>
      <c r="L56">
        <v>0</v>
      </c>
      <c r="M56">
        <v>0</v>
      </c>
      <c r="N56">
        <v>0</v>
      </c>
      <c r="O56">
        <v>0</v>
      </c>
      <c r="P56">
        <v>0</v>
      </c>
      <c r="Q56">
        <v>18</v>
      </c>
      <c r="R56">
        <v>226</v>
      </c>
      <c r="S56" t="str">
        <f>IFERROR(VLOOKUP(R56,[2]WingLookTable!$A:$B,2,0),"캐릭터없음")</f>
        <v>Wing_MultiOtherNoiseFullFast</v>
      </c>
      <c r="T56">
        <f t="shared" ca="1" si="10"/>
        <v>163</v>
      </c>
      <c r="U56"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v>
      </c>
      <c r="V56" t="str">
        <f t="shared" si="11"/>
        <v>{"dy":27,"sl":1,"id":"Actor1141m","stats":{"tr":3,"trp":6,"str":0,"dex":0,"int":15,"vit":0,"train":0,"wgGr0":0,"wgGr1":0,"wgGr2":0,"wgGr3":18,"wgLk":226}}</v>
      </c>
      <c r="AC56">
        <v>55</v>
      </c>
      <c r="AD56">
        <v>288</v>
      </c>
    </row>
    <row r="57" spans="1:30">
      <c r="A57">
        <v>27</v>
      </c>
      <c r="B57">
        <v>2</v>
      </c>
      <c r="C57" t="str">
        <f t="shared" ca="1" si="9"/>
        <v>Actor3022m</v>
      </c>
      <c r="D57" t="str">
        <f>IF(ISBLANK(F57),"",
IFERROR(VLOOKUP(F57,[2]ActorTable!$A:$H,MATCH("이름참고",[2]ActorTable!$1:$1,0),0),"캐릭터없음"))</f>
        <v>소하</v>
      </c>
      <c r="E57" t="str">
        <f t="shared" si="13"/>
        <v/>
      </c>
      <c r="F57" t="s">
        <v>441</v>
      </c>
      <c r="G57">
        <v>3</v>
      </c>
      <c r="H57">
        <v>6</v>
      </c>
      <c r="I57">
        <v>0</v>
      </c>
      <c r="J57">
        <v>15</v>
      </c>
      <c r="K57">
        <v>0</v>
      </c>
      <c r="L57">
        <v>0</v>
      </c>
      <c r="M57">
        <v>0</v>
      </c>
      <c r="N57">
        <v>0</v>
      </c>
      <c r="O57">
        <v>0</v>
      </c>
      <c r="P57">
        <v>0</v>
      </c>
      <c r="Q57">
        <v>18</v>
      </c>
      <c r="R57">
        <v>190</v>
      </c>
      <c r="S57" t="str">
        <f>IFERROR(VLOOKUP(R57,[2]WingLookTable!$A:$B,2,0),"캐릭터없음")</f>
        <v>Wing_DustYellowNoisePatternStripeSlow</v>
      </c>
      <c r="T57">
        <f t="shared" ca="1" si="10"/>
        <v>133</v>
      </c>
      <c r="U57"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v>
      </c>
      <c r="V57" t="str">
        <f t="shared" si="11"/>
        <v>{"dy":27,"sl":2,"id":"Actor1002m","stats":{"tr":3,"trp":6,"str":0,"dex":15,"int":0,"vit":0,"train":0,"wgGr0":0,"wgGr1":0,"wgGr2":0,"wgGr3":18,"wgLk":190}}</v>
      </c>
      <c r="AC57">
        <v>56</v>
      </c>
      <c r="AD57">
        <v>291</v>
      </c>
    </row>
    <row r="58" spans="1:30">
      <c r="A58">
        <v>28</v>
      </c>
      <c r="B58">
        <v>1</v>
      </c>
      <c r="C58" t="str">
        <f t="shared" ca="1" si="9"/>
        <v>Actor3022m</v>
      </c>
      <c r="D58" t="str">
        <f>IF(ISBLANK(F58),"",
IFERROR(VLOOKUP(F58,[2]ActorTable!$A:$H,MATCH("이름참고",[2]ActorTable!$1:$1,0),0),"캐릭터없음"))</f>
        <v>프로토27</v>
      </c>
      <c r="E58" t="str">
        <f t="shared" si="13"/>
        <v/>
      </c>
      <c r="F58" t="s">
        <v>446</v>
      </c>
      <c r="G58">
        <v>3</v>
      </c>
      <c r="H58">
        <v>6</v>
      </c>
      <c r="I58">
        <v>15</v>
      </c>
      <c r="J58">
        <v>0</v>
      </c>
      <c r="K58">
        <v>0</v>
      </c>
      <c r="L58">
        <v>0</v>
      </c>
      <c r="M58">
        <v>0</v>
      </c>
      <c r="N58">
        <v>0</v>
      </c>
      <c r="O58">
        <v>0</v>
      </c>
      <c r="P58">
        <v>0</v>
      </c>
      <c r="Q58">
        <v>18</v>
      </c>
      <c r="R58">
        <v>113</v>
      </c>
      <c r="S58" t="str">
        <f>IFERROR(VLOOKUP(R58,[2]WingLookTable!$A:$B,2,0),"캐릭터없음")</f>
        <v>Wing_BlueSineFullStripeFast</v>
      </c>
      <c r="T58">
        <f t="shared" ca="1" si="10"/>
        <v>372</v>
      </c>
      <c r="U58"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v>
      </c>
      <c r="V58" t="str">
        <f t="shared" si="11"/>
        <v>{"dy":28,"sl":1,"id":"Actor1216m","stats":{"tr":3,"trp":6,"str":15,"dex":0,"int":0,"vit":0,"train":0,"wgGr0":0,"wgGr1":0,"wgGr2":0,"wgGr3":18,"wgLk":113}}</v>
      </c>
      <c r="AC58">
        <v>57</v>
      </c>
      <c r="AD58">
        <v>294</v>
      </c>
    </row>
    <row r="59" spans="1:30">
      <c r="A59">
        <v>28</v>
      </c>
      <c r="B59">
        <v>2</v>
      </c>
      <c r="C59" t="str">
        <f t="shared" ca="1" si="9"/>
        <v>Actor0030m</v>
      </c>
      <c r="D59" t="str">
        <f>IF(ISBLANK(F59),"",
IFERROR(VLOOKUP(F59,[2]ActorTable!$A:$H,MATCH("이름참고",[2]ActorTable!$1:$1,0),0),"캐릭터없음"))</f>
        <v>튤린</v>
      </c>
      <c r="E59" t="str">
        <f t="shared" si="13"/>
        <v/>
      </c>
      <c r="F59" t="s">
        <v>445</v>
      </c>
      <c r="G59">
        <v>3</v>
      </c>
      <c r="H59">
        <v>6</v>
      </c>
      <c r="I59">
        <v>0</v>
      </c>
      <c r="J59">
        <v>15</v>
      </c>
      <c r="K59">
        <v>0</v>
      </c>
      <c r="L59">
        <v>0</v>
      </c>
      <c r="M59">
        <v>0</v>
      </c>
      <c r="N59">
        <v>0</v>
      </c>
      <c r="O59">
        <v>0</v>
      </c>
      <c r="P59">
        <v>0</v>
      </c>
      <c r="Q59">
        <v>18</v>
      </c>
      <c r="R59">
        <v>280</v>
      </c>
      <c r="S59" t="str">
        <f>IFERROR(VLOOKUP(R59,[2]WingLookTable!$A:$B,2,0),"캐릭터없음")</f>
        <v>Wing_YellowFullSineStripeSlow</v>
      </c>
      <c r="T59">
        <f t="shared" ca="1" si="10"/>
        <v>236</v>
      </c>
      <c r="U59"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v>
      </c>
      <c r="V59" t="str">
        <f t="shared" si="11"/>
        <v>{"dy":28,"sl":2,"id":"Actor0037m","stats":{"tr":3,"trp":6,"str":0,"dex":15,"int":0,"vit":0,"train":0,"wgGr0":0,"wgGr1":0,"wgGr2":0,"wgGr3":18,"wgLk":280}}</v>
      </c>
      <c r="AC59">
        <v>58</v>
      </c>
      <c r="AD59">
        <v>297</v>
      </c>
    </row>
    <row r="60" spans="1:30">
      <c r="A60">
        <v>29</v>
      </c>
      <c r="B60">
        <v>1</v>
      </c>
      <c r="C60" t="str">
        <f t="shared" ca="1" si="9"/>
        <v>Actor2120m</v>
      </c>
      <c r="D60" t="str">
        <f>IF(ISBLANK(F60),"",
IFERROR(VLOOKUP(F60,[2]ActorTable!$A:$H,MATCH("이름참고",[2]ActorTable!$1:$1,0),0),"캐릭터없음"))</f>
        <v>니엘</v>
      </c>
      <c r="E60" t="str">
        <f t="shared" si="13"/>
        <v/>
      </c>
      <c r="F60" t="s">
        <v>447</v>
      </c>
      <c r="G60">
        <v>3</v>
      </c>
      <c r="H60">
        <v>6</v>
      </c>
      <c r="I60">
        <v>0</v>
      </c>
      <c r="J60">
        <v>0</v>
      </c>
      <c r="K60">
        <v>15</v>
      </c>
      <c r="L60">
        <v>0</v>
      </c>
      <c r="M60">
        <v>0</v>
      </c>
      <c r="N60">
        <v>0</v>
      </c>
      <c r="O60">
        <v>0</v>
      </c>
      <c r="P60">
        <v>0</v>
      </c>
      <c r="Q60">
        <v>18</v>
      </c>
      <c r="R60">
        <v>211</v>
      </c>
      <c r="S60" t="str">
        <f>IFERROR(VLOOKUP(R60,[2]WingLookTable!$A:$B,2,0),"캐릭터없음")</f>
        <v>Wing_FireSinePatternFullSlow</v>
      </c>
      <c r="T60">
        <f t="shared" ca="1" si="10"/>
        <v>294</v>
      </c>
      <c r="U60"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v>
      </c>
      <c r="V60" t="str">
        <f t="shared" si="11"/>
        <v>{"dy":29,"sl":1,"id":"Actor2238m","stats":{"tr":3,"trp":6,"str":0,"dex":0,"int":15,"vit":0,"train":0,"wgGr0":0,"wgGr1":0,"wgGr2":0,"wgGr3":18,"wgLk":211}}</v>
      </c>
      <c r="AC60">
        <v>59</v>
      </c>
      <c r="AD60">
        <v>300</v>
      </c>
    </row>
    <row r="61" spans="1:30">
      <c r="A61">
        <v>29</v>
      </c>
      <c r="B61">
        <v>2</v>
      </c>
      <c r="C61" t="str">
        <f t="shared" ca="1" si="9"/>
        <v>Actor0037m</v>
      </c>
      <c r="D61" t="str">
        <f>IF(ISBLANK(F61),"",
IFERROR(VLOOKUP(F61,[2]ActorTable!$A:$H,MATCH("이름참고",[2]ActorTable!$1:$1,0),0),"캐릭터없음"))</f>
        <v>테이슨</v>
      </c>
      <c r="E61" t="str">
        <f t="shared" si="13"/>
        <v/>
      </c>
      <c r="F61" t="s">
        <v>444</v>
      </c>
      <c r="G61">
        <v>3</v>
      </c>
      <c r="H61">
        <v>6</v>
      </c>
      <c r="I61">
        <v>0</v>
      </c>
      <c r="J61">
        <v>15</v>
      </c>
      <c r="K61">
        <v>0</v>
      </c>
      <c r="L61">
        <v>0</v>
      </c>
      <c r="M61">
        <v>0</v>
      </c>
      <c r="N61">
        <v>0</v>
      </c>
      <c r="O61">
        <v>0</v>
      </c>
      <c r="P61">
        <v>0</v>
      </c>
      <c r="Q61">
        <v>18</v>
      </c>
      <c r="R61">
        <v>340</v>
      </c>
      <c r="S61" t="str">
        <f>IFERROR(VLOOKUP(R61,[2]WingLookTable!$A:$B,2,0),"캐릭터없음")</f>
        <v>Wing_DustRedStripeFullOtherSlow</v>
      </c>
      <c r="T61">
        <f t="shared" ca="1" si="10"/>
        <v>324</v>
      </c>
      <c r="U61"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v>
      </c>
      <c r="V61" t="str">
        <f t="shared" si="11"/>
        <v>{"dy":29,"sl":2,"id":"Actor1108m","stats":{"tr":3,"trp":6,"str":0,"dex":15,"int":0,"vit":0,"train":0,"wgGr0":0,"wgGr1":0,"wgGr2":0,"wgGr3":18,"wgLk":340}}</v>
      </c>
      <c r="AC61">
        <v>60</v>
      </c>
      <c r="AD61">
        <v>303</v>
      </c>
    </row>
    <row r="62" spans="1:30">
      <c r="A62">
        <v>30</v>
      </c>
      <c r="B62">
        <v>1</v>
      </c>
      <c r="C62" t="str">
        <f t="shared" ca="1" si="9"/>
        <v>Actor1005m</v>
      </c>
      <c r="D62" t="str">
        <f>IF(ISBLANK(F62),"",
IFERROR(VLOOKUP(F62,[2]ActorTable!$A:$H,MATCH("이름참고",[2]ActorTable!$1:$1,0),0),"캐릭터없음"))</f>
        <v>카츄진</v>
      </c>
      <c r="E62" t="str">
        <f t="shared" si="13"/>
        <v/>
      </c>
      <c r="F62" t="s">
        <v>452</v>
      </c>
      <c r="G62">
        <v>3</v>
      </c>
      <c r="H62">
        <v>6</v>
      </c>
      <c r="I62">
        <v>0</v>
      </c>
      <c r="J62">
        <v>15</v>
      </c>
      <c r="K62">
        <v>0</v>
      </c>
      <c r="L62">
        <v>0</v>
      </c>
      <c r="M62">
        <v>0</v>
      </c>
      <c r="N62">
        <v>0</v>
      </c>
      <c r="O62">
        <v>0</v>
      </c>
      <c r="P62">
        <v>0</v>
      </c>
      <c r="Q62">
        <v>18</v>
      </c>
      <c r="R62">
        <v>187</v>
      </c>
      <c r="S62" t="str">
        <f>IFERROR(VLOOKUP(R62,[2]WingLookTable!$A:$B,2,0),"캐릭터없음")</f>
        <v>Wing_DustPurpleSinePatternFullFast</v>
      </c>
      <c r="T62">
        <f t="shared" ca="1" si="10"/>
        <v>332</v>
      </c>
      <c r="U62"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v>
      </c>
      <c r="V62" t="str">
        <f t="shared" si="11"/>
        <v>{"dy":30,"sl":1,"id":"Actor3117m","stats":{"tr":3,"trp":6,"str":0,"dex":15,"int":0,"vit":0,"train":0,"wgGr0":0,"wgGr1":0,"wgGr2":0,"wgGr3":18,"wgLk":187}}</v>
      </c>
      <c r="AC62">
        <v>61</v>
      </c>
      <c r="AD62">
        <v>306</v>
      </c>
    </row>
    <row r="63" spans="1:30">
      <c r="A63">
        <v>30</v>
      </c>
      <c r="B63">
        <v>2</v>
      </c>
      <c r="C63" t="str">
        <f t="shared" ca="1" si="9"/>
        <v>Actor0007m</v>
      </c>
      <c r="D63" t="str">
        <f>IF(ISBLANK(F63),"",
IFERROR(VLOOKUP(F63,[2]ActorTable!$A:$H,MATCH("이름참고",[2]ActorTable!$1:$1,0),0),"캐릭터없음"))</f>
        <v>딘즈</v>
      </c>
      <c r="E63" t="str">
        <f t="shared" si="13"/>
        <v/>
      </c>
      <c r="F63" t="s">
        <v>451</v>
      </c>
      <c r="G63">
        <v>3</v>
      </c>
      <c r="H63">
        <v>6</v>
      </c>
      <c r="I63">
        <v>0</v>
      </c>
      <c r="J63">
        <v>5</v>
      </c>
      <c r="K63">
        <v>10</v>
      </c>
      <c r="L63">
        <v>0</v>
      </c>
      <c r="M63">
        <v>0</v>
      </c>
      <c r="N63">
        <v>0</v>
      </c>
      <c r="O63">
        <v>0</v>
      </c>
      <c r="P63">
        <v>0</v>
      </c>
      <c r="Q63">
        <v>18</v>
      </c>
      <c r="R63">
        <v>291</v>
      </c>
      <c r="S63" t="str">
        <f>IFERROR(VLOOKUP(R63,[2]WingLookTable!$A:$B,2,0),"캐릭터없음")</f>
        <v>Wing_BlackNoiseSineOtherSlow</v>
      </c>
      <c r="T63">
        <f t="shared" ca="1" si="10"/>
        <v>340</v>
      </c>
      <c r="U63"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v>
      </c>
      <c r="V63" t="str">
        <f t="shared" si="11"/>
        <v>{"dy":30,"sl":2,"id":"Actor3022m","stats":{"tr":3,"trp":6,"str":0,"dex":5,"int":10,"vit":0,"train":0,"wgGr0":0,"wgGr1":0,"wgGr2":0,"wgGr3":18,"wgLk":291}}</v>
      </c>
      <c r="AC63">
        <v>62</v>
      </c>
      <c r="AD63">
        <v>309</v>
      </c>
    </row>
    <row r="64" spans="1:30">
      <c r="A64">
        <v>31</v>
      </c>
      <c r="B64">
        <v>1</v>
      </c>
      <c r="C64" t="str">
        <f t="shared" ca="1" si="9"/>
        <v>Actor0007m</v>
      </c>
      <c r="D64" t="str">
        <f>IF(ISBLANK(F64),"",
IFERROR(VLOOKUP(F64,[2]ActorTable!$A:$H,MATCH("이름참고",[2]ActorTable!$1:$1,0),0),"캐릭터없음"))</f>
        <v>라무무</v>
      </c>
      <c r="E64" t="str">
        <f t="shared" si="13"/>
        <v/>
      </c>
      <c r="F64" t="s">
        <v>450</v>
      </c>
      <c r="G64">
        <v>3</v>
      </c>
      <c r="H64">
        <v>6</v>
      </c>
      <c r="I64">
        <v>0</v>
      </c>
      <c r="J64">
        <v>0</v>
      </c>
      <c r="K64">
        <v>15</v>
      </c>
      <c r="L64">
        <v>0</v>
      </c>
      <c r="M64">
        <v>0</v>
      </c>
      <c r="N64">
        <v>0</v>
      </c>
      <c r="O64">
        <v>0</v>
      </c>
      <c r="P64">
        <v>0</v>
      </c>
      <c r="Q64">
        <v>18</v>
      </c>
      <c r="R64">
        <v>223</v>
      </c>
      <c r="S64" t="str">
        <f>IFERROR(VLOOKUP(R64,[2]WingLookTable!$A:$B,2,0),"캐릭터없음")</f>
        <v>Wing_MultiFullOtherFullFast</v>
      </c>
      <c r="T64">
        <f t="shared" ca="1" si="10"/>
        <v>309</v>
      </c>
      <c r="U64"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v>
      </c>
      <c r="V64" t="str">
        <f t="shared" si="11"/>
        <v>{"dy":31,"sl":1,"id":"Actor3231m","stats":{"tr":3,"trp":6,"str":0,"dex":0,"int":15,"vit":0,"train":0,"wgGr0":0,"wgGr1":0,"wgGr2":0,"wgGr3":18,"wgLk":223}}</v>
      </c>
      <c r="AC64">
        <v>63</v>
      </c>
      <c r="AD64">
        <v>312</v>
      </c>
    </row>
    <row r="65" spans="1:30">
      <c r="A65">
        <v>31</v>
      </c>
      <c r="B65">
        <v>2</v>
      </c>
      <c r="C65" t="str">
        <f t="shared" ca="1" si="9"/>
        <v>Actor1108m</v>
      </c>
      <c r="D65" t="str">
        <f>IF(ISBLANK(F65),"",
IFERROR(VLOOKUP(F65,[2]ActorTable!$A:$H,MATCH("이름참고",[2]ActorTable!$1:$1,0),0),"캐릭터없음"))</f>
        <v>프리스</v>
      </c>
      <c r="E65" t="str">
        <f t="shared" si="13"/>
        <v/>
      </c>
      <c r="F65" t="s">
        <v>457</v>
      </c>
      <c r="G65">
        <v>3</v>
      </c>
      <c r="H65">
        <v>6</v>
      </c>
      <c r="I65">
        <v>8</v>
      </c>
      <c r="J65">
        <v>0</v>
      </c>
      <c r="K65">
        <v>0</v>
      </c>
      <c r="L65">
        <v>7</v>
      </c>
      <c r="M65">
        <v>0</v>
      </c>
      <c r="N65">
        <v>0</v>
      </c>
      <c r="O65">
        <v>0</v>
      </c>
      <c r="P65">
        <v>0</v>
      </c>
      <c r="Q65">
        <v>18</v>
      </c>
      <c r="R65">
        <v>268</v>
      </c>
      <c r="S65" t="str">
        <f>IFERROR(VLOOKUP(R65,[2]WingLookTable!$A:$B,2,0),"캐릭터없음")</f>
        <v>Wing_SkySineSineFullSlow</v>
      </c>
      <c r="T65">
        <f t="shared" ca="1" si="10"/>
        <v>288</v>
      </c>
      <c r="U65" t="str">
        <f t="shared" ca="1" si="3"/>
        <v>{"dy":1,"sl":1,"id":"Actor0240m","stats":{"tr":3,"trp":6,"str":15,"dex":0,"int":0,"vit":0,"train":0,"wgGr0":0,"wgGr1":0,"wgGr2":0,"wgGr3":18,"wgLk":232}},{"dy":1,"sl":2,"id":"Actor2128m","stats":{"tr":3,"trp":6,"str":7,"dex":8,"int":0,"vit":0,"train":0,"wgGr0":0,"wgGr1":0,"wgGr2":0,"wgGr3":18,"wgLk":129}},{"dy":1,"sl":3,"id":"Actor1005m","stats":{"tr":3,"trp":6,"str":0,"dex":7,"int":0,"vit":8,"train":0,"wgGr0":0,"wgGr1":0,"wgGr2":0,"wgGr3":18,"wgLk":256}},{"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V65" t="str">
        <f t="shared" si="11"/>
        <v>{"dy":31,"sl":2,"id":"Actor0125m","stats":{"tr":3,"trp":6,"str":8,"dex":0,"int":0,"vit":7,"train":0,"wgGr0":0,"wgGr1":0,"wgGr2":0,"wgGr3":18,"wgLk":268}}</v>
      </c>
      <c r="AC65">
        <v>64</v>
      </c>
      <c r="AD65">
        <v>315</v>
      </c>
    </row>
    <row r="66" spans="1:30">
      <c r="AC66">
        <v>65</v>
      </c>
      <c r="AD66">
        <v>318</v>
      </c>
    </row>
    <row r="67" spans="1:30">
      <c r="AC67">
        <v>66</v>
      </c>
      <c r="AD67">
        <v>321</v>
      </c>
    </row>
    <row r="68" spans="1:30">
      <c r="AC68">
        <v>67</v>
      </c>
      <c r="AD68">
        <v>324</v>
      </c>
    </row>
    <row r="69" spans="1:30">
      <c r="AC69">
        <v>68</v>
      </c>
      <c r="AD69">
        <v>328</v>
      </c>
    </row>
    <row r="70" spans="1:30">
      <c r="AC70">
        <v>69</v>
      </c>
      <c r="AD70">
        <v>332</v>
      </c>
    </row>
    <row r="71" spans="1:30">
      <c r="AC71">
        <v>70</v>
      </c>
      <c r="AD71">
        <v>336</v>
      </c>
    </row>
    <row r="72" spans="1:30">
      <c r="AC72">
        <v>71</v>
      </c>
      <c r="AD72">
        <v>340</v>
      </c>
    </row>
    <row r="73" spans="1:30">
      <c r="AC73">
        <v>72</v>
      </c>
      <c r="AD73">
        <v>344</v>
      </c>
    </row>
    <row r="74" spans="1:30">
      <c r="AC74">
        <v>73</v>
      </c>
      <c r="AD74">
        <v>348</v>
      </c>
    </row>
    <row r="75" spans="1:30">
      <c r="AC75">
        <v>74</v>
      </c>
      <c r="AD75">
        <v>352</v>
      </c>
    </row>
    <row r="76" spans="1:30">
      <c r="AC76">
        <v>75</v>
      </c>
      <c r="AD76">
        <v>356</v>
      </c>
    </row>
    <row r="77" spans="1:30">
      <c r="AC77">
        <v>76</v>
      </c>
      <c r="AD77">
        <v>360</v>
      </c>
    </row>
    <row r="78" spans="1:30">
      <c r="AC78">
        <v>77</v>
      </c>
      <c r="AD78">
        <v>363</v>
      </c>
    </row>
    <row r="79" spans="1:30">
      <c r="AC79">
        <v>78</v>
      </c>
      <c r="AD79">
        <v>366</v>
      </c>
    </row>
    <row r="80" spans="1:30">
      <c r="AC80">
        <v>79</v>
      </c>
      <c r="AD80">
        <v>369</v>
      </c>
    </row>
    <row r="81" spans="29:30">
      <c r="AC81">
        <v>80</v>
      </c>
      <c r="AD81">
        <v>372</v>
      </c>
    </row>
  </sheetData>
  <sortState xmlns:xlrd2="http://schemas.microsoft.com/office/spreadsheetml/2017/richdata2" ref="Z2:AA32">
    <sortCondition ref="Z2:Z32"/>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tabSelected="1"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470</v>
      </c>
      <c r="B5">
        <v>175</v>
      </c>
      <c r="C5" t="s">
        <v>468</v>
      </c>
      <c r="D5" t="s">
        <v>469</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230</v>
      </c>
      <c r="C2" s="1">
        <v>0.99</v>
      </c>
      <c r="D2" s="1">
        <v>1200</v>
      </c>
      <c r="E2">
        <v>15</v>
      </c>
    </row>
    <row r="3" spans="1:6">
      <c r="A3" t="s">
        <v>16</v>
      </c>
      <c r="B3" t="s">
        <v>232</v>
      </c>
      <c r="C3" s="1">
        <v>4.99</v>
      </c>
      <c r="D3" s="1">
        <v>5900</v>
      </c>
      <c r="E3">
        <v>85</v>
      </c>
    </row>
    <row r="4" spans="1:6">
      <c r="A4" t="s">
        <v>17</v>
      </c>
      <c r="B4" t="s">
        <v>234</v>
      </c>
      <c r="C4" s="1">
        <v>9.99</v>
      </c>
      <c r="D4" s="1">
        <v>12000</v>
      </c>
      <c r="E4">
        <v>180</v>
      </c>
      <c r="F4" t="s">
        <v>21</v>
      </c>
    </row>
    <row r="5" spans="1:6">
      <c r="A5" t="s">
        <v>18</v>
      </c>
      <c r="B5" t="s">
        <v>235</v>
      </c>
      <c r="C5" s="1">
        <v>19.989999999999998</v>
      </c>
      <c r="D5" s="1">
        <v>25000</v>
      </c>
      <c r="E5">
        <v>390</v>
      </c>
    </row>
    <row r="6" spans="1:6">
      <c r="A6" t="s">
        <v>19</v>
      </c>
      <c r="B6" t="s">
        <v>231</v>
      </c>
      <c r="C6" s="1">
        <v>49.99</v>
      </c>
      <c r="D6" s="1">
        <v>65000</v>
      </c>
      <c r="E6">
        <v>1050</v>
      </c>
    </row>
    <row r="7" spans="1:6">
      <c r="A7" t="s">
        <v>20</v>
      </c>
      <c r="B7" t="s">
        <v>233</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236</v>
      </c>
      <c r="C2">
        <v>30</v>
      </c>
      <c r="D2">
        <v>9500</v>
      </c>
    </row>
    <row r="3" spans="1:6">
      <c r="A3" t="s">
        <v>7</v>
      </c>
      <c r="B3" t="s">
        <v>237</v>
      </c>
      <c r="C3">
        <v>140</v>
      </c>
      <c r="D3">
        <v>48000</v>
      </c>
      <c r="E3" t="s">
        <v>10</v>
      </c>
      <c r="F3">
        <v>8</v>
      </c>
    </row>
    <row r="4" spans="1:6">
      <c r="A4" t="s">
        <v>8</v>
      </c>
      <c r="B4" t="s">
        <v>238</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281</v>
      </c>
      <c r="B1" s="2" t="s">
        <v>11</v>
      </c>
      <c r="C1" s="4" t="s">
        <v>30</v>
      </c>
      <c r="D1" s="5" t="s">
        <v>29</v>
      </c>
      <c r="E1" s="3" t="s">
        <v>5</v>
      </c>
      <c r="F1" s="3" t="s">
        <v>282</v>
      </c>
    </row>
    <row r="2" spans="1:6">
      <c r="A2" t="s">
        <v>283</v>
      </c>
      <c r="B2" t="s">
        <v>285</v>
      </c>
      <c r="C2" s="1">
        <v>1.99</v>
      </c>
      <c r="D2" s="1">
        <v>2500</v>
      </c>
      <c r="F2">
        <v>1</v>
      </c>
    </row>
    <row r="3" spans="1:6">
      <c r="A3" t="s">
        <v>284</v>
      </c>
      <c r="B3" t="s">
        <v>286</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2021-08-03T03:29:15Z</dcterms:modified>
</cp:coreProperties>
</file>