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07205B2-3275-4814-82A6-B2ABE4D27A21}"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S45" i="9" l="1"/>
  <c r="BS44" i="9"/>
  <c r="BO44" i="9" l="1"/>
  <c r="BO45" i="9"/>
  <c r="AW6" i="9" l="1"/>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4" i="9"/>
  <c r="AH203" i="9"/>
  <c r="AH202" i="9"/>
  <c r="AH201" i="9"/>
  <c r="AH200" i="9"/>
  <c r="AH197" i="9"/>
  <c r="AH196" i="9"/>
  <c r="AH195" i="9"/>
  <c r="AH194" i="9"/>
  <c r="AH193" i="9"/>
  <c r="AH190" i="9"/>
  <c r="AH189" i="9"/>
  <c r="AH188" i="9"/>
  <c r="AH187" i="9"/>
  <c r="AH186" i="9"/>
  <c r="AH183" i="9"/>
  <c r="AH182" i="9"/>
  <c r="AH181" i="9"/>
  <c r="AH180" i="9"/>
  <c r="AH179" i="9"/>
  <c r="AH176" i="9"/>
  <c r="AH175" i="9"/>
  <c r="AH174" i="9"/>
  <c r="AH173" i="9"/>
  <c r="AH172" i="9"/>
  <c r="AH169" i="9"/>
  <c r="AH168" i="9"/>
  <c r="AH167" i="9"/>
  <c r="AH166" i="9"/>
  <c r="AH165" i="9"/>
  <c r="AH162" i="9"/>
  <c r="AH161" i="9"/>
  <c r="AH160" i="9"/>
  <c r="AH159" i="9"/>
  <c r="AH158" i="9"/>
  <c r="AH155" i="9"/>
  <c r="AH154" i="9"/>
  <c r="AH153" i="9"/>
  <c r="AH152" i="9"/>
  <c r="AH151" i="9"/>
  <c r="AH148" i="9"/>
  <c r="AH147" i="9"/>
  <c r="AH146" i="9"/>
  <c r="AH145" i="9"/>
  <c r="AH144" i="9"/>
  <c r="AH141" i="9"/>
  <c r="AH140" i="9"/>
  <c r="AH139" i="9"/>
  <c r="AH138" i="9"/>
  <c r="AH137" i="9"/>
  <c r="AH134" i="9"/>
  <c r="AH133" i="9"/>
  <c r="AH132" i="9"/>
  <c r="AH131" i="9"/>
  <c r="AH130" i="9"/>
  <c r="AH127" i="9"/>
  <c r="AH126" i="9"/>
  <c r="AH125" i="9"/>
  <c r="AH124" i="9"/>
  <c r="AH123"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1" i="9"/>
  <c r="AH70" i="9"/>
  <c r="AH69" i="9"/>
  <c r="AH68" i="9"/>
  <c r="AH67" i="9"/>
  <c r="AH64" i="9"/>
  <c r="AH63" i="9"/>
  <c r="AH62" i="9"/>
  <c r="AH61" i="9"/>
  <c r="AH60" i="9"/>
  <c r="AH57" i="9"/>
  <c r="AH56" i="9"/>
  <c r="AH55" i="9"/>
  <c r="AH54" i="9"/>
  <c r="AH53" i="9"/>
  <c r="AH50" i="9"/>
  <c r="AH49" i="9"/>
  <c r="AH48" i="9"/>
  <c r="AH47" i="9"/>
  <c r="AH46"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Q43" i="9" l="1"/>
  <c r="P112" i="9"/>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R208" i="9" s="1"/>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N257" i="9" s="1"/>
  <c r="L238" i="9"/>
  <c r="Q238" i="9" s="1"/>
  <c r="L229" i="9"/>
  <c r="Q229" i="9" s="1"/>
  <c r="L279" i="9"/>
  <c r="Q279" i="9" s="1"/>
  <c r="L267" i="9"/>
  <c r="Q267" i="9" s="1"/>
  <c r="L272" i="9"/>
  <c r="Q272" i="9" s="1"/>
  <c r="L260" i="9"/>
  <c r="Q260" i="9" s="1"/>
  <c r="L262" i="9"/>
  <c r="Q262" i="9" s="1"/>
  <c r="L264" i="9"/>
  <c r="Q264" i="9" s="1"/>
  <c r="L280" i="9"/>
  <c r="Q280" i="9" s="1"/>
  <c r="L226" i="9"/>
  <c r="N226" i="9" s="1"/>
  <c r="L249" i="9"/>
  <c r="Q249" i="9" s="1"/>
  <c r="L231" i="9"/>
  <c r="Q231" i="9" s="1"/>
  <c r="L273" i="9"/>
  <c r="Q273" i="9" s="1"/>
  <c r="L255" i="9"/>
  <c r="L263" i="9"/>
  <c r="Q263" i="9" s="1"/>
  <c r="L256" i="9"/>
  <c r="N256" i="9" s="1"/>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L254" i="9"/>
  <c r="Q254" i="9" s="1"/>
  <c r="L223" i="9"/>
  <c r="Q223" i="9" s="1"/>
  <c r="L241" i="9"/>
  <c r="Q241" i="9" s="1"/>
  <c r="L240" i="9"/>
  <c r="Q240" i="9" s="1"/>
  <c r="L268" i="9"/>
  <c r="Q268" i="9" s="1"/>
  <c r="L276" i="9"/>
  <c r="Q276" i="9" s="1"/>
  <c r="L237" i="9"/>
  <c r="Q237" i="9" s="1"/>
  <c r="L261" i="9"/>
  <c r="Q261" i="9" s="1"/>
  <c r="L234" i="9"/>
  <c r="Q234" i="9" s="1"/>
  <c r="L244" i="9"/>
  <c r="Q244" i="9" s="1"/>
  <c r="L225" i="9"/>
  <c r="N225" i="9" s="1"/>
  <c r="L258" i="9"/>
  <c r="Q258" i="9" s="1"/>
  <c r="L247" i="9"/>
  <c r="Q247" i="9" s="1"/>
  <c r="L233" i="9"/>
  <c r="Q233" i="9" s="1"/>
  <c r="L269" i="9"/>
  <c r="Q269" i="9" s="1"/>
  <c r="S208" i="9" l="1"/>
  <c r="Q224" i="9"/>
  <c r="Q255" i="9"/>
  <c r="P42" i="9"/>
  <c r="S201" i="9"/>
  <c r="P233" i="9"/>
  <c r="P232" i="9"/>
  <c r="P271" i="9"/>
  <c r="P262" i="9"/>
  <c r="P258" i="9"/>
  <c r="P265" i="9"/>
  <c r="P260" i="9"/>
  <c r="P277" i="9"/>
  <c r="P275" i="9"/>
  <c r="P239" i="9"/>
  <c r="P272" i="9"/>
  <c r="P237" i="9"/>
  <c r="P238" i="9"/>
  <c r="P268" i="9"/>
  <c r="P236" i="9"/>
  <c r="P278" i="9"/>
  <c r="P244" i="9"/>
  <c r="P240" i="9"/>
  <c r="P266" i="9"/>
  <c r="P230"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Q274" i="9" s="1"/>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Q243" i="9" s="1"/>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74" i="9" l="1"/>
  <c r="P243" i="9"/>
  <c r="R219" i="9"/>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S255" i="9"/>
  <c r="R273" i="9"/>
  <c r="D6" i="8"/>
  <c r="E6" i="8" s="1"/>
  <c r="Z127" i="9"/>
  <c r="Z126" i="9"/>
  <c r="P256" i="9" l="1"/>
  <c r="S256" i="9"/>
  <c r="M257" i="9"/>
  <c r="Q257" i="9" s="1"/>
  <c r="S226" i="9"/>
  <c r="R227" i="9"/>
  <c r="M228" i="9"/>
  <c r="R228" i="9" s="1"/>
  <c r="R226" i="9"/>
  <c r="M229" i="9"/>
  <c r="AS8" i="9"/>
  <c r="AS11" i="9"/>
  <c r="R256" i="9"/>
  <c r="D7" i="8"/>
  <c r="E7" i="8" s="1"/>
  <c r="AG238" i="9"/>
  <c r="AG269" i="9"/>
  <c r="AG267" i="9"/>
  <c r="P257" i="9" l="1"/>
  <c r="AS7" i="9"/>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AH42" i="9" l="1"/>
  <c r="AH177" i="9"/>
  <c r="AH86" i="9"/>
  <c r="AK70" i="9" l="1"/>
  <c r="AK63" i="9"/>
  <c r="AK71" i="9"/>
  <c r="AK64" i="9"/>
  <c r="O248" i="9" l="1"/>
  <c r="M170" i="9"/>
  <c r="S170" i="9" s="1"/>
  <c r="Z254" i="9" l="1"/>
  <c r="Z221" i="9"/>
  <c r="Z252" i="9"/>
  <c r="Z222" i="9"/>
  <c r="Z223" i="9"/>
  <c r="Z253" i="9"/>
  <c r="AK223" i="9" l="1"/>
  <c r="AK254" i="9"/>
  <c r="AK222" i="9"/>
  <c r="AK221" i="9"/>
  <c r="AK253" i="9"/>
  <c r="AK252" i="9"/>
  <c r="M248" i="9" l="1"/>
  <c r="S248" i="9" l="1"/>
  <c r="R248" i="9"/>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BJ87" i="9" l="1"/>
  <c r="BJ128" i="9"/>
  <c r="O170" i="9"/>
  <c r="BJ83" i="9"/>
  <c r="BJ114" i="9"/>
  <c r="BM2" i="9"/>
  <c r="BJ85" i="9"/>
  <c r="BJ86" i="9"/>
  <c r="BJ82" i="9"/>
  <c r="BJ67" i="9"/>
  <c r="BJ81" i="9"/>
  <c r="BJ84" i="9"/>
  <c r="R170" i="9"/>
  <c r="BJ92" i="9"/>
  <c r="BJ103" i="9"/>
  <c r="BJ115" i="9"/>
  <c r="BJ126" i="9"/>
  <c r="BJ9" i="9"/>
  <c r="BJ124" i="9"/>
  <c r="BJ55" i="9"/>
  <c r="BJ49" i="9"/>
  <c r="BJ31" i="9"/>
  <c r="BJ17" i="9"/>
  <c r="BJ28" i="9"/>
  <c r="BJ76" i="9"/>
  <c r="BJ88" i="9"/>
  <c r="BJ47" i="9"/>
  <c r="BJ30" i="9"/>
  <c r="BJ11" i="9"/>
  <c r="BJ37" i="9"/>
  <c r="BJ102" i="9"/>
  <c r="BJ111" i="9"/>
  <c r="BJ6" i="9"/>
  <c r="BJ113" i="9"/>
  <c r="BJ58" i="9"/>
  <c r="BJ119" i="9"/>
  <c r="BJ33" i="9"/>
  <c r="BJ105" i="9"/>
  <c r="BJ32" i="9"/>
  <c r="BJ75" i="9"/>
  <c r="BJ25" i="9"/>
  <c r="BJ79" i="9"/>
  <c r="BJ19" i="9"/>
  <c r="BJ48" i="9"/>
  <c r="BJ118" i="9"/>
  <c r="BJ122" i="9"/>
  <c r="BJ41" i="9"/>
  <c r="BJ5" i="9"/>
  <c r="BJ78" i="9"/>
  <c r="BJ96" i="9"/>
  <c r="BJ16" i="9"/>
  <c r="BJ107" i="9"/>
  <c r="BJ52" i="9"/>
  <c r="BJ63" i="9"/>
  <c r="BJ112" i="9"/>
  <c r="BJ27" i="9"/>
  <c r="BJ26" i="9"/>
  <c r="BJ93" i="9"/>
  <c r="BJ69" i="9"/>
  <c r="BJ13" i="9"/>
  <c r="BJ59" i="9"/>
  <c r="BJ66" i="9"/>
  <c r="BJ71" i="9"/>
  <c r="BJ61" i="9"/>
  <c r="BJ50" i="9"/>
  <c r="BJ104" i="9"/>
  <c r="BJ45" i="9"/>
  <c r="BJ38" i="9"/>
  <c r="BJ97" i="9"/>
  <c r="BJ120" i="9"/>
  <c r="BJ125" i="9"/>
  <c r="BJ98" i="9"/>
  <c r="BJ108" i="9"/>
  <c r="BJ44" i="9"/>
  <c r="BJ91" i="9"/>
  <c r="BJ20" i="9"/>
  <c r="BJ22" i="9"/>
  <c r="BJ99" i="9"/>
  <c r="BJ7" i="9"/>
  <c r="BJ116" i="9"/>
  <c r="BJ36" i="9"/>
  <c r="BJ35" i="9"/>
  <c r="BJ127" i="9"/>
  <c r="BJ72" i="9"/>
  <c r="BJ90" i="9"/>
  <c r="BJ101" i="9"/>
  <c r="BJ46" i="9"/>
  <c r="BJ10" i="9"/>
  <c r="BJ106" i="9"/>
  <c r="BJ21" i="9"/>
  <c r="BJ57" i="9"/>
  <c r="BJ62" i="9"/>
  <c r="BJ80" i="9"/>
  <c r="BJ14" i="9"/>
  <c r="BJ12" i="9"/>
  <c r="BJ3" i="9"/>
  <c r="BJ34" i="9"/>
  <c r="BJ117" i="9"/>
  <c r="BJ54" i="9"/>
  <c r="BJ89" i="9"/>
  <c r="BJ23" i="9"/>
  <c r="BJ73" i="9"/>
  <c r="BJ94" i="9"/>
  <c r="BJ24" i="9"/>
  <c r="BJ53" i="9"/>
  <c r="BJ64" i="9"/>
  <c r="BJ39" i="9"/>
  <c r="BJ43" i="9"/>
  <c r="BJ60" i="9"/>
  <c r="BJ70" i="9"/>
  <c r="BJ109" i="9"/>
  <c r="BJ123" i="9"/>
  <c r="BJ18" i="9"/>
  <c r="BJ74" i="9"/>
  <c r="BJ65" i="9"/>
  <c r="BJ121" i="9"/>
  <c r="BJ29" i="9"/>
  <c r="BJ77" i="9"/>
  <c r="BJ95" i="9"/>
  <c r="BJ40" i="9"/>
  <c r="BJ4" i="9"/>
  <c r="BJ100" i="9"/>
  <c r="BJ51" i="9"/>
  <c r="BJ15" i="9"/>
  <c r="BJ56" i="9"/>
  <c r="BJ8" i="9"/>
  <c r="BJ68" i="9"/>
  <c r="BJ110" i="9"/>
  <c r="BJ42" i="9"/>
  <c r="BJ2" i="9" l="1"/>
  <c r="BK2" i="9" s="1"/>
  <c r="BL3" i="9" s="1"/>
  <c r="BL1" i="9"/>
  <c r="P170" i="9"/>
  <c r="Q170" i="9"/>
  <c r="BK88" i="9" l="1"/>
  <c r="BK117" i="9"/>
  <c r="BK125" i="9"/>
  <c r="BK32" i="9"/>
  <c r="BK109" i="9"/>
  <c r="BK127" i="9"/>
  <c r="BK113" i="9"/>
  <c r="BK64" i="9"/>
  <c r="BK104" i="9"/>
  <c r="BK55" i="9"/>
  <c r="BK62" i="9"/>
  <c r="BK69" i="9"/>
  <c r="BK6" i="9"/>
  <c r="BK53" i="9"/>
  <c r="BK22" i="9"/>
  <c r="BK30" i="9"/>
  <c r="BK89" i="9"/>
  <c r="BK13" i="9"/>
  <c r="BK96" i="9"/>
  <c r="BK100" i="9"/>
  <c r="BK34" i="9"/>
  <c r="BK71" i="9"/>
  <c r="BK77" i="9"/>
  <c r="BK56" i="9"/>
  <c r="BK93" i="9"/>
  <c r="BK9" i="9"/>
  <c r="BK21" i="9"/>
  <c r="BK33" i="9"/>
  <c r="BK114" i="9"/>
  <c r="BK27" i="9"/>
  <c r="BK110" i="9"/>
  <c r="BK60" i="9"/>
  <c r="BK97" i="9"/>
  <c r="BK15" i="9"/>
  <c r="BK57" i="9"/>
  <c r="BK61" i="9"/>
  <c r="BK28" i="9"/>
  <c r="BK3" i="9"/>
  <c r="BL4" i="9" s="1"/>
  <c r="BK19" i="9"/>
  <c r="BK66" i="9"/>
  <c r="BK83" i="9"/>
  <c r="BK4" i="9"/>
  <c r="BK91" i="9"/>
  <c r="BK86" i="9"/>
  <c r="BK65" i="9"/>
  <c r="BK120" i="9"/>
  <c r="BK37" i="9"/>
  <c r="BK73" i="9"/>
  <c r="BK108" i="9"/>
  <c r="BK92" i="9"/>
  <c r="BK101" i="9"/>
  <c r="BK41" i="9"/>
  <c r="BK47" i="9"/>
  <c r="BK54" i="9"/>
  <c r="BK50" i="9"/>
  <c r="BK31" i="9"/>
  <c r="BK14" i="9"/>
  <c r="BK63" i="9"/>
  <c r="BK8" i="9"/>
  <c r="BK7" i="9"/>
  <c r="BK84" i="9"/>
  <c r="BK48" i="9"/>
  <c r="BK116" i="9"/>
  <c r="BK121" i="9"/>
  <c r="BK58" i="9"/>
  <c r="BK95" i="9"/>
  <c r="BK49" i="9"/>
  <c r="BK26" i="9"/>
  <c r="BK80" i="9"/>
  <c r="BK42" i="9"/>
  <c r="BK52" i="9"/>
  <c r="BK18" i="9"/>
  <c r="BK115" i="9"/>
  <c r="BK107" i="9"/>
  <c r="BK10" i="9"/>
  <c r="BK81" i="9"/>
  <c r="BK5" i="9"/>
  <c r="BK72" i="9"/>
  <c r="BK40" i="9"/>
  <c r="BK102" i="9"/>
  <c r="BK45" i="9"/>
  <c r="BK78" i="9"/>
  <c r="BK90" i="9"/>
  <c r="BK111" i="9"/>
  <c r="BK38" i="9"/>
  <c r="BK24" i="9"/>
  <c r="BK17" i="9"/>
  <c r="BK106" i="9"/>
  <c r="BK85" i="9"/>
  <c r="BK118" i="9"/>
  <c r="BK36" i="9"/>
  <c r="BK29" i="9"/>
  <c r="BK126" i="9"/>
  <c r="BK12" i="9"/>
  <c r="BK128" i="9"/>
  <c r="BK75" i="9"/>
  <c r="BK20" i="9"/>
  <c r="BK123" i="9"/>
  <c r="BK119" i="9"/>
  <c r="BK98" i="9"/>
  <c r="BK43" i="9"/>
  <c r="BK124" i="9"/>
  <c r="BK112" i="9"/>
  <c r="BK94" i="9"/>
  <c r="BK87" i="9"/>
  <c r="BK105" i="9"/>
  <c r="BK44" i="9"/>
  <c r="BK70" i="9"/>
  <c r="BK11" i="9"/>
  <c r="BK39" i="9"/>
  <c r="BK103" i="9"/>
  <c r="BK16" i="9"/>
  <c r="BK46" i="9"/>
  <c r="BK51" i="9"/>
  <c r="BK25" i="9"/>
  <c r="BK23" i="9"/>
  <c r="BK82" i="9"/>
  <c r="BK122" i="9"/>
  <c r="BK35" i="9"/>
  <c r="BK67" i="9"/>
  <c r="BK79" i="9"/>
  <c r="BK99" i="9"/>
  <c r="BK74" i="9"/>
  <c r="BK76" i="9"/>
  <c r="BK59"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100" i="9" l="1"/>
  <c r="M24" i="9"/>
  <c r="M17" i="9"/>
  <c r="M135" i="9"/>
  <c r="M177" i="9"/>
  <c r="M150" i="9"/>
  <c r="M129" i="9"/>
  <c r="M37" i="9"/>
  <c r="M51" i="9"/>
  <c r="M121" i="9"/>
  <c r="M206" i="9"/>
  <c r="M143" i="9"/>
  <c r="M65" i="9"/>
  <c r="M198" i="9"/>
  <c r="M16" i="9"/>
  <c r="M163" i="9"/>
  <c r="M72" i="9"/>
  <c r="M108" i="9"/>
  <c r="M191" i="9"/>
  <c r="M73" i="9"/>
  <c r="M142" i="9"/>
  <c r="M122" i="9"/>
  <c r="M9" i="9"/>
  <c r="M31" i="9"/>
  <c r="M114" i="9"/>
  <c r="M101" i="9"/>
  <c r="M149" i="9"/>
  <c r="M45" i="9"/>
  <c r="M58" i="9"/>
  <c r="M86" i="9"/>
  <c r="M205" i="9"/>
  <c r="M93" i="9"/>
  <c r="M128" i="9"/>
  <c r="M79" i="9"/>
  <c r="M115" i="9"/>
  <c r="M157" i="9"/>
  <c r="M199" i="9"/>
  <c r="M44" i="9"/>
  <c r="M107" i="9"/>
  <c r="M184" i="9"/>
  <c r="M3" i="9"/>
  <c r="M192" i="9"/>
  <c r="M80" i="9"/>
  <c r="M171" i="9"/>
  <c r="M2" i="9"/>
  <c r="M156" i="9"/>
  <c r="M59" i="9"/>
  <c r="M52" i="9"/>
  <c r="M94" i="9"/>
  <c r="M66" i="9"/>
  <c r="M136" i="9"/>
  <c r="M185" i="9"/>
  <c r="M87" i="9"/>
  <c r="M178" i="9"/>
  <c r="M23" i="9"/>
  <c r="M30" i="9"/>
  <c r="M10" i="9"/>
  <c r="M38" i="9"/>
  <c r="M213" i="9"/>
  <c r="M212" i="9"/>
  <c r="M164" i="9"/>
  <c r="R3" i="9" l="1"/>
  <c r="S3" i="9"/>
  <c r="O3" i="9"/>
  <c r="R72" i="9"/>
  <c r="O72" i="9"/>
  <c r="S72" i="9"/>
  <c r="O184" i="9"/>
  <c r="R184" i="9"/>
  <c r="S184" i="9"/>
  <c r="S212" i="9"/>
  <c r="O212" i="9"/>
  <c r="R212" i="9"/>
  <c r="R178" i="9"/>
  <c r="O178" i="9"/>
  <c r="S178" i="9"/>
  <c r="O52" i="9"/>
  <c r="R52" i="9"/>
  <c r="S52" i="9"/>
  <c r="O192" i="9"/>
  <c r="S192" i="9"/>
  <c r="R192" i="9"/>
  <c r="O157" i="9"/>
  <c r="S157" i="9"/>
  <c r="R157" i="9"/>
  <c r="R86" i="9"/>
  <c r="O86" i="9"/>
  <c r="S86" i="9"/>
  <c r="S31" i="9"/>
  <c r="R31" i="9"/>
  <c r="O31" i="9"/>
  <c r="S108" i="9"/>
  <c r="R108" i="9"/>
  <c r="O108" i="9"/>
  <c r="R143" i="9"/>
  <c r="S143" i="9"/>
  <c r="O143" i="9"/>
  <c r="O150" i="9"/>
  <c r="S150" i="9"/>
  <c r="R150" i="9"/>
  <c r="O87" i="9"/>
  <c r="S87" i="9"/>
  <c r="R87" i="9"/>
  <c r="R58" i="9"/>
  <c r="O58" i="9"/>
  <c r="S58" i="9"/>
  <c r="R177" i="9"/>
  <c r="O177" i="9"/>
  <c r="S177" i="9"/>
  <c r="R156" i="9"/>
  <c r="S156" i="9"/>
  <c r="O156" i="9"/>
  <c r="S122" i="9"/>
  <c r="R122" i="9"/>
  <c r="O122" i="9"/>
  <c r="R121" i="9"/>
  <c r="S121" i="9"/>
  <c r="O121" i="9"/>
  <c r="R135" i="9"/>
  <c r="O135" i="9"/>
  <c r="S135" i="9"/>
  <c r="O10" i="9"/>
  <c r="R10" i="9"/>
  <c r="S10" i="9"/>
  <c r="R136" i="9"/>
  <c r="S136" i="9"/>
  <c r="O136" i="9"/>
  <c r="O2" i="9"/>
  <c r="R2" i="9"/>
  <c r="S2" i="9"/>
  <c r="O107" i="9"/>
  <c r="R107" i="9"/>
  <c r="S107" i="9"/>
  <c r="O128" i="9"/>
  <c r="R128" i="9"/>
  <c r="S128" i="9"/>
  <c r="R149" i="9"/>
  <c r="S149" i="9"/>
  <c r="O149" i="9"/>
  <c r="O142" i="9"/>
  <c r="S142" i="9"/>
  <c r="R142" i="9"/>
  <c r="R16" i="9"/>
  <c r="S16" i="9"/>
  <c r="O16" i="9"/>
  <c r="R51" i="9"/>
  <c r="O51" i="9"/>
  <c r="S51" i="9"/>
  <c r="S17" i="9"/>
  <c r="O17" i="9"/>
  <c r="R17" i="9"/>
  <c r="R59" i="9"/>
  <c r="O59" i="9"/>
  <c r="S59" i="9"/>
  <c r="R9" i="9"/>
  <c r="O9" i="9"/>
  <c r="S9" i="9"/>
  <c r="R38" i="9"/>
  <c r="O38" i="9"/>
  <c r="S38" i="9"/>
  <c r="R79" i="9"/>
  <c r="O79" i="9"/>
  <c r="S79" i="9"/>
  <c r="R163" i="9"/>
  <c r="O163" i="9"/>
  <c r="S163" i="9"/>
  <c r="S30" i="9"/>
  <c r="R30" i="9"/>
  <c r="O30" i="9"/>
  <c r="O66" i="9"/>
  <c r="R66" i="9"/>
  <c r="S66" i="9"/>
  <c r="S171" i="9"/>
  <c r="R171" i="9"/>
  <c r="O171" i="9"/>
  <c r="R44" i="9"/>
  <c r="O44" i="9"/>
  <c r="S44" i="9"/>
  <c r="O93" i="9"/>
  <c r="R93" i="9"/>
  <c r="S93" i="9"/>
  <c r="S101" i="9"/>
  <c r="O101" i="9"/>
  <c r="R101" i="9"/>
  <c r="R73" i="9"/>
  <c r="O73" i="9"/>
  <c r="S73" i="9"/>
  <c r="O198" i="9"/>
  <c r="S198" i="9"/>
  <c r="R198" i="9"/>
  <c r="S37" i="9"/>
  <c r="O37" i="9"/>
  <c r="R37" i="9"/>
  <c r="O24" i="9"/>
  <c r="S24" i="9"/>
  <c r="R24" i="9"/>
  <c r="O213" i="9"/>
  <c r="R213" i="9"/>
  <c r="S213" i="9"/>
  <c r="S115" i="9"/>
  <c r="O115" i="9"/>
  <c r="R115" i="9"/>
  <c r="R206" i="9"/>
  <c r="S206" i="9"/>
  <c r="O206" i="9"/>
  <c r="R185" i="9"/>
  <c r="O185" i="9"/>
  <c r="S185" i="9"/>
  <c r="O45" i="9"/>
  <c r="R45" i="9"/>
  <c r="S45" i="9"/>
  <c r="R164" i="9"/>
  <c r="O164" i="9"/>
  <c r="S164" i="9"/>
  <c r="S23" i="9"/>
  <c r="R23" i="9"/>
  <c r="O23" i="9"/>
  <c r="S94" i="9"/>
  <c r="O94" i="9"/>
  <c r="R94" i="9"/>
  <c r="O80" i="9"/>
  <c r="R80" i="9"/>
  <c r="S80" i="9"/>
  <c r="O199" i="9"/>
  <c r="R199" i="9"/>
  <c r="S199" i="9"/>
  <c r="O205" i="9"/>
  <c r="R205" i="9"/>
  <c r="S205" i="9"/>
  <c r="R114" i="9"/>
  <c r="O114" i="9"/>
  <c r="S114" i="9"/>
  <c r="R191" i="9"/>
  <c r="O191" i="9"/>
  <c r="S191" i="9"/>
  <c r="S65" i="9"/>
  <c r="O65" i="9"/>
  <c r="R65" i="9"/>
  <c r="R129" i="9"/>
  <c r="S129" i="9"/>
  <c r="O129" i="9"/>
  <c r="O100" i="9"/>
  <c r="S100" i="9"/>
  <c r="R100" i="9"/>
  <c r="AS3" i="9" l="1"/>
  <c r="AS4" i="9"/>
  <c r="Q185" i="9"/>
  <c r="P185" i="9"/>
  <c r="Q101" i="9"/>
  <c r="P101" i="9"/>
  <c r="Q163" i="9"/>
  <c r="P163" i="9"/>
  <c r="Q59" i="9"/>
  <c r="P59" i="9"/>
  <c r="Q100" i="9"/>
  <c r="P100" i="9"/>
  <c r="P199" i="9"/>
  <c r="Q199" i="9"/>
  <c r="Q198" i="9"/>
  <c r="P198" i="9"/>
  <c r="Q129" i="9"/>
  <c r="P129" i="9"/>
  <c r="Q23" i="9"/>
  <c r="P23" i="9"/>
  <c r="Q206" i="9"/>
  <c r="P206" i="9"/>
  <c r="Q171" i="9"/>
  <c r="P171" i="9"/>
  <c r="Q30" i="9"/>
  <c r="P30" i="9"/>
  <c r="Q16" i="9"/>
  <c r="P16" i="9"/>
  <c r="P149" i="9"/>
  <c r="Q149" i="9"/>
  <c r="Q136" i="9"/>
  <c r="P136" i="9"/>
  <c r="Q122" i="9"/>
  <c r="P122" i="9"/>
  <c r="Q143" i="9"/>
  <c r="P143" i="9"/>
  <c r="Q31" i="9"/>
  <c r="P31" i="9"/>
  <c r="Q65" i="9"/>
  <c r="P65" i="9"/>
  <c r="Q164" i="9"/>
  <c r="P164" i="9"/>
  <c r="Q73" i="9"/>
  <c r="P73" i="9"/>
  <c r="Q17" i="9"/>
  <c r="P17" i="9"/>
  <c r="Q135" i="9"/>
  <c r="P135" i="9"/>
  <c r="Q72" i="9"/>
  <c r="P72" i="9"/>
  <c r="Q205" i="9"/>
  <c r="P205" i="9"/>
  <c r="Q80" i="9"/>
  <c r="P80" i="9"/>
  <c r="P213" i="9"/>
  <c r="Q213" i="9"/>
  <c r="Q93" i="9"/>
  <c r="P93" i="9"/>
  <c r="Q107" i="9"/>
  <c r="P107" i="9"/>
  <c r="Q87" i="9"/>
  <c r="P87" i="9"/>
  <c r="Q157" i="9"/>
  <c r="P157" i="9"/>
  <c r="Q52" i="9"/>
  <c r="P52" i="9"/>
  <c r="Q114" i="9"/>
  <c r="P114" i="9"/>
  <c r="Q94" i="9"/>
  <c r="P94" i="9"/>
  <c r="Q191" i="9"/>
  <c r="P191" i="9"/>
  <c r="Q37" i="9"/>
  <c r="P37" i="9"/>
  <c r="Q79" i="9"/>
  <c r="P79" i="9"/>
  <c r="Q9" i="9"/>
  <c r="P9" i="9"/>
  <c r="P177" i="9"/>
  <c r="Q177" i="9"/>
  <c r="Q212" i="9"/>
  <c r="P212" i="9"/>
  <c r="Q45" i="9"/>
  <c r="P45" i="9"/>
  <c r="AS2" i="9"/>
  <c r="Q121" i="9"/>
  <c r="P121" i="9"/>
  <c r="P156" i="9"/>
  <c r="Q156" i="9"/>
  <c r="Q108" i="9"/>
  <c r="P108" i="9"/>
  <c r="Q3" i="9"/>
  <c r="P3" i="9"/>
  <c r="S1" i="9" a="1"/>
  <c r="S1" i="9" s="1"/>
  <c r="P58" i="9"/>
  <c r="Q58" i="9"/>
  <c r="Q86" i="9"/>
  <c r="P86" i="9"/>
  <c r="Q178" i="9"/>
  <c r="P178" i="9"/>
  <c r="Q115" i="9"/>
  <c r="P115" i="9"/>
  <c r="Q44" i="9"/>
  <c r="P44" i="9"/>
  <c r="Q38" i="9"/>
  <c r="P38" i="9"/>
  <c r="Q51" i="9"/>
  <c r="P51" i="9"/>
  <c r="P24" i="9"/>
  <c r="Q24" i="9"/>
  <c r="Q66" i="9"/>
  <c r="P66" i="9"/>
  <c r="P142" i="9"/>
  <c r="Q142" i="9"/>
  <c r="Q128" i="9"/>
  <c r="P128" i="9"/>
  <c r="Q2" i="9"/>
  <c r="P2" i="9"/>
  <c r="P10" i="9"/>
  <c r="Q10" i="9"/>
  <c r="Q150" i="9"/>
  <c r="P150" i="9"/>
  <c r="Q192" i="9"/>
  <c r="P192" i="9"/>
  <c r="Q184" i="9"/>
  <c r="P184" i="9"/>
  <c r="AH44" i="9" l="1"/>
  <c r="AH101" i="9"/>
  <c r="AH45" i="9"/>
  <c r="AH51" i="9"/>
  <c r="AH199" i="9"/>
  <c r="AH66" i="9"/>
  <c r="AH164" i="9"/>
  <c r="AH108" i="9"/>
  <c r="AH10" i="9"/>
  <c r="AH114" i="9"/>
  <c r="AH129" i="9"/>
  <c r="AH38" i="9"/>
  <c r="AH213" i="9"/>
  <c r="AH16" i="9"/>
  <c r="AH24" i="9"/>
  <c r="AH150" i="9"/>
  <c r="AH128" i="9"/>
  <c r="AH73" i="9"/>
  <c r="AH178" i="9"/>
  <c r="AH170" i="9"/>
  <c r="AH205" i="9"/>
  <c r="AH135" i="9"/>
  <c r="AH184" i="9"/>
  <c r="AH9" i="9"/>
  <c r="AH136" i="9"/>
  <c r="AH192" i="9"/>
  <c r="AH94" i="9"/>
  <c r="AH121" i="9"/>
  <c r="AH163" i="9"/>
  <c r="AH100" i="9"/>
  <c r="AH107" i="9"/>
  <c r="AH37" i="9" l="1"/>
  <c r="AH58" i="9"/>
  <c r="AH72" i="9"/>
  <c r="AH143" i="9"/>
  <c r="AH149" i="9"/>
  <c r="AH198" i="9"/>
  <c r="AH185" i="9"/>
  <c r="AH65" i="9"/>
  <c r="AH23" i="9"/>
  <c r="AH80" i="9"/>
  <c r="AH156" i="9"/>
  <c r="AH30" i="9"/>
  <c r="AH3" i="9"/>
  <c r="AH2" i="9"/>
  <c r="AH79" i="9"/>
  <c r="AH31" i="9"/>
  <c r="AH206" i="9"/>
  <c r="AH17" i="9"/>
  <c r="AH87" i="9"/>
  <c r="AH142" i="9"/>
  <c r="AH115" i="9"/>
  <c r="AH157" i="9"/>
  <c r="AH122" i="9"/>
  <c r="AH191" i="9"/>
  <c r="AH212" i="9"/>
  <c r="AH59" i="9"/>
  <c r="AH171" i="9"/>
  <c r="AH93" i="9"/>
  <c r="AH52" i="9"/>
  <c r="AC1" i="9" l="1" a="1"/>
  <c r="AC1" i="9" s="1"/>
  <c r="Z274" i="9"/>
  <c r="Z243" i="9"/>
  <c r="Z142" i="9"/>
  <c r="Z11" i="9"/>
  <c r="Z38" i="9"/>
  <c r="Z52" i="9"/>
  <c r="Z76" i="9"/>
  <c r="Z200" i="9"/>
  <c r="Z136" i="9"/>
  <c r="Z159" i="9"/>
  <c r="Z90" i="9"/>
  <c r="Z180" i="9"/>
  <c r="Z214" i="9"/>
  <c r="Z97" i="9"/>
  <c r="Z144" i="9"/>
  <c r="Z81" i="9"/>
  <c r="Z96" i="9"/>
  <c r="Z194" i="9"/>
  <c r="Z54" i="9"/>
  <c r="Z195" i="9"/>
  <c r="Z173" i="9"/>
  <c r="Z114" i="9"/>
  <c r="Z177" i="9"/>
  <c r="Z213" i="9"/>
  <c r="Z164" i="9"/>
  <c r="Z66" i="9"/>
  <c r="Z74" i="9"/>
  <c r="Z167" i="9"/>
  <c r="Z116" i="9"/>
  <c r="Z31" i="9"/>
  <c r="Z87" i="9"/>
  <c r="Z23" i="9"/>
  <c r="Z39" i="9"/>
  <c r="Z93" i="9"/>
  <c r="Z69" i="9"/>
  <c r="Z111" i="9"/>
  <c r="Z61" i="9"/>
  <c r="Z201" i="9"/>
  <c r="Z152" i="9"/>
  <c r="Z51" i="9"/>
  <c r="Z59" i="9"/>
  <c r="Z67" i="9"/>
  <c r="Z42" i="9"/>
  <c r="Z94" i="9"/>
  <c r="Z166" i="9"/>
  <c r="Z26" i="9"/>
  <c r="Z30" i="9"/>
  <c r="Z170" i="9"/>
  <c r="Z104" i="9"/>
  <c r="Z47" i="9"/>
  <c r="Z27" i="9"/>
  <c r="Z102" i="9"/>
  <c r="Z79" i="9"/>
  <c r="Z185" i="9"/>
  <c r="Z146" i="9"/>
  <c r="Z34" i="9"/>
  <c r="Z137" i="9"/>
  <c r="Z171" i="9"/>
  <c r="Z163" i="9"/>
  <c r="Z165" i="9"/>
  <c r="Z68" i="9"/>
  <c r="Z125" i="9"/>
  <c r="Z151" i="9"/>
  <c r="Z178" i="9"/>
  <c r="Z19" i="9"/>
  <c r="Z101" i="9"/>
  <c r="Z117" i="9"/>
  <c r="Z156" i="9"/>
  <c r="Z40" i="9"/>
  <c r="Z60" i="9"/>
  <c r="Z82" i="9"/>
  <c r="Z179" i="9"/>
  <c r="Z88" i="9"/>
  <c r="Z121" i="9"/>
  <c r="Z212" i="9"/>
  <c r="Z43" i="9"/>
  <c r="Z41" i="9"/>
  <c r="Z149" i="9"/>
  <c r="Z139" i="9"/>
  <c r="Z72" i="9"/>
  <c r="Z186" i="9"/>
  <c r="Z181" i="9"/>
  <c r="Z9" i="9"/>
  <c r="Z58" i="9"/>
  <c r="Z131" i="9"/>
  <c r="Z216" i="9"/>
  <c r="Z145" i="9"/>
  <c r="Z24" i="9"/>
  <c r="Z115" i="9"/>
  <c r="Z45" i="9"/>
  <c r="Z3" i="9"/>
  <c r="Z4" i="9"/>
  <c r="Z123" i="9"/>
  <c r="Z10" i="9"/>
  <c r="Z209" i="9"/>
  <c r="Z199" i="9"/>
  <c r="Z86" i="9"/>
  <c r="Z153" i="9"/>
  <c r="Z108" i="9"/>
  <c r="Z138" i="9"/>
  <c r="Z124" i="9"/>
  <c r="Z193" i="9"/>
  <c r="Z198" i="9"/>
  <c r="Z17" i="9"/>
  <c r="Z18" i="9"/>
  <c r="Z73" i="9"/>
  <c r="Z80" i="9"/>
  <c r="Z95" i="9"/>
  <c r="Z174" i="9"/>
  <c r="Z143" i="9"/>
  <c r="Z2" i="9"/>
  <c r="Z187" i="9"/>
  <c r="Z207" i="9"/>
  <c r="Z5" i="9"/>
  <c r="Z20" i="9"/>
  <c r="Z202" i="9"/>
  <c r="Z89" i="9"/>
  <c r="Z206" i="9"/>
  <c r="Z103" i="9"/>
  <c r="Z191" i="9"/>
  <c r="Z225" i="9"/>
  <c r="Z53" i="9"/>
  <c r="Z33" i="9"/>
  <c r="Z256" i="9"/>
  <c r="Z208" i="9"/>
  <c r="Z109" i="9"/>
  <c r="Z118" i="9"/>
  <c r="Z48" i="9"/>
  <c r="Z44" i="9"/>
  <c r="Z83" i="9"/>
  <c r="Z110" i="9"/>
  <c r="Z37" i="9"/>
  <c r="Z65" i="9"/>
  <c r="Z184" i="9"/>
  <c r="Z75" i="9"/>
  <c r="Z132" i="9"/>
  <c r="Z160" i="9"/>
  <c r="Z55" i="9"/>
  <c r="Z32" i="9"/>
  <c r="Z129" i="9"/>
  <c r="Z135" i="9"/>
  <c r="Z12" i="9"/>
  <c r="Z215" i="9"/>
  <c r="Z16" i="9"/>
  <c r="Z150" i="9"/>
  <c r="Z172" i="9"/>
  <c r="Z25" i="9"/>
  <c r="Z130" i="9"/>
  <c r="Z157" i="9"/>
  <c r="Z100" i="9"/>
  <c r="Z13" i="9"/>
  <c r="Z62" i="9"/>
  <c r="Z122" i="9"/>
  <c r="Z192" i="9"/>
  <c r="Z158" i="9"/>
  <c r="Z226" i="9"/>
  <c r="Z128" i="9"/>
  <c r="Z188" i="9"/>
  <c r="Z257" i="9"/>
  <c r="Z46" i="9"/>
  <c r="Z205" i="9"/>
  <c r="Z107" i="9"/>
  <c r="Z6" i="9"/>
  <c r="AK274" i="9" l="1"/>
  <c r="AK243" i="9"/>
  <c r="AK6" i="9"/>
  <c r="AK107" i="9"/>
  <c r="AK205" i="9"/>
  <c r="AK46" i="9"/>
  <c r="AK257" i="9"/>
  <c r="AK188" i="9"/>
  <c r="AK128" i="9"/>
  <c r="AK226" i="9"/>
  <c r="AK158" i="9"/>
  <c r="AK192" i="9"/>
  <c r="AK122" i="9"/>
  <c r="AK62" i="9"/>
  <c r="AK13" i="9"/>
  <c r="AK100" i="9"/>
  <c r="AK157" i="9"/>
  <c r="AK130" i="9"/>
  <c r="AK25" i="9"/>
  <c r="AK172" i="9"/>
  <c r="AK150" i="9"/>
  <c r="AK16" i="9"/>
  <c r="AK215" i="9"/>
  <c r="AK12" i="9"/>
  <c r="AK135" i="9"/>
  <c r="AK129" i="9"/>
  <c r="AK32" i="9"/>
  <c r="AK55" i="9"/>
  <c r="AK160" i="9"/>
  <c r="AK132" i="9"/>
  <c r="AK75" i="9"/>
  <c r="AK184" i="9"/>
  <c r="AK65" i="9"/>
  <c r="AK37" i="9"/>
  <c r="AK110" i="9"/>
  <c r="AK83" i="9"/>
  <c r="AK44" i="9"/>
  <c r="AK48" i="9"/>
  <c r="AK118" i="9"/>
  <c r="AK109" i="9"/>
  <c r="AK208" i="9"/>
  <c r="AK256" i="9"/>
  <c r="AK33" i="9"/>
  <c r="AK53" i="9"/>
  <c r="AK225" i="9"/>
  <c r="AK191" i="9"/>
  <c r="AK103" i="9"/>
  <c r="AK206" i="9"/>
  <c r="AK89" i="9"/>
  <c r="AK202" i="9"/>
  <c r="AK20" i="9"/>
  <c r="AK5" i="9"/>
  <c r="AK207" i="9"/>
  <c r="AK187" i="9"/>
  <c r="AK2" i="9"/>
  <c r="AJ2" i="9" s="1"/>
  <c r="AK143" i="9"/>
  <c r="AK174" i="9"/>
  <c r="AK95" i="9"/>
  <c r="AK80" i="9"/>
  <c r="AK73" i="9"/>
  <c r="AK18" i="9"/>
  <c r="AK17" i="9"/>
  <c r="AK198" i="9"/>
  <c r="AK193" i="9"/>
  <c r="AK124" i="9"/>
  <c r="AK138" i="9"/>
  <c r="AK108" i="9"/>
  <c r="AK153" i="9"/>
  <c r="AK86" i="9"/>
  <c r="AK199" i="9"/>
  <c r="AK209" i="9"/>
  <c r="AK10" i="9"/>
  <c r="AK123" i="9"/>
  <c r="AK4" i="9"/>
  <c r="AK3" i="9"/>
  <c r="AK45" i="9"/>
  <c r="AK115" i="9"/>
  <c r="AK24" i="9"/>
  <c r="AK145" i="9"/>
  <c r="AK216" i="9"/>
  <c r="AK131" i="9"/>
  <c r="AK58" i="9"/>
  <c r="AK9" i="9"/>
  <c r="AK181" i="9"/>
  <c r="AK186" i="9"/>
  <c r="AK72" i="9"/>
  <c r="AK139" i="9"/>
  <c r="AK149" i="9"/>
  <c r="AK41" i="9"/>
  <c r="AK43" i="9"/>
  <c r="AK212" i="9"/>
  <c r="AK121" i="9"/>
  <c r="AK88" i="9"/>
  <c r="AK179" i="9"/>
  <c r="AK82" i="9"/>
  <c r="AK60" i="9"/>
  <c r="AK40" i="9"/>
  <c r="AK156" i="9"/>
  <c r="AK117" i="9"/>
  <c r="AK101" i="9"/>
  <c r="AK19" i="9"/>
  <c r="AK178" i="9"/>
  <c r="AK151" i="9"/>
  <c r="AK125" i="9"/>
  <c r="AK68" i="9"/>
  <c r="AK165" i="9"/>
  <c r="AK163" i="9"/>
  <c r="AK171" i="9"/>
  <c r="AK137" i="9"/>
  <c r="AK34" i="9"/>
  <c r="AK146" i="9"/>
  <c r="AK185" i="9"/>
  <c r="AK79" i="9"/>
  <c r="AK102" i="9"/>
  <c r="AK27" i="9"/>
  <c r="AK47" i="9"/>
  <c r="AK104" i="9"/>
  <c r="AK170" i="9"/>
  <c r="AK30" i="9"/>
  <c r="AK26" i="9"/>
  <c r="AK166" i="9"/>
  <c r="AK94" i="9"/>
  <c r="AK42" i="9"/>
  <c r="AK67" i="9"/>
  <c r="AK59" i="9"/>
  <c r="AK51" i="9"/>
  <c r="AK152" i="9"/>
  <c r="AK201" i="9"/>
  <c r="AK61" i="9"/>
  <c r="AK111" i="9"/>
  <c r="AK69" i="9"/>
  <c r="AK93" i="9"/>
  <c r="AK39" i="9"/>
  <c r="AK23" i="9"/>
  <c r="AK87" i="9"/>
  <c r="AK31" i="9"/>
  <c r="AK116" i="9"/>
  <c r="AK167" i="9"/>
  <c r="AK74" i="9"/>
  <c r="AK66" i="9"/>
  <c r="AK164" i="9"/>
  <c r="AK213" i="9"/>
  <c r="AK177" i="9"/>
  <c r="AK114" i="9"/>
  <c r="AK173" i="9"/>
  <c r="AK195" i="9"/>
  <c r="AK54" i="9"/>
  <c r="AK194" i="9"/>
  <c r="AK96" i="9"/>
  <c r="AK81" i="9"/>
  <c r="AK144" i="9"/>
  <c r="AK97" i="9"/>
  <c r="AK214" i="9"/>
  <c r="AK180" i="9"/>
  <c r="AK90" i="9"/>
  <c r="AK159" i="9"/>
  <c r="AK136" i="9"/>
  <c r="AK200" i="9"/>
  <c r="AK76" i="9"/>
  <c r="AK52" i="9"/>
  <c r="AK38" i="9"/>
  <c r="AK11" i="9"/>
  <c r="AK142"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<sst xmlns="http://schemas.openxmlformats.org/spreadsheetml/2006/main" count="1116" uniqueCount="266">
  <si>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</si>
  <si>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</si>
  <si>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</si>
  <si>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</si>
  <si>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</si>
  <si>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</si>
  <si>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</si>
  <si>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</si>
  <si>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</si>
  <si>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</si>
  <si>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</si>
  <si>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</si>
  <si>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</si>
  <si>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</si>
  <si>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</si>
  <si>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</si>
  <si>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</si>
  <si>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</si>
  <si>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</si>
  <si>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</si>
  <si>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</si>
  <si>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</si>
  <si>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</si>
  <si>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</si>
  <si>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</si>
  <si>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</si>
  <si>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</si>
  <si>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</si>
  <si>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</si>
  <si>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</si>
  <si>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</si>
  <si>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</si>
  <si>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</si>
  <si>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</si>
  <si>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</si>
  <si>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</si>
  <si>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</si>
  <si>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</si>
  <si>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</si>
  <si>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</si>
  <si>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</si>
  <si>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</si>
  <si>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</si>
  <si>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</si>
  <si>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</si>
  <si>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</si>
  <si>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</si>
  <si>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</si>
  <si>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</si>
  <si>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</si>
  <si>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</si>
  <si>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</si>
  <si>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</si>
  <si>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</si>
  <si>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</si>
  <si>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</si>
  <si>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</si>
  <si>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</si>
  <si>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</si>
  <si>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</si>
  <si>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</si>
  <si>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</si>
  <si>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</si>
  <si>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</si>
  <si>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</si>
  <si>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</si>
  <si>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</si>
  <si>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</si>
  <si>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</si>
  <si>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</si>
  <si>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</si>
  <si>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</si>
  <si>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</si>
  <si>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</si>
  <si>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</si>
  <si>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</si>
  <si>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</si>
  <si>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</si>
  <si>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</si>
  <si>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</si>
  <si>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</si>
  <si>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</si>
  <si>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</si>
  <si>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</si>
  <si>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</si>
  <si>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</si>
  <si>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</si>
  <si>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</si>
  <si>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</si>
  <si>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</si>
  <si>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</si>
  <si>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</si>
  <si>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</si>
  <si>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</si>
  <si>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</si>
  <si>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</si>
  <si>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</si>
  <si>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</si>
  <si>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</si>
  <si>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</si>
  <si>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</si>
  <si>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</si>
  <si>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</si>
  <si>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</si>
  <si>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</si>
  <si>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</si>
  <si>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</si>
  <si>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</si>
  <si>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</si>
  <si>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</si>
  <si>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</si>
  <si>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</si>
  <si>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</si>
  <si>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</si>
  <si>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</si>
  <si>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</si>
  <si>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</si>
  <si>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</si>
  <si>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</si>
  <si>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</si>
  <si>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</si>
  <si>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</si>
  <si>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</si>
  <si>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</si>
  <si>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</si>
  <si>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</si>
  <si>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</si>
  <si>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</si>
  <si>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</si>
  <si>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</si>
  <si>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</si>
  <si>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</si>
  <si>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</si>
  <si>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</si>
  <si>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</si>
  <si>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</si>
  <si>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</si>
  <si>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</si>
  <si>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</si>
  <si>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</si>
  <si>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</si>
  <si>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</si>
  <si>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</si>
  <si>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</si>
  <si>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</si>
  <si>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</si>
  <si>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</si>
  <si>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</si>
  <si>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</si>
  <si>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</si>
  <si>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</si>
  <si>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</si>
  <si>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</si>
  <si>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</si>
  <si>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</si>
  <si>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</si>
  <si>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</si>
  <si>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</si>
  <si>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</si>
  <si>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</si>
  <si>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</si>
  <si>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</si>
  <si>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</si>
  <si>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</si>
  <si>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</si>
  <si>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</si>
  <si>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</si>
  <si>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</si>
  <si>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</si>
  <si>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</si>
  <si>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</si>
  <si>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</si>
  <si>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</si>
  <si>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</si>
  <si>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</si>
  <si>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</si>
  <si>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</si>
  <si>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</si>
  <si>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</si>
  <si>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</si>
  <si>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</si>
  <si>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</si>
  <si>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</si>
  <si>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</si>
  <si>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</si>
  <si>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</si>
  <si>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</si>
  <si>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</si>
  <si>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</si>
  <si>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</si>
  <si>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</si>
  <si>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</si>
  <si>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</si>
  <si>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</si>
  <si>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</si>
  <si>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</si>
  <si>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</si>
  <si>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</si>
  <si>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</si>
  <si>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</si>
  <si>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</si>
  <si>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</si>
  <si>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</si>
  <si>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</si>
  <si>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</si>
  <si>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</si>
  <si>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</si>
  <si>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</si>
  <si>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</si>
  <si>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</si>
  <si>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</si>
  <si>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</si>
  <si>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</si>
  <si>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</si>
  <si>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</si>
  <si>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</si>
  <si>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</si>
  <si>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</si>
  <si>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</si>
  <si>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</si>
  <si>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</si>
  <si>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</si>
  <si>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</si>
  <si>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간파울</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</si>
  <si>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</si>
  <si>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</si>
  <si>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</si>
  <si>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</si>
  <si>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</si>
  <si>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</si>
  <si>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</si>
  <si>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</si>
  <si>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</si>
  <si>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</si>
  <si>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</si>
  <si>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</si>
  <si>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</si>
  <si>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</si>
  <si>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</si>
  <si>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</si>
  <si>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</si>
  <si>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</si>
  <si>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</si>
  <si>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</si>
  <si>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</si>
  <si>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</si>
  <si>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</si>
  <si>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</si>
  <si>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</si>
  <si>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</si>
  <si>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</si>
  <si>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</si>
  <si>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</si>
  <si>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</si>
  <si>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</si>
  <si>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</si>
  <si>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</si>
  <si>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니엘</t>
  </si>
  <si>
    <t>소하</t>
  </si>
  <si>
    <t>Equip8401</t>
    <phoneticPr fontId="1" type="noConversion"/>
  </si>
  <si>
    <t>Equip8301</t>
    <phoneticPr fontId="1" type="noConversion"/>
  </si>
  <si>
    <t>클레타</t>
  </si>
  <si>
    <t>Actor0240</t>
  </si>
  <si>
    <t>튤린</t>
  </si>
  <si>
    <t>Actor0037</t>
  </si>
  <si>
    <t>Equip6302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</si>
</sst>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2810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8.059467759465015</v>
          </cell>
          <cell r="W2">
            <v>10.756779064088763</v>
          </cell>
          <cell r="X2">
            <v>12.09</v>
          </cell>
          <cell r="Y2">
            <v>16.14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3.5706998571720397E-2</v>
          </cell>
          <cell r="AN2">
            <v>60</v>
          </cell>
          <cell r="AO2">
            <v>0</v>
          </cell>
          <cell r="AP2">
            <v>600</v>
          </cell>
          <cell r="AQ2">
            <v>900</v>
          </cell>
          <cell r="AW2" t="str">
            <v>Axe</v>
          </cell>
          <cell r="AX2">
            <v>0</v>
          </cell>
          <cell r="AZ2" t="str">
            <v>유니티 랜덤</v>
          </cell>
          <cell r="BA2">
            <v>0</v>
          </cell>
          <cell r="BE2">
            <v>0</v>
          </cell>
          <cell r="BF2">
            <v>0.38563558457458019</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7.0970812959478531</v>
          </cell>
          <cell r="W3">
            <v>11.849063746304964</v>
          </cell>
          <cell r="X3">
            <v>10.65</v>
          </cell>
          <cell r="Y3">
            <v>17.77</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2.856559885737632E-2</v>
          </cell>
          <cell r="AN3">
            <v>48</v>
          </cell>
          <cell r="AO3">
            <v>0</v>
          </cell>
          <cell r="AP3">
            <v>600</v>
          </cell>
          <cell r="AQ3">
            <v>900</v>
          </cell>
          <cell r="AW3" t="str">
            <v>Dagger</v>
          </cell>
          <cell r="AX3">
            <v>1</v>
          </cell>
          <cell r="AZ3" t="str">
            <v>커브</v>
          </cell>
          <cell r="BA3">
            <v>1</v>
          </cell>
          <cell r="BB3" t="str">
            <v>skew</v>
          </cell>
          <cell r="BC3" t="str">
            <v>사용</v>
          </cell>
          <cell r="BE3">
            <v>1</v>
          </cell>
          <cell r="BF3">
            <v>0.29381758824729931</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7.7439538001662962</v>
          </cell>
          <cell r="W4">
            <v>11.020529968985734</v>
          </cell>
          <cell r="X4">
            <v>17.010000000000002</v>
          </cell>
          <cell r="Y4">
            <v>24.2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2.7205332245120301E-2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0.13772699449092154</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6.7771457125207251</v>
          </cell>
          <cell r="W5">
            <v>11.45218987860726</v>
          </cell>
          <cell r="X5">
            <v>14.88</v>
          </cell>
          <cell r="Y5">
            <v>25.15</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2.1764265796096246E-2</v>
          </cell>
          <cell r="AN5">
            <v>57.599999999999994</v>
          </cell>
          <cell r="AO5">
            <v>0</v>
          </cell>
          <cell r="AP5">
            <v>1000</v>
          </cell>
          <cell r="AQ5">
            <v>1500</v>
          </cell>
          <cell r="AW5" t="str">
            <v>Staff</v>
          </cell>
          <cell r="AX5">
            <v>3</v>
          </cell>
          <cell r="AZ5" t="str">
            <v>리니어</v>
          </cell>
          <cell r="BA5">
            <v>3</v>
          </cell>
          <cell r="BB5" t="str">
            <v>slope</v>
          </cell>
          <cell r="BE5">
            <v>3</v>
          </cell>
          <cell r="BF5">
            <v>5.5090797796368614E-2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무거운 양손 도끼</v>
          </cell>
          <cell r="U6">
            <v>3.5369215365000022</v>
          </cell>
          <cell r="V6">
            <v>7.6969734179437275</v>
          </cell>
          <cell r="W6">
            <v>10.976125988893378</v>
          </cell>
          <cell r="X6">
            <v>27.22</v>
          </cell>
          <cell r="Y6">
            <v>38.82</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1.2752499489900142E-2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9.1817996327281021E-2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음각 양날 도끼</v>
          </cell>
          <cell r="U7">
            <v>3.5369215365000022</v>
          </cell>
          <cell r="V7">
            <v>7.1572459974706328</v>
          </cell>
          <cell r="W7">
            <v>11.860387538556477</v>
          </cell>
          <cell r="X7">
            <v>25.31</v>
          </cell>
          <cell r="Y7">
            <v>41.95</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1.0201999591920115E-2</v>
          </cell>
          <cell r="AN7">
            <v>12</v>
          </cell>
          <cell r="AO7">
            <v>0</v>
          </cell>
          <cell r="AP7">
            <v>2500</v>
          </cell>
          <cell r="AQ7">
            <v>3500</v>
          </cell>
          <cell r="AR7">
            <v>4</v>
          </cell>
          <cell r="AS7">
            <v>5</v>
          </cell>
          <cell r="AW7" t="str">
            <v>Sword</v>
          </cell>
          <cell r="AX7">
            <v>5</v>
          </cell>
          <cell r="BE7">
            <v>5</v>
          </cell>
          <cell r="BF7">
            <v>3.0299938788002741E-2</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7.6313928837353746</v>
          </cell>
          <cell r="W8">
            <v>11.063994156691878</v>
          </cell>
          <cell r="X8">
            <v>52.6</v>
          </cell>
          <cell r="Y8">
            <v>76.260000000000005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0.6</v>
          </cell>
          <cell r="AM8">
            <v>5.1009997959600558E-3</v>
          </cell>
          <cell r="AN8">
            <v>5</v>
          </cell>
          <cell r="AO8">
            <v>0</v>
          </cell>
          <cell r="AP8">
            <v>7000</v>
          </cell>
          <cell r="AQ8">
            <v>8000</v>
          </cell>
          <cell r="AR8">
            <v>10</v>
          </cell>
          <cell r="AS8">
            <v>12</v>
          </cell>
          <cell r="AW8" t="str">
            <v>Gun</v>
          </cell>
          <cell r="AX8">
            <v>6</v>
          </cell>
          <cell r="BE8">
            <v>6</v>
          </cell>
          <cell r="BF8">
            <v>5.6110997755560625E-3</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7.2227852215340294</v>
          </cell>
          <cell r="W9">
            <v>11.568626162138699</v>
          </cell>
          <cell r="X9">
            <v>49.78</v>
          </cell>
          <cell r="Y9">
            <v>79.739999999999995</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0.48</v>
          </cell>
          <cell r="AM9">
            <v>4.080799836768045E-3</v>
          </cell>
          <cell r="AN9">
            <v>4</v>
          </cell>
          <cell r="AO9">
            <v>0</v>
          </cell>
          <cell r="AP9">
            <v>7000</v>
          </cell>
          <cell r="AQ9">
            <v>8000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7.8083091637500512</v>
          </cell>
          <cell r="W10">
            <v>11.108187556894029</v>
          </cell>
          <cell r="X10">
            <v>115.36</v>
          </cell>
          <cell r="Y10">
            <v>164.12</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8.5016663266000939E-3</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6.6288422707097041</v>
          </cell>
          <cell r="W11">
            <v>11.738306121820727</v>
          </cell>
          <cell r="X11">
            <v>97.94</v>
          </cell>
          <cell r="Y11">
            <v>173.43</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6.8013330612800753E-3</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문양 도끼</v>
          </cell>
          <cell r="U12">
            <v>19.255376596543943</v>
          </cell>
          <cell r="V12">
            <v>8.1420043624467464</v>
          </cell>
          <cell r="W12">
            <v>10.77962753482853</v>
          </cell>
          <cell r="X12">
            <v>156.78</v>
          </cell>
          <cell r="Y12">
            <v>207.57</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0.33</v>
          </cell>
          <cell r="AM12">
            <v>2.8055498877780313E-3</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휘어진 반달 도끼</v>
          </cell>
          <cell r="U13">
            <v>19.255376596543943</v>
          </cell>
          <cell r="V13">
            <v>6.8956206113628866</v>
          </cell>
          <cell r="W13">
            <v>11.212900420140905</v>
          </cell>
          <cell r="X13">
            <v>132.78</v>
          </cell>
          <cell r="Y13">
            <v>215.91</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0.26400000000000001</v>
          </cell>
          <cell r="AM13">
            <v>2.2444399102224248E-3</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8.0001785045987504</v>
          </cell>
          <cell r="W14">
            <v>10.344269130117645</v>
          </cell>
          <cell r="X14">
            <v>200.77</v>
          </cell>
          <cell r="Y14">
            <v>259.58999999999997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0.11</v>
          </cell>
          <cell r="AM14">
            <v>9.3518329592601039E-4</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8.2015421348258926</v>
          </cell>
          <cell r="W15">
            <v>10.434048101839425</v>
          </cell>
          <cell r="X15">
            <v>12.3</v>
          </cell>
          <cell r="Y15">
            <v>15.65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3.5706998571720397E-2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무늬 대거</v>
          </cell>
          <cell r="U16">
            <v>1.5</v>
          </cell>
          <cell r="V16">
            <v>6.7802003140594369</v>
          </cell>
          <cell r="W16">
            <v>11.391846061441626</v>
          </cell>
          <cell r="X16">
            <v>10.17</v>
          </cell>
          <cell r="Y16">
            <v>17.09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2.856559885737632E-2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 단검</v>
          </cell>
          <cell r="U17">
            <v>2.1961500000000007</v>
          </cell>
          <cell r="V17">
            <v>7.5623359906514445</v>
          </cell>
          <cell r="W17">
            <v>10.595434120416492</v>
          </cell>
          <cell r="X17">
            <v>16.61</v>
          </cell>
          <cell r="Y17">
            <v>23.27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2.7205332245120301E-2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7.2990976018314395</v>
          </cell>
          <cell r="W18">
            <v>11.571081405314876</v>
          </cell>
          <cell r="X18">
            <v>16.03</v>
          </cell>
          <cell r="Y18">
            <v>25.41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2.1764265796096246E-2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8.1542827969200431</v>
          </cell>
          <cell r="W19">
            <v>10.414279695217997</v>
          </cell>
          <cell r="X19">
            <v>28.84</v>
          </cell>
          <cell r="Y19">
            <v>36.83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1.2752499489900142E-2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7.1171035444430206</v>
          </cell>
          <cell r="W20">
            <v>11.637543915881482</v>
          </cell>
          <cell r="X20">
            <v>25.17</v>
          </cell>
          <cell r="Y20">
            <v>41.16</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1.0201999591920115E-2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7.5484970644362024</v>
          </cell>
          <cell r="W21">
            <v>10.869342740449461</v>
          </cell>
          <cell r="X21">
            <v>52.03</v>
          </cell>
          <cell r="Y21">
            <v>74.92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0.6</v>
          </cell>
          <cell r="AM21">
            <v>5.1009997959600558E-3</v>
          </cell>
          <cell r="AN21">
            <v>5</v>
          </cell>
          <cell r="AO21">
            <v>0</v>
          </cell>
          <cell r="AP21">
            <v>7000</v>
          </cell>
          <cell r="AQ21">
            <v>8000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7.2505115144083074</v>
          </cell>
          <cell r="W22">
            <v>11.587248157192702</v>
          </cell>
          <cell r="X22">
            <v>49.97</v>
          </cell>
          <cell r="Y22">
            <v>79.86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0.48</v>
          </cell>
          <cell r="AM22">
            <v>4.080799836768045E-3</v>
          </cell>
          <cell r="AN22">
            <v>4</v>
          </cell>
          <cell r="AO22">
            <v>0</v>
          </cell>
          <cell r="AP22">
            <v>7000</v>
          </cell>
          <cell r="AQ22">
            <v>8000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7.5623899041299065</v>
          </cell>
          <cell r="W23">
            <v>10.675423403422007</v>
          </cell>
          <cell r="X23">
            <v>111.73</v>
          </cell>
          <cell r="Y23">
            <v>157.72999999999999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8.5016663266000939E-3</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6.9450452200357029</v>
          </cell>
          <cell r="W24">
            <v>11.236309953922049</v>
          </cell>
          <cell r="X24">
            <v>102.61</v>
          </cell>
          <cell r="Y24">
            <v>166.01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6.8013330612800753E-3</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7.739049042516891</v>
          </cell>
          <cell r="W25">
            <v>10.347587012761597</v>
          </cell>
          <cell r="X25">
            <v>149.02000000000001</v>
          </cell>
          <cell r="Y25">
            <v>199.25</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0.33</v>
          </cell>
          <cell r="AM25">
            <v>2.8055498877780313E-3</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7.3559476376733981</v>
          </cell>
          <cell r="W26">
            <v>11.651106616780254</v>
          </cell>
          <cell r="X26">
            <v>141.63999999999999</v>
          </cell>
          <cell r="Y26">
            <v>224.35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0.26400000000000001</v>
          </cell>
          <cell r="AM26">
            <v>2.2444399102224248E-3</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늑대가 남긴 단검</v>
          </cell>
          <cell r="U27">
            <v>25.095065357147273</v>
          </cell>
          <cell r="V27">
            <v>7.4088278887484549</v>
          </cell>
          <cell r="W27">
            <v>10.859653461795794</v>
          </cell>
          <cell r="X27">
            <v>185.93</v>
          </cell>
          <cell r="Y27">
            <v>272.52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0.11</v>
          </cell>
          <cell r="AM27">
            <v>9.3518329592601039E-4</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7.8392079827341981</v>
          </cell>
          <cell r="W28">
            <v>10.538561965265995</v>
          </cell>
          <cell r="X28">
            <v>11.76</v>
          </cell>
          <cell r="Y28">
            <v>15.81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3.5706998571720397E-2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7.0251343627856109</v>
          </cell>
          <cell r="W29">
            <v>11.44738406116929</v>
          </cell>
          <cell r="X29">
            <v>10.54</v>
          </cell>
          <cell r="Y29">
            <v>17.170000000000002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2.856559885737632E-2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7.8274024095077284</v>
          </cell>
          <cell r="W30">
            <v>10.380235393935333</v>
          </cell>
          <cell r="X30">
            <v>17.190000000000001</v>
          </cell>
          <cell r="Y30">
            <v>22.8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2.7205332245120301E-2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보우</v>
          </cell>
          <cell r="U31">
            <v>2.1961500000000007</v>
          </cell>
          <cell r="V31">
            <v>7.3252266487620705</v>
          </cell>
          <cell r="W31">
            <v>11.521698865888165</v>
          </cell>
          <cell r="X31">
            <v>16.09</v>
          </cell>
          <cell r="Y31">
            <v>25.3</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2.1764265796096246E-2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7.7745873156679037</v>
          </cell>
          <cell r="W32">
            <v>10.893540836637831</v>
          </cell>
          <cell r="X32">
            <v>27.5</v>
          </cell>
          <cell r="Y32">
            <v>38.53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1.2752499489900142E-2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7.2544834130957208</v>
          </cell>
          <cell r="W33">
            <v>11.189490999048514</v>
          </cell>
          <cell r="X33">
            <v>25.66</v>
          </cell>
          <cell r="Y33">
            <v>39.58</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1.0201999591920115E-2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7.824369673074008</v>
          </cell>
          <cell r="W34">
            <v>11.016178170931187</v>
          </cell>
          <cell r="X34">
            <v>53.93</v>
          </cell>
          <cell r="Y34">
            <v>75.930000000000007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0.6</v>
          </cell>
          <cell r="AM34">
            <v>5.1009997959600558E-3</v>
          </cell>
          <cell r="AN34">
            <v>5</v>
          </cell>
          <cell r="AO34">
            <v>0</v>
          </cell>
          <cell r="AP34">
            <v>7000</v>
          </cell>
          <cell r="AQ34">
            <v>8000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회전식 강철 활</v>
          </cell>
          <cell r="U35">
            <v>6.892459479535832</v>
          </cell>
          <cell r="V35">
            <v>7.1381726731991586</v>
          </cell>
          <cell r="W35">
            <v>11.115981729287286</v>
          </cell>
          <cell r="X35">
            <v>49.2</v>
          </cell>
          <cell r="Y35">
            <v>76.62</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0.48</v>
          </cell>
          <cell r="AM35">
            <v>4.080799836768045E-3</v>
          </cell>
          <cell r="AN35">
            <v>4</v>
          </cell>
          <cell r="AO35">
            <v>0</v>
          </cell>
          <cell r="AP35">
            <v>7000</v>
          </cell>
          <cell r="AQ35">
            <v>8000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7.609450019598575</v>
          </cell>
          <cell r="W36">
            <v>10.327812403001881</v>
          </cell>
          <cell r="X36">
            <v>112.43</v>
          </cell>
          <cell r="Y36">
            <v>152.59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8.5016663266000939E-3</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6.6709539744888655</v>
          </cell>
          <cell r="W37">
            <v>11.203033258270757</v>
          </cell>
          <cell r="X37">
            <v>98.56</v>
          </cell>
          <cell r="Y37">
            <v>165.52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6.8013330612800753E-3</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7.9391435245697952</v>
          </cell>
          <cell r="W38">
            <v>10.623559294703799</v>
          </cell>
          <cell r="X38">
            <v>152.87</v>
          </cell>
          <cell r="Y38">
            <v>204.56</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0.33</v>
          </cell>
          <cell r="AM38">
            <v>2.8055498877780313E-3</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7.1882421483184062</v>
          </cell>
          <cell r="W39">
            <v>11.416924528503976</v>
          </cell>
          <cell r="X39">
            <v>138.41</v>
          </cell>
          <cell r="Y39">
            <v>219.84</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0.26400000000000001</v>
          </cell>
          <cell r="AM39">
            <v>2.2444399102224248E-3</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문명의 활</v>
          </cell>
          <cell r="U40">
            <v>25.095065357147273</v>
          </cell>
          <cell r="V40">
            <v>7.5945140722558993</v>
          </cell>
          <cell r="W40">
            <v>10.523303429251957</v>
          </cell>
          <cell r="X40">
            <v>190.58</v>
          </cell>
          <cell r="Y40">
            <v>264.08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0.11</v>
          </cell>
          <cell r="AM40">
            <v>9.3518329592601039E-4</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7.4399250640473111</v>
          </cell>
          <cell r="W41">
            <v>10.903587901371578</v>
          </cell>
          <cell r="X41">
            <v>11.16</v>
          </cell>
          <cell r="Y41">
            <v>16.36</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3.5706998571720397E-2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6.7546189225864035</v>
          </cell>
          <cell r="W42">
            <v>11.187439193223371</v>
          </cell>
          <cell r="X42">
            <v>10.130000000000001</v>
          </cell>
          <cell r="Y42">
            <v>16.78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2.856559885737632E-2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7.4958974884158982</v>
          </cell>
          <cell r="W43">
            <v>10.358764832058755</v>
          </cell>
          <cell r="X43">
            <v>16.46</v>
          </cell>
          <cell r="Y43">
            <v>22.75</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2.7205332245120301E-2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7.246570427065957</v>
          </cell>
          <cell r="W44">
            <v>11.252896904825796</v>
          </cell>
          <cell r="X44">
            <v>15.91</v>
          </cell>
          <cell r="Y44">
            <v>24.71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2.1764265796096246E-2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7.5693164582169681</v>
          </cell>
          <cell r="W45">
            <v>10.997730966208355</v>
          </cell>
          <cell r="X45">
            <v>26.77</v>
          </cell>
          <cell r="Y45">
            <v>38.9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1.5</v>
          </cell>
          <cell r="AM45">
            <v>1.2752499489900142E-2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7.2927413049202681</v>
          </cell>
          <cell r="W46">
            <v>11.748273727593944</v>
          </cell>
          <cell r="X46">
            <v>25.79</v>
          </cell>
          <cell r="Y46">
            <v>41.55</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1.2000000000000002</v>
          </cell>
          <cell r="AM46">
            <v>1.0201999591920115E-2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7.7101751490772941</v>
          </cell>
          <cell r="W47">
            <v>10.376881625130139</v>
          </cell>
          <cell r="X47">
            <v>53.14</v>
          </cell>
          <cell r="Y47">
            <v>71.52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0.6</v>
          </cell>
          <cell r="AM47">
            <v>5.1009997959600558E-3</v>
          </cell>
          <cell r="AN47">
            <v>5</v>
          </cell>
          <cell r="AO47">
            <v>0</v>
          </cell>
          <cell r="AP47">
            <v>7000</v>
          </cell>
          <cell r="AQ47">
            <v>8000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7.2265363836084644</v>
          </cell>
          <cell r="W48">
            <v>11.263778569216587</v>
          </cell>
          <cell r="X48">
            <v>49.81</v>
          </cell>
          <cell r="Y48">
            <v>77.64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0.48</v>
          </cell>
          <cell r="AM48">
            <v>4.080799836768045E-3</v>
          </cell>
          <cell r="AN48">
            <v>4</v>
          </cell>
          <cell r="AO48">
            <v>0</v>
          </cell>
          <cell r="AP48">
            <v>7000</v>
          </cell>
          <cell r="AQ48">
            <v>8000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7.6067664132152526</v>
          </cell>
          <cell r="W49">
            <v>10.984156492700814</v>
          </cell>
          <cell r="X49">
            <v>112.39</v>
          </cell>
          <cell r="Y49">
            <v>162.29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8.5016663266000939E-3</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반중력 스태프</v>
          </cell>
          <cell r="U50">
            <v>14.774599013711439</v>
          </cell>
          <cell r="V50">
            <v>7.2779022623242406</v>
          </cell>
          <cell r="W50">
            <v>11.75184358696821</v>
          </cell>
          <cell r="X50">
            <v>107.53</v>
          </cell>
          <cell r="Y50">
            <v>173.63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6.8013330612800753E-3</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7.5461209586894187</v>
          </cell>
          <cell r="W51">
            <v>10.620666403438218</v>
          </cell>
          <cell r="X51">
            <v>145.30000000000001</v>
          </cell>
          <cell r="Y51">
            <v>204.5</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0.33</v>
          </cell>
          <cell r="AM51">
            <v>2.8055498877780313E-3</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6.737305139582241</v>
          </cell>
          <cell r="W52">
            <v>11.164494238090517</v>
          </cell>
          <cell r="X52">
            <v>129.72999999999999</v>
          </cell>
          <cell r="Y52">
            <v>214.98</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0.26400000000000001</v>
          </cell>
          <cell r="AM52">
            <v>2.2444399102224248E-3</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7.6164763965575375</v>
          </cell>
          <cell r="W53">
            <v>10.405935290946807</v>
          </cell>
          <cell r="X53">
            <v>191.14</v>
          </cell>
          <cell r="Y53">
            <v>261.14</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0.11</v>
          </cell>
          <cell r="AM53">
            <v>9.3518329592601039E-4</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8.0235943906435878</v>
          </cell>
          <cell r="W54">
            <v>10.578344489145303</v>
          </cell>
          <cell r="X54">
            <v>12.04</v>
          </cell>
          <cell r="Y54">
            <v>15.87</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3.5706998571720397E-2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날 달린 헤비 메이스</v>
          </cell>
          <cell r="U55">
            <v>1.5</v>
          </cell>
          <cell r="V55">
            <v>7.1007286004953674</v>
          </cell>
          <cell r="W55">
            <v>11.668276311331212</v>
          </cell>
          <cell r="X55">
            <v>10.65</v>
          </cell>
          <cell r="Y55">
            <v>17.5</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2.856559885737632E-2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 문자 해머</v>
          </cell>
          <cell r="U56">
            <v>2.1961500000000007</v>
          </cell>
          <cell r="V56">
            <v>7.4942226923087203</v>
          </cell>
          <cell r="W56">
            <v>10.679315520758156</v>
          </cell>
          <cell r="X56">
            <v>16.46</v>
          </cell>
          <cell r="Y56">
            <v>23.45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2.7205332245120301E-2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6.8073028962264006</v>
          </cell>
          <cell r="W57">
            <v>11.421788036605156</v>
          </cell>
          <cell r="X57">
            <v>14.95</v>
          </cell>
          <cell r="Y57">
            <v>25.08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2.5600000000000005</v>
          </cell>
          <cell r="AM57">
            <v>2.1764265796096246E-2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지배자의 몽둥이</v>
          </cell>
          <cell r="U58">
            <v>3.5369215365000022</v>
          </cell>
          <cell r="V58">
            <v>7.4635603190063771</v>
          </cell>
          <cell r="W58">
            <v>10.563362453968596</v>
          </cell>
          <cell r="X58">
            <v>26.4</v>
          </cell>
          <cell r="Y58">
            <v>37.36</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1.5</v>
          </cell>
          <cell r="AM58">
            <v>1.2752499489900142E-2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6.6304826658727229</v>
          </cell>
          <cell r="W59">
            <v>11.829160230758411</v>
          </cell>
          <cell r="X59">
            <v>23.45</v>
          </cell>
          <cell r="Y59">
            <v>41.84</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1.2000000000000002</v>
          </cell>
          <cell r="AM59">
            <v>1.0201999591920115E-2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7.6831165008992253</v>
          </cell>
          <cell r="W60">
            <v>10.35037129024991</v>
          </cell>
          <cell r="X60">
            <v>52.96</v>
          </cell>
          <cell r="Y60">
            <v>71.34</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0.6</v>
          </cell>
          <cell r="AM60">
            <v>5.1009997959600558E-3</v>
          </cell>
          <cell r="AN60">
            <v>5</v>
          </cell>
          <cell r="AO60">
            <v>0</v>
          </cell>
          <cell r="AP60">
            <v>7000</v>
          </cell>
          <cell r="AQ60">
            <v>8000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고대 문자의 스톤해머</v>
          </cell>
          <cell r="U61">
            <v>6.892459479535832</v>
          </cell>
          <cell r="V61">
            <v>6.6444087035364552</v>
          </cell>
          <cell r="W61">
            <v>11.213156505911131</v>
          </cell>
          <cell r="X61">
            <v>45.8</v>
          </cell>
          <cell r="Y61">
            <v>77.290000000000006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0.48</v>
          </cell>
          <cell r="AM61">
            <v>4.080799836768045E-3</v>
          </cell>
          <cell r="AN61">
            <v>4</v>
          </cell>
          <cell r="AO61">
            <v>0</v>
          </cell>
          <cell r="AP61">
            <v>7000</v>
          </cell>
          <cell r="AQ61">
            <v>8000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8.0655144116110158</v>
          </cell>
          <cell r="W62">
            <v>10.416343953520553</v>
          </cell>
          <cell r="X62">
            <v>119.16</v>
          </cell>
          <cell r="Y62">
            <v>153.9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8.5016663266000939E-3</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7.1099980539294094</v>
          </cell>
          <cell r="W63">
            <v>11.63918473589443</v>
          </cell>
          <cell r="X63">
            <v>105.05</v>
          </cell>
          <cell r="Y63">
            <v>171.96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6.8013330612800753E-3</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7.627161330994416</v>
          </cell>
          <cell r="W64">
            <v>10.680705716628836</v>
          </cell>
          <cell r="X64">
            <v>146.86000000000001</v>
          </cell>
          <cell r="Y64">
            <v>205.66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0.33</v>
          </cell>
          <cell r="AM64">
            <v>2.8055498877780313E-3</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6.728828234609054</v>
          </cell>
          <cell r="W65">
            <v>11.220608632077338</v>
          </cell>
          <cell r="X65">
            <v>129.57</v>
          </cell>
          <cell r="Y65">
            <v>216.06</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0.26400000000000001</v>
          </cell>
          <cell r="AM65">
            <v>2.2444399102224248E-3</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7.6381874224737922</v>
          </cell>
          <cell r="W66">
            <v>10.592874205302701</v>
          </cell>
          <cell r="X66">
            <v>191.68</v>
          </cell>
          <cell r="Y66">
            <v>265.83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0.11</v>
          </cell>
          <cell r="AM66">
            <v>9.3518329592601039E-4</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8.0928908176030561</v>
          </cell>
          <cell r="W68">
            <v>10.976565696177635</v>
          </cell>
          <cell r="X68">
            <v>12.14</v>
          </cell>
          <cell r="Y68">
            <v>16.46</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3.5706998571720397E-2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아이드 소드</v>
          </cell>
          <cell r="U69">
            <v>1.5</v>
          </cell>
          <cell r="V69">
            <v>7.1741342668206789</v>
          </cell>
          <cell r="W69">
            <v>11.129966675116181</v>
          </cell>
          <cell r="X69">
            <v>10.76</v>
          </cell>
          <cell r="Y69">
            <v>16.690000000000001</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2.856559885737632E-2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오래된 검</v>
          </cell>
          <cell r="U70">
            <v>2.1961500000000007</v>
          </cell>
          <cell r="V70">
            <v>7.533140913632546</v>
          </cell>
          <cell r="W70">
            <v>10.777274617365856</v>
          </cell>
          <cell r="X70">
            <v>16.54</v>
          </cell>
          <cell r="Y70">
            <v>23.67</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3.2</v>
          </cell>
          <cell r="AM70">
            <v>2.7205332245120301E-2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붉은 생명의 검</v>
          </cell>
          <cell r="U71">
            <v>2.1961500000000007</v>
          </cell>
          <cell r="V71">
            <v>6.9654399069729447</v>
          </cell>
          <cell r="W71">
            <v>11.898086249233991</v>
          </cell>
          <cell r="X71">
            <v>15.3</v>
          </cell>
          <cell r="Y71">
            <v>26.13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2.5600000000000005</v>
          </cell>
          <cell r="AM71">
            <v>2.1764265796096246E-2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7.9565671293475857</v>
          </cell>
          <cell r="W72">
            <v>10.395084515828223</v>
          </cell>
          <cell r="X72">
            <v>28.14</v>
          </cell>
          <cell r="Y72">
            <v>36.770000000000003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1.5</v>
          </cell>
          <cell r="AM72">
            <v>1.2752499489900142E-2</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7.1443598963044588</v>
          </cell>
          <cell r="W73">
            <v>11.34318800967867</v>
          </cell>
          <cell r="X73">
            <v>25.27</v>
          </cell>
          <cell r="Y73">
            <v>40.119999999999997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1.2000000000000002</v>
          </cell>
          <cell r="AM73">
            <v>1.0201999591920115E-2</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7.7957524893628767</v>
          </cell>
          <cell r="W74">
            <v>10.67440982392862</v>
          </cell>
          <cell r="X74">
            <v>53.73</v>
          </cell>
          <cell r="Y74">
            <v>73.569999999999993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0.6</v>
          </cell>
          <cell r="AM74">
            <v>5.1009997959600558E-3</v>
          </cell>
          <cell r="AN74">
            <v>5</v>
          </cell>
          <cell r="AO74">
            <v>0</v>
          </cell>
          <cell r="AP74">
            <v>7000</v>
          </cell>
          <cell r="AQ74">
            <v>8000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7.0607386236035117</v>
          </cell>
          <cell r="W75">
            <v>11.739342661283175</v>
          </cell>
          <cell r="X75">
            <v>48.67</v>
          </cell>
          <cell r="Y75">
            <v>80.91</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0.48</v>
          </cell>
          <cell r="AM75">
            <v>4.080799836768045E-3</v>
          </cell>
          <cell r="AN75">
            <v>4</v>
          </cell>
          <cell r="AO75">
            <v>0</v>
          </cell>
          <cell r="AP75">
            <v>7000</v>
          </cell>
          <cell r="AQ75">
            <v>8000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7.983957990016183</v>
          </cell>
          <cell r="W76">
            <v>10.851260056248604</v>
          </cell>
          <cell r="X76">
            <v>117.96</v>
          </cell>
          <cell r="Y76">
            <v>160.32</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8.5016663266000939E-3</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6.9858165175384501</v>
          </cell>
          <cell r="W77">
            <v>11.846142569888853</v>
          </cell>
          <cell r="X77">
            <v>103.21</v>
          </cell>
          <cell r="Y77">
            <v>175.02</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6.8013330612800753E-3</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힘이 깃든 검</v>
          </cell>
          <cell r="U78">
            <v>19.255376596543943</v>
          </cell>
          <cell r="V78">
            <v>8.0048186632440395</v>
          </cell>
          <cell r="W78">
            <v>10.808755367027775</v>
          </cell>
          <cell r="X78">
            <v>154.13999999999999</v>
          </cell>
          <cell r="Y78">
            <v>208.13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0.33</v>
          </cell>
          <cell r="AM78">
            <v>2.8055498877780313E-3</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6.6957459160378807</v>
          </cell>
          <cell r="W79">
            <v>11.212901852007558</v>
          </cell>
          <cell r="X79">
            <v>128.93</v>
          </cell>
          <cell r="Y79">
            <v>215.91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0.26400000000000001</v>
          </cell>
          <cell r="AM79">
            <v>2.2444399102224248E-3</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7.8992831150817349</v>
          </cell>
          <cell r="W80">
            <v>10.965322317636208</v>
          </cell>
          <cell r="X80">
            <v>198.23</v>
          </cell>
          <cell r="Y80">
            <v>275.18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0.11</v>
          </cell>
          <cell r="AM80">
            <v>9.3518329592601039E-4</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용자의 검</v>
          </cell>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붉은 은빛의 소드</v>
          </cell>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손잡이가 긴 대도</v>
          </cell>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7.4688232223726212</v>
          </cell>
          <cell r="W88">
            <v>10.914467467871591</v>
          </cell>
          <cell r="X88">
            <v>11.2</v>
          </cell>
          <cell r="Y88">
            <v>16.37</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6.9611079413074384</v>
          </cell>
          <cell r="W89">
            <v>11.626315099122532</v>
          </cell>
          <cell r="X89">
            <v>10.44</v>
          </cell>
          <cell r="Y89">
            <v>17.440000000000001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7.4531899941305113</v>
          </cell>
          <cell r="W90">
            <v>10.481730452678955</v>
          </cell>
          <cell r="X90">
            <v>16.37</v>
          </cell>
          <cell r="Y90">
            <v>23.02</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6.790510069263477</v>
          </cell>
          <cell r="W91">
            <v>11.771116540544195</v>
          </cell>
          <cell r="X91">
            <v>14.91</v>
          </cell>
          <cell r="Y91">
            <v>25.85</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7.8114261705774988</v>
          </cell>
          <cell r="W92">
            <v>10.653189476278515</v>
          </cell>
          <cell r="X92">
            <v>27.63</v>
          </cell>
          <cell r="Y92">
            <v>37.68</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6.8312157129932976</v>
          </cell>
          <cell r="W93">
            <v>11.592792539399021</v>
          </cell>
          <cell r="X93">
            <v>24.16</v>
          </cell>
          <cell r="Y93">
            <v>41</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8.0544823590377543</v>
          </cell>
          <cell r="W94">
            <v>11.081420706033256</v>
          </cell>
          <cell r="X94">
            <v>55.52</v>
          </cell>
          <cell r="Y94">
            <v>76.38</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P94">
            <v>22000</v>
          </cell>
          <cell r="AQ94">
            <v>23000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7.3697906753852056</v>
          </cell>
          <cell r="W95">
            <v>11.450616504536876</v>
          </cell>
          <cell r="X95">
            <v>50.8</v>
          </cell>
          <cell r="Y95">
            <v>78.92</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P95">
            <v>22000</v>
          </cell>
          <cell r="AQ95">
            <v>23000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7.820232574190177</v>
          </cell>
          <cell r="W96">
            <v>10.73943508880817</v>
          </cell>
          <cell r="X96">
            <v>115.54</v>
          </cell>
          <cell r="Y96">
            <v>158.66999999999999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6.6419660032278598</v>
          </cell>
          <cell r="W97">
            <v>11.632552404976815</v>
          </cell>
          <cell r="X97">
            <v>98.13</v>
          </cell>
          <cell r="Y97">
            <v>171.87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 라이플</v>
          </cell>
          <cell r="U98">
            <v>19.255376596543943</v>
          </cell>
          <cell r="V98">
            <v>8.055750220840876</v>
          </cell>
          <cell r="W98">
            <v>10.461641109877972</v>
          </cell>
          <cell r="X98">
            <v>155.12</v>
          </cell>
          <cell r="Y98">
            <v>201.44</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6.8223500422496244</v>
          </cell>
          <cell r="W99">
            <v>11.288648448162034</v>
          </cell>
          <cell r="X99">
            <v>131.37</v>
          </cell>
          <cell r="Y99">
            <v>217.37</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 소총</v>
          </cell>
          <cell r="U100">
            <v>25.095065357147273</v>
          </cell>
          <cell r="V100">
            <v>7.9539455915718742</v>
          </cell>
          <cell r="W100">
            <v>10.69423899899731</v>
          </cell>
          <cell r="X100">
            <v>199.6</v>
          </cell>
          <cell r="Y100">
            <v>268.37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7.422526673691574</v>
          </cell>
          <cell r="W101">
            <v>10.504361332153916</v>
          </cell>
          <cell r="X101">
            <v>11.13</v>
          </cell>
          <cell r="Y101">
            <v>15.76</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6.946046880597109</v>
          </cell>
          <cell r="W102">
            <v>11.647332708437196</v>
          </cell>
          <cell r="X102">
            <v>10.42</v>
          </cell>
          <cell r="Y102">
            <v>17.47</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7.663517755635314</v>
          </cell>
          <cell r="W103">
            <v>10.93465952823577</v>
          </cell>
          <cell r="X103">
            <v>16.829999999999998</v>
          </cell>
          <cell r="Y103">
            <v>24.01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7.2205661670445096</v>
          </cell>
          <cell r="W104">
            <v>11.428574749788989</v>
          </cell>
          <cell r="X104">
            <v>15.86</v>
          </cell>
          <cell r="Y104">
            <v>25.1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빛나는 보석의 방패</v>
          </cell>
          <cell r="U105">
            <v>3.5369215365000022</v>
          </cell>
          <cell r="V105">
            <v>8.0572513599114046</v>
          </cell>
          <cell r="W105">
            <v>10.412605078589388</v>
          </cell>
          <cell r="X105">
            <v>28.5</v>
          </cell>
          <cell r="Y105">
            <v>36.83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6.7142729090566569</v>
          </cell>
          <cell r="W106">
            <v>11.690257510535815</v>
          </cell>
          <cell r="X106">
            <v>23.75</v>
          </cell>
          <cell r="Y106">
            <v>41.35</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7.9319689218966634</v>
          </cell>
          <cell r="W107">
            <v>11.062709683087355</v>
          </cell>
          <cell r="X107">
            <v>54.67</v>
          </cell>
          <cell r="Y107">
            <v>76.25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P107">
            <v>22000</v>
          </cell>
          <cell r="AQ107">
            <v>23000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금장 쉴드</v>
          </cell>
          <cell r="U108">
            <v>6.892459479535832</v>
          </cell>
          <cell r="V108">
            <v>7.0544761313278181</v>
          </cell>
          <cell r="W108">
            <v>11.326186397861582</v>
          </cell>
          <cell r="X108">
            <v>48.62</v>
          </cell>
          <cell r="Y108">
            <v>78.069999999999993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P108">
            <v>22000</v>
          </cell>
          <cell r="AQ108">
            <v>23000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7.7859004975049544</v>
          </cell>
          <cell r="W109">
            <v>10.576425711631181</v>
          </cell>
          <cell r="X109">
            <v>115.03</v>
          </cell>
          <cell r="Y109">
            <v>156.26</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6.7959687213620965</v>
          </cell>
          <cell r="W110">
            <v>11.244754298732035</v>
          </cell>
          <cell r="X110">
            <v>100.41</v>
          </cell>
          <cell r="Y110">
            <v>166.14</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 57식 쉴드</v>
          </cell>
          <cell r="U111">
            <v>19.255376596543943</v>
          </cell>
          <cell r="V111">
            <v>7.9535722586161377</v>
          </cell>
          <cell r="W111">
            <v>10.491840709670598</v>
          </cell>
          <cell r="X111">
            <v>153.15</v>
          </cell>
          <cell r="Y111">
            <v>202.02</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방패</v>
          </cell>
          <cell r="U112">
            <v>19.255376596543943</v>
          </cell>
          <cell r="V112">
            <v>6.8580986213800266</v>
          </cell>
          <cell r="W112">
            <v>11.898992587444257</v>
          </cell>
          <cell r="X112">
            <v>132.06</v>
          </cell>
          <cell r="Y112">
            <v>229.12</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초승달의 체인 쉴드</v>
          </cell>
          <cell r="U113">
            <v>25.095065357147273</v>
          </cell>
          <cell r="V113">
            <v>7.5784893790715717</v>
          </cell>
          <cell r="W113">
            <v>10.966557793203837</v>
          </cell>
          <cell r="X113">
            <v>190.18</v>
          </cell>
          <cell r="Y113">
            <v>275.20999999999998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후예의 쉴드</v>
          </cell>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굴곡 무늬의 양손검</v>
          </cell>
          <cell r="U115">
            <v>1.5</v>
          </cell>
          <cell r="V115">
            <v>7.6665936184917918</v>
          </cell>
          <cell r="W115">
            <v>10.706073385713783</v>
          </cell>
          <cell r="X115">
            <v>11.5</v>
          </cell>
          <cell r="Y115">
            <v>16.059999999999999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6.885512086543228</v>
          </cell>
          <cell r="W116">
            <v>11.53161712961888</v>
          </cell>
          <cell r="X116">
            <v>10.33</v>
          </cell>
          <cell r="Y116">
            <v>17.3</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8.1712078443818417</v>
          </cell>
          <cell r="W117">
            <v>10.70754709202069</v>
          </cell>
          <cell r="X117">
            <v>17.95</v>
          </cell>
          <cell r="Y117">
            <v>23.52</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6.6925500969281657</v>
          </cell>
          <cell r="W118">
            <v>11.28759055212865</v>
          </cell>
          <cell r="X118">
            <v>14.7</v>
          </cell>
          <cell r="Y118">
            <v>24.79</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7.6166789376377606</v>
          </cell>
          <cell r="W119">
            <v>10.80862165716057</v>
          </cell>
          <cell r="X119">
            <v>26.94</v>
          </cell>
          <cell r="Y119">
            <v>38.229999999999997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6.9729071694011182</v>
          </cell>
          <cell r="W120">
            <v>11.504097230165373</v>
          </cell>
          <cell r="X120">
            <v>24.66</v>
          </cell>
          <cell r="Y120">
            <v>40.69</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7.6556532064840441</v>
          </cell>
          <cell r="W121">
            <v>10.646053650927882</v>
          </cell>
          <cell r="X121">
            <v>52.77</v>
          </cell>
          <cell r="Y121">
            <v>73.38</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P121">
            <v>73900</v>
          </cell>
          <cell r="AQ121">
            <v>74900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6.6912786494319576</v>
          </cell>
          <cell r="W122">
            <v>11.125417795872115</v>
          </cell>
          <cell r="X122">
            <v>46.12</v>
          </cell>
          <cell r="Y122">
            <v>76.680000000000007</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P122">
            <v>73900</v>
          </cell>
          <cell r="AQ122">
            <v>74900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7.9977477905638894</v>
          </cell>
          <cell r="W123">
            <v>10.856667621326645</v>
          </cell>
          <cell r="X123">
            <v>118.16</v>
          </cell>
          <cell r="Y123">
            <v>160.4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7.2228436511702316</v>
          </cell>
          <cell r="W124">
            <v>11.837852282875591</v>
          </cell>
          <cell r="X124">
            <v>106.71</v>
          </cell>
          <cell r="Y124">
            <v>174.9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7.4368703176569637</v>
          </cell>
          <cell r="W125">
            <v>10.567971607056403</v>
          </cell>
          <cell r="X125">
            <v>143.19999999999999</v>
          </cell>
          <cell r="Y125">
            <v>203.49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7.2250546277360934</v>
          </cell>
          <cell r="W126">
            <v>11.796435747480251</v>
          </cell>
          <cell r="X126">
            <v>139.12</v>
          </cell>
          <cell r="Y126">
            <v>227.14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대량절멸자</v>
          </cell>
          <cell r="U127">
            <v>25.095065357147273</v>
          </cell>
          <cell r="V127">
            <v>8.0455815047424792</v>
          </cell>
          <cell r="W127">
            <v>10.529916356251173</v>
          </cell>
          <cell r="X127">
            <v>201.9</v>
          </cell>
          <cell r="Y127">
            <v>264.25</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checkNavMeshReachable|Bool</v>
          </cell>
          <cell r="AE1" t="str">
            <v>checkBurrow|Bool</v>
          </cell>
          <cell r="AF1" t="str">
            <v>flying|Bool</v>
          </cell>
          <cell r="AG1" t="str">
            <v>orderIndex|Int</v>
          </cell>
          <cell r="AH1" t="str">
            <v>제외사유</v>
          </cell>
          <cell r="AI1" t="str">
            <v>업데이트순번</v>
          </cell>
          <cell r="AJ1" t="str">
            <v>charGachaWeight|Float</v>
          </cell>
          <cell r="AK1" t="str">
            <v>noHaveTimes|Float</v>
          </cell>
          <cell r="AL1" t="str">
            <v>baseStr|Int</v>
          </cell>
          <cell r="AM1" t="str">
            <v>baseDex|Int</v>
          </cell>
          <cell r="AN1" t="str">
            <v>baseInt|Int</v>
          </cell>
          <cell r="AO1" t="str">
            <v>baseVit|Int</v>
          </cell>
          <cell r="AP1" t="str">
            <v>trainingHp|Float</v>
          </cell>
          <cell r="AQ1" t="str">
            <v>trainingAtk|Float</v>
          </cell>
          <cell r="AR1" t="str">
            <v>trainingMin|Int</v>
          </cell>
          <cell r="AS1" t="str">
            <v>trainingMax|Int</v>
          </cell>
          <cell r="AT1">
            <v>685</v>
          </cell>
          <cell r="AU1" t="str">
            <v>현질시평균일수</v>
          </cell>
          <cell r="AV1" t="str">
            <v>표준 DI pr Min</v>
          </cell>
          <cell r="AW1" t="str">
            <v>표준 DI pr Max</v>
          </cell>
          <cell r="AX1" t="str">
            <v>표준 DI pp Min</v>
          </cell>
          <cell r="AY1" t="str">
            <v>표준 DI pp Max</v>
          </cell>
          <cell r="AZ1" t="str">
            <v>battltMusicOverriding|String</v>
          </cell>
          <cell r="BA1" t="str">
            <v>nodeWarLastCount|Int</v>
          </cell>
          <cell r="BB1" t="str">
            <v>actorId값연결</v>
          </cell>
          <cell r="BC1" t="str">
            <v>Jason화</v>
          </cell>
          <cell r="BE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1</v>
          </cell>
          <cell r="AE2" t="b">
            <v>1</v>
          </cell>
          <cell r="AF2" t="b">
            <v>0</v>
          </cell>
          <cell r="AG2">
            <v>1</v>
          </cell>
          <cell r="AI2">
            <v>0</v>
          </cell>
          <cell r="AJ2">
            <v>1</v>
          </cell>
          <cell r="AK2">
            <v>1</v>
          </cell>
          <cell r="AL2">
            <v>0</v>
          </cell>
          <cell r="AM2">
            <v>0</v>
          </cell>
          <cell r="AN2">
            <v>0</v>
          </cell>
          <cell r="AO2">
            <v>0</v>
          </cell>
          <cell r="AP2">
            <v>0.31359999999999999</v>
          </cell>
          <cell r="AQ2">
            <v>0.18379999999999999</v>
          </cell>
          <cell r="AR2">
            <v>289</v>
          </cell>
          <cell r="AS2">
            <v>521</v>
          </cell>
          <cell r="AT2">
            <v>24.691358024691358</v>
          </cell>
          <cell r="AU2">
            <v>8.2304526748971192</v>
          </cell>
          <cell r="AV2">
            <v>299</v>
          </cell>
          <cell r="AW2">
            <v>399</v>
          </cell>
          <cell r="AX2">
            <v>500</v>
          </cell>
          <cell r="AY2">
            <v>520</v>
          </cell>
          <cell r="BA2">
            <v>75</v>
          </cell>
          <cell r="BB2" t="str">
            <v>"Actor0201"</v>
          </cell>
          <cell r="BC2" t="str">
            <v>"Actor0201"</v>
          </cell>
          <cell r="BE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cell r="AA3">
            <v>1</v>
          </cell>
          <cell r="AB3" t="str">
            <v>Portrait_Yuki</v>
          </cell>
          <cell r="AC3">
            <v>0.25</v>
          </cell>
          <cell r="AD3" t="b">
            <v>0</v>
          </cell>
          <cell r="AE3" t="b">
            <v>1</v>
          </cell>
          <cell r="AF3" t="b">
            <v>0</v>
          </cell>
          <cell r="AG3">
            <v>45</v>
          </cell>
          <cell r="AI3">
            <v>0</v>
          </cell>
          <cell r="AJ3">
            <v>36</v>
          </cell>
          <cell r="AK3">
            <v>6</v>
          </cell>
          <cell r="AL3">
            <v>0</v>
          </cell>
          <cell r="AM3">
            <v>0</v>
          </cell>
          <cell r="AN3">
            <v>0</v>
          </cell>
          <cell r="AO3">
            <v>0</v>
          </cell>
          <cell r="AP3">
            <v>0.23669999999999999</v>
          </cell>
          <cell r="AQ3">
            <v>0.13120000000000001</v>
          </cell>
          <cell r="AR3">
            <v>411</v>
          </cell>
          <cell r="AS3">
            <v>685</v>
          </cell>
          <cell r="AT3">
            <v>18.248175182481752</v>
          </cell>
          <cell r="AU3">
            <v>6.0827250608272507</v>
          </cell>
          <cell r="AV3">
            <v>29</v>
          </cell>
          <cell r="AW3">
            <v>39</v>
          </cell>
          <cell r="AX3">
            <v>50</v>
          </cell>
          <cell r="AY3">
            <v>55</v>
          </cell>
          <cell r="BA3">
            <v>85</v>
          </cell>
          <cell r="BB3" t="str">
            <v>"Actor0201","Actor1002"</v>
          </cell>
          <cell r="BC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8.3000000000000007</v>
          </cell>
          <cell r="X4">
            <v>0</v>
          </cell>
          <cell r="Y4">
            <v>0</v>
          </cell>
          <cell r="Z4" t="str">
            <v>BigBatSuccubus</v>
          </cell>
          <cell r="AA4">
            <v>1</v>
          </cell>
          <cell r="AB4" t="str">
            <v>Portrait_BigBatSuccubus</v>
          </cell>
          <cell r="AC4">
            <v>0.15</v>
          </cell>
          <cell r="AD4" t="b">
            <v>1</v>
          </cell>
          <cell r="AE4" t="b">
            <v>1</v>
          </cell>
          <cell r="AF4" t="b">
            <v>0</v>
          </cell>
          <cell r="AG4">
            <v>27</v>
          </cell>
          <cell r="AI4">
            <v>0</v>
          </cell>
          <cell r="AJ4">
            <v>6</v>
          </cell>
          <cell r="AK4">
            <v>11</v>
          </cell>
          <cell r="AL4">
            <v>0</v>
          </cell>
          <cell r="AM4">
            <v>0</v>
          </cell>
          <cell r="AN4">
            <v>0</v>
          </cell>
          <cell r="AO4">
            <v>0</v>
          </cell>
          <cell r="AP4">
            <v>0.28689999999999999</v>
          </cell>
          <cell r="AQ4">
            <v>0.17280000000000001</v>
          </cell>
          <cell r="AR4">
            <v>325</v>
          </cell>
          <cell r="AS4">
            <v>604</v>
          </cell>
          <cell r="AT4">
            <v>21.528525296017222</v>
          </cell>
          <cell r="AU4">
            <v>7.1761750986724078</v>
          </cell>
          <cell r="AV4">
            <v>119</v>
          </cell>
          <cell r="AW4">
            <v>179</v>
          </cell>
          <cell r="AX4">
            <v>200</v>
          </cell>
          <cell r="AY4">
            <v>210</v>
          </cell>
          <cell r="BA4">
            <v>93</v>
          </cell>
          <cell r="BB4" t="str">
            <v>"Actor0201","Actor1002","Actor2103"</v>
          </cell>
          <cell r="BC4" t="str">
            <v>"Actor2103"</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타오르기까지 약간의 시간이 걸리며 중첩되지 않지만 강력한 데미지를 입힌다.</v>
          </cell>
          <cell r="J5" t="str">
            <v>&lt;size=16&gt;&lt;color=#DE7100&gt;궁극기 이름&lt;/color&gt;&lt;/size&gt;
궁극기 설명</v>
          </cell>
          <cell r="K5">
            <v>1</v>
          </cell>
          <cell r="L5">
            <v>0.92200000000000004</v>
          </cell>
          <cell r="M5">
            <v>0.93799999999999994</v>
          </cell>
          <cell r="N5">
            <v>0.57999999999999996</v>
          </cell>
          <cell r="O5">
            <v>0.45336666666666664</v>
          </cell>
          <cell r="P5">
            <v>0.95299999999999996</v>
          </cell>
          <cell r="Q5">
            <v>3.4</v>
          </cell>
          <cell r="R5">
            <v>1.5414466666666666</v>
          </cell>
          <cell r="S5">
            <v>1.6174676460300805</v>
          </cell>
          <cell r="T5">
            <v>3.5</v>
          </cell>
          <cell r="U5">
            <v>0</v>
          </cell>
          <cell r="V5">
            <v>125</v>
          </cell>
          <cell r="W5">
            <v>5.8</v>
          </cell>
          <cell r="X5">
            <v>0</v>
          </cell>
          <cell r="Y5">
            <v>0</v>
          </cell>
          <cell r="Z5" t="str">
            <v>Bei</v>
          </cell>
          <cell r="AA5">
            <v>1</v>
          </cell>
          <cell r="AB5" t="str">
            <v>Portrait_Bei</v>
          </cell>
          <cell r="AC5">
            <v>0.2</v>
          </cell>
          <cell r="AD5" t="b">
            <v>1</v>
          </cell>
          <cell r="AE5" t="b">
            <v>1</v>
          </cell>
          <cell r="AF5" t="b">
            <v>0</v>
          </cell>
          <cell r="AG5">
            <v>22</v>
          </cell>
          <cell r="AI5">
            <v>0</v>
          </cell>
          <cell r="AJ5">
            <v>6</v>
          </cell>
          <cell r="AK5">
            <v>11</v>
          </cell>
          <cell r="AL5">
            <v>0</v>
          </cell>
          <cell r="AM5">
            <v>0</v>
          </cell>
          <cell r="AN5">
            <v>0</v>
          </cell>
          <cell r="AO5">
            <v>0</v>
          </cell>
          <cell r="AP5">
            <v>0.25459999999999999</v>
          </cell>
          <cell r="AQ5">
            <v>0.1605</v>
          </cell>
          <cell r="AR5">
            <v>325</v>
          </cell>
          <cell r="AS5">
            <v>604</v>
          </cell>
          <cell r="AT5">
            <v>21.528525296017222</v>
          </cell>
          <cell r="AU5">
            <v>7.1761750986724078</v>
          </cell>
          <cell r="AV5">
            <v>119</v>
          </cell>
          <cell r="AW5">
            <v>179</v>
          </cell>
          <cell r="AX5">
            <v>200</v>
          </cell>
          <cell r="AY5">
            <v>210</v>
          </cell>
          <cell r="BA5">
            <v>85</v>
          </cell>
          <cell r="BB5" t="str">
            <v>"Actor0201","Actor1002","Actor2103","Actor0104"</v>
          </cell>
          <cell r="BC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t="b">
            <v>1</v>
          </cell>
          <cell r="AF6" t="b">
            <v>0</v>
          </cell>
          <cell r="AG6">
            <v>47</v>
          </cell>
          <cell r="AI6">
            <v>0</v>
          </cell>
          <cell r="AJ6">
            <v>36</v>
          </cell>
          <cell r="AK6">
            <v>6</v>
          </cell>
          <cell r="AL6">
            <v>0</v>
          </cell>
          <cell r="AM6">
            <v>0</v>
          </cell>
          <cell r="AN6">
            <v>0</v>
          </cell>
          <cell r="AO6">
            <v>0</v>
          </cell>
          <cell r="AP6">
            <v>0.22120000000000001</v>
          </cell>
          <cell r="AQ6">
            <v>0.13819999999999999</v>
          </cell>
          <cell r="AR6">
            <v>411</v>
          </cell>
          <cell r="AS6">
            <v>685</v>
          </cell>
          <cell r="AT6">
            <v>18.248175182481752</v>
          </cell>
          <cell r="AU6">
            <v>6.0827250608272507</v>
          </cell>
          <cell r="AV6">
            <v>29</v>
          </cell>
          <cell r="AW6">
            <v>39</v>
          </cell>
          <cell r="AX6">
            <v>50</v>
          </cell>
          <cell r="AY6">
            <v>55</v>
          </cell>
          <cell r="BA6">
            <v>95</v>
          </cell>
          <cell r="BB6" t="str">
            <v>"Actor0201","Actor1002","Actor2103","Actor0104","Actor1005"</v>
          </cell>
          <cell r="BC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1</v>
          </cell>
          <cell r="AE7" t="b">
            <v>1</v>
          </cell>
          <cell r="AF7" t="b">
            <v>0</v>
          </cell>
          <cell r="AH7" t="str">
            <v>저작권이슈</v>
          </cell>
          <cell r="AI7">
            <v>99999</v>
          </cell>
          <cell r="AL7">
            <v>0</v>
          </cell>
          <cell r="AM7">
            <v>0</v>
          </cell>
          <cell r="AN7">
            <v>0</v>
          </cell>
          <cell r="AO7">
            <v>0</v>
          </cell>
          <cell r="AP7">
            <v>0.2</v>
          </cell>
          <cell r="AQ7">
            <v>0.125</v>
          </cell>
          <cell r="AR7">
            <v>100</v>
          </cell>
          <cell r="AS7">
            <v>200</v>
          </cell>
          <cell r="AT7">
            <v>66.666666666666671</v>
          </cell>
          <cell r="AU7">
            <v>22.222222222222221</v>
          </cell>
          <cell r="AV7">
            <v>999</v>
          </cell>
          <cell r="AW7">
            <v>999</v>
          </cell>
          <cell r="AX7">
            <v>9999</v>
          </cell>
          <cell r="AY7">
            <v>9999</v>
          </cell>
          <cell r="BA7">
            <v>85</v>
          </cell>
          <cell r="BB7" t="str">
            <v>"Actor0201","Actor1002","Actor2103","Actor0104","Actor1005"</v>
          </cell>
          <cell r="BC7" t="str">
            <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cell r="AA8">
            <v>1</v>
          </cell>
          <cell r="AB8" t="str">
            <v>Portrait_EarthMage</v>
          </cell>
          <cell r="AC8">
            <v>0.15</v>
          </cell>
          <cell r="AD8" t="b">
            <v>1</v>
          </cell>
          <cell r="AE8" t="b">
            <v>1</v>
          </cell>
          <cell r="AF8" t="b">
            <v>0</v>
          </cell>
          <cell r="AG8">
            <v>43</v>
          </cell>
          <cell r="AI8">
            <v>0</v>
          </cell>
          <cell r="AJ8">
            <v>36</v>
          </cell>
          <cell r="AK8">
            <v>6</v>
          </cell>
          <cell r="AL8">
            <v>0</v>
          </cell>
          <cell r="AM8">
            <v>0</v>
          </cell>
          <cell r="AN8">
            <v>0</v>
          </cell>
          <cell r="AO8">
            <v>0</v>
          </cell>
          <cell r="AP8">
            <v>0.24229999999999999</v>
          </cell>
          <cell r="AQ8">
            <v>0.1386</v>
          </cell>
          <cell r="AR8">
            <v>411</v>
          </cell>
          <cell r="AS8">
            <v>685</v>
          </cell>
          <cell r="AT8">
            <v>18.248175182481752</v>
          </cell>
          <cell r="AU8">
            <v>6.0827250608272507</v>
          </cell>
          <cell r="AV8">
            <v>29</v>
          </cell>
          <cell r="AW8">
            <v>39</v>
          </cell>
          <cell r="AX8">
            <v>50</v>
          </cell>
          <cell r="AY8">
            <v>55</v>
          </cell>
          <cell r="BA8">
            <v>85</v>
          </cell>
          <cell r="BB8" t="str">
            <v>"Actor0201","Actor1002","Actor2103","Actor0104","Actor1005","Actor0007"</v>
          </cell>
          <cell r="BC8" t="str">
            <v>"Actor0007"</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t="b">
            <v>1</v>
          </cell>
          <cell r="AF9" t="b">
            <v>0</v>
          </cell>
          <cell r="AG9">
            <v>24</v>
          </cell>
          <cell r="AI9">
            <v>0</v>
          </cell>
          <cell r="AJ9">
            <v>6</v>
          </cell>
          <cell r="AK9">
            <v>11</v>
          </cell>
          <cell r="AL9">
            <v>0</v>
          </cell>
          <cell r="AM9">
            <v>0</v>
          </cell>
          <cell r="AN9">
            <v>0</v>
          </cell>
          <cell r="AO9">
            <v>0</v>
          </cell>
          <cell r="AP9">
            <v>0.29570000000000002</v>
          </cell>
          <cell r="AQ9">
            <v>0.15359999999999999</v>
          </cell>
          <cell r="AR9">
            <v>325</v>
          </cell>
          <cell r="AS9">
            <v>604</v>
          </cell>
          <cell r="AT9">
            <v>21.528525296017222</v>
          </cell>
          <cell r="AU9">
            <v>7.1761750986724078</v>
          </cell>
          <cell r="AV9">
            <v>119</v>
          </cell>
          <cell r="AW9">
            <v>179</v>
          </cell>
          <cell r="AX9">
            <v>200</v>
          </cell>
          <cell r="AY9">
            <v>210</v>
          </cell>
          <cell r="BA9">
            <v>85</v>
          </cell>
          <cell r="BB9" t="str">
            <v>"Actor0201","Actor1002","Actor2103","Actor0104","Actor1005","Actor0007","Actor1108"</v>
          </cell>
          <cell r="BC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두 발의 원거리 단일샷을 날린 뒤 한 발의 폭발샷을 발사한다.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cell r="AA10">
            <v>1</v>
          </cell>
          <cell r="AB10" t="str">
            <v>Portrait_SciFiWarrior</v>
          </cell>
          <cell r="AC10">
            <v>0.05</v>
          </cell>
          <cell r="AD10" t="b">
            <v>1</v>
          </cell>
          <cell r="AE10" t="b">
            <v>1</v>
          </cell>
          <cell r="AF10" t="b">
            <v>0</v>
          </cell>
          <cell r="AG10">
            <v>26</v>
          </cell>
          <cell r="AI10">
            <v>0</v>
          </cell>
          <cell r="AJ10">
            <v>6</v>
          </cell>
          <cell r="AK10">
            <v>11</v>
          </cell>
          <cell r="AL10">
            <v>0</v>
          </cell>
          <cell r="AM10">
            <v>0</v>
          </cell>
          <cell r="AN10">
            <v>0</v>
          </cell>
          <cell r="AO10">
            <v>0</v>
          </cell>
          <cell r="AP10">
            <v>0.29749999999999999</v>
          </cell>
          <cell r="AQ10">
            <v>0.1691</v>
          </cell>
          <cell r="AR10">
            <v>325</v>
          </cell>
          <cell r="AS10">
            <v>604</v>
          </cell>
          <cell r="AT10">
            <v>21.528525296017222</v>
          </cell>
          <cell r="AU10">
            <v>7.1761750986724078</v>
          </cell>
          <cell r="AV10">
            <v>119</v>
          </cell>
          <cell r="AW10">
            <v>179</v>
          </cell>
          <cell r="AX10">
            <v>200</v>
          </cell>
          <cell r="AY10">
            <v>210</v>
          </cell>
          <cell r="BA10">
            <v>85</v>
          </cell>
          <cell r="BB10" t="str">
            <v>"Actor0201","Actor1002","Actor2103","Actor0104","Actor1005","Actor0007","Actor1108","Actor1109"</v>
          </cell>
          <cell r="BC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t="b">
            <v>1</v>
          </cell>
          <cell r="AF11" t="b">
            <v>1</v>
          </cell>
          <cell r="AG11">
            <v>49</v>
          </cell>
          <cell r="AI11">
            <v>0</v>
          </cell>
          <cell r="AJ11">
            <v>36</v>
          </cell>
          <cell r="AK11">
            <v>6</v>
          </cell>
          <cell r="AL11">
            <v>0</v>
          </cell>
          <cell r="AM11">
            <v>0</v>
          </cell>
          <cell r="AN11">
            <v>0</v>
          </cell>
          <cell r="AO11">
            <v>0</v>
          </cell>
          <cell r="AP11">
            <v>0.23350000000000001</v>
          </cell>
          <cell r="AQ11">
            <v>0.13869999999999999</v>
          </cell>
          <cell r="AR11">
            <v>411</v>
          </cell>
          <cell r="AS11">
            <v>685</v>
          </cell>
          <cell r="AT11">
            <v>18.248175182481752</v>
          </cell>
          <cell r="AU11">
            <v>6.0827250608272507</v>
          </cell>
          <cell r="AV11">
            <v>29</v>
          </cell>
          <cell r="AW11">
            <v>39</v>
          </cell>
          <cell r="AX11">
            <v>50</v>
          </cell>
          <cell r="AY11">
            <v>55</v>
          </cell>
          <cell r="BA11">
            <v>85</v>
          </cell>
          <cell r="BB11" t="str">
            <v>"Actor0201","Actor1002","Actor2103","Actor0104","Actor1005","Actor0007","Actor1108","Actor1109","Actor2010"</v>
          </cell>
          <cell r="BC11" t="str">
            <v>"Actor2010"</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1</v>
          </cell>
          <cell r="AE12" t="b">
            <v>1</v>
          </cell>
          <cell r="AF12" t="b">
            <v>0</v>
          </cell>
          <cell r="AG12">
            <v>51</v>
          </cell>
          <cell r="AI12">
            <v>0</v>
          </cell>
          <cell r="AJ12">
            <v>36</v>
          </cell>
          <cell r="AK12">
            <v>6</v>
          </cell>
          <cell r="AL12">
            <v>0</v>
          </cell>
          <cell r="AM12">
            <v>0</v>
          </cell>
          <cell r="AN12">
            <v>0</v>
          </cell>
          <cell r="AO12">
            <v>0</v>
          </cell>
          <cell r="AP12">
            <v>0.2235</v>
          </cell>
          <cell r="AQ12">
            <v>0.14829999999999999</v>
          </cell>
          <cell r="AR12">
            <v>411</v>
          </cell>
          <cell r="AS12">
            <v>685</v>
          </cell>
          <cell r="AT12">
            <v>18.248175182481752</v>
          </cell>
          <cell r="AU12">
            <v>6.0827250608272507</v>
          </cell>
          <cell r="AV12">
            <v>29</v>
          </cell>
          <cell r="AW12">
            <v>39</v>
          </cell>
          <cell r="AX12">
            <v>50</v>
          </cell>
          <cell r="AY12">
            <v>55</v>
          </cell>
          <cell r="BA12">
            <v>85</v>
          </cell>
          <cell r="BB12" t="str">
            <v>"Actor0201","Actor1002","Actor2103","Actor0104","Actor1005","Actor0007","Actor1108","Actor1109","Actor2010","Actor2011"</v>
          </cell>
          <cell r="BC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 강한 적에게 위기의 순간에서 큰 힘을 발휘하는 능력을 가지고 있어서 보스에게 히트 시 SP를 모두 회복한다.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1.03</v>
          </cell>
          <cell r="O13">
            <v>0.9982416666666668</v>
          </cell>
          <cell r="P13">
            <v>0.72599999999999998</v>
          </cell>
          <cell r="Q13">
            <v>1.9</v>
          </cell>
          <cell r="R13">
            <v>1.8966591666666668</v>
          </cell>
          <cell r="S13">
            <v>2.6124781910009185</v>
          </cell>
          <cell r="T13">
            <v>3.8</v>
          </cell>
          <cell r="U13">
            <v>3</v>
          </cell>
          <cell r="V13">
            <v>125</v>
          </cell>
          <cell r="W13">
            <v>4.2</v>
          </cell>
          <cell r="X13">
            <v>0</v>
          </cell>
          <cell r="Y13">
            <v>0</v>
          </cell>
          <cell r="Z13" t="str">
            <v>Meryl</v>
          </cell>
          <cell r="AA13">
            <v>1</v>
          </cell>
          <cell r="AB13" t="str">
            <v>Portrait_Meryl</v>
          </cell>
          <cell r="AC13">
            <v>0</v>
          </cell>
          <cell r="AD13" t="b">
            <v>0</v>
          </cell>
          <cell r="AE13" t="b">
            <v>1</v>
          </cell>
          <cell r="AF13" t="b">
            <v>0</v>
          </cell>
          <cell r="AG13">
            <v>10</v>
          </cell>
          <cell r="AI13">
            <v>3</v>
          </cell>
          <cell r="AJ13">
            <v>1</v>
          </cell>
          <cell r="AK13">
            <v>1</v>
          </cell>
          <cell r="AL13">
            <v>0</v>
          </cell>
          <cell r="AM13">
            <v>0</v>
          </cell>
          <cell r="AN13">
            <v>0</v>
          </cell>
          <cell r="AO13">
            <v>0</v>
          </cell>
          <cell r="AP13">
            <v>0.31530000000000002</v>
          </cell>
          <cell r="AQ13">
            <v>0.17630000000000001</v>
          </cell>
          <cell r="AR13">
            <v>289</v>
          </cell>
          <cell r="AS13">
            <v>521</v>
          </cell>
          <cell r="AT13">
            <v>24.691358024691358</v>
          </cell>
          <cell r="AU13">
            <v>8.2304526748971192</v>
          </cell>
          <cell r="AV13">
            <v>299</v>
          </cell>
          <cell r="AW13">
            <v>399</v>
          </cell>
          <cell r="AX13">
            <v>500</v>
          </cell>
          <cell r="AY13">
            <v>520</v>
          </cell>
          <cell r="BA13">
            <v>85</v>
          </cell>
          <cell r="BB13" t="str">
            <v>"Actor0201","Actor1002","Actor2103","Actor0104","Actor1005","Actor0007","Actor1108","Actor1109","Actor2010","Actor2011","Actor3212"</v>
          </cell>
          <cell r="BC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cell r="AA14">
            <v>1</v>
          </cell>
          <cell r="AB14" t="str">
            <v>Portrait_GreekWarrior</v>
          </cell>
          <cell r="AC14">
            <v>0</v>
          </cell>
          <cell r="AD14" t="b">
            <v>0</v>
          </cell>
          <cell r="AE14" t="b">
            <v>0</v>
          </cell>
          <cell r="AF14" t="b">
            <v>0</v>
          </cell>
          <cell r="AG14">
            <v>21</v>
          </cell>
          <cell r="AI14">
            <v>0</v>
          </cell>
          <cell r="AJ14">
            <v>6</v>
          </cell>
          <cell r="AK14">
            <v>11</v>
          </cell>
          <cell r="AL14">
            <v>0</v>
          </cell>
          <cell r="AM14">
            <v>0</v>
          </cell>
          <cell r="AN14">
            <v>0</v>
          </cell>
          <cell r="AO14">
            <v>0</v>
          </cell>
          <cell r="AP14">
            <v>0.2853</v>
          </cell>
          <cell r="AQ14">
            <v>0.16370000000000001</v>
          </cell>
          <cell r="AR14">
            <v>325</v>
          </cell>
          <cell r="AS14">
            <v>604</v>
          </cell>
          <cell r="AT14">
            <v>21.528525296017222</v>
          </cell>
          <cell r="AU14">
            <v>7.1761750986724078</v>
          </cell>
          <cell r="AV14">
            <v>119</v>
          </cell>
          <cell r="AW14">
            <v>179</v>
          </cell>
          <cell r="AX14">
            <v>200</v>
          </cell>
          <cell r="AY14">
            <v>210</v>
          </cell>
          <cell r="BA14">
            <v>85</v>
          </cell>
          <cell r="BB14" t="str">
            <v>"Actor0201","Actor1002","Actor2103","Actor0104","Actor1005","Actor0007","Actor1108","Actor1109","Actor2010","Actor2011","Actor3212","Actor0113"</v>
          </cell>
          <cell r="BC14" t="str">
            <v>"Actor0113"</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cell r="AA15">
            <v>1</v>
          </cell>
          <cell r="AB15" t="str">
            <v>Portrait_Akai</v>
          </cell>
          <cell r="AC15">
            <v>0.05</v>
          </cell>
          <cell r="AD15" t="b">
            <v>1</v>
          </cell>
          <cell r="AE15" t="b">
            <v>1</v>
          </cell>
          <cell r="AF15" t="b">
            <v>0</v>
          </cell>
          <cell r="AG15">
            <v>30</v>
          </cell>
          <cell r="AI15">
            <v>0</v>
          </cell>
          <cell r="AJ15">
            <v>6</v>
          </cell>
          <cell r="AK15">
            <v>11</v>
          </cell>
          <cell r="AL15">
            <v>0</v>
          </cell>
          <cell r="AM15">
            <v>0</v>
          </cell>
          <cell r="AN15">
            <v>0</v>
          </cell>
          <cell r="AO15">
            <v>0</v>
          </cell>
          <cell r="AP15">
            <v>0.29580000000000001</v>
          </cell>
          <cell r="AQ15">
            <v>0.1714</v>
          </cell>
          <cell r="AR15">
            <v>325</v>
          </cell>
          <cell r="AS15">
            <v>604</v>
          </cell>
          <cell r="AT15">
            <v>21.528525296017222</v>
          </cell>
          <cell r="AU15">
            <v>7.1761750986724078</v>
          </cell>
          <cell r="AV15">
            <v>119</v>
          </cell>
          <cell r="AW15">
            <v>179</v>
          </cell>
          <cell r="AX15">
            <v>200</v>
          </cell>
          <cell r="AY15">
            <v>210</v>
          </cell>
          <cell r="BA15">
            <v>85</v>
          </cell>
          <cell r="BB15" t="str">
            <v>"Actor0201","Actor1002","Actor2103","Actor0104","Actor1005","Actor0007","Actor1108","Actor1109","Actor2010","Actor2011","Actor3212","Actor0113","Actor3114"</v>
          </cell>
          <cell r="BC15" t="str">
            <v>"Actor3114"</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덩굴은 오래 지속되며 한 자리에 많이 심을수록 더 많은 데미지가 들어간다.</v>
          </cell>
          <cell r="J16" t="str">
            <v>&lt;size=16&gt;&lt;color=#DE7100&gt;궁극기 이름&lt;/color&gt;&lt;/size&gt;
궁극기 설명</v>
          </cell>
          <cell r="K16">
            <v>0</v>
          </cell>
          <cell r="L16">
            <v>0.83199999999999996</v>
          </cell>
          <cell r="M16">
            <v>0.83899999999999997</v>
          </cell>
          <cell r="N16">
            <v>0.35499999999999998</v>
          </cell>
          <cell r="O16">
            <v>0.24820416666666664</v>
          </cell>
          <cell r="P16">
            <v>0.78200000000000003</v>
          </cell>
          <cell r="Q16">
            <v>1.9</v>
          </cell>
          <cell r="R16">
            <v>0.47158791666666661</v>
          </cell>
          <cell r="S16">
            <v>0.6030536018755327</v>
          </cell>
          <cell r="T16">
            <v>3.1</v>
          </cell>
          <cell r="U16">
            <v>2</v>
          </cell>
          <cell r="V16">
            <v>125</v>
          </cell>
          <cell r="W16">
            <v>8.1999999999999993</v>
          </cell>
          <cell r="X16">
            <v>0</v>
          </cell>
          <cell r="Y16">
            <v>0</v>
          </cell>
          <cell r="Z16" t="str">
            <v>Yuka</v>
          </cell>
          <cell r="AA16">
            <v>1</v>
          </cell>
          <cell r="AB16" t="str">
            <v>Portrait_Yuka</v>
          </cell>
          <cell r="AC16">
            <v>0.05</v>
          </cell>
          <cell r="AD16" t="b">
            <v>1</v>
          </cell>
          <cell r="AE16" t="b">
            <v>1</v>
          </cell>
          <cell r="AF16" t="b">
            <v>0</v>
          </cell>
          <cell r="AG16">
            <v>50</v>
          </cell>
          <cell r="AI16">
            <v>0</v>
          </cell>
          <cell r="AJ16">
            <v>36</v>
          </cell>
          <cell r="AK16">
            <v>6</v>
          </cell>
          <cell r="AL16">
            <v>0</v>
          </cell>
          <cell r="AM16">
            <v>0</v>
          </cell>
          <cell r="AN16">
            <v>0</v>
          </cell>
          <cell r="AO16">
            <v>0</v>
          </cell>
          <cell r="AP16">
            <v>0.23419999999999999</v>
          </cell>
          <cell r="AQ16">
            <v>0.12859999999999999</v>
          </cell>
          <cell r="AR16">
            <v>411</v>
          </cell>
          <cell r="AS16">
            <v>685</v>
          </cell>
          <cell r="AT16">
            <v>18.248175182481752</v>
          </cell>
          <cell r="AU16">
            <v>6.0827250608272507</v>
          </cell>
          <cell r="AV16">
            <v>29</v>
          </cell>
          <cell r="AW16">
            <v>39</v>
          </cell>
          <cell r="AX16">
            <v>50</v>
          </cell>
          <cell r="AY16">
            <v>55</v>
          </cell>
          <cell r="BA16">
            <v>85</v>
          </cell>
          <cell r="BB16" t="str">
            <v>"Actor0201","Actor1002","Actor2103","Actor0104","Actor1005","Actor0007","Actor1108","Actor1109","Actor2010","Actor2011","Actor3212","Actor0113","Actor3114","Actor2015"</v>
          </cell>
          <cell r="BC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느리게 흘러가는 전자기 파동을 발사하며 적을 조우하면 위기 대응 내부 프로토콜에 의해 SP를 모두 채운다.</v>
          </cell>
          <cell r="J17" t="str">
            <v>&lt;size=16&gt;&lt;color=#DE7100&gt;드론 호출&lt;/color&gt;&lt;/size&gt;
입자 전달 기술로 공격형 드론을 설치합니다. 클론 생성 시 프로토27의 공격력, 공격속도, 체력의 성장량을 인자로 전달 받습니다.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cell r="AA17">
            <v>1</v>
          </cell>
          <cell r="AB17" t="str">
            <v>Portrait_SteampunkRobot</v>
          </cell>
          <cell r="AC17">
            <v>0.05</v>
          </cell>
          <cell r="AD17" t="b">
            <v>1</v>
          </cell>
          <cell r="AE17" t="b">
            <v>1</v>
          </cell>
          <cell r="AF17" t="b">
            <v>0</v>
          </cell>
          <cell r="AG17">
            <v>5</v>
          </cell>
          <cell r="AI17">
            <v>0</v>
          </cell>
          <cell r="AJ17">
            <v>1</v>
          </cell>
          <cell r="AK17">
            <v>1</v>
          </cell>
          <cell r="AL17">
            <v>0</v>
          </cell>
          <cell r="AM17">
            <v>0</v>
          </cell>
          <cell r="AN17">
            <v>0</v>
          </cell>
          <cell r="AO17">
            <v>0</v>
          </cell>
          <cell r="AP17">
            <v>0.33579999999999999</v>
          </cell>
          <cell r="AQ17">
            <v>0.1915</v>
          </cell>
          <cell r="AR17">
            <v>289</v>
          </cell>
          <cell r="AS17">
            <v>521</v>
          </cell>
          <cell r="AT17">
            <v>24.691358024691358</v>
          </cell>
          <cell r="AU17">
            <v>8.2304526748971192</v>
          </cell>
          <cell r="AV17">
            <v>299</v>
          </cell>
          <cell r="AW17">
            <v>399</v>
          </cell>
          <cell r="AX17">
            <v>500</v>
          </cell>
          <cell r="AY17">
            <v>520</v>
          </cell>
          <cell r="BA17">
            <v>85</v>
          </cell>
          <cell r="BB17" t="str">
            <v>"Actor0201","Actor1002","Actor2103","Actor0104","Actor1005","Actor0007","Actor1108","Actor1109","Actor2010","Actor2011","Actor3212","Actor0113","Actor3114","Actor2015","Actor1216"</v>
          </cell>
          <cell r="BC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cell r="AA18">
            <v>1</v>
          </cell>
          <cell r="AB18" t="str">
            <v>Portrait_Kachujin</v>
          </cell>
          <cell r="AC18">
            <v>0</v>
          </cell>
          <cell r="AD18" t="b">
            <v>0</v>
          </cell>
          <cell r="AE18" t="b">
            <v>1</v>
          </cell>
          <cell r="AF18" t="b">
            <v>0</v>
          </cell>
          <cell r="AG18">
            <v>31</v>
          </cell>
          <cell r="AI18">
            <v>0</v>
          </cell>
          <cell r="AJ18">
            <v>6</v>
          </cell>
          <cell r="AK18">
            <v>11</v>
          </cell>
          <cell r="AL18">
            <v>0</v>
          </cell>
          <cell r="AM18">
            <v>0</v>
          </cell>
          <cell r="AN18">
            <v>0</v>
          </cell>
          <cell r="AO18">
            <v>0</v>
          </cell>
          <cell r="AP18">
            <v>0.25480000000000003</v>
          </cell>
          <cell r="AQ18">
            <v>0.15820000000000001</v>
          </cell>
          <cell r="AR18">
            <v>325</v>
          </cell>
          <cell r="AS18">
            <v>604</v>
          </cell>
          <cell r="AT18">
            <v>21.528525296017222</v>
          </cell>
          <cell r="AU18">
            <v>7.1761750986724078</v>
          </cell>
          <cell r="AV18">
            <v>119</v>
          </cell>
          <cell r="AW18">
            <v>179</v>
          </cell>
          <cell r="AX18">
            <v>200</v>
          </cell>
          <cell r="AY18">
            <v>210</v>
          </cell>
          <cell r="BA18">
            <v>85</v>
          </cell>
          <cell r="BB18" t="str">
            <v>"Actor0201","Actor1002","Actor2103","Actor0104","Actor1005","Actor0007","Actor1108","Actor1109","Actor2010","Actor2011","Actor3212","Actor0113","Actor3114","Actor2015","Actor1216","Actor3117"</v>
          </cell>
          <cell r="BC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0.46899999999999997</v>
          </cell>
          <cell r="O19">
            <v>0.41897333333333336</v>
          </cell>
          <cell r="P19">
            <v>0.72499999999999998</v>
          </cell>
          <cell r="Q19">
            <v>1.9</v>
          </cell>
          <cell r="R19">
            <v>0.79604933333333339</v>
          </cell>
          <cell r="S19">
            <v>1.0979990804597701</v>
          </cell>
          <cell r="T19">
            <v>3.6</v>
          </cell>
          <cell r="U19">
            <v>1</v>
          </cell>
          <cell r="V19">
            <v>125</v>
          </cell>
          <cell r="W19">
            <v>0</v>
          </cell>
          <cell r="X19">
            <v>0</v>
          </cell>
          <cell r="Y19">
            <v>0</v>
          </cell>
          <cell r="Z19" t="str">
            <v>Medea</v>
          </cell>
          <cell r="AA19">
            <v>1</v>
          </cell>
          <cell r="AB19" t="str">
            <v>Portrait_Medea</v>
          </cell>
          <cell r="AC19">
            <v>0.1</v>
          </cell>
          <cell r="AD19" t="b">
            <v>1</v>
          </cell>
          <cell r="AE19" t="b">
            <v>1</v>
          </cell>
          <cell r="AF19" t="b">
            <v>0</v>
          </cell>
          <cell r="AG19">
            <v>6</v>
          </cell>
          <cell r="AI19">
            <v>2</v>
          </cell>
          <cell r="AJ19">
            <v>1</v>
          </cell>
          <cell r="AK19">
            <v>1</v>
          </cell>
          <cell r="AL19">
            <v>0</v>
          </cell>
          <cell r="AM19">
            <v>0</v>
          </cell>
          <cell r="AN19">
            <v>0</v>
          </cell>
          <cell r="AO19">
            <v>0</v>
          </cell>
          <cell r="AP19">
            <v>0.3145</v>
          </cell>
          <cell r="AQ19">
            <v>0.19259999999999999</v>
          </cell>
          <cell r="AR19">
            <v>289</v>
          </cell>
          <cell r="AS19">
            <v>521</v>
          </cell>
          <cell r="AT19">
            <v>24.691358024691358</v>
          </cell>
          <cell r="AU19">
            <v>8.2304526748971192</v>
          </cell>
          <cell r="AV19">
            <v>299</v>
          </cell>
          <cell r="AW19">
            <v>399</v>
          </cell>
          <cell r="AX19">
            <v>500</v>
          </cell>
          <cell r="AY19">
            <v>520</v>
          </cell>
          <cell r="BA19">
            <v>85</v>
          </cell>
          <cell r="BB19" t="str">
            <v>"Actor0201","Actor1002","Actor2103","Actor0104","Actor1005","Actor0007","Actor1108","Actor1109","Actor2010","Actor2011","Actor3212","Actor0113","Actor3114","Actor2015","Actor1216","Actor3117","Actor1218"</v>
          </cell>
          <cell r="BC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cell r="AA20">
            <v>1</v>
          </cell>
          <cell r="AB20" t="str">
            <v>Portrait_Lola</v>
          </cell>
          <cell r="AC20">
            <v>0.2</v>
          </cell>
          <cell r="AD20" t="b">
            <v>1</v>
          </cell>
          <cell r="AE20" t="b">
            <v>1</v>
          </cell>
          <cell r="AF20" t="b">
            <v>0</v>
          </cell>
          <cell r="AG20">
            <v>53</v>
          </cell>
          <cell r="AI20">
            <v>0</v>
          </cell>
          <cell r="AJ20">
            <v>36</v>
          </cell>
          <cell r="AK20">
            <v>6</v>
          </cell>
          <cell r="AL20">
            <v>0</v>
          </cell>
          <cell r="AM20">
            <v>0</v>
          </cell>
          <cell r="AN20">
            <v>0</v>
          </cell>
          <cell r="AO20">
            <v>0</v>
          </cell>
          <cell r="AP20">
            <v>0.2041</v>
          </cell>
          <cell r="AQ20">
            <v>0.12939999999999999</v>
          </cell>
          <cell r="AR20">
            <v>411</v>
          </cell>
          <cell r="AS20">
            <v>685</v>
          </cell>
          <cell r="AT20">
            <v>18.248175182481752</v>
          </cell>
          <cell r="AU20">
            <v>6.0827250608272507</v>
          </cell>
          <cell r="AV20">
            <v>29</v>
          </cell>
          <cell r="AW20">
            <v>39</v>
          </cell>
          <cell r="AX20">
            <v>50</v>
          </cell>
          <cell r="AY20">
            <v>55</v>
          </cell>
          <cell r="BA20">
            <v>85</v>
          </cell>
          <cell r="BB20" t="str">
            <v>"Actor0201","Actor1002","Actor2103","Actor0104","Actor1005","Actor0007","Actor1108","Actor1109","Actor2010","Actor2011","Actor3212","Actor0113","Actor3114","Actor2015","Actor1216","Actor3117","Actor1218","Actor3019"</v>
          </cell>
          <cell r="BC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t="b">
            <v>0</v>
          </cell>
          <cell r="AF21" t="b">
            <v>0</v>
          </cell>
          <cell r="AG21">
            <v>28</v>
          </cell>
          <cell r="AI21">
            <v>0</v>
          </cell>
          <cell r="AJ21">
            <v>6</v>
          </cell>
          <cell r="AK21">
            <v>11</v>
          </cell>
          <cell r="AL21">
            <v>0</v>
          </cell>
          <cell r="AM21">
            <v>0</v>
          </cell>
          <cell r="AN21">
            <v>0</v>
          </cell>
          <cell r="AO21">
            <v>0</v>
          </cell>
          <cell r="AP21">
            <v>0.28289999999999998</v>
          </cell>
          <cell r="AQ21">
            <v>0.15670000000000001</v>
          </cell>
          <cell r="AR21">
            <v>325</v>
          </cell>
          <cell r="AS21">
            <v>604</v>
          </cell>
          <cell r="AT21">
            <v>21.528525296017222</v>
          </cell>
          <cell r="AU21">
            <v>7.1761750986724078</v>
          </cell>
          <cell r="AV21">
            <v>119</v>
          </cell>
          <cell r="AW21">
            <v>179</v>
          </cell>
          <cell r="AX21">
            <v>200</v>
          </cell>
          <cell r="AY21">
            <v>210</v>
          </cell>
          <cell r="BA21">
            <v>85</v>
          </cell>
          <cell r="BB21" t="str">
            <v>"Actor0201","Actor1002","Actor2103","Actor0104","Actor1005","Actor0007","Actor1108","Actor1109","Actor2010","Actor2011","Actor3212","Actor0113","Actor3114","Actor2015","Actor1216","Actor3117","Actor1218","Actor3019","Actor2120"</v>
          </cell>
          <cell r="BC21" t="str">
            <v>"Actor2120"</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cell r="AA22">
            <v>1</v>
          </cell>
          <cell r="AB22" t="str">
            <v>Portrait_Soldier</v>
          </cell>
          <cell r="AC22">
            <v>0.28000000000000003</v>
          </cell>
          <cell r="AD22" t="b">
            <v>1</v>
          </cell>
          <cell r="AE22" t="b">
            <v>1</v>
          </cell>
          <cell r="AF22" t="b">
            <v>0</v>
          </cell>
          <cell r="AG22">
            <v>52</v>
          </cell>
          <cell r="AI22">
            <v>0</v>
          </cell>
          <cell r="AJ22">
            <v>36</v>
          </cell>
          <cell r="AK22">
            <v>6</v>
          </cell>
          <cell r="AL22">
            <v>0</v>
          </cell>
          <cell r="AM22">
            <v>0</v>
          </cell>
          <cell r="AN22">
            <v>0</v>
          </cell>
          <cell r="AO22">
            <v>0</v>
          </cell>
          <cell r="AP22">
            <v>0.22420000000000001</v>
          </cell>
          <cell r="AQ22">
            <v>0.1492</v>
          </cell>
          <cell r="AR22">
            <v>411</v>
          </cell>
          <cell r="AS22">
            <v>685</v>
          </cell>
          <cell r="AT22">
            <v>18.248175182481752</v>
          </cell>
          <cell r="AU22">
            <v>6.0827250608272507</v>
          </cell>
          <cell r="AV22">
            <v>29</v>
          </cell>
          <cell r="AW22">
            <v>39</v>
          </cell>
          <cell r="AX22">
            <v>50</v>
          </cell>
          <cell r="AY22">
            <v>55</v>
          </cell>
          <cell r="BA22">
            <v>85</v>
          </cell>
          <cell r="BB22" t="str">
            <v>"Actor0201","Actor1002","Actor2103","Actor0104","Actor1005","Actor0007","Actor1108","Actor1109","Actor2010","Actor2011","Actor3212","Actor0113","Actor3114","Actor2015","Actor1216","Actor3117","Actor1218","Actor3019","Actor2120","Actor3021"</v>
          </cell>
          <cell r="BC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1</v>
          </cell>
          <cell r="AE23" t="b">
            <v>1</v>
          </cell>
          <cell r="AF23" t="b">
            <v>0</v>
          </cell>
          <cell r="AG23">
            <v>54</v>
          </cell>
          <cell r="AI23">
            <v>0</v>
          </cell>
          <cell r="AJ23">
            <v>36</v>
          </cell>
          <cell r="AK23">
            <v>6</v>
          </cell>
          <cell r="AL23">
            <v>0</v>
          </cell>
          <cell r="AM23">
            <v>0</v>
          </cell>
          <cell r="AN23">
            <v>0</v>
          </cell>
          <cell r="AO23">
            <v>0</v>
          </cell>
          <cell r="AP23">
            <v>0.23250000000000001</v>
          </cell>
          <cell r="AQ23">
            <v>0.14149999999999999</v>
          </cell>
          <cell r="AR23">
            <v>411</v>
          </cell>
          <cell r="AS23">
            <v>685</v>
          </cell>
          <cell r="AT23">
            <v>18.248175182481752</v>
          </cell>
          <cell r="AU23">
            <v>6.0827250608272507</v>
          </cell>
          <cell r="AV23">
            <v>29</v>
          </cell>
          <cell r="AW23">
            <v>39</v>
          </cell>
          <cell r="AX23">
            <v>50</v>
          </cell>
          <cell r="AY23">
            <v>55</v>
          </cell>
          <cell r="BA23">
            <v>85</v>
          </cell>
          <cell r="BB23" t="str">
            <v>"Actor0201","Actor1002","Actor2103","Actor0104","Actor1005","Actor0007","Actor1108","Actor1109","Actor2010","Actor2011","Actor3212","Actor0113","Actor3114","Actor2015","Actor1216","Actor3117","Actor1218","Actor3019","Actor2120","Actor3021","Actor3022"</v>
          </cell>
          <cell r="BC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1</v>
          </cell>
          <cell r="AE24" t="b">
            <v>1</v>
          </cell>
          <cell r="AF24" t="b">
            <v>0</v>
          </cell>
          <cell r="AH24" t="str">
            <v>애니이상</v>
          </cell>
          <cell r="AI24">
            <v>99999</v>
          </cell>
          <cell r="AL24">
            <v>0</v>
          </cell>
          <cell r="AM24">
            <v>0</v>
          </cell>
          <cell r="AN24">
            <v>0</v>
          </cell>
          <cell r="AO24">
            <v>0</v>
          </cell>
          <cell r="AP24">
            <v>0.2</v>
          </cell>
          <cell r="AQ24">
            <v>0.125</v>
          </cell>
          <cell r="AR24">
            <v>100</v>
          </cell>
          <cell r="AS24">
            <v>200</v>
          </cell>
          <cell r="AT24">
            <v>66.666666666666671</v>
          </cell>
          <cell r="AU24">
            <v>22.222222222222221</v>
          </cell>
          <cell r="AV24">
            <v>999</v>
          </cell>
          <cell r="AW24">
            <v>999</v>
          </cell>
          <cell r="AX24">
            <v>9999</v>
          </cell>
          <cell r="AY24">
            <v>9999</v>
          </cell>
          <cell r="BA24">
            <v>85</v>
          </cell>
          <cell r="BB24" t="str">
            <v>"Actor0201","Actor1002","Actor2103","Actor0104","Actor1005","Actor0007","Actor1108","Actor1109","Actor2010","Actor2011","Actor3212","Actor0113","Actor3114","Actor2015","Actor1216","Actor3117","Actor1218","Actor3019","Actor2120","Actor3021","Actor3022"</v>
          </cell>
          <cell r="BC24" t="str">
            <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cell r="AA25">
            <v>1</v>
          </cell>
          <cell r="AB25" t="str">
            <v>Portrait_GloryArmor</v>
          </cell>
          <cell r="AC25">
            <v>0.25</v>
          </cell>
          <cell r="AD25" t="b">
            <v>1</v>
          </cell>
          <cell r="AE25" t="b">
            <v>1</v>
          </cell>
          <cell r="AF25" t="b">
            <v>0</v>
          </cell>
          <cell r="AG25">
            <v>44</v>
          </cell>
          <cell r="AI25">
            <v>0</v>
          </cell>
          <cell r="AJ25">
            <v>36</v>
          </cell>
          <cell r="AK25">
            <v>6</v>
          </cell>
          <cell r="AL25">
            <v>0</v>
          </cell>
          <cell r="AM25">
            <v>0</v>
          </cell>
          <cell r="AN25">
            <v>0</v>
          </cell>
          <cell r="AO25">
            <v>0</v>
          </cell>
          <cell r="AP25">
            <v>0.23449999999999999</v>
          </cell>
          <cell r="AQ25">
            <v>0.13450000000000001</v>
          </cell>
          <cell r="AR25">
            <v>411</v>
          </cell>
          <cell r="AS25">
            <v>685</v>
          </cell>
          <cell r="AT25">
            <v>18.248175182481752</v>
          </cell>
          <cell r="AU25">
            <v>6.0827250608272507</v>
          </cell>
          <cell r="AV25">
            <v>29</v>
          </cell>
          <cell r="AW25">
            <v>39</v>
          </cell>
          <cell r="AX25">
            <v>50</v>
          </cell>
          <cell r="AY25">
            <v>55</v>
          </cell>
          <cell r="BA25">
            <v>85</v>
          </cell>
          <cell r="BB25" t="str">
            <v>"Actor0201","Actor1002","Actor2103","Actor0104","Actor1005","Actor0007","Actor1108","Actor1109","Actor2010","Actor2011","Actor3212","Actor0113","Actor3114","Actor2015","Actor1216","Actor3117","Actor1218","Actor3019","Actor2120","Actor3021","Actor3022","Actor0024"</v>
          </cell>
          <cell r="BC25" t="str">
            <v>"Actor0024"</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cell r="AA26">
            <v>1</v>
          </cell>
          <cell r="AB26" t="str">
            <v>Portrait_RpgKnight</v>
          </cell>
          <cell r="AC26">
            <v>0.05</v>
          </cell>
          <cell r="AD26" t="b">
            <v>1</v>
          </cell>
          <cell r="AE26" t="b">
            <v>1</v>
          </cell>
          <cell r="AF26" t="b">
            <v>0</v>
          </cell>
          <cell r="AG26">
            <v>23</v>
          </cell>
          <cell r="AI26">
            <v>0</v>
          </cell>
          <cell r="AJ26">
            <v>6</v>
          </cell>
          <cell r="AK26">
            <v>11</v>
          </cell>
          <cell r="AL26">
            <v>0</v>
          </cell>
          <cell r="AM26">
            <v>0</v>
          </cell>
          <cell r="AN26">
            <v>0</v>
          </cell>
          <cell r="AO26">
            <v>0</v>
          </cell>
          <cell r="AP26">
            <v>0.27010000000000001</v>
          </cell>
          <cell r="AQ26">
            <v>0.15110000000000001</v>
          </cell>
          <cell r="AR26">
            <v>325</v>
          </cell>
          <cell r="AS26">
            <v>604</v>
          </cell>
          <cell r="AT26">
            <v>21.528525296017222</v>
          </cell>
          <cell r="AU26">
            <v>7.1761750986724078</v>
          </cell>
          <cell r="AV26">
            <v>119</v>
          </cell>
          <cell r="AW26">
            <v>179</v>
          </cell>
          <cell r="AX26">
            <v>200</v>
          </cell>
          <cell r="AY26">
            <v>210</v>
          </cell>
          <cell r="BA26">
            <v>85</v>
          </cell>
          <cell r="BB26" t="str">
            <v>"Actor0201","Actor1002","Actor2103","Actor0104","Actor1005","Actor0007","Actor1108","Actor1109","Actor2010","Actor2011","Actor3212","Actor0113","Actor3114","Actor2015","Actor1216","Actor3117","Actor1218","Actor3019","Actor2120","Actor3021","Actor3022","Actor0024","Actor0125"</v>
          </cell>
          <cell r="BC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3.9</v>
          </cell>
          <cell r="X27">
            <v>0</v>
          </cell>
          <cell r="Y27">
            <v>0</v>
          </cell>
          <cell r="Z27" t="str">
            <v>DemonHuntress</v>
          </cell>
          <cell r="AA27">
            <v>1</v>
          </cell>
          <cell r="AB27" t="str">
            <v>Portrait_DemonHuntress</v>
          </cell>
          <cell r="AC27">
            <v>0.05</v>
          </cell>
          <cell r="AD27" t="b">
            <v>1</v>
          </cell>
          <cell r="AE27" t="b">
            <v>1</v>
          </cell>
          <cell r="AF27" t="b">
            <v>0</v>
          </cell>
          <cell r="AG27">
            <v>7</v>
          </cell>
          <cell r="AI27">
            <v>5</v>
          </cell>
          <cell r="AJ27">
            <v>1</v>
          </cell>
          <cell r="AK27">
            <v>1</v>
          </cell>
          <cell r="AL27">
            <v>0</v>
          </cell>
          <cell r="AM27">
            <v>0</v>
          </cell>
          <cell r="AN27">
            <v>0</v>
          </cell>
          <cell r="AO27">
            <v>0</v>
          </cell>
          <cell r="AP27">
            <v>0.33050000000000002</v>
          </cell>
          <cell r="AQ27">
            <v>0.1978</v>
          </cell>
          <cell r="AR27">
            <v>289</v>
          </cell>
          <cell r="AS27">
            <v>521</v>
          </cell>
          <cell r="AT27">
            <v>24.691358024691358</v>
          </cell>
          <cell r="AU27">
            <v>8.2304526748971192</v>
          </cell>
          <cell r="AV27">
            <v>299</v>
          </cell>
          <cell r="AW27">
            <v>399</v>
          </cell>
          <cell r="AX27">
            <v>500</v>
          </cell>
          <cell r="AY27">
            <v>520</v>
          </cell>
          <cell r="BA27">
            <v>85</v>
          </cell>
          <cell r="BB27" t="str">
            <v>"Actor0201","Actor1002","Actor2103","Actor0104","Actor1005","Actor0007","Actor1108","Actor1109","Actor2010","Actor2011","Actor3212","Actor0113","Actor3114","Actor2015","Actor1216","Actor3117","Actor1218","Actor3019","Actor2120","Actor3021","Actor3022","Actor0024","Actor0125","Actor1226"</v>
          </cell>
          <cell r="BC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1</v>
          </cell>
          <cell r="AE28" t="b">
            <v>1</v>
          </cell>
          <cell r="AF28" t="b">
            <v>0</v>
          </cell>
          <cell r="AH28" t="str">
            <v>몬스터로 사용</v>
          </cell>
          <cell r="AI28">
            <v>99999</v>
          </cell>
          <cell r="AL28">
            <v>0</v>
          </cell>
          <cell r="AM28">
            <v>0</v>
          </cell>
          <cell r="AN28">
            <v>0</v>
          </cell>
          <cell r="AO28">
            <v>0</v>
          </cell>
          <cell r="AP28">
            <v>0.2</v>
          </cell>
          <cell r="AQ28">
            <v>0.125</v>
          </cell>
          <cell r="AR28">
            <v>100</v>
          </cell>
          <cell r="AS28">
            <v>200</v>
          </cell>
          <cell r="AT28">
            <v>66.666666666666671</v>
          </cell>
          <cell r="AU28">
            <v>22.222222222222221</v>
          </cell>
          <cell r="AV28">
            <v>999</v>
          </cell>
          <cell r="AW28">
            <v>999</v>
          </cell>
          <cell r="AX28">
            <v>9999</v>
          </cell>
          <cell r="AY28">
            <v>9999</v>
          </cell>
          <cell r="BA28">
            <v>85</v>
          </cell>
          <cell r="BB28" t="str">
            <v>"Actor0201","Actor1002","Actor2103","Actor0104","Actor1005","Actor0007","Actor1108","Actor1109","Actor2010","Actor2011","Actor3212","Actor0113","Actor3114","Actor2015","Actor1216","Actor3117","Actor1218","Actor3019","Actor2120","Actor3021","Actor3022","Actor0024","Actor0125","Actor1226"</v>
          </cell>
          <cell r="BC28" t="str">
            <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1</v>
          </cell>
          <cell r="AE29" t="b">
            <v>1</v>
          </cell>
          <cell r="AF29" t="b">
            <v>0</v>
          </cell>
          <cell r="AG29">
            <v>29</v>
          </cell>
          <cell r="AI29">
            <v>0</v>
          </cell>
          <cell r="AJ29">
            <v>6</v>
          </cell>
          <cell r="AK29">
            <v>11</v>
          </cell>
          <cell r="AL29">
            <v>0</v>
          </cell>
          <cell r="AM29">
            <v>0</v>
          </cell>
          <cell r="AN29">
            <v>0</v>
          </cell>
          <cell r="AO29">
            <v>0</v>
          </cell>
          <cell r="AP29">
            <v>0.28160000000000002</v>
          </cell>
          <cell r="AQ29">
            <v>0.16539999999999999</v>
          </cell>
          <cell r="AR29">
            <v>325</v>
          </cell>
          <cell r="AS29">
            <v>604</v>
          </cell>
          <cell r="AT29">
            <v>21.528525296017222</v>
          </cell>
          <cell r="AU29">
            <v>7.1761750986724078</v>
          </cell>
          <cell r="AV29">
            <v>119</v>
          </cell>
          <cell r="AW29">
            <v>179</v>
          </cell>
          <cell r="AX29">
            <v>200</v>
          </cell>
          <cell r="AY29">
            <v>210</v>
          </cell>
          <cell r="BA29">
            <v>85</v>
          </cell>
          <cell r="BB29" t="str">
            <v>"Actor0201","Actor1002","Actor2103","Actor0104","Actor1005","Actor0007","Actor1108","Actor1109","Actor2010","Actor2011","Actor3212","Actor0113","Actor3114","Actor2015","Actor1216","Actor3117","Actor1218","Actor3019","Actor2120","Actor3021","Actor3022","Actor0024","Actor0125","Actor1226","Actor2128"</v>
          </cell>
          <cell r="BC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1</v>
          </cell>
          <cell r="AE30" t="b">
            <v>1</v>
          </cell>
          <cell r="AF30" t="b">
            <v>0</v>
          </cell>
          <cell r="AG30">
            <v>46</v>
          </cell>
          <cell r="AI30">
            <v>0</v>
          </cell>
          <cell r="AJ30">
            <v>36</v>
          </cell>
          <cell r="AK30">
            <v>6</v>
          </cell>
          <cell r="AL30">
            <v>0</v>
          </cell>
          <cell r="AM30">
            <v>0</v>
          </cell>
          <cell r="AN30">
            <v>0</v>
          </cell>
          <cell r="AO30">
            <v>0</v>
          </cell>
          <cell r="AP30">
            <v>0.2049</v>
          </cell>
          <cell r="AQ30">
            <v>0.1424</v>
          </cell>
          <cell r="AR30">
            <v>411</v>
          </cell>
          <cell r="AS30">
            <v>685</v>
          </cell>
          <cell r="AT30">
            <v>18.248175182481752</v>
          </cell>
          <cell r="AU30">
            <v>6.0827250608272507</v>
          </cell>
          <cell r="AV30">
            <v>29</v>
          </cell>
          <cell r="AW30">
            <v>39</v>
          </cell>
          <cell r="AX30">
            <v>50</v>
          </cell>
          <cell r="AY30">
            <v>55</v>
          </cell>
          <cell r="BA30">
            <v>85</v>
          </cell>
          <cell r="BB30" t="str">
            <v>"Actor0201","Actor1002","Actor2103","Actor0104","Actor1005","Actor0007","Actor1108","Actor1109","Actor2010","Actor2011","Actor3212","Actor0113","Actor3114","Actor2015","Actor1216","Actor3117","Actor1218","Actor3019","Actor2120","Actor3021","Actor3022","Actor0024","Actor0125","Actor1226","Actor2128","Actor1029"</v>
          </cell>
          <cell r="BC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cell r="AA31">
            <v>1</v>
          </cell>
          <cell r="AB31" t="str">
            <v>Portrait_SandWarrior</v>
          </cell>
          <cell r="AC31">
            <v>0.15</v>
          </cell>
          <cell r="AD31" t="b">
            <v>1</v>
          </cell>
          <cell r="AE31" t="b">
            <v>1</v>
          </cell>
          <cell r="AF31" t="b">
            <v>0</v>
          </cell>
          <cell r="AG31">
            <v>42</v>
          </cell>
          <cell r="AI31">
            <v>0</v>
          </cell>
          <cell r="AJ31">
            <v>36</v>
          </cell>
          <cell r="AK31">
            <v>6</v>
          </cell>
          <cell r="AL31">
            <v>0</v>
          </cell>
          <cell r="AM31">
            <v>0</v>
          </cell>
          <cell r="AN31">
            <v>0</v>
          </cell>
          <cell r="AO31">
            <v>0</v>
          </cell>
          <cell r="AP31">
            <v>0.2331</v>
          </cell>
          <cell r="AQ31">
            <v>0.12820000000000001</v>
          </cell>
          <cell r="AR31">
            <v>411</v>
          </cell>
          <cell r="AS31">
            <v>685</v>
          </cell>
          <cell r="AT31">
            <v>18.248175182481752</v>
          </cell>
          <cell r="AU31">
            <v>6.0827250608272507</v>
          </cell>
          <cell r="AV31">
            <v>29</v>
          </cell>
          <cell r="AW31">
            <v>39</v>
          </cell>
          <cell r="AX31">
            <v>50</v>
          </cell>
          <cell r="AY31">
            <v>55</v>
          </cell>
          <cell r="BA31">
            <v>85</v>
          </cell>
          <cell r="BB31" t="str">
            <v>"Actor0201","Actor1002","Actor2103","Actor0104","Actor1005","Actor0007","Actor1108","Actor1109","Actor2010","Actor2011","Actor3212","Actor0113","Actor3114","Actor2015","Actor1216","Actor3117","Actor1218","Actor3019","Actor2120","Actor3021","Actor3022","Actor0024","Actor0125","Actor1226","Actor2128","Actor1029","Actor0030"</v>
          </cell>
          <cell r="BC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v>
          </cell>
          <cell r="J32" t="str">
            <v>&lt;size=16&gt;&lt;color=#DE7100&gt;궁극기 이름&lt;/color&gt;&lt;/size&gt;
궁극기 설명</v>
          </cell>
          <cell r="K32">
            <v>2</v>
          </cell>
          <cell r="L32">
            <v>1.151</v>
          </cell>
          <cell r="M32">
            <v>1.159</v>
          </cell>
          <cell r="N32">
            <v>1.4</v>
          </cell>
          <cell r="O32">
            <v>1.3521666666666667</v>
          </cell>
          <cell r="P32">
            <v>0.74299999999999999</v>
          </cell>
          <cell r="Q32">
            <v>1.9</v>
          </cell>
          <cell r="R32">
            <v>2.5691166666666665</v>
          </cell>
          <cell r="S32">
            <v>3.4577613279497532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t="b">
            <v>0</v>
          </cell>
          <cell r="AF32" t="b">
            <v>0</v>
          </cell>
          <cell r="AG32">
            <v>11</v>
          </cell>
          <cell r="AI32">
            <v>0</v>
          </cell>
          <cell r="AJ32">
            <v>1</v>
          </cell>
          <cell r="AK32">
            <v>1</v>
          </cell>
          <cell r="AL32">
            <v>0</v>
          </cell>
          <cell r="AM32">
            <v>0</v>
          </cell>
          <cell r="AN32">
            <v>0</v>
          </cell>
          <cell r="AO32">
            <v>0</v>
          </cell>
          <cell r="AP32">
            <v>0.34989999999999999</v>
          </cell>
          <cell r="AQ32">
            <v>0.17780000000000001</v>
          </cell>
          <cell r="AR32">
            <v>289</v>
          </cell>
          <cell r="AS32">
            <v>521</v>
          </cell>
          <cell r="AT32">
            <v>24.691358024691358</v>
          </cell>
          <cell r="AU32">
            <v>8.2304526748971192</v>
          </cell>
          <cell r="AV32">
            <v>299</v>
          </cell>
          <cell r="AW32">
            <v>399</v>
          </cell>
          <cell r="AX32">
            <v>500</v>
          </cell>
          <cell r="AY32">
            <v>520</v>
          </cell>
          <cell r="BA32">
            <v>85</v>
          </cell>
          <cell r="BB32" t="str">
            <v>"Actor0201","Actor1002","Actor2103","Actor0104","Actor1005","Actor0007","Actor1108","Actor1109","Actor2010","Actor2011","Actor3212","Actor0113","Actor3114","Actor2015","Actor1216","Actor3117","Actor1218","Actor3019","Actor2120","Actor3021","Actor3022","Actor0024","Actor0125","Actor1226","Actor2128","Actor1029","Actor0030","Actor3231"</v>
          </cell>
          <cell r="BC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1</v>
          </cell>
          <cell r="AE33" t="b">
            <v>1</v>
          </cell>
          <cell r="AF33" t="b">
            <v>0</v>
          </cell>
          <cell r="AH33" t="str">
            <v>몬스터로 사용</v>
          </cell>
          <cell r="AI33">
            <v>99999</v>
          </cell>
          <cell r="AL33">
            <v>0</v>
          </cell>
          <cell r="AM33">
            <v>0</v>
          </cell>
          <cell r="AN33">
            <v>0</v>
          </cell>
          <cell r="AO33">
            <v>0</v>
          </cell>
          <cell r="AP33">
            <v>0.2</v>
          </cell>
          <cell r="AQ33">
            <v>0.125</v>
          </cell>
          <cell r="AR33">
            <v>100</v>
          </cell>
          <cell r="AS33">
            <v>200</v>
          </cell>
          <cell r="AT33">
            <v>66.666666666666671</v>
          </cell>
          <cell r="AU33">
            <v>22.222222222222221</v>
          </cell>
          <cell r="AV33">
            <v>999</v>
          </cell>
          <cell r="AW33">
            <v>999</v>
          </cell>
          <cell r="AX33">
            <v>9999</v>
          </cell>
          <cell r="AY33">
            <v>9999</v>
          </cell>
          <cell r="BA33">
            <v>85</v>
          </cell>
          <cell r="BB33" t="str">
            <v>"Actor0201","Actor1002","Actor2103","Actor0104","Actor1005","Actor0007","Actor1108","Actor1109","Actor2010","Actor2011","Actor3212","Actor0113","Actor3114","Actor2015","Actor1216","Actor3117","Actor1218","Actor3019","Actor2120","Actor3021","Actor3022","Actor0024","Actor0125","Actor1226","Actor2128","Actor1029","Actor0030","Actor3231"</v>
          </cell>
          <cell r="BC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부수는 칼을 지니고 다닌다. 근거리에서 적을 베면 검에 그 힘이 깃들고 이후 적의 발사체를 성공적을 부술 때 추가타로 매우 강력한 화염구를 던진다.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cell r="AA34">
            <v>1</v>
          </cell>
          <cell r="AB34" t="str">
            <v>Portrait_Syria</v>
          </cell>
          <cell r="AC34">
            <v>0</v>
          </cell>
          <cell r="AD34" t="b">
            <v>0</v>
          </cell>
          <cell r="AE34" t="b">
            <v>1</v>
          </cell>
          <cell r="AF34" t="b">
            <v>0</v>
          </cell>
          <cell r="AG34">
            <v>4</v>
          </cell>
          <cell r="AI34">
            <v>1</v>
          </cell>
          <cell r="AJ34">
            <v>1</v>
          </cell>
          <cell r="AK34">
            <v>1</v>
          </cell>
          <cell r="AL34">
            <v>0</v>
          </cell>
          <cell r="AM34">
            <v>0</v>
          </cell>
          <cell r="AN34">
            <v>0</v>
          </cell>
          <cell r="AO34">
            <v>0</v>
          </cell>
          <cell r="AP34">
            <v>0.3049</v>
          </cell>
          <cell r="AQ34">
            <v>0.1883</v>
          </cell>
          <cell r="AR34">
            <v>289</v>
          </cell>
          <cell r="AS34">
            <v>521</v>
          </cell>
          <cell r="AT34">
            <v>24.691358024691358</v>
          </cell>
          <cell r="AU34">
            <v>8.2304526748971192</v>
          </cell>
          <cell r="AV34">
            <v>299</v>
          </cell>
          <cell r="AW34">
            <v>399</v>
          </cell>
          <cell r="AX34">
            <v>500</v>
          </cell>
          <cell r="AY34">
            <v>520</v>
          </cell>
          <cell r="BA34">
            <v>85</v>
          </cell>
          <cell r="BB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C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1</v>
          </cell>
          <cell r="AE35" t="b">
            <v>1</v>
          </cell>
          <cell r="AF35" t="b">
            <v>0</v>
          </cell>
          <cell r="AH35" t="str">
            <v>몬스터로 사용</v>
          </cell>
          <cell r="AI35">
            <v>99999</v>
          </cell>
          <cell r="AL35">
            <v>0</v>
          </cell>
          <cell r="AM35">
            <v>0</v>
          </cell>
          <cell r="AN35">
            <v>0</v>
          </cell>
          <cell r="AO35">
            <v>0</v>
          </cell>
          <cell r="AP35">
            <v>0.2</v>
          </cell>
          <cell r="AQ35">
            <v>0.125</v>
          </cell>
          <cell r="AR35">
            <v>100</v>
          </cell>
          <cell r="AS35">
            <v>200</v>
          </cell>
          <cell r="AT35">
            <v>66.666666666666671</v>
          </cell>
          <cell r="AU35">
            <v>22.222222222222221</v>
          </cell>
          <cell r="AV35">
            <v>999</v>
          </cell>
          <cell r="AW35">
            <v>999</v>
          </cell>
          <cell r="AX35">
            <v>9999</v>
          </cell>
          <cell r="AY35">
            <v>9999</v>
          </cell>
          <cell r="BA35">
            <v>85</v>
          </cell>
          <cell r="BB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C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cell r="AA36">
            <v>1</v>
          </cell>
          <cell r="AB36" t="str">
            <v>Portrait_Linhi</v>
          </cell>
          <cell r="AC36">
            <v>0.1</v>
          </cell>
          <cell r="AD36" t="b">
            <v>1</v>
          </cell>
          <cell r="AE36" t="b">
            <v>1</v>
          </cell>
          <cell r="AF36" t="b">
            <v>0</v>
          </cell>
          <cell r="AG36">
            <v>9</v>
          </cell>
          <cell r="AI36">
            <v>6</v>
          </cell>
          <cell r="AJ36">
            <v>1</v>
          </cell>
          <cell r="AK36">
            <v>1</v>
          </cell>
          <cell r="AL36">
            <v>0</v>
          </cell>
          <cell r="AM36">
            <v>0</v>
          </cell>
          <cell r="AN36">
            <v>0</v>
          </cell>
          <cell r="AO36">
            <v>0</v>
          </cell>
          <cell r="AP36">
            <v>0.34939999999999999</v>
          </cell>
          <cell r="AQ36">
            <v>0.1822</v>
          </cell>
          <cell r="AR36">
            <v>289</v>
          </cell>
          <cell r="AS36">
            <v>521</v>
          </cell>
          <cell r="AT36">
            <v>24.691358024691358</v>
          </cell>
          <cell r="AU36">
            <v>8.2304526748971192</v>
          </cell>
          <cell r="AV36">
            <v>299</v>
          </cell>
          <cell r="AW36">
            <v>399</v>
          </cell>
          <cell r="AX36">
            <v>500</v>
          </cell>
          <cell r="AY36">
            <v>520</v>
          </cell>
          <cell r="BA36">
            <v>85</v>
          </cell>
          <cell r="BB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C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1.05</v>
          </cell>
          <cell r="O37">
            <v>0.97912500000000002</v>
          </cell>
          <cell r="P37">
            <v>0.73899999999999999</v>
          </cell>
          <cell r="Q37">
            <v>1.9</v>
          </cell>
          <cell r="R37">
            <v>1.8603375</v>
          </cell>
          <cell r="S37">
            <v>2.5173714479025708</v>
          </cell>
          <cell r="T37">
            <v>3.3</v>
          </cell>
          <cell r="U37">
            <v>0</v>
          </cell>
          <cell r="V37">
            <v>125</v>
          </cell>
          <cell r="W37">
            <v>6.2</v>
          </cell>
          <cell r="X37">
            <v>0</v>
          </cell>
          <cell r="Y37">
            <v>0</v>
          </cell>
          <cell r="Z37" t="str">
            <v>NecromancerFour</v>
          </cell>
          <cell r="AA37">
            <v>1</v>
          </cell>
          <cell r="AB37" t="str">
            <v>Portrait_NecromancerFour</v>
          </cell>
          <cell r="AC37">
            <v>0.05</v>
          </cell>
          <cell r="AD37" t="b">
            <v>1</v>
          </cell>
          <cell r="AE37" t="b">
            <v>1</v>
          </cell>
          <cell r="AF37" t="b">
            <v>0</v>
          </cell>
          <cell r="AG37">
            <v>3</v>
          </cell>
          <cell r="AI37">
            <v>4</v>
          </cell>
          <cell r="AJ37">
            <v>1</v>
          </cell>
          <cell r="AK37">
            <v>1</v>
          </cell>
          <cell r="AL37">
            <v>0</v>
          </cell>
          <cell r="AM37">
            <v>0</v>
          </cell>
          <cell r="AN37">
            <v>0</v>
          </cell>
          <cell r="AO37">
            <v>0</v>
          </cell>
          <cell r="AP37">
            <v>0.32329999999999998</v>
          </cell>
          <cell r="AQ37">
            <v>0.18609999999999999</v>
          </cell>
          <cell r="AR37">
            <v>289</v>
          </cell>
          <cell r="AS37">
            <v>521</v>
          </cell>
          <cell r="AT37">
            <v>24.691358024691358</v>
          </cell>
          <cell r="AU37">
            <v>8.2304526748971192</v>
          </cell>
          <cell r="AV37">
            <v>299</v>
          </cell>
          <cell r="AW37">
            <v>399</v>
          </cell>
          <cell r="AX37">
            <v>500</v>
          </cell>
          <cell r="AY37">
            <v>520</v>
          </cell>
          <cell r="BA37">
            <v>85</v>
          </cell>
          <cell r="BB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C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0.81499999999999995</v>
          </cell>
          <cell r="O38">
            <v>0.51344999999999996</v>
          </cell>
          <cell r="P38">
            <v>0.84899999999999998</v>
          </cell>
          <cell r="Q38">
            <v>1.9</v>
          </cell>
          <cell r="R38">
            <v>0.97555499999999984</v>
          </cell>
          <cell r="S38">
            <v>1.1490636042402824</v>
          </cell>
          <cell r="T38">
            <v>3.3</v>
          </cell>
          <cell r="U38">
            <v>0</v>
          </cell>
          <cell r="V38">
            <v>125</v>
          </cell>
          <cell r="W38">
            <v>4</v>
          </cell>
          <cell r="X38">
            <v>0</v>
          </cell>
          <cell r="Y38">
            <v>0</v>
          </cell>
          <cell r="Z38" t="str">
            <v>GirlWarrior</v>
          </cell>
          <cell r="AA38">
            <v>1</v>
          </cell>
          <cell r="AB38" t="str">
            <v>Portrait_GirlWarrior</v>
          </cell>
          <cell r="AC38">
            <v>0</v>
          </cell>
          <cell r="AD38" t="b">
            <v>0</v>
          </cell>
          <cell r="AE38" t="b">
            <v>1</v>
          </cell>
          <cell r="AF38" t="b">
            <v>0</v>
          </cell>
          <cell r="AG38">
            <v>41</v>
          </cell>
          <cell r="AI38">
            <v>0</v>
          </cell>
          <cell r="AJ38">
            <v>36</v>
          </cell>
          <cell r="AK38">
            <v>6</v>
          </cell>
          <cell r="AL38">
            <v>0</v>
          </cell>
          <cell r="AM38">
            <v>0</v>
          </cell>
          <cell r="AN38">
            <v>0</v>
          </cell>
          <cell r="AO38">
            <v>0</v>
          </cell>
          <cell r="AP38">
            <v>0.23949999999999999</v>
          </cell>
          <cell r="AQ38">
            <v>0.14680000000000001</v>
          </cell>
          <cell r="AR38">
            <v>411</v>
          </cell>
          <cell r="AS38">
            <v>685</v>
          </cell>
          <cell r="AT38">
            <v>18.248175182481752</v>
          </cell>
          <cell r="AU38">
            <v>6.0827250608272507</v>
          </cell>
          <cell r="AV38">
            <v>29</v>
          </cell>
          <cell r="AW38">
            <v>39</v>
          </cell>
          <cell r="AX38">
            <v>50</v>
          </cell>
          <cell r="AY38">
            <v>55</v>
          </cell>
          <cell r="BA38">
            <v>85</v>
          </cell>
          <cell r="BB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C38" t="str">
            <v>"Actor0037"</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0.58499999999999996</v>
          </cell>
          <cell r="O39">
            <v>0.57086249999999994</v>
          </cell>
          <cell r="P39">
            <v>0.76400000000000001</v>
          </cell>
          <cell r="Q39">
            <v>6</v>
          </cell>
          <cell r="R39">
            <v>3.4251749999999994</v>
          </cell>
          <cell r="S39">
            <v>4.4832133507853396</v>
          </cell>
          <cell r="T39">
            <v>3.5</v>
          </cell>
          <cell r="U39">
            <v>2</v>
          </cell>
          <cell r="V39">
            <v>125</v>
          </cell>
          <cell r="W39">
            <v>0</v>
          </cell>
          <cell r="X39">
            <v>0</v>
          </cell>
          <cell r="Y39">
            <v>0</v>
          </cell>
          <cell r="Z39" t="str">
            <v>GirlArcher</v>
          </cell>
          <cell r="AA39">
            <v>1</v>
          </cell>
          <cell r="AB39" t="str">
            <v>Portrait_GirlArcher</v>
          </cell>
          <cell r="AC39">
            <v>0.1</v>
          </cell>
          <cell r="AD39" t="b">
            <v>1</v>
          </cell>
          <cell r="AE39" t="b">
            <v>1</v>
          </cell>
          <cell r="AF39" t="b">
            <v>0</v>
          </cell>
          <cell r="AG39">
            <v>8</v>
          </cell>
          <cell r="AI39">
            <v>0</v>
          </cell>
          <cell r="AJ39">
            <v>1</v>
          </cell>
          <cell r="AK39">
            <v>1</v>
          </cell>
          <cell r="AL39">
            <v>0</v>
          </cell>
          <cell r="AM39">
            <v>0</v>
          </cell>
          <cell r="AN39">
            <v>0</v>
          </cell>
          <cell r="AO39">
            <v>0</v>
          </cell>
          <cell r="AP39">
            <v>0.32550000000000001</v>
          </cell>
          <cell r="AQ39">
            <v>0.18709999999999999</v>
          </cell>
          <cell r="AR39">
            <v>289</v>
          </cell>
          <cell r="AS39">
            <v>521</v>
          </cell>
          <cell r="AT39">
            <v>24.691358024691358</v>
          </cell>
          <cell r="AU39">
            <v>8.2304526748971192</v>
          </cell>
          <cell r="AV39">
            <v>299</v>
          </cell>
          <cell r="AW39">
            <v>399</v>
          </cell>
          <cell r="AX39">
            <v>500</v>
          </cell>
          <cell r="AY39">
            <v>520</v>
          </cell>
          <cell r="BA39">
            <v>85</v>
          </cell>
          <cell r="BB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C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7.1</v>
          </cell>
          <cell r="X40">
            <v>0</v>
          </cell>
          <cell r="Y40">
            <v>0</v>
          </cell>
          <cell r="Z40" t="str">
            <v>EnergyShieldRobot</v>
          </cell>
          <cell r="AA40">
            <v>1</v>
          </cell>
          <cell r="AB40" t="str">
            <v>Portrait_EnergyShieldRobot</v>
          </cell>
          <cell r="AC40">
            <v>0.08</v>
          </cell>
          <cell r="AD40" t="b">
            <v>0</v>
          </cell>
          <cell r="AE40" t="b">
            <v>1</v>
          </cell>
          <cell r="AF40" t="b">
            <v>0</v>
          </cell>
          <cell r="AG40">
            <v>48</v>
          </cell>
          <cell r="AI40">
            <v>0</v>
          </cell>
          <cell r="AJ40">
            <v>36</v>
          </cell>
          <cell r="AK40">
            <v>6</v>
          </cell>
          <cell r="AL40">
            <v>0</v>
          </cell>
          <cell r="AM40">
            <v>0</v>
          </cell>
          <cell r="AN40">
            <v>0</v>
          </cell>
          <cell r="AO40">
            <v>0</v>
          </cell>
          <cell r="AP40">
            <v>0.21820000000000001</v>
          </cell>
          <cell r="AQ40">
            <v>0.1401</v>
          </cell>
          <cell r="AR40">
            <v>411</v>
          </cell>
          <cell r="AS40">
            <v>685</v>
          </cell>
          <cell r="AT40">
            <v>18.248175182481752</v>
          </cell>
          <cell r="AU40">
            <v>6.0827250608272507</v>
          </cell>
          <cell r="AV40">
            <v>29</v>
          </cell>
          <cell r="AW40">
            <v>39</v>
          </cell>
          <cell r="AX40">
            <v>50</v>
          </cell>
          <cell r="AY40">
            <v>55</v>
          </cell>
          <cell r="BA40">
            <v>85</v>
          </cell>
          <cell r="BB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C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cell r="AA41">
            <v>1</v>
          </cell>
          <cell r="AB41" t="str">
            <v>Portrait_IceMagician</v>
          </cell>
          <cell r="AC41">
            <v>0</v>
          </cell>
          <cell r="AD41" t="b">
            <v>0</v>
          </cell>
          <cell r="AE41" t="b">
            <v>1</v>
          </cell>
          <cell r="AF41" t="b">
            <v>1</v>
          </cell>
          <cell r="AG41">
            <v>2</v>
          </cell>
          <cell r="AI41">
            <v>0</v>
          </cell>
          <cell r="AJ41">
            <v>1</v>
          </cell>
          <cell r="AK41">
            <v>1</v>
          </cell>
          <cell r="AL41">
            <v>0</v>
          </cell>
          <cell r="AM41">
            <v>0</v>
          </cell>
          <cell r="AN41">
            <v>0</v>
          </cell>
          <cell r="AO41">
            <v>0</v>
          </cell>
          <cell r="AP41">
            <v>0.3402</v>
          </cell>
          <cell r="AQ41">
            <v>0.1817</v>
          </cell>
          <cell r="AR41">
            <v>289</v>
          </cell>
          <cell r="AS41">
            <v>521</v>
          </cell>
          <cell r="AT41">
            <v>24.691358024691358</v>
          </cell>
          <cell r="AU41">
            <v>8.2304526748971192</v>
          </cell>
          <cell r="AV41">
            <v>299</v>
          </cell>
          <cell r="AW41">
            <v>399</v>
          </cell>
          <cell r="AX41">
            <v>500</v>
          </cell>
          <cell r="AY41">
            <v>520</v>
          </cell>
          <cell r="BA41">
            <v>85</v>
          </cell>
          <cell r="BB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C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t="b">
            <v>1</v>
          </cell>
          <cell r="AF42" t="b">
            <v>1</v>
          </cell>
          <cell r="AG42">
            <v>25</v>
          </cell>
          <cell r="AI42">
            <v>0</v>
          </cell>
          <cell r="AJ42">
            <v>6</v>
          </cell>
          <cell r="AK42">
            <v>11</v>
          </cell>
          <cell r="AL42">
            <v>0</v>
          </cell>
          <cell r="AM42">
            <v>0</v>
          </cell>
          <cell r="AN42">
            <v>0</v>
          </cell>
          <cell r="AO42">
            <v>0</v>
          </cell>
          <cell r="AP42">
            <v>0.25940000000000002</v>
          </cell>
          <cell r="AQ42">
            <v>0.1517</v>
          </cell>
          <cell r="AR42">
            <v>325</v>
          </cell>
          <cell r="AS42">
            <v>604</v>
          </cell>
          <cell r="AT42">
            <v>21.528525296017222</v>
          </cell>
          <cell r="AU42">
            <v>7.1761750986724078</v>
          </cell>
          <cell r="AV42">
            <v>119</v>
          </cell>
          <cell r="AW42">
            <v>179</v>
          </cell>
          <cell r="AX42">
            <v>200</v>
          </cell>
          <cell r="AY42">
            <v>210</v>
          </cell>
          <cell r="BA42">
            <v>85</v>
          </cell>
          <cell r="BB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C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cell r="AA43">
            <v>1</v>
          </cell>
          <cell r="AB43" t="str">
            <v>Portrait_UnicornCharacter</v>
          </cell>
          <cell r="AC43">
            <v>0</v>
          </cell>
          <cell r="AD43" t="b">
            <v>0</v>
          </cell>
          <cell r="AE43" t="b">
            <v>1</v>
          </cell>
          <cell r="AF43" t="b">
            <v>0</v>
          </cell>
          <cell r="AG43">
            <v>12</v>
          </cell>
          <cell r="AI43">
            <v>7</v>
          </cell>
          <cell r="AJ43">
            <v>1</v>
          </cell>
          <cell r="AK43">
            <v>1</v>
          </cell>
          <cell r="AL43">
            <v>0</v>
          </cell>
          <cell r="AM43">
            <v>0</v>
          </cell>
          <cell r="AN43">
            <v>0</v>
          </cell>
          <cell r="AO43">
            <v>0</v>
          </cell>
          <cell r="AP43">
            <v>0.30930000000000002</v>
          </cell>
          <cell r="AQ43">
            <v>0.18720000000000001</v>
          </cell>
          <cell r="AR43">
            <v>289</v>
          </cell>
          <cell r="AS43">
            <v>521</v>
          </cell>
          <cell r="AT43">
            <v>24.691358024691358</v>
          </cell>
          <cell r="AU43">
            <v>8.2304526748971192</v>
          </cell>
          <cell r="AV43">
            <v>299</v>
          </cell>
          <cell r="AW43">
            <v>399</v>
          </cell>
          <cell r="AX43">
            <v>500</v>
          </cell>
          <cell r="AY43">
            <v>520</v>
          </cell>
          <cell r="BA43">
            <v>85</v>
          </cell>
          <cell r="BB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C43" t="str">
            <v>"Actor3242"</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1</v>
          </cell>
          <cell r="AE44" t="b">
            <v>1</v>
          </cell>
          <cell r="AF44" t="b">
            <v>0</v>
          </cell>
          <cell r="AG44">
            <v>55</v>
          </cell>
          <cell r="AI44">
            <v>99999</v>
          </cell>
          <cell r="AL44">
            <v>0</v>
          </cell>
          <cell r="AM44">
            <v>0</v>
          </cell>
          <cell r="AN44">
            <v>0</v>
          </cell>
          <cell r="AO44">
            <v>0</v>
          </cell>
          <cell r="AP44">
            <v>0.2</v>
          </cell>
          <cell r="AQ44">
            <v>0.125</v>
          </cell>
          <cell r="AR44">
            <v>100</v>
          </cell>
          <cell r="AS44">
            <v>200</v>
          </cell>
          <cell r="AT44">
            <v>66.666666666666671</v>
          </cell>
          <cell r="AU44">
            <v>22.222222222222221</v>
          </cell>
          <cell r="AV44">
            <v>999</v>
          </cell>
          <cell r="AW44">
            <v>999</v>
          </cell>
          <cell r="AX44">
            <v>9999</v>
          </cell>
          <cell r="AY44">
            <v>9999</v>
          </cell>
          <cell r="BA44">
            <v>85</v>
          </cell>
          <cell r="BB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C44" t="str">
            <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1</v>
          </cell>
          <cell r="AE45" t="b">
            <v>1</v>
          </cell>
          <cell r="AF45" t="b">
            <v>0</v>
          </cell>
          <cell r="AG45">
            <v>56</v>
          </cell>
          <cell r="AI45">
            <v>99999</v>
          </cell>
          <cell r="AL45">
            <v>0</v>
          </cell>
          <cell r="AM45">
            <v>0</v>
          </cell>
          <cell r="AN45">
            <v>0</v>
          </cell>
          <cell r="AO45">
            <v>0</v>
          </cell>
          <cell r="AP45">
            <v>0.2</v>
          </cell>
          <cell r="AQ45">
            <v>0.125</v>
          </cell>
          <cell r="AR45">
            <v>100</v>
          </cell>
          <cell r="AS45">
            <v>200</v>
          </cell>
          <cell r="AT45">
            <v>66.666666666666671</v>
          </cell>
          <cell r="AU45">
            <v>22.222222222222221</v>
          </cell>
          <cell r="AV45">
            <v>999</v>
          </cell>
          <cell r="AW45">
            <v>999</v>
          </cell>
          <cell r="AX45">
            <v>9999</v>
          </cell>
          <cell r="AY45">
            <v>9999</v>
          </cell>
          <cell r="BA45">
            <v>85</v>
          </cell>
          <cell r="BB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C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C10" sqref="C10:G10"/>
    </sheetView>
    <sheetView tabSelected="1"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238</v>
      </c>
      <c r="H2">
        <v>35</v>
      </c>
      <c r="I2">
        <v>15000</v>
      </c>
      <c r="M2">
        <v>4</v>
      </c>
      <c r="N2" t="s">
        <v>54</v>
      </c>
      <c r="O2" t="s">
        <v>50</v>
      </c>
    </row>
    <row r="3" spans="1:16">
      <c r="A3">
        <v>5</v>
      </c>
      <c r="D3" s="1">
        <v>1.99</v>
      </c>
      <c r="E3" s="1">
        <v>2500</v>
      </c>
      <c r="F3" t="s">
        <v>35</v>
      </c>
      <c r="G3" t="s">
        <v>239</v>
      </c>
      <c r="H3">
        <v>50</v>
      </c>
      <c r="I3">
        <v>25000</v>
      </c>
      <c r="K3">
        <v>1</v>
      </c>
      <c r="M3">
        <v>4</v>
      </c>
      <c r="N3" t="s">
        <v>55</v>
      </c>
      <c r="O3" t="s">
        <v>50</v>
      </c>
      <c r="P3" t="s">
        <v>45</v>
      </c>
    </row>
    <row r="4" spans="1:16">
      <c r="A4">
        <v>15</v>
      </c>
      <c r="D4" s="1">
        <v>2.99</v>
      </c>
      <c r="E4" s="1">
        <v>3900</v>
      </c>
      <c r="F4" t="s">
        <v>36</v>
      </c>
      <c r="G4" t="s">
        <v>240</v>
      </c>
      <c r="H4">
        <v>65</v>
      </c>
      <c r="I4">
        <v>30000</v>
      </c>
      <c r="L4">
        <v>2</v>
      </c>
      <c r="M4">
        <v>4</v>
      </c>
      <c r="N4" t="s">
        <v>56</v>
      </c>
      <c r="O4" t="s">
        <v>50</v>
      </c>
      <c r="P4" t="s">
        <v>47</v>
      </c>
    </row>
    <row r="5" spans="1:16">
      <c r="A5">
        <v>25</v>
      </c>
      <c r="D5" s="1">
        <v>3.99</v>
      </c>
      <c r="E5" s="1">
        <v>4900</v>
      </c>
      <c r="F5" t="s">
        <v>37</v>
      </c>
      <c r="G5" t="s">
        <v>241</v>
      </c>
      <c r="H5">
        <v>80</v>
      </c>
      <c r="I5">
        <v>30000</v>
      </c>
      <c r="L5">
        <v>3</v>
      </c>
      <c r="M5">
        <v>4</v>
      </c>
      <c r="N5" t="s">
        <v>57</v>
      </c>
      <c r="O5" t="s">
        <v>50</v>
      </c>
      <c r="P5" t="s">
        <v>48</v>
      </c>
    </row>
    <row r="6" spans="1:16">
      <c r="A6">
        <v>35</v>
      </c>
      <c r="D6" s="1">
        <v>4.99</v>
      </c>
      <c r="E6" s="1">
        <v>5900</v>
      </c>
      <c r="F6" t="s">
        <v>38</v>
      </c>
      <c r="G6" t="s">
        <v>242</v>
      </c>
      <c r="H6">
        <v>100</v>
      </c>
      <c r="I6">
        <v>30000</v>
      </c>
      <c r="L6">
        <v>4</v>
      </c>
      <c r="M6">
        <v>4</v>
      </c>
      <c r="N6" t="s">
        <v>58</v>
      </c>
      <c r="O6" t="s">
        <v>50</v>
      </c>
      <c r="P6" t="s">
        <v>231</v>
      </c>
    </row>
    <row r="7" spans="1:16">
      <c r="A7">
        <v>45</v>
      </c>
      <c r="D7" s="1">
        <v>5.99</v>
      </c>
      <c r="E7" s="1">
        <v>7500</v>
      </c>
      <c r="F7" t="s">
        <v>227</v>
      </c>
      <c r="G7" t="s">
        <v>243</v>
      </c>
      <c r="H7">
        <v>100</v>
      </c>
      <c r="I7">
        <v>35000</v>
      </c>
      <c r="L7">
        <v>5</v>
      </c>
      <c r="M7">
        <v>4</v>
      </c>
      <c r="N7" t="s">
        <v>234</v>
      </c>
      <c r="O7" t="s">
        <v>50</v>
      </c>
      <c r="P7" t="s">
        <v>232</v>
      </c>
    </row>
    <row r="8" spans="1:16">
      <c r="A8">
        <v>55</v>
      </c>
      <c r="D8" s="1">
        <v>7.99</v>
      </c>
      <c r="E8" s="1">
        <v>9900</v>
      </c>
      <c r="F8" t="s">
        <v>228</v>
      </c>
      <c r="G8" t="s">
        <v>244</v>
      </c>
      <c r="H8">
        <v>120</v>
      </c>
      <c r="I8">
        <v>35000</v>
      </c>
      <c r="L8">
        <v>6</v>
      </c>
      <c r="M8">
        <v>4</v>
      </c>
      <c r="N8" t="s">
        <v>235</v>
      </c>
      <c r="O8" t="s">
        <v>50</v>
      </c>
      <c r="P8" t="s">
        <v>233</v>
      </c>
    </row>
    <row r="9" spans="1:16">
      <c r="A9">
        <v>65</v>
      </c>
      <c r="D9" s="1">
        <v>8.99</v>
      </c>
      <c r="E9" s="1">
        <v>11000</v>
      </c>
      <c r="F9" t="s">
        <v>229</v>
      </c>
      <c r="G9" t="s">
        <v>245</v>
      </c>
      <c r="H9">
        <v>120</v>
      </c>
      <c r="I9">
        <v>40000</v>
      </c>
      <c r="L9">
        <v>7</v>
      </c>
      <c r="M9">
        <v>4</v>
      </c>
      <c r="N9" t="s">
        <v>236</v>
      </c>
      <c r="O9" t="s">
        <v>50</v>
      </c>
      <c r="P9" t="s">
        <v>49</v>
      </c>
    </row>
    <row r="10" spans="1:16">
      <c r="A10">
        <v>75</v>
      </c>
      <c r="D10" s="1">
        <v>9.99</v>
      </c>
      <c r="E10" s="1">
        <v>12000</v>
      </c>
      <c r="F10" t="s">
        <v>230</v>
      </c>
      <c r="G10" t="s">
        <v>246</v>
      </c>
      <c r="H10">
        <v>135</v>
      </c>
      <c r="I10">
        <v>45000</v>
      </c>
      <c r="L10">
        <v>7</v>
      </c>
      <c r="M10">
        <v>4</v>
      </c>
      <c r="N10" t="s">
        <v>237</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247</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119</v>
      </c>
      <c r="C1" s="6" t="s">
        <v>120</v>
      </c>
      <c r="D1" s="6" t="s">
        <v>121</v>
      </c>
      <c r="E1" s="6" t="s">
        <v>122</v>
      </c>
      <c r="F1" s="6" t="s">
        <v>150</v>
      </c>
      <c r="G1" s="6" t="s">
        <v>151</v>
      </c>
      <c r="H1" s="3" t="s">
        <v>65</v>
      </c>
      <c r="I1" s="3" t="s">
        <v>66</v>
      </c>
      <c r="J1" s="8" t="s">
        <v>108</v>
      </c>
      <c r="K1" s="8" t="s">
        <v>107</v>
      </c>
      <c r="M1" t="s">
        <v>140</v>
      </c>
      <c r="O1" t="s">
        <v>100</v>
      </c>
      <c r="P1" t="s">
        <v>136</v>
      </c>
      <c r="Q1" t="s">
        <v>101</v>
      </c>
      <c r="R1" t="s">
        <v>102</v>
      </c>
      <c r="S1" t="s">
        <v>123</v>
      </c>
      <c r="T1" t="s">
        <v>137</v>
      </c>
      <c r="U1" t="s">
        <v>138</v>
      </c>
      <c r="V1" t="s">
        <v>139</v>
      </c>
      <c r="X1" t="s">
        <v>124</v>
      </c>
      <c r="Y1" t="s">
        <v>129</v>
      </c>
      <c r="Z1" t="s">
        <v>125</v>
      </c>
      <c r="AA1" t="s">
        <v>126</v>
      </c>
      <c r="AB1" t="s">
        <v>127</v>
      </c>
      <c r="AC1" t="s">
        <v>128</v>
      </c>
    </row>
    <row r="2" spans="1:29">
      <c r="A2">
        <v>1</v>
      </c>
      <c r="B2">
        <f ca="1">RAND()</f>
        <v>0.31721577081568253</v>
      </c>
      <c r="C2">
        <f t="shared" ref="C2:C32" ca="1" si="0">RAND()</f>
        <v>0.55703761574910626</v>
      </c>
      <c r="D2" t="str">
        <f ca="1">VLOOKUP($B2
+IF(D1="DI",1,
IF(D1="EN",2,
IF(D1="GO",3,0))),$AB:$AC,MATCH($AC$1,$AB$1:$AC$1,0),1)</f>
        <v>GO</v>
      </c>
      <c r="E2">
        <f ca="1">ROUNDDOWN(VLOOKUP(D2,$O:$V,MATCH($T$1,$O$1:$V$1,0),0)+C2*(VLOOKUP(D2,$O:$V,MATCH($U$1,$O$1:$V$1,0),0)-VLOOKUP(D2,$O:$V,MATCH($T$1,$O$1:$V$1,0),0)+10^ABS(VLOOKUP(D2,$O:$V,MATCH($V$1,$O$1:$V$1,0),0))),VLOOKUP(D2,$O:$V,MATCH($V$1,$O$1:$V$1,0),0))</f>
        <v>2200</v>
      </c>
      <c r="F2" t="s">
        <v>132</v>
      </c>
      <c r="G2">
        <v>7</v>
      </c>
      <c r="H2" t="s">
        <v>132</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15</v>
      </c>
      <c r="Q2">
        <f>COUNTIF(H:H,O2)</f>
        <v>13</v>
      </c>
      <c r="R2">
        <f>SUMIF(H:H,O2,I:I)</f>
        <v>92</v>
      </c>
      <c r="S2">
        <f>R2/Q2</f>
        <v>7.0769230769230766</v>
      </c>
      <c r="T2">
        <v>6</v>
      </c>
      <c r="U2">
        <v>9</v>
      </c>
      <c r="V2">
        <v>0</v>
      </c>
      <c r="X2">
        <v>1</v>
      </c>
      <c r="Y2">
        <v>0</v>
      </c>
      <c r="Z2">
        <v>14</v>
      </c>
      <c r="AA2">
        <f>Z2/SUMIF(Y:Y,Y2,Z:Z)</f>
        <v>0.46666666666666667</v>
      </c>
      <c r="AB2">
        <v>0</v>
      </c>
      <c r="AC2" t="s">
        <v>131</v>
      </c>
    </row>
    <row r="3" spans="1:29">
      <c r="A3">
        <v>2</v>
      </c>
      <c r="B3">
        <f t="shared" ref="B3:B32" ca="1" si="1">RAND()</f>
        <v>0.57571780537857731</v>
      </c>
      <c r="C3">
        <f t="shared" ca="1" si="0"/>
        <v>0.46583477244248495</v>
      </c>
      <c r="D3" t="str">
        <f t="shared" ref="D3:D32" ca="1" si="2">VLOOKUP($B3
+IF(D2="DI",1,
IF(D2="EN",2,
IF(D2="GO",3,0))),$AB:$AC,MATCH($AC$1,$AB$1:$AC$1,0),1)</f>
        <v>EN</v>
      </c>
      <c r="E3">
        <f t="shared" ref="E3:E32" ca="1" si="3">ROUNDDOWN(VLOOKUP(D3,$O:$V,MATCH($T$1,$O$1:$V$1,0),0)+C3*(VLOOKUP(D3,$O:$V,MATCH($U$1,$O$1:$V$1,0),0)-VLOOKUP(D3,$O:$V,MATCH($T$1,$O$1:$V$1,0),0)+10^ABS(VLOOKUP(D3,$O:$V,MATCH($V$1,$O$1:$V$1,0),0))),VLOOKUP(D3,$O:$V,MATCH($V$1,$O$1:$V$1,0),0))</f>
        <v>7</v>
      </c>
      <c r="F3" t="s">
        <v>130</v>
      </c>
      <c r="G3">
        <v>800</v>
      </c>
      <c r="H3" t="s">
        <v>130</v>
      </c>
      <c r="I3">
        <v>1200</v>
      </c>
      <c r="J3" t="str">
        <f>J2&amp;","&amp;K3</f>
        <v>{"dy":1,"cd":"EN","cn":8},{"dy":2,"cd":"GO","cn":1200}</v>
      </c>
      <c r="K3" t="str">
        <f t="shared" ref="K3:K32" si="4">"{"""&amp;A$1&amp;""":"&amp;A3
&amp;","""&amp;H$1&amp;""":"""&amp;H3&amp;""""
&amp;","""&amp;I$1&amp;""":"&amp;I3&amp;"}"</f>
        <v>{"dy":2,"cd":"GO","cn":1200}</v>
      </c>
      <c r="O3" t="s">
        <v>69</v>
      </c>
      <c r="P3">
        <f t="shared" ref="P3:P4" ca="1" si="5">COUNTIF(D:D,O3)</f>
        <v>15</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133</v>
      </c>
    </row>
    <row r="4" spans="1:29">
      <c r="A4">
        <v>3</v>
      </c>
      <c r="B4">
        <f t="shared" ca="1" si="1"/>
        <v>0.2962603125356198</v>
      </c>
      <c r="C4">
        <f t="shared" ca="1" si="0"/>
        <v>0.18240524065832076</v>
      </c>
      <c r="D4" t="str">
        <f t="shared" ca="1" si="2"/>
        <v>GO</v>
      </c>
      <c r="E4">
        <f t="shared" ca="1" si="3"/>
        <v>1000</v>
      </c>
      <c r="F4" t="s">
        <v>132</v>
      </c>
      <c r="G4">
        <v>12</v>
      </c>
      <c r="H4" t="s">
        <v>132</v>
      </c>
      <c r="I4">
        <v>7</v>
      </c>
      <c r="J4" t="str">
        <f t="shared" ref="J4:J32" si="9">J3&amp;","&amp;K4</f>
        <v>{"dy":1,"cd":"EN","cn":8},{"dy":2,"cd":"GO","cn":1200},{"dy":3,"cd":"EN","cn":7}</v>
      </c>
      <c r="K4" t="str">
        <f t="shared" si="4"/>
        <v>{"dy":3,"cd":"EN","cn":7}</v>
      </c>
      <c r="O4" t="s">
        <v>99</v>
      </c>
      <c r="P4">
        <f t="shared" ca="1" si="5"/>
        <v>1</v>
      </c>
      <c r="Q4">
        <f t="shared" si="6"/>
        <v>5</v>
      </c>
      <c r="R4">
        <f t="shared" si="7"/>
        <v>22</v>
      </c>
      <c r="S4">
        <f>R4/Q4</f>
        <v>4.4000000000000004</v>
      </c>
      <c r="T4">
        <v>3</v>
      </c>
      <c r="U4">
        <v>6</v>
      </c>
      <c r="V4">
        <v>0</v>
      </c>
      <c r="X4">
        <v>3</v>
      </c>
      <c r="Y4">
        <v>0</v>
      </c>
      <c r="Z4">
        <v>2</v>
      </c>
      <c r="AA4">
        <f t="shared" si="8"/>
        <v>6.6666666666666666E-2</v>
      </c>
      <c r="AB4">
        <f>AB3+AA3</f>
        <v>0.93333333333333335</v>
      </c>
      <c r="AC4" t="s">
        <v>135</v>
      </c>
    </row>
    <row r="5" spans="1:29">
      <c r="A5">
        <v>4</v>
      </c>
      <c r="B5">
        <f t="shared" ca="1" si="1"/>
        <v>0.48970854251868901</v>
      </c>
      <c r="C5">
        <f t="shared" ca="1" si="0"/>
        <v>0.42054176382327457</v>
      </c>
      <c r="D5" t="str">
        <f t="shared" ca="1" si="2"/>
        <v>EN</v>
      </c>
      <c r="E5">
        <f t="shared" ca="1" si="3"/>
        <v>7</v>
      </c>
      <c r="F5" t="s">
        <v>130</v>
      </c>
      <c r="G5">
        <v>1000</v>
      </c>
      <c r="H5" t="s">
        <v>130</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0.41317795441999905</v>
      </c>
      <c r="C6">
        <f t="shared" ca="1" si="0"/>
        <v>5.9660748594427493E-2</v>
      </c>
      <c r="D6" t="str">
        <f t="shared" ca="1" si="2"/>
        <v>GO</v>
      </c>
      <c r="E6">
        <f t="shared" ca="1" si="3"/>
        <v>600</v>
      </c>
      <c r="F6" t="s">
        <v>132</v>
      </c>
      <c r="G6">
        <v>5</v>
      </c>
      <c r="H6" t="s">
        <v>132</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0.14377040004911423</v>
      </c>
      <c r="C7">
        <f t="shared" ca="1" si="0"/>
        <v>6.4943070021192817E-3</v>
      </c>
      <c r="D7" t="str">
        <f t="shared" ca="1" si="2"/>
        <v>EN</v>
      </c>
      <c r="E7">
        <f t="shared" ca="1" si="3"/>
        <v>6</v>
      </c>
      <c r="F7" t="s">
        <v>130</v>
      </c>
      <c r="G7">
        <v>900</v>
      </c>
      <c r="H7" t="s">
        <v>130</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0.40974486013680167</v>
      </c>
      <c r="C8">
        <f t="shared" ca="1" si="0"/>
        <v>0.77491547839047492</v>
      </c>
      <c r="D8" t="str">
        <f t="shared" ca="1" si="2"/>
        <v>GO</v>
      </c>
      <c r="E8">
        <f t="shared" ca="1" si="3"/>
        <v>2900</v>
      </c>
      <c r="F8" t="s">
        <v>132</v>
      </c>
      <c r="G8">
        <v>6</v>
      </c>
      <c r="H8" t="s">
        <v>132</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0.70447693993469929</v>
      </c>
      <c r="C9">
        <f t="shared" ca="1" si="0"/>
        <v>0.69176959243408664</v>
      </c>
      <c r="D9" t="str">
        <f t="shared" ca="1" si="2"/>
        <v>EN</v>
      </c>
      <c r="E9">
        <f t="shared" ca="1" si="3"/>
        <v>8</v>
      </c>
      <c r="F9" t="s">
        <v>134</v>
      </c>
      <c r="G9">
        <v>3</v>
      </c>
      <c r="H9" t="s">
        <v>130</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0.7283577985998827</v>
      </c>
      <c r="C10">
        <f t="shared" ca="1" si="0"/>
        <v>0.39124538093662753</v>
      </c>
      <c r="D10" t="str">
        <f t="shared" ca="1" si="2"/>
        <v>GO</v>
      </c>
      <c r="E10">
        <f t="shared" ca="1" si="3"/>
        <v>1700</v>
      </c>
      <c r="F10" t="s">
        <v>130</v>
      </c>
      <c r="G10">
        <v>700</v>
      </c>
      <c r="H10" t="s">
        <v>134</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0.96541547631125624</v>
      </c>
      <c r="C11">
        <f t="shared" ca="1" si="0"/>
        <v>0.75475188797888904</v>
      </c>
      <c r="D11" t="str">
        <f t="shared" ca="1" si="2"/>
        <v>DI</v>
      </c>
      <c r="E11">
        <f t="shared" ca="1" si="3"/>
        <v>6</v>
      </c>
      <c r="F11" t="s">
        <v>132</v>
      </c>
      <c r="G11">
        <v>10</v>
      </c>
      <c r="H11" t="s">
        <v>132</v>
      </c>
      <c r="I11">
        <v>6</v>
      </c>
      <c r="J11" t="str">
        <f t="shared" si="9"/>
        <v>{"dy":1,"cd":"EN","cn":8},{"dy":2,"cd":"GO","cn":1200},{"dy":3,"cd":"EN","cn":7},{"dy":4,"cd":"GO","cn":2600},{"dy":5,"cd":"EN","cn":6},{"dy":6,"cd":"GO","cn":1500},{"dy":7,"cd":"EN","cn":6},{"dy":8,"cd":"GO","cn":2300},{"dy":9,"cd":"DI","cn":4},{"dy":10,"cd":"EN","cn":6}</v>
      </c>
      <c r="K11" t="str">
        <f t="shared" si="4"/>
        <v>{"dy":10,"cd":"EN","cn":6}</v>
      </c>
    </row>
    <row r="12" spans="1:29">
      <c r="A12">
        <v>11</v>
      </c>
      <c r="B12">
        <f t="shared" ca="1" si="1"/>
        <v>0.77080384293828175</v>
      </c>
      <c r="C12">
        <f t="shared" ca="1" si="0"/>
        <v>0.64692587677862279</v>
      </c>
      <c r="D12" t="str">
        <f t="shared" ca="1" si="2"/>
        <v>EN</v>
      </c>
      <c r="E12">
        <f t="shared" ca="1" si="3"/>
        <v>8</v>
      </c>
      <c r="F12" t="s">
        <v>130</v>
      </c>
      <c r="G12">
        <v>1300</v>
      </c>
      <c r="H12" t="s">
        <v>130</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0.79461693259921284</v>
      </c>
      <c r="C13">
        <f t="shared" ca="1" si="0"/>
        <v>0.32350419499989747</v>
      </c>
      <c r="D13" t="str">
        <f t="shared" ca="1" si="2"/>
        <v>GO</v>
      </c>
      <c r="E13">
        <f t="shared" ca="1" si="3"/>
        <v>1500</v>
      </c>
      <c r="F13" t="s">
        <v>132</v>
      </c>
      <c r="G13">
        <v>6</v>
      </c>
      <c r="H13" t="s">
        <v>132</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0.87139494725411948</v>
      </c>
      <c r="C14">
        <f t="shared" ca="1" si="0"/>
        <v>0.61120023775500376</v>
      </c>
      <c r="D14" t="str">
        <f t="shared" ca="1" si="2"/>
        <v>EN</v>
      </c>
      <c r="E14">
        <f t="shared" ca="1" si="3"/>
        <v>8</v>
      </c>
      <c r="F14" t="s">
        <v>130</v>
      </c>
      <c r="G14">
        <v>1200</v>
      </c>
      <c r="H14" t="s">
        <v>130</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0.32022271542650982</v>
      </c>
      <c r="C15">
        <f t="shared" ca="1" si="0"/>
        <v>0.11925133852725189</v>
      </c>
      <c r="D15" t="str">
        <f t="shared" ca="1" si="2"/>
        <v>GO</v>
      </c>
      <c r="E15">
        <f t="shared" ca="1" si="3"/>
        <v>800</v>
      </c>
      <c r="F15" t="s">
        <v>132</v>
      </c>
      <c r="G15">
        <v>10</v>
      </c>
      <c r="H15" t="s">
        <v>134</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0.50091213847774774</v>
      </c>
      <c r="C16">
        <f t="shared" ca="1" si="0"/>
        <v>0.21875201359010843</v>
      </c>
      <c r="D16" t="str">
        <f t="shared" ca="1" si="2"/>
        <v>EN</v>
      </c>
      <c r="E16">
        <f t="shared" ca="1" si="3"/>
        <v>6</v>
      </c>
      <c r="F16" t="s">
        <v>130</v>
      </c>
      <c r="G16">
        <v>1000</v>
      </c>
      <c r="H16" t="s">
        <v>130</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0.72674666857513892</v>
      </c>
      <c r="C17">
        <f t="shared" ca="1" si="0"/>
        <v>0.10797675031437215</v>
      </c>
      <c r="D17" t="str">
        <f t="shared" ca="1" si="2"/>
        <v>GO</v>
      </c>
      <c r="E17">
        <f t="shared" ca="1" si="3"/>
        <v>800</v>
      </c>
      <c r="F17" t="s">
        <v>132</v>
      </c>
      <c r="G17">
        <v>8</v>
      </c>
      <c r="H17" t="s">
        <v>132</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6.2177131981787426E-2</v>
      </c>
      <c r="C18">
        <f t="shared" ca="1" si="0"/>
        <v>0.34984330549706999</v>
      </c>
      <c r="D18" t="str">
        <f t="shared" ca="1" si="2"/>
        <v>EN</v>
      </c>
      <c r="E18">
        <f t="shared" ca="1" si="3"/>
        <v>7</v>
      </c>
      <c r="F18" t="s">
        <v>130</v>
      </c>
      <c r="G18">
        <v>800</v>
      </c>
      <c r="H18" t="s">
        <v>134</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0.63109596544591695</v>
      </c>
      <c r="C19">
        <f t="shared" ca="1" si="0"/>
        <v>0.28179377923786064</v>
      </c>
      <c r="D19" t="str">
        <f t="shared" ca="1" si="2"/>
        <v>GO</v>
      </c>
      <c r="E19">
        <f t="shared" ca="1" si="3"/>
        <v>1300</v>
      </c>
      <c r="F19" t="s">
        <v>132</v>
      </c>
      <c r="G19">
        <v>6</v>
      </c>
      <c r="H19" t="s">
        <v>130</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0.70322465852985805</v>
      </c>
      <c r="C20">
        <f t="shared" ca="1" si="0"/>
        <v>0.7923113879821142</v>
      </c>
      <c r="D20" t="str">
        <f t="shared" ca="1" si="2"/>
        <v>EN</v>
      </c>
      <c r="E20">
        <f t="shared" ca="1" si="3"/>
        <v>9</v>
      </c>
      <c r="F20" t="s">
        <v>130</v>
      </c>
      <c r="G20">
        <v>900</v>
      </c>
      <c r="H20" t="s">
        <v>132</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0.24777377957157187</v>
      </c>
      <c r="C21">
        <f t="shared" ca="1" si="0"/>
        <v>0.13026646180945578</v>
      </c>
      <c r="D21" t="str">
        <f t="shared" ca="1" si="2"/>
        <v>GO</v>
      </c>
      <c r="E21">
        <f t="shared" ca="1" si="3"/>
        <v>900</v>
      </c>
      <c r="F21" t="s">
        <v>132</v>
      </c>
      <c r="G21">
        <v>7</v>
      </c>
      <c r="H21" t="s">
        <v>130</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0.81675003684595782</v>
      </c>
      <c r="C22">
        <f t="shared" ca="1" si="0"/>
        <v>0.13924867775731498</v>
      </c>
      <c r="D22" t="str">
        <f t="shared" ca="1" si="2"/>
        <v>EN</v>
      </c>
      <c r="E22">
        <f t="shared" ca="1" si="3"/>
        <v>6</v>
      </c>
      <c r="F22" t="s">
        <v>134</v>
      </c>
      <c r="G22">
        <v>4</v>
      </c>
      <c r="H22" t="s">
        <v>132</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7.5632679603185426E-2</v>
      </c>
      <c r="C23">
        <f t="shared" ca="1" si="0"/>
        <v>0.15003681027730598</v>
      </c>
      <c r="D23" t="str">
        <f t="shared" ca="1" si="2"/>
        <v>GO</v>
      </c>
      <c r="E23">
        <f t="shared" ca="1" si="3"/>
        <v>900</v>
      </c>
      <c r="F23" t="s">
        <v>132</v>
      </c>
      <c r="G23">
        <v>10</v>
      </c>
      <c r="H23" t="s">
        <v>130</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0.76466362183124625</v>
      </c>
      <c r="C24">
        <f t="shared" ca="1" si="0"/>
        <v>0.95862471905564473</v>
      </c>
      <c r="D24" t="str">
        <f t="shared" ca="1" si="2"/>
        <v>EN</v>
      </c>
      <c r="E24">
        <f t="shared" ca="1" si="3"/>
        <v>9</v>
      </c>
      <c r="F24" t="s">
        <v>130</v>
      </c>
      <c r="G24">
        <v>800</v>
      </c>
      <c r="H24" t="s">
        <v>132</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1.9782707292024693E-2</v>
      </c>
      <c r="C25">
        <f t="shared" ca="1" si="0"/>
        <v>0.74074868617046963</v>
      </c>
      <c r="D25" t="str">
        <f t="shared" ca="1" si="2"/>
        <v>GO</v>
      </c>
      <c r="E25">
        <f t="shared" ca="1" si="3"/>
        <v>2700</v>
      </c>
      <c r="F25" t="s">
        <v>132</v>
      </c>
      <c r="G25">
        <v>6</v>
      </c>
      <c r="H25" t="s">
        <v>134</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8.8530314326859649E-2</v>
      </c>
      <c r="C26">
        <f t="shared" ca="1" si="0"/>
        <v>0.28154203723127513</v>
      </c>
      <c r="D26" t="str">
        <f t="shared" ca="1" si="2"/>
        <v>EN</v>
      </c>
      <c r="E26">
        <f t="shared" ca="1" si="3"/>
        <v>7</v>
      </c>
      <c r="F26" t="s">
        <v>130</v>
      </c>
      <c r="G26">
        <v>700</v>
      </c>
      <c r="H26" t="s">
        <v>130</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0.84449282560873362</v>
      </c>
      <c r="C27">
        <f t="shared" ca="1" si="0"/>
        <v>0.4962177487712115</v>
      </c>
      <c r="D27" t="str">
        <f t="shared" ca="1" si="2"/>
        <v>GO</v>
      </c>
      <c r="E27">
        <f t="shared" ca="1" si="3"/>
        <v>2000</v>
      </c>
      <c r="F27" t="s">
        <v>132</v>
      </c>
      <c r="G27">
        <v>9</v>
      </c>
      <c r="H27" t="s">
        <v>132</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0.14810211396393369</v>
      </c>
      <c r="C28">
        <f t="shared" ca="1" si="0"/>
        <v>0.31717679794617615</v>
      </c>
      <c r="D28" t="str">
        <f t="shared" ca="1" si="2"/>
        <v>EN</v>
      </c>
      <c r="E28">
        <f t="shared" ca="1" si="3"/>
        <v>7</v>
      </c>
      <c r="F28" t="s">
        <v>130</v>
      </c>
      <c r="G28">
        <v>900</v>
      </c>
      <c r="H28" t="s">
        <v>134</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0.27312117577443551</v>
      </c>
      <c r="C29">
        <f t="shared" ca="1" si="0"/>
        <v>0.30489988741157847</v>
      </c>
      <c r="D29" t="str">
        <f t="shared" ca="1" si="2"/>
        <v>GO</v>
      </c>
      <c r="E29">
        <f t="shared" ca="1" si="3"/>
        <v>1400</v>
      </c>
      <c r="F29" t="s">
        <v>132</v>
      </c>
      <c r="G29">
        <v>5</v>
      </c>
      <c r="H29" t="s">
        <v>130</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0.36994326215349094</v>
      </c>
      <c r="C30">
        <f t="shared" ca="1" si="0"/>
        <v>0.50544210863553241</v>
      </c>
      <c r="D30" t="str">
        <f t="shared" ca="1" si="2"/>
        <v>EN</v>
      </c>
      <c r="E30">
        <f t="shared" ca="1" si="3"/>
        <v>8</v>
      </c>
      <c r="F30" t="s">
        <v>130</v>
      </c>
      <c r="G30">
        <v>1000</v>
      </c>
      <c r="H30" t="s">
        <v>132</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7.5552475533616659E-2</v>
      </c>
      <c r="C31">
        <f t="shared" ca="1" si="0"/>
        <v>0.36633143381044997</v>
      </c>
      <c r="D31" t="str">
        <f t="shared" ca="1" si="2"/>
        <v>GO</v>
      </c>
      <c r="E31">
        <f t="shared" ca="1" si="3"/>
        <v>1600</v>
      </c>
      <c r="F31" t="s">
        <v>132</v>
      </c>
      <c r="G31">
        <v>6</v>
      </c>
      <c r="H31" t="s">
        <v>130</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0.83470561339335736</v>
      </c>
      <c r="C32">
        <f t="shared" ca="1" si="0"/>
        <v>0.47274395430177962</v>
      </c>
      <c r="D32" t="str">
        <f t="shared" ca="1" si="2"/>
        <v>EN</v>
      </c>
      <c r="E32">
        <f t="shared" ca="1" si="3"/>
        <v>7</v>
      </c>
      <c r="F32" t="s">
        <v>130</v>
      </c>
      <c r="G32">
        <v>800</v>
      </c>
      <c r="H32" t="s">
        <v>132</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tabSelected="1" workbookViewId="0">
      <pane xSplit="2" ySplit="1" topLeftCell="U164" activePane="bottomRight" state="frozen"/>
      <selection pane="topRight" activeCell="C1" sqref="C1"/>
      <selection pane="bottomLeft" activeCell="A2" sqref="A2"/>
      <selection pane="bottomRight" activeCell="AF178" sqref="AF178"/>
    </sheetView>
    <sheetView workbookViewId="1">
      <pane xSplit="2" ySplit="1" topLeftCell="C212" activePane="bottomRight" state="frozen"/>
      <selection pane="topRight" activeCell="C1" sqref="C1"/>
      <selection pane="bottomLeft" activeCell="A2" sqref="A2"/>
      <selection pane="bottomRight" activeCell="J256" sqref="J256"/>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64</v>
      </c>
      <c r="B1" s="3" t="s">
        <v>67</v>
      </c>
      <c r="C1" s="6" t="s">
        <v>110</v>
      </c>
      <c r="D1" s="6" t="s">
        <v>141</v>
      </c>
      <c r="E1" s="6" t="s">
        <v>153</v>
      </c>
      <c r="F1" s="6" t="s">
        <v>158</v>
      </c>
      <c r="G1" s="6" t="s">
        <v>165</v>
      </c>
      <c r="H1" s="6" t="s">
        <v>181</v>
      </c>
      <c r="I1" s="6" t="s">
        <v>182</v>
      </c>
      <c r="J1" s="6" t="s">
        <v>163</v>
      </c>
      <c r="K1" s="6" t="s">
        <v>164</v>
      </c>
      <c r="L1" s="6" t="s">
        <v>162</v>
      </c>
      <c r="M1" s="6" t="s">
        <v>152</v>
      </c>
      <c r="N1" s="6" t="s">
        <v>157</v>
      </c>
      <c r="O1" s="6" t="s">
        <v>159</v>
      </c>
      <c r="P1" s="6" t="s">
        <v>160</v>
      </c>
      <c r="Q1" s="6" t="s">
        <v>161</v>
      </c>
      <c r="R1" s="6" t="s">
        <v>177</v>
      </c>
      <c r="S1" s="9" t="str">
        <f t="array" aca="1" ref="S1" ca="1">IF(SUM(IF(R:R="업데이트순번이상",1,0))&gt;0,"순번이상","")</f>
        <v/>
      </c>
      <c r="T1" s="6" t="s">
        <v>156</v>
      </c>
      <c r="U1" s="6" t="s">
        <v>151</v>
      </c>
      <c r="V1" s="6" t="s">
        <v>166</v>
      </c>
      <c r="W1" s="6" t="s">
        <v>167</v>
      </c>
      <c r="X1" s="6" t="s">
        <v>168</v>
      </c>
      <c r="Y1" s="6" t="s">
        <v>169</v>
      </c>
      <c r="Z1" s="3" t="s">
        <v>94</v>
      </c>
      <c r="AA1" t="s">
        <v>63</v>
      </c>
      <c r="AB1" s="3" t="str">
        <f t="array" ref="AB1">IF(SUM(IF(AG:AG="슬롯타입이상",1,0))&gt;0,"타입확인","vl")</f>
        <v>vl</v>
      </c>
      <c r="AC1" s="3" t="str">
        <f t="array" aca="1" ref="AC1" ca="1">IF(SUM(IF(OR(AH:AH="밸류불필요",AH:AH="숫자필요",AH:AH="캐릭터없음",AH:AH="장비없음"),1,0))&gt;0,"밸류이상","cn")</f>
        <v>cn</v>
      </c>
      <c r="AD1" s="3" t="s">
        <v>68</v>
      </c>
      <c r="AE1" s="2" t="s">
        <v>82</v>
      </c>
      <c r="AF1" s="2" t="s">
        <v>70</v>
      </c>
      <c r="AG1" t="s">
        <v>97</v>
      </c>
      <c r="AH1" t="s">
        <v>106</v>
      </c>
      <c r="AI1" t="s">
        <v>105</v>
      </c>
      <c r="AJ1" s="8" t="s">
        <v>108</v>
      </c>
      <c r="AK1" s="8" t="s">
        <v>107</v>
      </c>
      <c r="AM1" t="s">
        <v>95</v>
      </c>
      <c r="AN1" t="s">
        <v>96</v>
      </c>
      <c r="AO1" t="s">
        <v>111</v>
      </c>
      <c r="AP1" t="s">
        <v>112</v>
      </c>
      <c r="AQ1" t="s">
        <v>144</v>
      </c>
      <c r="AR1" t="s">
        <v>145</v>
      </c>
      <c r="AS1" t="s">
        <v>176</v>
      </c>
      <c r="AT1" t="s">
        <v>155</v>
      </c>
      <c r="AU1" t="s">
        <v>174</v>
      </c>
      <c r="AV1" t="s">
        <v>175</v>
      </c>
      <c r="AW1" s="6" t="s">
        <v>178</v>
      </c>
      <c r="AX1" t="s">
        <v>173</v>
      </c>
      <c r="AY1" t="s">
        <v>179</v>
      </c>
      <c r="AZ1" t="s">
        <v>180</v>
      </c>
      <c r="BB1" t="s">
        <v>109</v>
      </c>
      <c r="BD1" t="s">
        <v>142</v>
      </c>
      <c r="BE1" t="s">
        <v>125</v>
      </c>
      <c r="BF1" t="s">
        <v>126</v>
      </c>
      <c r="BG1" t="s">
        <v>127</v>
      </c>
      <c r="BH1" t="s">
        <v>128</v>
      </c>
      <c r="BJ1" t="s">
        <v>125</v>
      </c>
      <c r="BK1">
        <v>0</v>
      </c>
      <c r="BL1" t="str">
        <f ca="1">IF(COUNTA(BM:BM)&lt;&gt;COUNTA([1]EquipTable!$A:$A),"수량이상","누적")</f>
        <v>누적</v>
      </c>
      <c r="BM1" t="s">
        <v>149</v>
      </c>
      <c r="BO1" t="s">
        <v>125</v>
      </c>
      <c r="BP1">
        <v>0</v>
      </c>
      <c r="BQ1" t="str">
        <f ca="1">IF(COUNTA(BR:BR)&lt;&gt;COUNTA([2]ActorTable!$A:$A),"수량이상","누적")</f>
        <v>누적</v>
      </c>
      <c r="BR1" t="s">
        <v>171</v>
      </c>
      <c r="BS1" t="s">
        <v>154</v>
      </c>
      <c r="BU1" t="s">
        <v>170</v>
      </c>
    </row>
    <row r="2" spans="1:73">
      <c r="A2">
        <v>1</v>
      </c>
      <c r="B2">
        <v>0</v>
      </c>
      <c r="C2">
        <f t="shared" ref="C2:C65" si="0">IF(B2&lt;=6,0,
IF(B2=7,1,2))</f>
        <v>0</v>
      </c>
      <c r="D2">
        <f ca="1">RAND()</f>
        <v>1.6463551641572871E-2</v>
      </c>
      <c r="E2">
        <f ca="1">RAND()</f>
        <v>0.72730186697742993</v>
      </c>
      <c r="F2">
        <f t="shared" ref="F2:I65" ca="1" si="1">RAND()</f>
        <v>0.3034267387063766</v>
      </c>
      <c r="G2">
        <f t="shared" ca="1" si="1"/>
        <v>0.39831285183614618</v>
      </c>
      <c r="H2">
        <f t="shared" ca="1" si="1"/>
        <v>0.35259386166861195</v>
      </c>
      <c r="I2">
        <f t="shared" ca="1" si="1"/>
        <v>0.22630431487451352</v>
      </c>
      <c r="L2" t="str">
        <f t="shared" ref="L2:L65" ca="1" si="2">IF(LEN(J2)&lt;&gt;0,J2,VLOOKUP(D2+$B2,$BG:$BH,MATCH($BH$1,$BG$1:$BH$1,0),1))</f>
        <v>지정 장비</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Equip6201</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DI</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14</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83</v>
      </c>
      <c r="U2" t="s">
        <v>194</v>
      </c>
      <c r="V2">
        <v>1</v>
      </c>
      <c r="W2" t="s">
        <v>130</v>
      </c>
      <c r="Y2">
        <v>1900</v>
      </c>
      <c r="Z2" t="str">
        <f t="shared" ref="Z2:Z65" ca="1" si="4">IF(ISBLANK(AA2),"",
VLOOKUP(AA2,OFFSET(INDIRECT("$A:$B"),0,MATCH(AA$1&amp;"_Verify",INDIRECT("$1:$1"),0)-1),2,0)
)</f>
        <v>fe</v>
      </c>
      <c r="AA2" t="s">
        <v>83</v>
      </c>
      <c r="AB2" t="s">
        <v>194</v>
      </c>
      <c r="AC2">
        <v>1</v>
      </c>
      <c r="AD2" t="s">
        <v>130</v>
      </c>
      <c r="AF2">
        <v>1900</v>
      </c>
      <c r="AG2" t="str">
        <f t="shared" ref="AG2:AG65" si="5">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83</v>
      </c>
      <c r="AN2" t="s">
        <v>71</v>
      </c>
      <c r="AO2">
        <v>0</v>
      </c>
      <c r="AP2">
        <v>4</v>
      </c>
      <c r="AQ2">
        <f t="shared" ref="AQ2:AQ12" ca="1" si="7">COUNTIF(L:L,AM2)</f>
        <v>59</v>
      </c>
      <c r="AR2">
        <f t="shared" ref="AR2:AR12" si="8">COUNTIF(AA:AA,AM2)</f>
        <v>60</v>
      </c>
      <c r="AS2">
        <f t="shared" ref="AS2:AS12" ca="1" si="9">COUNTIFS(L:L,AM2,S:S,1)</f>
        <v>4</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dy":25,"sl":8,"tp":"fp","vl":"Actor0037","cn":122,"pt":"DI","pp":39,"pr":87},{"dy":26,"sl":8},{"dy":27,"sl":8},{"dy":28,"sl":8},{"dy":29,"sl":8},{"dy":30,"sl":8},{"dy":31,"sl":8}]</v>
      </c>
      <c r="BD2">
        <v>0</v>
      </c>
      <c r="BE2">
        <v>15</v>
      </c>
      <c r="BF2">
        <f t="shared" ref="BF2:BF9" si="10">BE2/SUMIF(BD:BD,BD2,BE:BE)</f>
        <v>0.88235294117647056</v>
      </c>
      <c r="BG2">
        <v>0</v>
      </c>
      <c r="BH2" t="s">
        <v>83</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3.9215686274509803E-3</v>
      </c>
      <c r="BQ2">
        <v>0</v>
      </c>
      <c r="BR2" t="str">
        <f ca="1">OFFSET([2]ActorTable!$A$1,ROW()-1,0)</f>
        <v>Actor0201</v>
      </c>
      <c r="BS2" t="str">
        <f ca="1">VLOOKUP($BR2,[2]ActorTable!$1:$1048576,MATCH("이름참고",[2]ActorTable!$1:$1,0),0)</f>
        <v>간파울</v>
      </c>
      <c r="BU2" t="s">
        <v>172</v>
      </c>
    </row>
    <row r="3" spans="1:73">
      <c r="A3">
        <v>1</v>
      </c>
      <c r="B3">
        <v>1</v>
      </c>
      <c r="C3">
        <f t="shared" si="0"/>
        <v>0</v>
      </c>
      <c r="D3">
        <f t="shared" ref="D3:I66" ca="1" si="11">RAND()</f>
        <v>0.94953835876036563</v>
      </c>
      <c r="E3">
        <f t="shared" ca="1" si="11"/>
        <v>7.9206031315828374E-2</v>
      </c>
      <c r="F3">
        <f t="shared" ca="1" si="1"/>
        <v>0.48656344444040356</v>
      </c>
      <c r="G3">
        <f t="shared" ca="1" si="1"/>
        <v>0.93626938434515972</v>
      </c>
      <c r="H3">
        <f t="shared" ca="1" si="1"/>
        <v>0.42465041688829475</v>
      </c>
      <c r="I3">
        <f t="shared" ca="1" si="1"/>
        <v>9.976986516885844E-2</v>
      </c>
      <c r="L3" t="str">
        <f t="shared" ca="1" si="2"/>
        <v>지정 장비</v>
      </c>
      <c r="M3" t="str">
        <f t="shared" ca="1" si="3"/>
        <v>Equip0202</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2600</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13">IF(OR(ISNUMBER(M3),M3="삭제"),0,
IF(LEFT(M3,5)="Equip",IF(MID(M3,7,1)="4",1,0),
IF(LEFT(M3,5)="Actor",IF(MID(M3,7,1)="2",1,0),
"그외없음")))</f>
        <v>0</v>
      </c>
      <c r="T3" t="s">
        <v>83</v>
      </c>
      <c r="U3" t="s">
        <v>188</v>
      </c>
      <c r="V3">
        <v>1</v>
      </c>
      <c r="W3" t="s">
        <v>130</v>
      </c>
      <c r="Y3">
        <v>29700</v>
      </c>
      <c r="Z3" t="str">
        <f t="shared" ca="1" si="4"/>
        <v>fe</v>
      </c>
      <c r="AA3" t="s">
        <v>83</v>
      </c>
      <c r="AB3" t="s">
        <v>188</v>
      </c>
      <c r="AC3">
        <v>1</v>
      </c>
      <c r="AD3" t="s">
        <v>130</v>
      </c>
      <c r="AF3">
        <v>29700</v>
      </c>
      <c r="AG3" t="str">
        <f t="shared" si="5"/>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84</v>
      </c>
      <c r="AN3" t="s">
        <v>72</v>
      </c>
      <c r="AO3">
        <v>0</v>
      </c>
      <c r="AP3">
        <v>4</v>
      </c>
      <c r="AQ3">
        <f t="shared" ca="1" si="7"/>
        <v>2</v>
      </c>
      <c r="AR3">
        <f t="shared" si="8"/>
        <v>1</v>
      </c>
      <c r="AS3">
        <f t="shared" ca="1" si="9"/>
        <v>0</v>
      </c>
      <c r="AW3">
        <v>29</v>
      </c>
      <c r="BD3">
        <v>0</v>
      </c>
      <c r="BE3">
        <v>1</v>
      </c>
      <c r="BF3">
        <f t="shared" si="10"/>
        <v>5.8823529411764705E-2</v>
      </c>
      <c r="BG3">
        <f>BG2+BF2</f>
        <v>0.88235294117647056</v>
      </c>
      <c r="BH3" t="s">
        <v>84</v>
      </c>
      <c r="BJ3">
        <f ca="1">IF(VLOOKUP($BM3,[1]EquipTable!$1:$1048576,MATCH("업데이트순번",[1]EquipTable!$1:$1,0),0)&lt;=$BK$1,1,0)
*IF(MID(BM3,7,1)="4",0.1,1)</f>
        <v>1</v>
      </c>
      <c r="BK3">
        <f t="shared" ref="BK3:BK66" ca="1" si="15">BJ3/SUM(BJ:BJ)</f>
        <v>1.3550135501355014E-2</v>
      </c>
      <c r="BL3">
        <f t="shared" ref="BL3:BL66" ca="1" si="16">BL2+BK2</f>
        <v>1.3550135501355014E-2</v>
      </c>
      <c r="BM3" t="str">
        <f ca="1">OFFSET([1]EquipTable!$A$1,ROW()-1,0)</f>
        <v>Equip0002</v>
      </c>
      <c r="BO3">
        <f ca="1">IF(VLOOKUP($BR3,[2]ActorTable!$1:$1048576,MATCH("업데이트순번",[2]ActorTable!$1:$1,0),0)&lt;=$BP$1,1,0)
*IF(MID(BR3,7,1)="2",0.1,1)</f>
        <v>1</v>
      </c>
      <c r="BP3">
        <f t="shared" ref="BP3:BP45" ca="1" si="17">BO3/SUM(BO:BO)</f>
        <v>3.9215686274509796E-2</v>
      </c>
      <c r="BQ3">
        <f t="shared" ref="BQ3:BQ45" ca="1" si="18">BQ2+BP2</f>
        <v>3.9215686274509803E-3</v>
      </c>
      <c r="BR3" t="str">
        <f ca="1">OFFSET([2]ActorTable!$A$1,ROW()-1,0)</f>
        <v>Actor1002</v>
      </c>
      <c r="BS3" t="str">
        <f ca="1">VLOOKUP($BR3,[2]ActorTable!$1:$1048576,MATCH("이름참고",[2]ActorTable!$1:$1,0),0)</f>
        <v>소하</v>
      </c>
    </row>
    <row r="4" spans="1:73">
      <c r="A4">
        <v>1</v>
      </c>
      <c r="B4">
        <v>2</v>
      </c>
      <c r="C4">
        <f t="shared" si="0"/>
        <v>0</v>
      </c>
      <c r="D4">
        <f t="shared" ca="1" si="11"/>
        <v>0.69787863795613425</v>
      </c>
      <c r="E4">
        <f t="shared" ca="1" si="11"/>
        <v>0.82646794034250204</v>
      </c>
      <c r="F4">
        <f t="shared" ca="1" si="1"/>
        <v>0.32184907791657558</v>
      </c>
      <c r="G4">
        <f t="shared" ca="1" si="1"/>
        <v>0.89635807035661763</v>
      </c>
      <c r="H4">
        <f t="shared" ca="1" si="1"/>
        <v>0.35681452530519553</v>
      </c>
      <c r="I4">
        <f t="shared" ca="1" si="1"/>
        <v>0.54886777375800722</v>
      </c>
      <c r="L4" t="str">
        <f t="shared" ca="1" si="2"/>
        <v>안 지정 캐릭터 PP 영웅등급</v>
      </c>
      <c r="M4">
        <f t="shared" ca="1" si="3"/>
        <v>82646</v>
      </c>
      <c r="N4">
        <f t="shared" ca="1" si="12"/>
        <v>13</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1300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92</v>
      </c>
      <c r="U4">
        <v>40158</v>
      </c>
      <c r="V4">
        <v>11</v>
      </c>
      <c r="W4" t="s">
        <v>130</v>
      </c>
      <c r="Y4">
        <v>1100</v>
      </c>
      <c r="Z4" t="str">
        <f t="shared" ca="1" si="4"/>
        <v>uph</v>
      </c>
      <c r="AA4" t="s">
        <v>92</v>
      </c>
      <c r="AB4">
        <v>40158</v>
      </c>
      <c r="AC4">
        <v>11</v>
      </c>
      <c r="AD4" t="s">
        <v>130</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85</v>
      </c>
      <c r="AN4" t="s">
        <v>73</v>
      </c>
      <c r="AO4">
        <v>0</v>
      </c>
      <c r="AP4">
        <v>4</v>
      </c>
      <c r="AQ4">
        <f t="shared" ca="1" si="7"/>
        <v>1</v>
      </c>
      <c r="AR4">
        <f t="shared" si="8"/>
        <v>1</v>
      </c>
      <c r="AS4">
        <f t="shared" ca="1" si="9"/>
        <v>0</v>
      </c>
      <c r="AW4">
        <v>149</v>
      </c>
      <c r="BB4" t="s">
        <v>201</v>
      </c>
      <c r="BD4">
        <v>0</v>
      </c>
      <c r="BE4">
        <v>1</v>
      </c>
      <c r="BF4">
        <f t="shared" si="10"/>
        <v>5.8823529411764705E-2</v>
      </c>
      <c r="BG4">
        <f>BG3+BF3</f>
        <v>0.94117647058823528</v>
      </c>
      <c r="BH4" t="s">
        <v>85</v>
      </c>
      <c r="BJ4">
        <f ca="1">IF(VLOOKUP($BM4,[1]EquipTable!$1:$1048576,MATCH("업데이트순번",[1]EquipTable!$1:$1,0),0)&lt;=$BK$1,1,0)
*IF(MID(BM4,7,1)="4",0.1,1)</f>
        <v>1</v>
      </c>
      <c r="BK4">
        <f t="shared" ca="1" si="15"/>
        <v>1.3550135501355014E-2</v>
      </c>
      <c r="BL4">
        <f t="shared" ca="1" si="16"/>
        <v>2.7100271002710029E-2</v>
      </c>
      <c r="BM4" t="str">
        <f ca="1">OFFSET([1]EquipTable!$A$1,ROW()-1,0)</f>
        <v>Equip0101</v>
      </c>
      <c r="BO4">
        <f ca="1">IF(VLOOKUP($BR4,[2]ActorTable!$1:$1048576,MATCH("업데이트순번",[2]ActorTable!$1:$1,0),0)&lt;=$BP$1,1,0)
*IF(MID(BR4,7,1)="2",0.1,1)</f>
        <v>1</v>
      </c>
      <c r="BP4">
        <f t="shared" ca="1" si="17"/>
        <v>3.9215686274509796E-2</v>
      </c>
      <c r="BQ4">
        <f t="shared" ca="1" si="18"/>
        <v>4.3137254901960777E-2</v>
      </c>
      <c r="BR4" t="str">
        <f ca="1">OFFSET([2]ActorTable!$A$1,ROW()-1,0)</f>
        <v>Actor2103</v>
      </c>
      <c r="BS4" t="str">
        <f ca="1">VLOOKUP($BR4,[2]ActorTable!$1:$1048576,MATCH("이름참고",[2]ActorTable!$1:$1,0),0)</f>
        <v>데브샤</v>
      </c>
    </row>
    <row r="5" spans="1:73">
      <c r="A5">
        <v>1</v>
      </c>
      <c r="B5">
        <v>3</v>
      </c>
      <c r="C5">
        <f t="shared" si="0"/>
        <v>0</v>
      </c>
      <c r="D5">
        <f t="shared" ca="1" si="11"/>
        <v>0.59526617064846443</v>
      </c>
      <c r="E5">
        <f t="shared" ca="1" si="11"/>
        <v>0.97705045879130203</v>
      </c>
      <c r="F5">
        <f t="shared" ca="1" si="1"/>
        <v>4.7446492309001664E-2</v>
      </c>
      <c r="G5">
        <f t="shared" ca="1" si="1"/>
        <v>0.72797416611921184</v>
      </c>
      <c r="H5">
        <f t="shared" ca="1" si="1"/>
        <v>1.220441969674102E-2</v>
      </c>
      <c r="I5">
        <f t="shared" ca="1" si="1"/>
        <v>0.90862001608640475</v>
      </c>
      <c r="L5" t="str">
        <f t="shared" ca="1" si="2"/>
        <v>안 지정 캐릭터 PP 일반등급</v>
      </c>
      <c r="M5">
        <f t="shared" ca="1" si="3"/>
        <v>97705</v>
      </c>
      <c r="N5">
        <f t="shared" ca="1" si="12"/>
        <v>14</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1400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92</v>
      </c>
      <c r="U5">
        <v>46958</v>
      </c>
      <c r="V5">
        <v>11</v>
      </c>
      <c r="W5" t="s">
        <v>130</v>
      </c>
      <c r="Y5">
        <v>1100</v>
      </c>
      <c r="Z5" t="str">
        <f t="shared" ca="1" si="4"/>
        <v>uph</v>
      </c>
      <c r="AA5" t="s">
        <v>92</v>
      </c>
      <c r="AB5">
        <v>46958</v>
      </c>
      <c r="AC5">
        <v>11</v>
      </c>
      <c r="AD5" t="s">
        <v>130</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86</v>
      </c>
      <c r="AN5" t="s">
        <v>74</v>
      </c>
      <c r="AO5">
        <v>5</v>
      </c>
      <c r="AP5">
        <v>8</v>
      </c>
      <c r="AQ5">
        <f t="shared" ca="1" si="7"/>
        <v>3</v>
      </c>
      <c r="AR5">
        <f t="shared" si="8"/>
        <v>3</v>
      </c>
      <c r="AS5">
        <f t="shared" ca="1" si="9"/>
        <v>3</v>
      </c>
      <c r="AW5">
        <v>1</v>
      </c>
      <c r="BB5">
        <f ca="1">LEN(BB2)</f>
        <v>13216</v>
      </c>
      <c r="BD5">
        <v>1</v>
      </c>
      <c r="BE5">
        <v>1</v>
      </c>
      <c r="BF5">
        <f t="shared" si="10"/>
        <v>1</v>
      </c>
      <c r="BG5">
        <f>BG4+BF4</f>
        <v>1</v>
      </c>
      <c r="BH5" t="s">
        <v>143</v>
      </c>
      <c r="BJ5">
        <f ca="1">IF(VLOOKUP($BM5,[1]EquipTable!$1:$1048576,MATCH("업데이트순번",[1]EquipTable!$1:$1,0),0)&lt;=$BK$1,1,0)
*IF(MID(BM5,7,1)="4",0.1,1)</f>
        <v>1</v>
      </c>
      <c r="BK5">
        <f t="shared" ca="1" si="15"/>
        <v>1.3550135501355014E-2</v>
      </c>
      <c r="BL5">
        <f t="shared" ca="1" si="16"/>
        <v>4.065040650406504E-2</v>
      </c>
      <c r="BM5" t="str">
        <f ca="1">OFFSET([1]EquipTable!$A$1,ROW()-1,0)</f>
        <v>Equip0102</v>
      </c>
      <c r="BO5">
        <f ca="1">IF(VLOOKUP($BR5,[2]ActorTable!$1:$1048576,MATCH("업데이트순번",[2]ActorTable!$1:$1,0),0)&lt;=$BP$1,1,0)
*IF(MID(BR5,7,1)="2",0.1,1)</f>
        <v>1</v>
      </c>
      <c r="BP5">
        <f t="shared" ca="1" si="17"/>
        <v>3.9215686274509796E-2</v>
      </c>
      <c r="BQ5">
        <f t="shared" ca="1" si="18"/>
        <v>8.2352941176470573E-2</v>
      </c>
      <c r="BR5" t="str">
        <f ca="1">OFFSET([2]ActorTable!$A$1,ROW()-1,0)</f>
        <v>Actor0104</v>
      </c>
      <c r="BS5" t="str">
        <f ca="1">VLOOKUP($BR5,[2]ActorTable!$1:$1048576,MATCH("이름참고",[2]ActorTable!$1:$1,0),0)</f>
        <v>베이</v>
      </c>
    </row>
    <row r="6" spans="1:73">
      <c r="A6">
        <v>1</v>
      </c>
      <c r="B6">
        <v>4</v>
      </c>
      <c r="C6">
        <f t="shared" si="0"/>
        <v>0</v>
      </c>
      <c r="D6">
        <f t="shared" ca="1" si="11"/>
        <v>0.94625319214416714</v>
      </c>
      <c r="E6">
        <f t="shared" ca="1" si="11"/>
        <v>0.13696408088038869</v>
      </c>
      <c r="F6">
        <f t="shared" ca="1" si="1"/>
        <v>0.60944120037818195</v>
      </c>
      <c r="G6">
        <f t="shared" ca="1" si="1"/>
        <v>0.45958344838920551</v>
      </c>
      <c r="H6">
        <f t="shared" ca="1" si="1"/>
        <v>0.98102587673941999</v>
      </c>
      <c r="I6">
        <f t="shared" ca="1" si="1"/>
        <v>0.51109382706241702</v>
      </c>
      <c r="L6" t="str">
        <f t="shared" ca="1" si="2"/>
        <v>안 지정 캐릭터 PP 일반등급</v>
      </c>
      <c r="M6">
        <f t="shared" ca="1" si="3"/>
        <v>13696</v>
      </c>
      <c r="N6">
        <f t="shared" ca="1" si="12"/>
        <v>9</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900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93</v>
      </c>
      <c r="U6">
        <v>20976</v>
      </c>
      <c r="V6">
        <v>10</v>
      </c>
      <c r="W6" t="s">
        <v>130</v>
      </c>
      <c r="Y6">
        <v>1000</v>
      </c>
      <c r="Z6" t="str">
        <f t="shared" ca="1" si="4"/>
        <v>upn</v>
      </c>
      <c r="AA6" t="s">
        <v>93</v>
      </c>
      <c r="AB6">
        <v>20976</v>
      </c>
      <c r="AC6">
        <v>10</v>
      </c>
      <c r="AD6" t="s">
        <v>130</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87</v>
      </c>
      <c r="AN6" t="s">
        <v>76</v>
      </c>
      <c r="AO6">
        <v>5</v>
      </c>
      <c r="AP6">
        <v>8</v>
      </c>
      <c r="AQ6">
        <f t="shared" ca="1" si="7"/>
        <v>2</v>
      </c>
      <c r="AR6">
        <f t="shared" si="8"/>
        <v>2</v>
      </c>
      <c r="AS6">
        <f t="shared" ca="1" si="9"/>
        <v>1</v>
      </c>
      <c r="AU6">
        <v>45</v>
      </c>
      <c r="AV6">
        <v>175</v>
      </c>
      <c r="AW6">
        <f>100*1/320</f>
        <v>0.3125</v>
      </c>
      <c r="AX6">
        <v>0.7</v>
      </c>
      <c r="AY6">
        <v>0.9</v>
      </c>
      <c r="BD6">
        <v>2</v>
      </c>
      <c r="BE6">
        <v>1</v>
      </c>
      <c r="BF6">
        <f t="shared" si="10"/>
        <v>1</v>
      </c>
      <c r="BG6">
        <f t="shared" ref="BG6:BG13" si="19">BG5+BF5</f>
        <v>2</v>
      </c>
      <c r="BH6" t="s">
        <v>147</v>
      </c>
      <c r="BJ6">
        <f ca="1">IF(VLOOKUP($BM6,[1]EquipTable!$1:$1048576,MATCH("업데이트순번",[1]EquipTable!$1:$1,0),0)&lt;=$BK$1,1,0)
*IF(MID(BM6,7,1)="4",0.1,1)</f>
        <v>1</v>
      </c>
      <c r="BK6">
        <f t="shared" ca="1" si="15"/>
        <v>1.3550135501355014E-2</v>
      </c>
      <c r="BL6">
        <f t="shared" ca="1" si="16"/>
        <v>5.4200542005420058E-2</v>
      </c>
      <c r="BM6" t="str">
        <f ca="1">OFFSET([1]EquipTable!$A$1,ROW()-1,0)</f>
        <v>Equip0201</v>
      </c>
      <c r="BO6">
        <f ca="1">IF(VLOOKUP($BR6,[2]ActorTable!$1:$1048576,MATCH("업데이트순번",[2]ActorTable!$1:$1,0),0)&lt;=$BP$1,1,0)
*IF(MID(BR6,7,1)="2",0.1,1)</f>
        <v>1</v>
      </c>
      <c r="BP6">
        <f t="shared" ca="1" si="17"/>
        <v>3.9215686274509796E-2</v>
      </c>
      <c r="BQ6">
        <f t="shared" ca="1" si="18"/>
        <v>0.12156862745098038</v>
      </c>
      <c r="BR6" t="str">
        <f ca="1">OFFSET([2]ActorTable!$A$1,ROW()-1,0)</f>
        <v>Actor1005</v>
      </c>
      <c r="BS6" t="str">
        <f ca="1">VLOOKUP($BR6,[2]ActorTable!$1:$1048576,MATCH("이름참고",[2]ActorTable!$1:$1,0),0)</f>
        <v>젤리아</v>
      </c>
    </row>
    <row r="7" spans="1:73">
      <c r="A7">
        <v>1</v>
      </c>
      <c r="B7">
        <v>5</v>
      </c>
      <c r="C7">
        <f t="shared" si="0"/>
        <v>0</v>
      </c>
      <c r="D7">
        <f t="shared" ca="1" si="11"/>
        <v>0.39684959108695972</v>
      </c>
      <c r="E7">
        <f t="shared" ca="1" si="11"/>
        <v>0.71364232167552688</v>
      </c>
      <c r="F7">
        <f t="shared" ca="1" si="1"/>
        <v>0.69506515241434796</v>
      </c>
      <c r="G7">
        <f t="shared" ca="1" si="1"/>
        <v>0.33860908785303834</v>
      </c>
      <c r="H7">
        <f t="shared" ca="1" si="1"/>
        <v>0.39018711646902748</v>
      </c>
      <c r="I7">
        <f t="shared" ca="1" si="1"/>
        <v>0.52312709415779268</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88</v>
      </c>
      <c r="AN7" t="s">
        <v>79</v>
      </c>
      <c r="AO7">
        <v>5</v>
      </c>
      <c r="AP7">
        <v>8</v>
      </c>
      <c r="AQ7">
        <f t="shared" ca="1" si="7"/>
        <v>1</v>
      </c>
      <c r="AR7">
        <f t="shared" si="8"/>
        <v>2</v>
      </c>
      <c r="AS7">
        <f t="shared" ca="1" si="9"/>
        <v>0</v>
      </c>
      <c r="AW7">
        <v>1</v>
      </c>
      <c r="BD7">
        <v>3</v>
      </c>
      <c r="BE7">
        <v>1</v>
      </c>
      <c r="BF7">
        <f t="shared" si="10"/>
        <v>0.25</v>
      </c>
      <c r="BG7">
        <f t="shared" si="19"/>
        <v>3</v>
      </c>
      <c r="BH7" t="s">
        <v>147</v>
      </c>
      <c r="BJ7">
        <f ca="1">IF(VLOOKUP($BM7,[1]EquipTable!$1:$1048576,MATCH("업데이트순번",[1]EquipTable!$1:$1,0),0)&lt;=$BK$1,1,0)
*IF(MID(BM7,7,1)="4",0.1,1)</f>
        <v>1</v>
      </c>
      <c r="BK7">
        <f t="shared" ca="1" si="15"/>
        <v>1.3550135501355014E-2</v>
      </c>
      <c r="BL7">
        <f t="shared" ca="1" si="16"/>
        <v>6.7750677506775075E-2</v>
      </c>
      <c r="BM7" t="str">
        <f ca="1">OFFSET([1]EquipTable!$A$1,ROW()-1,0)</f>
        <v>Equip0202</v>
      </c>
      <c r="BO7">
        <f ca="1">IF(VLOOKUP($BR7,[2]ActorTable!$1:$1048576,MATCH("업데이트순번",[2]ActorTable!$1:$1,0),0)&lt;=$BP$1,1,0)
*IF(MID(BR7,7,1)="2",0.1,1)</f>
        <v>0</v>
      </c>
      <c r="BP7">
        <f t="shared" ca="1" si="17"/>
        <v>0</v>
      </c>
      <c r="BQ7">
        <f t="shared" ca="1" si="18"/>
        <v>0.16078431372549018</v>
      </c>
      <c r="BR7" t="str">
        <f ca="1">OFFSET([2]ActorTable!$A$1,ROW()-1,0)</f>
        <v>Actor9906</v>
      </c>
      <c r="BS7" t="str">
        <f ca="1">VLOOKUP($BR7,[2]ActorTable!$1:$1048576,MATCH("이름참고",[2]ActorTable!$1:$1,0),0)</f>
        <v>스트링없음</v>
      </c>
    </row>
    <row r="8" spans="1:73">
      <c r="A8">
        <v>1</v>
      </c>
      <c r="B8">
        <v>6</v>
      </c>
      <c r="C8">
        <f t="shared" si="0"/>
        <v>0</v>
      </c>
      <c r="D8">
        <f t="shared" ca="1" si="11"/>
        <v>8.9515354875187469E-2</v>
      </c>
      <c r="E8">
        <f t="shared" ca="1" si="11"/>
        <v>0.77735687171357359</v>
      </c>
      <c r="F8">
        <f t="shared" ca="1" si="1"/>
        <v>0.45006721071204014</v>
      </c>
      <c r="G8">
        <f t="shared" ca="1" si="1"/>
        <v>0.25645298182314902</v>
      </c>
      <c r="H8">
        <f t="shared" ca="1" si="1"/>
        <v>7.0307821729583386E-2</v>
      </c>
      <c r="I8">
        <f t="shared" ca="1" si="1"/>
        <v>0.28742224381016557</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89</v>
      </c>
      <c r="AN8" t="s">
        <v>80</v>
      </c>
      <c r="AO8">
        <v>5</v>
      </c>
      <c r="AP8">
        <v>8</v>
      </c>
      <c r="AQ8">
        <f t="shared" ca="1" si="7"/>
        <v>0</v>
      </c>
      <c r="AR8">
        <f t="shared" si="8"/>
        <v>0</v>
      </c>
      <c r="AS8">
        <f t="shared" ca="1" si="9"/>
        <v>0</v>
      </c>
      <c r="AW8">
        <v>1</v>
      </c>
      <c r="BD8">
        <v>3</v>
      </c>
      <c r="BE8">
        <v>3</v>
      </c>
      <c r="BF8">
        <f t="shared" si="10"/>
        <v>0.75</v>
      </c>
      <c r="BG8">
        <f t="shared" si="19"/>
        <v>3.25</v>
      </c>
      <c r="BH8" t="s">
        <v>148</v>
      </c>
      <c r="BJ8">
        <f ca="1">IF(VLOOKUP($BM8,[1]EquipTable!$1:$1048576,MATCH("업데이트순번",[1]EquipTable!$1:$1,0),0)&lt;=$BK$1,1,0)
*IF(MID(BM8,7,1)="4",0.1,1)</f>
        <v>1</v>
      </c>
      <c r="BK8">
        <f t="shared" ca="1" si="15"/>
        <v>1.3550135501355014E-2</v>
      </c>
      <c r="BL8">
        <f t="shared" ca="1" si="16"/>
        <v>8.1300813008130093E-2</v>
      </c>
      <c r="BM8" t="str">
        <f ca="1">OFFSET([1]EquipTable!$A$1,ROW()-1,0)</f>
        <v>Equip0301</v>
      </c>
      <c r="BO8">
        <f ca="1">IF(VLOOKUP($BR8,[2]ActorTable!$1:$1048576,MATCH("업데이트순번",[2]ActorTable!$1:$1,0),0)&lt;=$BP$1,1,0)
*IF(MID(BR8,7,1)="2",0.1,1)</f>
        <v>1</v>
      </c>
      <c r="BP8">
        <f t="shared" ca="1" si="17"/>
        <v>3.9215686274509796E-2</v>
      </c>
      <c r="BQ8">
        <f t="shared" ca="1" si="18"/>
        <v>0.16078431372549018</v>
      </c>
      <c r="BR8" t="str">
        <f ca="1">OFFSET([2]ActorTable!$A$1,ROW()-1,0)</f>
        <v>Actor0007</v>
      </c>
      <c r="BS8" t="str">
        <f ca="1">VLOOKUP($BR8,[2]ActorTable!$1:$1048576,MATCH("이름참고",[2]ActorTable!$1:$1,0),0)</f>
        <v>헤르윈</v>
      </c>
    </row>
    <row r="9" spans="1:73">
      <c r="A9">
        <v>2</v>
      </c>
      <c r="B9">
        <v>0</v>
      </c>
      <c r="C9">
        <f t="shared" si="0"/>
        <v>0</v>
      </c>
      <c r="D9">
        <f t="shared" ca="1" si="11"/>
        <v>3.8921729408672667E-2</v>
      </c>
      <c r="E9">
        <f t="shared" ca="1" si="11"/>
        <v>0.65714313501583432</v>
      </c>
      <c r="F9">
        <f t="shared" ca="1" si="1"/>
        <v>0.46082000647388743</v>
      </c>
      <c r="G9">
        <f t="shared" ca="1" si="1"/>
        <v>0.20263751801171048</v>
      </c>
      <c r="H9">
        <f t="shared" ca="1" si="1"/>
        <v>0.3598712000259161</v>
      </c>
      <c r="I9">
        <f t="shared" ca="1" si="1"/>
        <v>0.3102742472469634</v>
      </c>
      <c r="L9" t="str">
        <f t="shared" ca="1" si="2"/>
        <v>지정 장비</v>
      </c>
      <c r="M9" t="str">
        <f t="shared" ca="1" si="3"/>
        <v>Equip5302</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DI</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10</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83</v>
      </c>
      <c r="U9" t="s">
        <v>115</v>
      </c>
      <c r="V9">
        <v>1</v>
      </c>
      <c r="W9" t="s">
        <v>134</v>
      </c>
      <c r="Y9">
        <v>5</v>
      </c>
      <c r="Z9" t="str">
        <f t="shared" ca="1" si="4"/>
        <v>fe</v>
      </c>
      <c r="AA9" t="s">
        <v>83</v>
      </c>
      <c r="AB9" t="s">
        <v>115</v>
      </c>
      <c r="AC9">
        <v>1</v>
      </c>
      <c r="AD9" t="s">
        <v>134</v>
      </c>
      <c r="AF9">
        <v>5</v>
      </c>
      <c r="AG9" t="str">
        <f t="shared" si="5"/>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90</v>
      </c>
      <c r="AN9" t="s">
        <v>81</v>
      </c>
      <c r="AO9">
        <v>5</v>
      </c>
      <c r="AP9">
        <v>8</v>
      </c>
      <c r="AQ9">
        <f t="shared" ca="1" si="7"/>
        <v>1</v>
      </c>
      <c r="AR9">
        <f t="shared" si="8"/>
        <v>0</v>
      </c>
      <c r="AS9">
        <f t="shared" ca="1" si="9"/>
        <v>0</v>
      </c>
      <c r="AW9">
        <v>2</v>
      </c>
      <c r="BD9">
        <v>4</v>
      </c>
      <c r="BE9">
        <v>1</v>
      </c>
      <c r="BF9">
        <f t="shared" si="10"/>
        <v>1</v>
      </c>
      <c r="BG9">
        <f t="shared" si="19"/>
        <v>4</v>
      </c>
      <c r="BH9" t="s">
        <v>148</v>
      </c>
      <c r="BJ9">
        <f ca="1">IF(VLOOKUP($BM9,[1]EquipTable!$1:$1048576,MATCH("업데이트순번",[1]EquipTable!$1:$1,0),0)&lt;=$BK$1,1,0)
*IF(MID(BM9,7,1)="4",0.1,1)</f>
        <v>1</v>
      </c>
      <c r="BK9">
        <f t="shared" ca="1" si="15"/>
        <v>1.3550135501355014E-2</v>
      </c>
      <c r="BL9">
        <f t="shared" ca="1" si="16"/>
        <v>9.4850948509485111E-2</v>
      </c>
      <c r="BM9" t="str">
        <f ca="1">OFFSET([1]EquipTable!$A$1,ROW()-1,0)</f>
        <v>Equip0302</v>
      </c>
      <c r="BO9">
        <f ca="1">IF(VLOOKUP($BR9,[2]ActorTable!$1:$1048576,MATCH("업데이트순번",[2]ActorTable!$1:$1,0),0)&lt;=$BP$1,1,0)
*IF(MID(BR9,7,1)="2",0.1,1)</f>
        <v>1</v>
      </c>
      <c r="BP9">
        <f t="shared" ca="1" si="17"/>
        <v>3.9215686274509796E-2</v>
      </c>
      <c r="BQ9">
        <f t="shared" ca="1" si="18"/>
        <v>0.19999999999999998</v>
      </c>
      <c r="BR9" t="str">
        <f ca="1">OFFSET([2]ActorTable!$A$1,ROW()-1,0)</f>
        <v>Actor1108</v>
      </c>
      <c r="BS9" t="str">
        <f ca="1">VLOOKUP($BR9,[2]ActorTable!$1:$1048576,MATCH("이름참고",[2]ActorTable!$1:$1,0),0)</f>
        <v>테이슨</v>
      </c>
    </row>
    <row r="10" spans="1:73">
      <c r="A10">
        <v>2</v>
      </c>
      <c r="B10">
        <v>1</v>
      </c>
      <c r="C10">
        <f t="shared" si="0"/>
        <v>0</v>
      </c>
      <c r="D10">
        <f t="shared" ca="1" si="11"/>
        <v>0.49919187958966416</v>
      </c>
      <c r="E10">
        <f t="shared" ca="1" si="11"/>
        <v>0.35395705993654336</v>
      </c>
      <c r="F10">
        <f t="shared" ca="1" si="1"/>
        <v>0.89195447930306426</v>
      </c>
      <c r="G10">
        <f t="shared" ca="1" si="1"/>
        <v>0.34813197371035787</v>
      </c>
      <c r="H10">
        <f t="shared" ca="1" si="1"/>
        <v>0.9665576550116316</v>
      </c>
      <c r="I10">
        <f t="shared" ca="1" si="1"/>
        <v>0.89226247086525468</v>
      </c>
      <c r="L10" t="str">
        <f t="shared" ca="1" si="2"/>
        <v>지정 장비</v>
      </c>
      <c r="M10" t="str">
        <f t="shared" ca="1" si="3"/>
        <v>Equip3002</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900</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13"/>
        <v>0</v>
      </c>
      <c r="T10" t="s">
        <v>83</v>
      </c>
      <c r="U10" t="s">
        <v>203</v>
      </c>
      <c r="V10">
        <v>1</v>
      </c>
      <c r="W10" t="s">
        <v>130</v>
      </c>
      <c r="Y10">
        <v>1000</v>
      </c>
      <c r="Z10" t="str">
        <f t="shared" ca="1" si="4"/>
        <v>fe</v>
      </c>
      <c r="AA10" t="s">
        <v>83</v>
      </c>
      <c r="AB10" t="s">
        <v>203</v>
      </c>
      <c r="AC10">
        <v>1</v>
      </c>
      <c r="AD10" t="s">
        <v>130</v>
      </c>
      <c r="AF10">
        <v>1000</v>
      </c>
      <c r="AG10" t="str">
        <f t="shared" si="5"/>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보우</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91</v>
      </c>
      <c r="AN10" t="s">
        <v>75</v>
      </c>
      <c r="AO10">
        <v>5</v>
      </c>
      <c r="AP10">
        <v>8</v>
      </c>
      <c r="AQ10">
        <f t="shared" ca="1" si="7"/>
        <v>1</v>
      </c>
      <c r="AR10">
        <f t="shared" si="8"/>
        <v>1</v>
      </c>
      <c r="AS10">
        <f t="shared" ca="1" si="9"/>
        <v>0</v>
      </c>
      <c r="AW10">
        <v>119</v>
      </c>
      <c r="AX10">
        <v>179</v>
      </c>
      <c r="AY10">
        <v>200</v>
      </c>
      <c r="AZ10">
        <v>210</v>
      </c>
      <c r="BD10">
        <v>5</v>
      </c>
      <c r="BE10">
        <v>1</v>
      </c>
      <c r="BF10">
        <v>1</v>
      </c>
      <c r="BG10">
        <f t="shared" si="19"/>
        <v>5</v>
      </c>
      <c r="BH10" t="s">
        <v>146</v>
      </c>
      <c r="BJ10">
        <f ca="1">IF(VLOOKUP($BM10,[1]EquipTable!$1:$1048576,MATCH("업데이트순번",[1]EquipTable!$1:$1,0),0)&lt;=$BK$1,1,0)
*IF(MID(BM10,7,1)="4",0.1,1)</f>
        <v>0.1</v>
      </c>
      <c r="BK10">
        <f t="shared" ca="1" si="15"/>
        <v>1.3550135501355016E-3</v>
      </c>
      <c r="BL10">
        <f t="shared" ca="1" si="16"/>
        <v>0.10840108401084013</v>
      </c>
      <c r="BM10" t="str">
        <f ca="1">OFFSET([1]EquipTable!$A$1,ROW()-1,0)</f>
        <v>Equip0401</v>
      </c>
      <c r="BO10">
        <f ca="1">IF(VLOOKUP($BR10,[2]ActorTable!$1:$1048576,MATCH("업데이트순번",[2]ActorTable!$1:$1,0),0)&lt;=$BP$1,1,0)
*IF(MID(BR10,7,1)="2",0.1,1)</f>
        <v>1</v>
      </c>
      <c r="BP10">
        <f t="shared" ca="1" si="17"/>
        <v>3.9215686274509796E-2</v>
      </c>
      <c r="BQ10">
        <f t="shared" ca="1" si="18"/>
        <v>0.23921568627450979</v>
      </c>
      <c r="BR10" t="str">
        <f ca="1">OFFSET([2]ActorTable!$A$1,ROW()-1,0)</f>
        <v>Actor1109</v>
      </c>
      <c r="BS10" t="str">
        <f ca="1">VLOOKUP($BR10,[2]ActorTable!$1:$1048576,MATCH("이름참고",[2]ActorTable!$1:$1,0),0)</f>
        <v>닉스</v>
      </c>
    </row>
    <row r="11" spans="1:73">
      <c r="A11">
        <v>2</v>
      </c>
      <c r="B11">
        <v>2</v>
      </c>
      <c r="C11">
        <f t="shared" si="0"/>
        <v>0</v>
      </c>
      <c r="D11">
        <f t="shared" ca="1" si="11"/>
        <v>0.77014970514259262</v>
      </c>
      <c r="E11">
        <f t="shared" ca="1" si="11"/>
        <v>0.65305447276469075</v>
      </c>
      <c r="F11">
        <f t="shared" ca="1" si="1"/>
        <v>0.29595788055035699</v>
      </c>
      <c r="G11">
        <f t="shared" ca="1" si="1"/>
        <v>0.11502314451096129</v>
      </c>
      <c r="H11">
        <f t="shared" ca="1" si="1"/>
        <v>0.49445619850454425</v>
      </c>
      <c r="I11">
        <f t="shared" ca="1" si="1"/>
        <v>0.42017097024346717</v>
      </c>
      <c r="L11" t="str">
        <f t="shared" ca="1" si="2"/>
        <v>안 지정 캐릭터 PP 영웅등급</v>
      </c>
      <c r="M11">
        <f t="shared" ca="1" si="3"/>
        <v>65305</v>
      </c>
      <c r="N11">
        <f t="shared" ca="1" si="12"/>
        <v>12</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1200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92</v>
      </c>
      <c r="U11">
        <v>5573</v>
      </c>
      <c r="V11">
        <v>9</v>
      </c>
      <c r="W11" t="s">
        <v>130</v>
      </c>
      <c r="Y11">
        <v>900</v>
      </c>
      <c r="Z11" t="str">
        <f t="shared" ca="1" si="4"/>
        <v>uph</v>
      </c>
      <c r="AA11" t="s">
        <v>92</v>
      </c>
      <c r="AB11">
        <v>5573</v>
      </c>
      <c r="AC11">
        <v>9</v>
      </c>
      <c r="AD11" t="s">
        <v>130</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93</v>
      </c>
      <c r="AN11" t="s">
        <v>77</v>
      </c>
      <c r="AO11">
        <v>0</v>
      </c>
      <c r="AP11">
        <v>8</v>
      </c>
      <c r="AQ11">
        <f t="shared" ca="1" si="7"/>
        <v>57</v>
      </c>
      <c r="AR11">
        <f t="shared" si="8"/>
        <v>55</v>
      </c>
      <c r="AS11">
        <f t="shared" ca="1" si="9"/>
        <v>0</v>
      </c>
      <c r="AU11">
        <v>9</v>
      </c>
      <c r="AV11">
        <v>14</v>
      </c>
      <c r="AW11">
        <v>100</v>
      </c>
      <c r="BD11">
        <v>6</v>
      </c>
      <c r="BE11">
        <v>1</v>
      </c>
      <c r="BF11">
        <v>1</v>
      </c>
      <c r="BG11">
        <f t="shared" si="19"/>
        <v>6</v>
      </c>
      <c r="BH11" t="s">
        <v>146</v>
      </c>
      <c r="BJ11">
        <f ca="1">IF(VLOOKUP($BM11,[1]EquipTable!$1:$1048576,MATCH("업데이트순번",[1]EquipTable!$1:$1,0),0)&lt;=$BK$1,1,0)
*IF(MID(BM11,7,1)="4",0.1,1)</f>
        <v>0.1</v>
      </c>
      <c r="BK11">
        <f t="shared" ca="1" si="15"/>
        <v>1.3550135501355016E-3</v>
      </c>
      <c r="BL11">
        <f t="shared" ca="1" si="16"/>
        <v>0.10975609756097562</v>
      </c>
      <c r="BM11" t="str">
        <f ca="1">OFFSET([1]EquipTable!$A$1,ROW()-1,0)</f>
        <v>Equip0402</v>
      </c>
      <c r="BO11">
        <f ca="1">IF(VLOOKUP($BR11,[2]ActorTable!$1:$1048576,MATCH("업데이트순번",[2]ActorTable!$1:$1,0),0)&lt;=$BP$1,1,0)
*IF(MID(BR11,7,1)="2",0.1,1)</f>
        <v>1</v>
      </c>
      <c r="BP11">
        <f t="shared" ca="1" si="17"/>
        <v>3.9215686274509796E-2</v>
      </c>
      <c r="BQ11">
        <f t="shared" ca="1" si="18"/>
        <v>0.27843137254901956</v>
      </c>
      <c r="BR11" t="str">
        <f ca="1">OFFSET([2]ActorTable!$A$1,ROW()-1,0)</f>
        <v>Actor2010</v>
      </c>
      <c r="BS11" t="str">
        <f ca="1">VLOOKUP($BR11,[2]ActorTable!$1:$1048576,MATCH("이름참고",[2]ActorTable!$1:$1,0),0)</f>
        <v>그루퍼스</v>
      </c>
    </row>
    <row r="12" spans="1:73">
      <c r="A12">
        <v>2</v>
      </c>
      <c r="B12">
        <v>3</v>
      </c>
      <c r="C12">
        <f t="shared" si="0"/>
        <v>0</v>
      </c>
      <c r="D12">
        <f t="shared" ca="1" si="11"/>
        <v>0.97484501976663085</v>
      </c>
      <c r="E12">
        <f t="shared" ca="1" si="11"/>
        <v>0.56264813613609899</v>
      </c>
      <c r="F12">
        <f t="shared" ca="1" si="1"/>
        <v>0.68265211845112628</v>
      </c>
      <c r="G12">
        <f t="shared" ca="1" si="1"/>
        <v>0.53173595437117516</v>
      </c>
      <c r="H12">
        <f t="shared" ca="1" si="1"/>
        <v>0.23895523097398019</v>
      </c>
      <c r="I12">
        <f t="shared" ca="1" si="1"/>
        <v>0.29221424049622868</v>
      </c>
      <c r="L12" t="str">
        <f t="shared" ca="1" si="2"/>
        <v>안 지정 캐릭터 PP 일반등급</v>
      </c>
      <c r="M12">
        <f t="shared" ca="1" si="3"/>
        <v>56264</v>
      </c>
      <c r="N12">
        <f t="shared" ca="1" si="12"/>
        <v>12</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1200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93</v>
      </c>
      <c r="U12">
        <v>27386</v>
      </c>
      <c r="V12">
        <v>10</v>
      </c>
      <c r="W12" t="s">
        <v>130</v>
      </c>
      <c r="Y12">
        <v>1000</v>
      </c>
      <c r="Z12" t="str">
        <f t="shared" ca="1" si="4"/>
        <v>upn</v>
      </c>
      <c r="AA12" t="s">
        <v>93</v>
      </c>
      <c r="AB12">
        <v>27386</v>
      </c>
      <c r="AC12">
        <v>10</v>
      </c>
      <c r="AD12" t="s">
        <v>130</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92</v>
      </c>
      <c r="AN12" t="s">
        <v>78</v>
      </c>
      <c r="AO12">
        <v>0</v>
      </c>
      <c r="AP12">
        <v>8</v>
      </c>
      <c r="AQ12">
        <f t="shared" ca="1" si="7"/>
        <v>36</v>
      </c>
      <c r="AR12">
        <f t="shared" si="8"/>
        <v>38</v>
      </c>
      <c r="AS12">
        <f t="shared" ca="1" si="9"/>
        <v>0</v>
      </c>
      <c r="AU12">
        <v>9</v>
      </c>
      <c r="AV12">
        <v>14</v>
      </c>
      <c r="AW12">
        <v>100</v>
      </c>
      <c r="BD12">
        <v>7</v>
      </c>
      <c r="BE12">
        <v>1</v>
      </c>
      <c r="BF12">
        <v>1</v>
      </c>
      <c r="BG12">
        <f t="shared" si="19"/>
        <v>7</v>
      </c>
      <c r="BH12" t="s">
        <v>146</v>
      </c>
      <c r="BJ12">
        <f ca="1">IF(VLOOKUP($BM12,[1]EquipTable!$1:$1048576,MATCH("업데이트순번",[1]EquipTable!$1:$1,0),0)&lt;=$BK$1,1,0)
*IF(MID(BM12,7,1)="4",0.1,1)</f>
        <v>0</v>
      </c>
      <c r="BK12">
        <f t="shared" ca="1" si="15"/>
        <v>0</v>
      </c>
      <c r="BL12">
        <f t="shared" ca="1" si="16"/>
        <v>0.11111111111111112</v>
      </c>
      <c r="BM12" t="str">
        <f ca="1">OFFSET([1]EquipTable!$A$1,ROW()-1,0)</f>
        <v>Equip0403</v>
      </c>
      <c r="BO12">
        <f ca="1">IF(VLOOKUP($BR12,[2]ActorTable!$1:$1048576,MATCH("업데이트순번",[2]ActorTable!$1:$1,0),0)&lt;=$BP$1,1,0)
*IF(MID(BR12,7,1)="2",0.1,1)</f>
        <v>1</v>
      </c>
      <c r="BP12">
        <f t="shared" ca="1" si="17"/>
        <v>3.9215686274509796E-2</v>
      </c>
      <c r="BQ12">
        <f t="shared" ca="1" si="18"/>
        <v>0.31764705882352934</v>
      </c>
      <c r="BR12" t="str">
        <f ca="1">OFFSET([2]ActorTable!$A$1,ROW()-1,0)</f>
        <v>Actor2011</v>
      </c>
      <c r="BS12" t="str">
        <f ca="1">VLOOKUP($BR12,[2]ActorTable!$1:$1048576,MATCH("이름참고",[2]ActorTable!$1:$1,0),0)</f>
        <v>클라크</v>
      </c>
    </row>
    <row r="13" spans="1:73">
      <c r="A13">
        <v>2</v>
      </c>
      <c r="B13">
        <v>4</v>
      </c>
      <c r="C13">
        <f t="shared" si="0"/>
        <v>0</v>
      </c>
      <c r="D13">
        <f t="shared" ca="1" si="11"/>
        <v>0.3702905893748093</v>
      </c>
      <c r="E13">
        <f t="shared" ca="1" si="11"/>
        <v>0.61429204164536455</v>
      </c>
      <c r="F13">
        <f t="shared" ca="1" si="1"/>
        <v>0.56638999920717914</v>
      </c>
      <c r="G13">
        <f t="shared" ca="1" si="1"/>
        <v>0.92133496408716664</v>
      </c>
      <c r="H13">
        <f t="shared" ca="1" si="1"/>
        <v>0.34733370933032126</v>
      </c>
      <c r="I13">
        <f t="shared" ca="1" si="1"/>
        <v>0.42003102757817679</v>
      </c>
      <c r="L13" t="str">
        <f t="shared" ca="1" si="2"/>
        <v>안 지정 캐릭터 PP 일반등급</v>
      </c>
      <c r="M13">
        <f t="shared" ca="1" si="3"/>
        <v>61429</v>
      </c>
      <c r="N13">
        <f t="shared" ca="1" si="12"/>
        <v>12</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1200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93</v>
      </c>
      <c r="U13">
        <v>12423</v>
      </c>
      <c r="V13">
        <v>9</v>
      </c>
      <c r="W13" t="s">
        <v>130</v>
      </c>
      <c r="Y13">
        <v>900</v>
      </c>
      <c r="Z13" t="str">
        <f t="shared" ca="1" si="4"/>
        <v>upn</v>
      </c>
      <c r="AA13" t="s">
        <v>93</v>
      </c>
      <c r="AB13">
        <v>12423</v>
      </c>
      <c r="AC13">
        <v>9</v>
      </c>
      <c r="AD13" t="s">
        <v>130</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146</v>
      </c>
      <c r="BJ13">
        <f ca="1">IF(VLOOKUP($BM13,[1]EquipTable!$1:$1048576,MATCH("업데이트순번",[1]EquipTable!$1:$1,0),0)&lt;=$BK$1,1,0)
*IF(MID(BM13,7,1)="4",0.1,1)</f>
        <v>0</v>
      </c>
      <c r="BK13">
        <f t="shared" ca="1" si="15"/>
        <v>0</v>
      </c>
      <c r="BL13">
        <f t="shared" ca="1" si="16"/>
        <v>0.11111111111111112</v>
      </c>
      <c r="BM13" t="str">
        <f ca="1">OFFSET([1]EquipTable!$A$1,ROW()-1,0)</f>
        <v>Equip0404</v>
      </c>
      <c r="BO13">
        <f ca="1">IF(VLOOKUP($BR13,[2]ActorTable!$1:$1048576,MATCH("업데이트순번",[2]ActorTable!$1:$1,0),0)&lt;=$BP$1,1,0)
*IF(MID(BR13,7,1)="2",0.1,1)</f>
        <v>0</v>
      </c>
      <c r="BP13">
        <f t="shared" ca="1" si="17"/>
        <v>0</v>
      </c>
      <c r="BQ13">
        <f t="shared" ca="1" si="18"/>
        <v>0.35686274509803911</v>
      </c>
      <c r="BR13" t="str">
        <f ca="1">OFFSET([2]ActorTable!$A$1,ROW()-1,0)</f>
        <v>Actor3212</v>
      </c>
      <c r="BS13" t="str">
        <f ca="1">VLOOKUP($BR13,[2]ActorTable!$1:$1048576,MATCH("이름참고",[2]ActorTable!$1:$1,0),0)</f>
        <v>메릴</v>
      </c>
    </row>
    <row r="14" spans="1:73">
      <c r="A14">
        <v>2</v>
      </c>
      <c r="B14">
        <v>5</v>
      </c>
      <c r="C14">
        <f t="shared" si="0"/>
        <v>0</v>
      </c>
      <c r="D14">
        <f t="shared" ca="1" si="11"/>
        <v>0.19783019963693338</v>
      </c>
      <c r="E14">
        <f t="shared" ca="1" si="11"/>
        <v>0.26315061025555286</v>
      </c>
      <c r="F14">
        <f t="shared" ca="1" si="1"/>
        <v>0.12578724916364781</v>
      </c>
      <c r="G14">
        <f t="shared" ca="1" si="1"/>
        <v>0.62778035996783788</v>
      </c>
      <c r="H14">
        <f t="shared" ca="1" si="1"/>
        <v>1.4117812638985594E-2</v>
      </c>
      <c r="I14">
        <f t="shared" ca="1" si="1"/>
        <v>0.30929341106013075</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f ca="1">IF(VLOOKUP($BM14,[1]EquipTable!$1:$1048576,MATCH("업데이트순번",[1]EquipTable!$1:$1,0),0)&lt;=$BK$1,1,0)
*IF(MID(BM14,7,1)="4",0.1,1)</f>
        <v>0</v>
      </c>
      <c r="BK14">
        <f t="shared" ca="1" si="15"/>
        <v>0</v>
      </c>
      <c r="BL14">
        <f t="shared" ca="1" si="16"/>
        <v>0.11111111111111112</v>
      </c>
      <c r="BM14" t="str">
        <f ca="1">OFFSET([1]EquipTable!$A$1,ROW()-1,0)</f>
        <v>Equip0405</v>
      </c>
      <c r="BO14">
        <f ca="1">IF(VLOOKUP($BR14,[2]ActorTable!$1:$1048576,MATCH("업데이트순번",[2]ActorTable!$1:$1,0),0)&lt;=$BP$1,1,0)
*IF(MID(BR14,7,1)="2",0.1,1)</f>
        <v>1</v>
      </c>
      <c r="BP14">
        <f t="shared" ca="1" si="17"/>
        <v>3.9215686274509796E-2</v>
      </c>
      <c r="BQ14">
        <f t="shared" ca="1" si="18"/>
        <v>0.35686274509803911</v>
      </c>
      <c r="BR14" t="str">
        <f ca="1">OFFSET([2]ActorTable!$A$1,ROW()-1,0)</f>
        <v>Actor0113</v>
      </c>
      <c r="BS14" t="str">
        <f ca="1">VLOOKUP($BR14,[2]ActorTable!$1:$1048576,MATCH("이름참고",[2]ActorTable!$1:$1,0),0)</f>
        <v>케이저</v>
      </c>
    </row>
    <row r="15" spans="1:73">
      <c r="A15">
        <v>2</v>
      </c>
      <c r="B15">
        <v>6</v>
      </c>
      <c r="C15">
        <f t="shared" si="0"/>
        <v>0</v>
      </c>
      <c r="D15">
        <f t="shared" ca="1" si="11"/>
        <v>0.93963026058277521</v>
      </c>
      <c r="E15">
        <f t="shared" ca="1" si="11"/>
        <v>0.81645775265616238</v>
      </c>
      <c r="F15">
        <f t="shared" ca="1" si="1"/>
        <v>9.1789692408277168E-2</v>
      </c>
      <c r="G15">
        <f t="shared" ca="1" si="1"/>
        <v>0.59408029592170208</v>
      </c>
      <c r="H15">
        <f t="shared" ca="1" si="1"/>
        <v>7.5623186713822732E-2</v>
      </c>
      <c r="I15">
        <f t="shared" ca="1" si="1"/>
        <v>0.66442416679249183</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f ca="1">IF(VLOOKUP($BM15,[1]EquipTable!$1:$1048576,MATCH("업데이트순번",[1]EquipTable!$1:$1,0),0)&lt;=$BK$1,1,0)
*IF(MID(BM15,7,1)="4",0.1,1)</f>
        <v>1</v>
      </c>
      <c r="BK15">
        <f t="shared" ca="1" si="15"/>
        <v>1.3550135501355014E-2</v>
      </c>
      <c r="BL15">
        <f t="shared" ca="1" si="16"/>
        <v>0.11111111111111112</v>
      </c>
      <c r="BM15" t="str">
        <f ca="1">OFFSET([1]EquipTable!$A$1,ROW()-1,0)</f>
        <v>Equip1001</v>
      </c>
      <c r="BO15">
        <f ca="1">IF(VLOOKUP($BR15,[2]ActorTable!$1:$1048576,MATCH("업데이트순번",[2]ActorTable!$1:$1,0),0)&lt;=$BP$1,1,0)
*IF(MID(BR15,7,1)="2",0.1,1)</f>
        <v>1</v>
      </c>
      <c r="BP15">
        <f t="shared" ca="1" si="17"/>
        <v>3.9215686274509796E-2</v>
      </c>
      <c r="BQ15">
        <f t="shared" ca="1" si="18"/>
        <v>0.39607843137254889</v>
      </c>
      <c r="BR15" t="str">
        <f ca="1">OFFSET([2]ActorTable!$A$1,ROW()-1,0)</f>
        <v>Actor3114</v>
      </c>
      <c r="BS15" t="str">
        <f ca="1">VLOOKUP($BR15,[2]ActorTable!$1:$1048576,MATCH("이름참고",[2]ActorTable!$1:$1,0),0)</f>
        <v>슬로니카</v>
      </c>
    </row>
    <row r="16" spans="1:73">
      <c r="A16">
        <v>3</v>
      </c>
      <c r="B16">
        <v>0</v>
      </c>
      <c r="C16">
        <f t="shared" si="0"/>
        <v>0</v>
      </c>
      <c r="D16">
        <f t="shared" ca="1" si="11"/>
        <v>0.48307797054066559</v>
      </c>
      <c r="E16">
        <f t="shared" ca="1" si="11"/>
        <v>0.73678998852382194</v>
      </c>
      <c r="F16">
        <f t="shared" ca="1" si="1"/>
        <v>0.39591129578219386</v>
      </c>
      <c r="G16">
        <f t="shared" ca="1" si="1"/>
        <v>0.99939762490214934</v>
      </c>
      <c r="H16">
        <f t="shared" ca="1" si="1"/>
        <v>0.49972458290520438</v>
      </c>
      <c r="I16">
        <f t="shared" ca="1" si="1"/>
        <v>0.85425065101998143</v>
      </c>
      <c r="L16" t="str">
        <f t="shared" ca="1" si="2"/>
        <v>지정 장비</v>
      </c>
      <c r="M16" t="str">
        <f t="shared" ca="1" si="3"/>
        <v>Equip6202</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GO</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9800</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13"/>
        <v>0</v>
      </c>
      <c r="T16" t="s">
        <v>83</v>
      </c>
      <c r="U16" t="s">
        <v>204</v>
      </c>
      <c r="V16">
        <v>1</v>
      </c>
      <c r="W16" t="s">
        <v>130</v>
      </c>
      <c r="Y16">
        <v>2000</v>
      </c>
      <c r="Z16" t="str">
        <f t="shared" ca="1" si="4"/>
        <v>fe</v>
      </c>
      <c r="AA16" t="s">
        <v>83</v>
      </c>
      <c r="AB16" t="s">
        <v>204</v>
      </c>
      <c r="AC16">
        <v>1</v>
      </c>
      <c r="AD16" t="s">
        <v>130</v>
      </c>
      <c r="AF16">
        <v>2000</v>
      </c>
      <c r="AG16" t="str">
        <f t="shared" si="5"/>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f ca="1">IF(VLOOKUP($BM16,[1]EquipTable!$1:$1048576,MATCH("업데이트순번",[1]EquipTable!$1:$1,0),0)&lt;=$BK$1,1,0)
*IF(MID(BM16,7,1)="4",0.1,1)</f>
        <v>1</v>
      </c>
      <c r="BK16">
        <f t="shared" ca="1" si="15"/>
        <v>1.3550135501355014E-2</v>
      </c>
      <c r="BL16">
        <f t="shared" ca="1" si="16"/>
        <v>0.12466124661246614</v>
      </c>
      <c r="BM16" t="str">
        <f ca="1">OFFSET([1]EquipTable!$A$1,ROW()-1,0)</f>
        <v>Equip1002</v>
      </c>
      <c r="BO16">
        <f ca="1">IF(VLOOKUP($BR16,[2]ActorTable!$1:$1048576,MATCH("업데이트순번",[2]ActorTable!$1:$1,0),0)&lt;=$BP$1,1,0)
*IF(MID(BR16,7,1)="2",0.1,1)</f>
        <v>1</v>
      </c>
      <c r="BP16">
        <f t="shared" ca="1" si="17"/>
        <v>3.9215686274509796E-2</v>
      </c>
      <c r="BQ16">
        <f t="shared" ca="1" si="18"/>
        <v>0.43529411764705866</v>
      </c>
      <c r="BR16" t="str">
        <f ca="1">OFFSET([2]ActorTable!$A$1,ROW()-1,0)</f>
        <v>Actor2015</v>
      </c>
      <c r="BS16" t="str">
        <f ca="1">VLOOKUP($BR16,[2]ActorTable!$1:$1048576,MATCH("이름참고",[2]ActorTable!$1:$1,0),0)</f>
        <v>솔</v>
      </c>
    </row>
    <row r="17" spans="1:71">
      <c r="A17">
        <v>3</v>
      </c>
      <c r="B17">
        <v>1</v>
      </c>
      <c r="C17">
        <f t="shared" si="0"/>
        <v>0</v>
      </c>
      <c r="D17">
        <f t="shared" ca="1" si="11"/>
        <v>0.50867138536524059</v>
      </c>
      <c r="E17">
        <f t="shared" ca="1" si="11"/>
        <v>0.60562127283128275</v>
      </c>
      <c r="F17">
        <f t="shared" ca="1" si="1"/>
        <v>0.58804483652161743</v>
      </c>
      <c r="G17">
        <f t="shared" ca="1" si="1"/>
        <v>0.32803180272347554</v>
      </c>
      <c r="H17">
        <f t="shared" ca="1" si="1"/>
        <v>0.46220569841287906</v>
      </c>
      <c r="I17">
        <f t="shared" ca="1" si="1"/>
        <v>0.89288293836737931</v>
      </c>
      <c r="L17" t="str">
        <f t="shared" ca="1" si="2"/>
        <v>지정 장비</v>
      </c>
      <c r="M17" t="str">
        <f t="shared" ca="1" si="3"/>
        <v>Equip5102</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GO</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삭제</v>
      </c>
      <c r="Q17">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1500</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13"/>
        <v>0</v>
      </c>
      <c r="T17" t="s">
        <v>83</v>
      </c>
      <c r="U17" t="s">
        <v>205</v>
      </c>
      <c r="V17">
        <v>1</v>
      </c>
      <c r="W17" t="s">
        <v>130</v>
      </c>
      <c r="Y17">
        <v>600</v>
      </c>
      <c r="Z17" t="str">
        <f t="shared" ca="1" si="4"/>
        <v>fe</v>
      </c>
      <c r="AA17" t="s">
        <v>83</v>
      </c>
      <c r="AB17" t="s">
        <v>205</v>
      </c>
      <c r="AC17">
        <v>1</v>
      </c>
      <c r="AD17" t="s">
        <v>130</v>
      </c>
      <c r="AF17">
        <v>600</v>
      </c>
      <c r="AG17" t="str">
        <f t="shared" si="5"/>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f ca="1">IF(VLOOKUP($BM17,[1]EquipTable!$1:$1048576,MATCH("업데이트순번",[1]EquipTable!$1:$1,0),0)&lt;=$BK$1,1,0)
*IF(MID(BM17,7,1)="4",0.1,1)</f>
        <v>1</v>
      </c>
      <c r="BK17">
        <f t="shared" ca="1" si="15"/>
        <v>1.3550135501355014E-2</v>
      </c>
      <c r="BL17">
        <f t="shared" ca="1" si="16"/>
        <v>0.13821138211382114</v>
      </c>
      <c r="BM17" t="str">
        <f ca="1">OFFSET([1]EquipTable!$A$1,ROW()-1,0)</f>
        <v>Equip1101</v>
      </c>
      <c r="BO17">
        <f ca="1">IF(VLOOKUP($BR17,[2]ActorTable!$1:$1048576,MATCH("업데이트순번",[2]ActorTable!$1:$1,0),0)&lt;=$BP$1,1,0)
*IF(MID(BR17,7,1)="2",0.1,1)</f>
        <v>0.1</v>
      </c>
      <c r="BP17">
        <f t="shared" ca="1" si="17"/>
        <v>3.9215686274509803E-3</v>
      </c>
      <c r="BQ17">
        <f t="shared" ca="1" si="18"/>
        <v>0.47450980392156844</v>
      </c>
      <c r="BR17" t="str">
        <f ca="1">OFFSET([2]ActorTable!$A$1,ROW()-1,0)</f>
        <v>Actor1216</v>
      </c>
      <c r="BS17" t="str">
        <f ca="1">VLOOKUP($BR17,[2]ActorTable!$1:$1048576,MATCH("이름참고",[2]ActorTable!$1:$1,0),0)</f>
        <v>프로토27</v>
      </c>
    </row>
    <row r="18" spans="1:71">
      <c r="A18">
        <v>3</v>
      </c>
      <c r="B18">
        <v>2</v>
      </c>
      <c r="C18">
        <f t="shared" si="0"/>
        <v>0</v>
      </c>
      <c r="D18">
        <f t="shared" ca="1" si="11"/>
        <v>0.70797784285059118</v>
      </c>
      <c r="E18">
        <f t="shared" ca="1" si="11"/>
        <v>0.53548732868107585</v>
      </c>
      <c r="F18">
        <f t="shared" ca="1" si="1"/>
        <v>0.58236534832079612</v>
      </c>
      <c r="G18">
        <f t="shared" ca="1" si="1"/>
        <v>0.16240092926815364</v>
      </c>
      <c r="H18">
        <f t="shared" ca="1" si="1"/>
        <v>0.9930448180907665</v>
      </c>
      <c r="I18">
        <f t="shared" ca="1" si="1"/>
        <v>0.82415427605477842</v>
      </c>
      <c r="L18" t="str">
        <f t="shared" ca="1" si="2"/>
        <v>안 지정 캐릭터 PP 영웅등급</v>
      </c>
      <c r="M18">
        <f t="shared" ca="1" si="3"/>
        <v>53548</v>
      </c>
      <c r="N18">
        <f t="shared" ca="1" si="12"/>
        <v>12</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1200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92</v>
      </c>
      <c r="U18">
        <v>72432</v>
      </c>
      <c r="V18">
        <v>13</v>
      </c>
      <c r="W18" t="s">
        <v>130</v>
      </c>
      <c r="Y18">
        <v>1300</v>
      </c>
      <c r="Z18" t="str">
        <f t="shared" ca="1" si="4"/>
        <v>uph</v>
      </c>
      <c r="AA18" t="s">
        <v>92</v>
      </c>
      <c r="AB18">
        <v>72432</v>
      </c>
      <c r="AC18">
        <v>13</v>
      </c>
      <c r="AD18" t="s">
        <v>130</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f ca="1">IF(VLOOKUP($BM18,[1]EquipTable!$1:$1048576,MATCH("업데이트순번",[1]EquipTable!$1:$1,0),0)&lt;=$BK$1,1,0)
*IF(MID(BM18,7,1)="4",0.1,1)</f>
        <v>1</v>
      </c>
      <c r="BK18">
        <f t="shared" ca="1" si="15"/>
        <v>1.3550135501355014E-2</v>
      </c>
      <c r="BL18">
        <f t="shared" ca="1" si="16"/>
        <v>0.15176151761517614</v>
      </c>
      <c r="BM18" t="str">
        <f ca="1">OFFSET([1]EquipTable!$A$1,ROW()-1,0)</f>
        <v>Equip1102</v>
      </c>
      <c r="BO18">
        <f ca="1">IF(VLOOKUP($BR18,[2]ActorTable!$1:$1048576,MATCH("업데이트순번",[2]ActorTable!$1:$1,0),0)&lt;=$BP$1,1,0)
*IF(MID(BR18,7,1)="2",0.1,1)</f>
        <v>1</v>
      </c>
      <c r="BP18">
        <f t="shared" ca="1" si="17"/>
        <v>3.9215686274509796E-2</v>
      </c>
      <c r="BQ18">
        <f t="shared" ca="1" si="18"/>
        <v>0.47843137254901941</v>
      </c>
      <c r="BR18" t="str">
        <f ca="1">OFFSET([2]ActorTable!$A$1,ROW()-1,0)</f>
        <v>Actor3117</v>
      </c>
      <c r="BS18" t="str">
        <f ca="1">VLOOKUP($BR18,[2]ActorTable!$1:$1048576,MATCH("이름참고",[2]ActorTable!$1:$1,0),0)</f>
        <v>카츄진</v>
      </c>
    </row>
    <row r="19" spans="1:71">
      <c r="A19">
        <v>3</v>
      </c>
      <c r="B19">
        <v>3</v>
      </c>
      <c r="C19">
        <f t="shared" si="0"/>
        <v>0</v>
      </c>
      <c r="D19">
        <f t="shared" ca="1" si="11"/>
        <v>0.31150620457586364</v>
      </c>
      <c r="E19">
        <f t="shared" ca="1" si="11"/>
        <v>0.97255654743461173</v>
      </c>
      <c r="F19">
        <f t="shared" ca="1" si="1"/>
        <v>0.4632954761616277</v>
      </c>
      <c r="G19">
        <f t="shared" ca="1" si="1"/>
        <v>0.29155436412871361</v>
      </c>
      <c r="H19">
        <f t="shared" ca="1" si="1"/>
        <v>0.71364369808710437</v>
      </c>
      <c r="I19">
        <f t="shared" ca="1" si="1"/>
        <v>0.24623935532973229</v>
      </c>
      <c r="L19" t="str">
        <f t="shared" ca="1" si="2"/>
        <v>안 지정 캐릭터 PP 일반등급</v>
      </c>
      <c r="M19">
        <f t="shared" ca="1" si="3"/>
        <v>97255</v>
      </c>
      <c r="N19">
        <f t="shared" ca="1" si="12"/>
        <v>14</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1400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93</v>
      </c>
      <c r="U19">
        <v>88076</v>
      </c>
      <c r="V19">
        <v>14</v>
      </c>
      <c r="W19" t="s">
        <v>130</v>
      </c>
      <c r="Y19">
        <v>1400</v>
      </c>
      <c r="Z19" t="str">
        <f t="shared" ca="1" si="4"/>
        <v>upn</v>
      </c>
      <c r="AA19" t="s">
        <v>93</v>
      </c>
      <c r="AB19">
        <v>88076</v>
      </c>
      <c r="AC19">
        <v>14</v>
      </c>
      <c r="AD19" t="s">
        <v>130</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f ca="1">IF(VLOOKUP($BM19,[1]EquipTable!$1:$1048576,MATCH("업데이트순번",[1]EquipTable!$1:$1,0),0)&lt;=$BK$1,1,0)
*IF(MID(BM19,7,1)="4",0.1,1)</f>
        <v>1</v>
      </c>
      <c r="BK19">
        <f t="shared" ca="1" si="15"/>
        <v>1.3550135501355014E-2</v>
      </c>
      <c r="BL19">
        <f t="shared" ca="1" si="16"/>
        <v>0.16531165311653115</v>
      </c>
      <c r="BM19" t="str">
        <f ca="1">OFFSET([1]EquipTable!$A$1,ROW()-1,0)</f>
        <v>Equip1201</v>
      </c>
      <c r="BO19">
        <f ca="1">IF(VLOOKUP($BR19,[2]ActorTable!$1:$1048576,MATCH("업데이트순번",[2]ActorTable!$1:$1,0),0)&lt;=$BP$1,1,0)
*IF(MID(BR19,7,1)="2",0.1,1)</f>
        <v>0</v>
      </c>
      <c r="BP19">
        <f t="shared" ca="1" si="17"/>
        <v>0</v>
      </c>
      <c r="BQ19">
        <f t="shared" ca="1" si="18"/>
        <v>0.51764705882352924</v>
      </c>
      <c r="BR19" t="str">
        <f ca="1">OFFSET([2]ActorTable!$A$1,ROW()-1,0)</f>
        <v>Actor1218</v>
      </c>
      <c r="BS19" t="str">
        <f ca="1">VLOOKUP($BR19,[2]ActorTable!$1:$1048576,MATCH("이름참고",[2]ActorTable!$1:$1,0),0)</f>
        <v>메디아</v>
      </c>
    </row>
    <row r="20" spans="1:71">
      <c r="A20">
        <v>3</v>
      </c>
      <c r="B20">
        <v>4</v>
      </c>
      <c r="C20">
        <f t="shared" si="0"/>
        <v>0</v>
      </c>
      <c r="D20">
        <f t="shared" ca="1" si="11"/>
        <v>0.36318844958407781</v>
      </c>
      <c r="E20">
        <f t="shared" ca="1" si="11"/>
        <v>0.46033704055167191</v>
      </c>
      <c r="F20">
        <f t="shared" ca="1" si="1"/>
        <v>0.35090725235771625</v>
      </c>
      <c r="G20">
        <f t="shared" ca="1" si="1"/>
        <v>0.72604729703706217</v>
      </c>
      <c r="H20">
        <f t="shared" ca="1" si="1"/>
        <v>0.23081092986561158</v>
      </c>
      <c r="I20">
        <f t="shared" ca="1" si="1"/>
        <v>0.38430474841997486</v>
      </c>
      <c r="L20" t="str">
        <f t="shared" ca="1" si="2"/>
        <v>안 지정 캐릭터 PP 일반등급</v>
      </c>
      <c r="M20">
        <f t="shared" ca="1" si="3"/>
        <v>46033</v>
      </c>
      <c r="N20">
        <f t="shared" ca="1" si="12"/>
        <v>11</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1100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93</v>
      </c>
      <c r="U20">
        <v>37119</v>
      </c>
      <c r="V20">
        <v>11</v>
      </c>
      <c r="W20" t="s">
        <v>130</v>
      </c>
      <c r="Y20">
        <v>1100</v>
      </c>
      <c r="Z20" t="str">
        <f t="shared" ca="1" si="4"/>
        <v>upn</v>
      </c>
      <c r="AA20" t="s">
        <v>93</v>
      </c>
      <c r="AB20">
        <v>37119</v>
      </c>
      <c r="AC20">
        <v>11</v>
      </c>
      <c r="AD20" t="s">
        <v>130</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f ca="1">IF(VLOOKUP($BM20,[1]EquipTable!$1:$1048576,MATCH("업데이트순번",[1]EquipTable!$1:$1,0),0)&lt;=$BK$1,1,0)
*IF(MID(BM20,7,1)="4",0.1,1)</f>
        <v>1</v>
      </c>
      <c r="BK20">
        <f t="shared" ca="1" si="15"/>
        <v>1.3550135501355014E-2</v>
      </c>
      <c r="BL20">
        <f t="shared" ca="1" si="16"/>
        <v>0.17886178861788615</v>
      </c>
      <c r="BM20" t="str">
        <f ca="1">OFFSET([1]EquipTable!$A$1,ROW()-1,0)</f>
        <v>Equip1202</v>
      </c>
      <c r="BO20">
        <f ca="1">IF(VLOOKUP($BR20,[2]ActorTable!$1:$1048576,MATCH("업데이트순번",[2]ActorTable!$1:$1,0),0)&lt;=$BP$1,1,0)
*IF(MID(BR20,7,1)="2",0.1,1)</f>
        <v>1</v>
      </c>
      <c r="BP20">
        <f t="shared" ca="1" si="17"/>
        <v>3.9215686274509796E-2</v>
      </c>
      <c r="BQ20">
        <f t="shared" ca="1" si="18"/>
        <v>0.51764705882352924</v>
      </c>
      <c r="BR20" t="str">
        <f ca="1">OFFSET([2]ActorTable!$A$1,ROW()-1,0)</f>
        <v>Actor3019</v>
      </c>
      <c r="BS20" t="str">
        <f ca="1">VLOOKUP($BR20,[2]ActorTable!$1:$1048576,MATCH("이름참고",[2]ActorTable!$1:$1,0),0)</f>
        <v>롤라</v>
      </c>
    </row>
    <row r="21" spans="1:71">
      <c r="A21">
        <v>3</v>
      </c>
      <c r="B21">
        <v>5</v>
      </c>
      <c r="C21">
        <f t="shared" si="0"/>
        <v>0</v>
      </c>
      <c r="D21">
        <f t="shared" ca="1" si="11"/>
        <v>0.83224924616868023</v>
      </c>
      <c r="E21">
        <f t="shared" ca="1" si="11"/>
        <v>0.36720532552362939</v>
      </c>
      <c r="F21">
        <f t="shared" ca="1" si="1"/>
        <v>0.99938809139039086</v>
      </c>
      <c r="G21">
        <f t="shared" ca="1" si="1"/>
        <v>0.61904362049273154</v>
      </c>
      <c r="H21">
        <f t="shared" ca="1" si="1"/>
        <v>0.82040999636042</v>
      </c>
      <c r="I21">
        <f t="shared" ca="1" si="1"/>
        <v>0.70415871312716616</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f ca="1">IF(VLOOKUP($BM21,[1]EquipTable!$1:$1048576,MATCH("업데이트순번",[1]EquipTable!$1:$1,0),0)&lt;=$BK$1,1,0)
*IF(MID(BM21,7,1)="4",0.1,1)</f>
        <v>1</v>
      </c>
      <c r="BK21">
        <f t="shared" ca="1" si="15"/>
        <v>1.3550135501355014E-2</v>
      </c>
      <c r="BL21">
        <f t="shared" ca="1" si="16"/>
        <v>0.19241192411924116</v>
      </c>
      <c r="BM21" t="str">
        <f ca="1">OFFSET([1]EquipTable!$A$1,ROW()-1,0)</f>
        <v>Equip1301</v>
      </c>
      <c r="BO21">
        <f ca="1">IF(VLOOKUP($BR21,[2]ActorTable!$1:$1048576,MATCH("업데이트순번",[2]ActorTable!$1:$1,0),0)&lt;=$BP$1,1,0)
*IF(MID(BR21,7,1)="2",0.1,1)</f>
        <v>1</v>
      </c>
      <c r="BP21">
        <f t="shared" ca="1" si="17"/>
        <v>3.9215686274509796E-2</v>
      </c>
      <c r="BQ21">
        <f t="shared" ca="1" si="18"/>
        <v>0.55686274509803901</v>
      </c>
      <c r="BR21" t="str">
        <f ca="1">OFFSET([2]ActorTable!$A$1,ROW()-1,0)</f>
        <v>Actor2120</v>
      </c>
      <c r="BS21" t="str">
        <f ca="1">VLOOKUP($BR21,[2]ActorTable!$1:$1048576,MATCH("이름참고",[2]ActorTable!$1:$1,0),0)</f>
        <v>미네락</v>
      </c>
    </row>
    <row r="22" spans="1:71">
      <c r="A22">
        <v>3</v>
      </c>
      <c r="B22">
        <v>6</v>
      </c>
      <c r="C22">
        <f t="shared" si="0"/>
        <v>0</v>
      </c>
      <c r="D22">
        <f t="shared" ca="1" si="11"/>
        <v>0.38102228619410039</v>
      </c>
      <c r="E22">
        <f t="shared" ca="1" si="11"/>
        <v>0.96843769117647183</v>
      </c>
      <c r="F22">
        <f t="shared" ca="1" si="1"/>
        <v>0.9107086679510199</v>
      </c>
      <c r="G22">
        <f t="shared" ca="1" si="1"/>
        <v>0.50506293963922566</v>
      </c>
      <c r="H22">
        <f t="shared" ca="1" si="1"/>
        <v>0.14225898485836241</v>
      </c>
      <c r="I22">
        <f t="shared" ca="1" si="1"/>
        <v>0.96061461746766907</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f ca="1">IF(VLOOKUP($BM22,[1]EquipTable!$1:$1048576,MATCH("업데이트순번",[1]EquipTable!$1:$1,0),0)&lt;=$BK$1,1,0)
*IF(MID(BM22,7,1)="4",0.1,1)</f>
        <v>1</v>
      </c>
      <c r="BK22">
        <f t="shared" ca="1" si="15"/>
        <v>1.3550135501355014E-2</v>
      </c>
      <c r="BL22">
        <f t="shared" ca="1" si="16"/>
        <v>0.20596205962059616</v>
      </c>
      <c r="BM22" t="str">
        <f ca="1">OFFSET([1]EquipTable!$A$1,ROW()-1,0)</f>
        <v>Equip1302</v>
      </c>
      <c r="BO22">
        <f ca="1">IF(VLOOKUP($BR22,[2]ActorTable!$1:$1048576,MATCH("업데이트순번",[2]ActorTable!$1:$1,0),0)&lt;=$BP$1,1,0)
*IF(MID(BR22,7,1)="2",0.1,1)</f>
        <v>1</v>
      </c>
      <c r="BP22">
        <f t="shared" ca="1" si="17"/>
        <v>3.9215686274509796E-2</v>
      </c>
      <c r="BQ22">
        <f t="shared" ca="1" si="18"/>
        <v>0.59607843137254879</v>
      </c>
      <c r="BR22" t="str">
        <f ca="1">OFFSET([2]ActorTable!$A$1,ROW()-1,0)</f>
        <v>Actor3021</v>
      </c>
      <c r="BS22" t="str">
        <f ca="1">VLOOKUP($BR22,[2]ActorTable!$1:$1048576,MATCH("이름참고",[2]ActorTable!$1:$1,0),0)</f>
        <v>무테이</v>
      </c>
    </row>
    <row r="23" spans="1:71">
      <c r="A23">
        <v>4</v>
      </c>
      <c r="B23">
        <v>0</v>
      </c>
      <c r="C23">
        <f t="shared" si="0"/>
        <v>0</v>
      </c>
      <c r="D23">
        <f t="shared" ca="1" si="11"/>
        <v>0.63701517718717604</v>
      </c>
      <c r="E23">
        <f t="shared" ca="1" si="11"/>
        <v>9.4778013343548517E-2</v>
      </c>
      <c r="F23">
        <f t="shared" ca="1" si="1"/>
        <v>0.88659526604734795</v>
      </c>
      <c r="G23">
        <f t="shared" ca="1" si="1"/>
        <v>0.13868960596577484</v>
      </c>
      <c r="H23">
        <f t="shared" ca="1" si="1"/>
        <v>0.72082124310611184</v>
      </c>
      <c r="I23">
        <f t="shared" ca="1" si="1"/>
        <v>0.44568353631486668</v>
      </c>
      <c r="L23" t="str">
        <f t="shared" ca="1" si="2"/>
        <v>지정 장비</v>
      </c>
      <c r="M23" t="str">
        <f t="shared" ca="1" si="3"/>
        <v>Equip0301</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DI</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삭제</v>
      </c>
      <c r="Q23">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11</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13"/>
        <v>0</v>
      </c>
      <c r="T23" t="s">
        <v>83</v>
      </c>
      <c r="U23" t="s">
        <v>206</v>
      </c>
      <c r="V23">
        <v>1</v>
      </c>
      <c r="W23" t="s">
        <v>130</v>
      </c>
      <c r="Y23">
        <v>900</v>
      </c>
      <c r="Z23" t="str">
        <f t="shared" ca="1" si="4"/>
        <v>fe</v>
      </c>
      <c r="AA23" t="s">
        <v>83</v>
      </c>
      <c r="AB23" t="s">
        <v>206</v>
      </c>
      <c r="AC23">
        <v>1</v>
      </c>
      <c r="AD23" t="s">
        <v>130</v>
      </c>
      <c r="AF23">
        <v>900</v>
      </c>
      <c r="AG23" t="str">
        <f t="shared" si="5"/>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날 달린 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f ca="1">IF(VLOOKUP($BM23,[1]EquipTable!$1:$1048576,MATCH("업데이트순번",[1]EquipTable!$1:$1,0),0)&lt;=$BK$1,1,0)
*IF(MID(BM23,7,1)="4",0.1,1)</f>
        <v>0.1</v>
      </c>
      <c r="BK23">
        <f t="shared" ca="1" si="15"/>
        <v>1.3550135501355016E-3</v>
      </c>
      <c r="BL23">
        <f t="shared" ca="1" si="16"/>
        <v>0.21951219512195116</v>
      </c>
      <c r="BM23" t="str">
        <f ca="1">OFFSET([1]EquipTable!$A$1,ROW()-1,0)</f>
        <v>Equip1401</v>
      </c>
      <c r="BO23">
        <f ca="1">IF(VLOOKUP($BR23,[2]ActorTable!$1:$1048576,MATCH("업데이트순번",[2]ActorTable!$1:$1,0),0)&lt;=$BP$1,1,0)
*IF(MID(BR23,7,1)="2",0.1,1)</f>
        <v>1</v>
      </c>
      <c r="BP23">
        <f t="shared" ca="1" si="17"/>
        <v>3.9215686274509796E-2</v>
      </c>
      <c r="BQ23">
        <f t="shared" ca="1" si="18"/>
        <v>0.63529411764705856</v>
      </c>
      <c r="BR23" t="str">
        <f ca="1">OFFSET([2]ActorTable!$A$1,ROW()-1,0)</f>
        <v>Actor3022</v>
      </c>
      <c r="BS23" t="str">
        <f ca="1">VLOOKUP($BR23,[2]ActorTable!$1:$1048576,MATCH("이름참고",[2]ActorTable!$1:$1,0),0)</f>
        <v>딘즈</v>
      </c>
    </row>
    <row r="24" spans="1:71">
      <c r="A24">
        <v>4</v>
      </c>
      <c r="B24">
        <v>1</v>
      </c>
      <c r="C24">
        <f t="shared" si="0"/>
        <v>0</v>
      </c>
      <c r="D24">
        <f t="shared" ca="1" si="11"/>
        <v>0.95153001133182191</v>
      </c>
      <c r="E24">
        <f t="shared" ca="1" si="11"/>
        <v>0.29842898505800231</v>
      </c>
      <c r="F24">
        <f t="shared" ca="1" si="1"/>
        <v>0.47481026999443898</v>
      </c>
      <c r="G24">
        <f t="shared" ca="1" si="1"/>
        <v>0.64893472797561447</v>
      </c>
      <c r="H24">
        <f t="shared" ca="1" si="1"/>
        <v>0.78370948910484239</v>
      </c>
      <c r="I24">
        <f t="shared" ca="1" si="1"/>
        <v>0.45825403205809989</v>
      </c>
      <c r="L24" t="str">
        <f t="shared" ca="1" si="2"/>
        <v>지정 장비</v>
      </c>
      <c r="M24" t="str">
        <f t="shared" ca="1" si="3"/>
        <v>Equip2202</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GO</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3000</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13"/>
        <v>0</v>
      </c>
      <c r="T24" t="s">
        <v>83</v>
      </c>
      <c r="U24" t="s">
        <v>207</v>
      </c>
      <c r="V24">
        <v>1</v>
      </c>
      <c r="W24" t="s">
        <v>134</v>
      </c>
      <c r="Y24">
        <v>11</v>
      </c>
      <c r="Z24" t="str">
        <f t="shared" ca="1" si="4"/>
        <v>fe</v>
      </c>
      <c r="AA24" t="s">
        <v>83</v>
      </c>
      <c r="AB24" t="s">
        <v>207</v>
      </c>
      <c r="AC24">
        <v>1</v>
      </c>
      <c r="AD24" t="s">
        <v>134</v>
      </c>
      <c r="AF24">
        <v>11</v>
      </c>
      <c r="AG24" t="str">
        <f t="shared" si="5"/>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f ca="1">IF(VLOOKUP($BM24,[1]EquipTable!$1:$1048576,MATCH("업데이트순번",[1]EquipTable!$1:$1,0),0)&lt;=$BK$1,1,0)
*IF(MID(BM24,7,1)="4",0.1,1)</f>
        <v>0.1</v>
      </c>
      <c r="BK24">
        <f t="shared" ca="1" si="15"/>
        <v>1.3550135501355016E-3</v>
      </c>
      <c r="BL24">
        <f t="shared" ca="1" si="16"/>
        <v>0.22086720867208667</v>
      </c>
      <c r="BM24" t="str">
        <f ca="1">OFFSET([1]EquipTable!$A$1,ROW()-1,0)</f>
        <v>Equip1402</v>
      </c>
      <c r="BO24">
        <f ca="1">IF(VLOOKUP($BR24,[2]ActorTable!$1:$1048576,MATCH("업데이트순번",[2]ActorTable!$1:$1,0),0)&lt;=$BP$1,1,0)
*IF(MID(BR24,7,1)="2",0.1,1)</f>
        <v>0</v>
      </c>
      <c r="BP24">
        <f t="shared" ca="1" si="17"/>
        <v>0</v>
      </c>
      <c r="BQ24">
        <f t="shared" ca="1" si="18"/>
        <v>0.67450980392156834</v>
      </c>
      <c r="BR24" t="str">
        <f ca="1">OFFSET([2]ActorTable!$A$1,ROW()-1,0)</f>
        <v>Actor9923</v>
      </c>
      <c r="BS24" t="str">
        <f ca="1">VLOOKUP($BR24,[2]ActorTable!$1:$1048576,MATCH("이름참고",[2]ActorTable!$1:$1,0),0)</f>
        <v>스트링없음</v>
      </c>
    </row>
    <row r="25" spans="1:71">
      <c r="A25">
        <v>4</v>
      </c>
      <c r="B25">
        <v>2</v>
      </c>
      <c r="C25">
        <f t="shared" si="0"/>
        <v>0</v>
      </c>
      <c r="D25">
        <f t="shared" ca="1" si="11"/>
        <v>8.2156106771271165E-2</v>
      </c>
      <c r="E25">
        <f t="shared" ca="1" si="11"/>
        <v>0.30731020175986634</v>
      </c>
      <c r="F25">
        <f t="shared" ca="1" si="1"/>
        <v>0.60281395082165279</v>
      </c>
      <c r="G25">
        <f t="shared" ca="1" si="1"/>
        <v>0.17966468379296319</v>
      </c>
      <c r="H25">
        <f t="shared" ca="1" si="1"/>
        <v>0.13584581207988711</v>
      </c>
      <c r="I25">
        <f t="shared" ca="1" si="1"/>
        <v>0.25953742413521341</v>
      </c>
      <c r="L25" t="str">
        <f t="shared" ca="1" si="2"/>
        <v>안 지정 캐릭터 PP 영웅등급</v>
      </c>
      <c r="M25">
        <f t="shared" ca="1" si="3"/>
        <v>30731</v>
      </c>
      <c r="N25">
        <f t="shared" ca="1" si="12"/>
        <v>10</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1000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92</v>
      </c>
      <c r="U25">
        <v>77942</v>
      </c>
      <c r="V25">
        <v>13</v>
      </c>
      <c r="W25" t="s">
        <v>130</v>
      </c>
      <c r="Y25">
        <v>1300</v>
      </c>
      <c r="Z25" t="str">
        <f t="shared" ca="1" si="4"/>
        <v>uph</v>
      </c>
      <c r="AA25" t="s">
        <v>92</v>
      </c>
      <c r="AB25">
        <v>77942</v>
      </c>
      <c r="AC25">
        <v>13</v>
      </c>
      <c r="AD25" t="s">
        <v>130</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f ca="1">IF(VLOOKUP($BM25,[1]EquipTable!$1:$1048576,MATCH("업데이트순번",[1]EquipTable!$1:$1,0),0)&lt;=$BK$1,1,0)
*IF(MID(BM25,7,1)="4",0.1,1)</f>
        <v>0</v>
      </c>
      <c r="BK25">
        <f t="shared" ca="1" si="15"/>
        <v>0</v>
      </c>
      <c r="BL25">
        <f t="shared" ca="1" si="16"/>
        <v>0.22222222222222218</v>
      </c>
      <c r="BM25" t="str">
        <f ca="1">OFFSET([1]EquipTable!$A$1,ROW()-1,0)</f>
        <v>Equip1403</v>
      </c>
      <c r="BO25">
        <f ca="1">IF(VLOOKUP($BR25,[2]ActorTable!$1:$1048576,MATCH("업데이트순번",[2]ActorTable!$1:$1,0),0)&lt;=$BP$1,1,0)
*IF(MID(BR25,7,1)="2",0.1,1)</f>
        <v>1</v>
      </c>
      <c r="BP25">
        <f t="shared" ca="1" si="17"/>
        <v>3.9215686274509796E-2</v>
      </c>
      <c r="BQ25">
        <f t="shared" ca="1" si="18"/>
        <v>0.67450980392156834</v>
      </c>
      <c r="BR25" t="str">
        <f ca="1">OFFSET([2]ActorTable!$A$1,ROW()-1,0)</f>
        <v>Actor0024</v>
      </c>
      <c r="BS25" t="str">
        <f ca="1">VLOOKUP($BR25,[2]ActorTable!$1:$1048576,MATCH("이름참고",[2]ActorTable!$1:$1,0),0)</f>
        <v>러센트</v>
      </c>
    </row>
    <row r="26" spans="1:71">
      <c r="A26">
        <v>4</v>
      </c>
      <c r="B26">
        <v>3</v>
      </c>
      <c r="C26">
        <f t="shared" si="0"/>
        <v>0</v>
      </c>
      <c r="D26">
        <f t="shared" ca="1" si="11"/>
        <v>0.15882522702088098</v>
      </c>
      <c r="E26">
        <f t="shared" ca="1" si="11"/>
        <v>0.53631382783912951</v>
      </c>
      <c r="F26">
        <f t="shared" ca="1" si="1"/>
        <v>0.72466147411195181</v>
      </c>
      <c r="G26">
        <f t="shared" ca="1" si="1"/>
        <v>0.22727341211475693</v>
      </c>
      <c r="H26">
        <f t="shared" ca="1" si="1"/>
        <v>0.15856592205221065</v>
      </c>
      <c r="I26">
        <f t="shared" ca="1" si="1"/>
        <v>0.78964660085184168</v>
      </c>
      <c r="L26" t="str">
        <f t="shared" ca="1" si="2"/>
        <v>안 지정 캐릭터 PP 영웅등급</v>
      </c>
      <c r="M26">
        <f t="shared" ca="1" si="3"/>
        <v>53631</v>
      </c>
      <c r="N26">
        <f t="shared" ca="1" si="12"/>
        <v>12</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1200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93</v>
      </c>
      <c r="U26">
        <v>51567</v>
      </c>
      <c r="V26">
        <v>12</v>
      </c>
      <c r="W26" t="s">
        <v>130</v>
      </c>
      <c r="Y26">
        <v>1200</v>
      </c>
      <c r="Z26" t="str">
        <f t="shared" ca="1" si="4"/>
        <v>upn</v>
      </c>
      <c r="AA26" t="s">
        <v>93</v>
      </c>
      <c r="AB26">
        <v>51567</v>
      </c>
      <c r="AC26">
        <v>12</v>
      </c>
      <c r="AD26" t="s">
        <v>130</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f ca="1">IF(VLOOKUP($BM26,[1]EquipTable!$1:$1048576,MATCH("업데이트순번",[1]EquipTable!$1:$1,0),0)&lt;=$BK$1,1,0)
*IF(MID(BM26,7,1)="4",0.1,1)</f>
        <v>0</v>
      </c>
      <c r="BK26">
        <f t="shared" ca="1" si="15"/>
        <v>0</v>
      </c>
      <c r="BL26">
        <f t="shared" ca="1" si="16"/>
        <v>0.22222222222222218</v>
      </c>
      <c r="BM26" t="str">
        <f ca="1">OFFSET([1]EquipTable!$A$1,ROW()-1,0)</f>
        <v>Equip1404</v>
      </c>
      <c r="BO26">
        <f ca="1">IF(VLOOKUP($BR26,[2]ActorTable!$1:$1048576,MATCH("업데이트순번",[2]ActorTable!$1:$1,0),0)&lt;=$BP$1,1,0)
*IF(MID(BR26,7,1)="2",0.1,1)</f>
        <v>1</v>
      </c>
      <c r="BP26">
        <f t="shared" ca="1" si="17"/>
        <v>3.9215686274509796E-2</v>
      </c>
      <c r="BQ26">
        <f t="shared" ca="1" si="18"/>
        <v>0.71372549019607812</v>
      </c>
      <c r="BR26" t="str">
        <f ca="1">OFFSET([2]ActorTable!$A$1,ROW()-1,0)</f>
        <v>Actor0125</v>
      </c>
      <c r="BS26" t="str">
        <f ca="1">VLOOKUP($BR26,[2]ActorTable!$1:$1048576,MATCH("이름참고",[2]ActorTable!$1:$1,0),0)</f>
        <v>프리스</v>
      </c>
    </row>
    <row r="27" spans="1:71">
      <c r="A27">
        <v>4</v>
      </c>
      <c r="B27">
        <v>4</v>
      </c>
      <c r="C27">
        <f t="shared" si="0"/>
        <v>0</v>
      </c>
      <c r="D27">
        <f t="shared" ca="1" si="11"/>
        <v>3.9783214524168775E-2</v>
      </c>
      <c r="E27">
        <f t="shared" ca="1" si="11"/>
        <v>0.36780472916222451</v>
      </c>
      <c r="F27">
        <f t="shared" ca="1" si="1"/>
        <v>0.18641512063109178</v>
      </c>
      <c r="G27">
        <f t="shared" ca="1" si="1"/>
        <v>0.48231944751324318</v>
      </c>
      <c r="H27">
        <f t="shared" ca="1" si="1"/>
        <v>0.82194109249476555</v>
      </c>
      <c r="I27">
        <f t="shared" ca="1" si="1"/>
        <v>0.51586655612340782</v>
      </c>
      <c r="L27" t="str">
        <f t="shared" ca="1" si="2"/>
        <v>안 지정 캐릭터 PP 일반등급</v>
      </c>
      <c r="M27">
        <f t="shared" ca="1" si="3"/>
        <v>36780</v>
      </c>
      <c r="N27">
        <f t="shared" ca="1" si="12"/>
        <v>11</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1100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93</v>
      </c>
      <c r="U27">
        <v>28931</v>
      </c>
      <c r="V27">
        <v>10</v>
      </c>
      <c r="W27" t="s">
        <v>130</v>
      </c>
      <c r="Y27">
        <v>1000</v>
      </c>
      <c r="Z27" t="str">
        <f t="shared" ca="1" si="4"/>
        <v>upn</v>
      </c>
      <c r="AA27" t="s">
        <v>93</v>
      </c>
      <c r="AB27">
        <v>28931</v>
      </c>
      <c r="AC27">
        <v>10</v>
      </c>
      <c r="AD27" t="s">
        <v>130</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f ca="1">IF(VLOOKUP($BM27,[1]EquipTable!$1:$1048576,MATCH("업데이트순번",[1]EquipTable!$1:$1,0),0)&lt;=$BK$1,1,0)
*IF(MID(BM27,7,1)="4",0.1,1)</f>
        <v>0</v>
      </c>
      <c r="BK27">
        <f t="shared" ca="1" si="15"/>
        <v>0</v>
      </c>
      <c r="BL27">
        <f t="shared" ca="1" si="16"/>
        <v>0.22222222222222218</v>
      </c>
      <c r="BM27" t="str">
        <f ca="1">OFFSET([1]EquipTable!$A$1,ROW()-1,0)</f>
        <v>Equip1405</v>
      </c>
      <c r="BO27">
        <f ca="1">IF(VLOOKUP($BR27,[2]ActorTable!$1:$1048576,MATCH("업데이트순번",[2]ActorTable!$1:$1,0),0)&lt;=$BP$1,1,0)
*IF(MID(BR27,7,1)="2",0.1,1)</f>
        <v>0</v>
      </c>
      <c r="BP27">
        <f t="shared" ca="1" si="17"/>
        <v>0</v>
      </c>
      <c r="BQ27">
        <f t="shared" ca="1" si="18"/>
        <v>0.75294117647058789</v>
      </c>
      <c r="BR27" t="str">
        <f ca="1">OFFSET([2]ActorTable!$A$1,ROW()-1,0)</f>
        <v>Actor1226</v>
      </c>
      <c r="BS27" t="str">
        <f ca="1">VLOOKUP($BR27,[2]ActorTable!$1:$1048576,MATCH("이름참고",[2]ActorTable!$1:$1,0),0)</f>
        <v>엘리미나</v>
      </c>
    </row>
    <row r="28" spans="1:71">
      <c r="A28">
        <v>4</v>
      </c>
      <c r="B28">
        <v>5</v>
      </c>
      <c r="C28">
        <f t="shared" si="0"/>
        <v>0</v>
      </c>
      <c r="D28">
        <f t="shared" ca="1" si="11"/>
        <v>0.94514539131246933</v>
      </c>
      <c r="E28">
        <f t="shared" ca="1" si="11"/>
        <v>9.1696179010856027E-2</v>
      </c>
      <c r="F28">
        <f t="shared" ca="1" si="1"/>
        <v>0.64759997073954856</v>
      </c>
      <c r="G28">
        <f t="shared" ca="1" si="1"/>
        <v>0.44617250730759239</v>
      </c>
      <c r="H28">
        <f t="shared" ca="1" si="1"/>
        <v>0.75037190126082509</v>
      </c>
      <c r="I28">
        <f t="shared" ca="1" si="1"/>
        <v>0.41953671047345364</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f ca="1">IF(VLOOKUP($BM28,[1]EquipTable!$1:$1048576,MATCH("업데이트순번",[1]EquipTable!$1:$1,0),0)&lt;=$BK$1,1,0)
*IF(MID(BM28,7,1)="4",0.1,1)</f>
        <v>1</v>
      </c>
      <c r="BK28">
        <f t="shared" ca="1" si="15"/>
        <v>1.3550135501355014E-2</v>
      </c>
      <c r="BL28">
        <f t="shared" ca="1" si="16"/>
        <v>0.22222222222222218</v>
      </c>
      <c r="BM28" t="str">
        <f ca="1">OFFSET([1]EquipTable!$A$1,ROW()-1,0)</f>
        <v>Equip2001</v>
      </c>
      <c r="BO28">
        <f ca="1">IF(VLOOKUP($BR28,[2]ActorTable!$1:$1048576,MATCH("업데이트순번",[2]ActorTable!$1:$1,0),0)&lt;=$BP$1,1,0)
*IF(MID(BR28,7,1)="2",0.1,1)</f>
        <v>0</v>
      </c>
      <c r="BP28">
        <f t="shared" ca="1" si="17"/>
        <v>0</v>
      </c>
      <c r="BQ28">
        <f t="shared" ca="1" si="18"/>
        <v>0.75294117647058789</v>
      </c>
      <c r="BR28" t="str">
        <f ca="1">OFFSET([2]ActorTable!$A$1,ROW()-1,0)</f>
        <v>Actor9927</v>
      </c>
      <c r="BS28" t="str">
        <f ca="1">VLOOKUP($BR28,[2]ActorTable!$1:$1048576,MATCH("이름참고",[2]ActorTable!$1:$1,0),0)</f>
        <v>스트링없음</v>
      </c>
    </row>
    <row r="29" spans="1:71">
      <c r="A29">
        <v>4</v>
      </c>
      <c r="B29">
        <v>6</v>
      </c>
      <c r="C29">
        <f t="shared" si="0"/>
        <v>0</v>
      </c>
      <c r="D29">
        <f t="shared" ca="1" si="11"/>
        <v>1.2498351835768418E-2</v>
      </c>
      <c r="E29">
        <f t="shared" ca="1" si="11"/>
        <v>0.94823955488561096</v>
      </c>
      <c r="F29">
        <f t="shared" ca="1" si="1"/>
        <v>0.74711463926081045</v>
      </c>
      <c r="G29">
        <f t="shared" ca="1" si="1"/>
        <v>0.73386126890962988</v>
      </c>
      <c r="H29">
        <f t="shared" ca="1" si="1"/>
        <v>0.10138721838046438</v>
      </c>
      <c r="I29">
        <f t="shared" ca="1" si="1"/>
        <v>0.58532138510205833</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f ca="1">IF(VLOOKUP($BM29,[1]EquipTable!$1:$1048576,MATCH("업데이트순번",[1]EquipTable!$1:$1,0),0)&lt;=$BK$1,1,0)
*IF(MID(BM29,7,1)="4",0.1,1)</f>
        <v>1</v>
      </c>
      <c r="BK29">
        <f t="shared" ca="1" si="15"/>
        <v>1.3550135501355014E-2</v>
      </c>
      <c r="BL29">
        <f t="shared" ca="1" si="16"/>
        <v>0.23577235772357719</v>
      </c>
      <c r="BM29" t="str">
        <f ca="1">OFFSET([1]EquipTable!$A$1,ROW()-1,0)</f>
        <v>Equip2002</v>
      </c>
      <c r="BO29">
        <f ca="1">IF(VLOOKUP($BR29,[2]ActorTable!$1:$1048576,MATCH("업데이트순번",[2]ActorTable!$1:$1,0),0)&lt;=$BP$1,1,0)
*IF(MID(BR29,7,1)="2",0.1,1)</f>
        <v>1</v>
      </c>
      <c r="BP29">
        <f t="shared" ca="1" si="17"/>
        <v>3.9215686274509796E-2</v>
      </c>
      <c r="BQ29">
        <f t="shared" ca="1" si="18"/>
        <v>0.75294117647058789</v>
      </c>
      <c r="BR29" t="str">
        <f ca="1">OFFSET([2]ActorTable!$A$1,ROW()-1,0)</f>
        <v>Actor2128</v>
      </c>
      <c r="BS29" t="str">
        <f ca="1">VLOOKUP($BR29,[2]ActorTable!$1:$1048576,MATCH("이름참고",[2]ActorTable!$1:$1,0),0)</f>
        <v>원더</v>
      </c>
    </row>
    <row r="30" spans="1:71">
      <c r="A30">
        <v>5</v>
      </c>
      <c r="B30">
        <v>0</v>
      </c>
      <c r="C30">
        <f t="shared" si="0"/>
        <v>0</v>
      </c>
      <c r="D30">
        <f t="shared" ca="1" si="11"/>
        <v>0.59326698201528028</v>
      </c>
      <c r="E30">
        <f t="shared" ca="1" si="11"/>
        <v>0.66475017243475865</v>
      </c>
      <c r="F30">
        <f t="shared" ca="1" si="1"/>
        <v>0.28192587483965459</v>
      </c>
      <c r="G30">
        <f t="shared" ca="1" si="1"/>
        <v>0.71690051230738794</v>
      </c>
      <c r="H30">
        <f t="shared" ca="1" si="1"/>
        <v>0.88292121443157034</v>
      </c>
      <c r="I30">
        <f t="shared" ca="1" si="1"/>
        <v>0.39748311715190321</v>
      </c>
      <c r="L30" t="str">
        <f t="shared" ca="1" si="2"/>
        <v>지정 장비</v>
      </c>
      <c r="M30" t="str">
        <f t="shared" ca="1" si="3"/>
        <v>Equip5401</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DI</v>
      </c>
      <c r="P30">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29</v>
      </c>
      <c r="Q30">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17</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13"/>
        <v>1</v>
      </c>
      <c r="T30" t="s">
        <v>83</v>
      </c>
      <c r="U30" t="s">
        <v>188</v>
      </c>
      <c r="V30">
        <v>1</v>
      </c>
      <c r="W30" t="s">
        <v>134</v>
      </c>
      <c r="Y30">
        <v>40</v>
      </c>
      <c r="Z30" t="str">
        <f t="shared" ca="1" si="4"/>
        <v>fe</v>
      </c>
      <c r="AA30" t="s">
        <v>83</v>
      </c>
      <c r="AB30" t="s">
        <v>188</v>
      </c>
      <c r="AC30">
        <v>1</v>
      </c>
      <c r="AD30" t="s">
        <v>134</v>
      </c>
      <c r="AF30">
        <v>40</v>
      </c>
      <c r="AG30" t="str">
        <f t="shared" si="5"/>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f ca="1">IF(VLOOKUP($BM30,[1]EquipTable!$1:$1048576,MATCH("업데이트순번",[1]EquipTable!$1:$1,0),0)&lt;=$BK$1,1,0)
*IF(MID(BM30,7,1)="4",0.1,1)</f>
        <v>1</v>
      </c>
      <c r="BK30">
        <f t="shared" ca="1" si="15"/>
        <v>1.3550135501355014E-2</v>
      </c>
      <c r="BL30">
        <f t="shared" ca="1" si="16"/>
        <v>0.24932249322493219</v>
      </c>
      <c r="BM30" t="str">
        <f ca="1">OFFSET([1]EquipTable!$A$1,ROW()-1,0)</f>
        <v>Equip2101</v>
      </c>
      <c r="BO30">
        <f ca="1">IF(VLOOKUP($BR30,[2]ActorTable!$1:$1048576,MATCH("업데이트순번",[2]ActorTable!$1:$1,0),0)&lt;=$BP$1,1,0)
*IF(MID(BR30,7,1)="2",0.1,1)</f>
        <v>1</v>
      </c>
      <c r="BP30">
        <f t="shared" ca="1" si="17"/>
        <v>3.9215686274509796E-2</v>
      </c>
      <c r="BQ30">
        <f t="shared" ca="1" si="18"/>
        <v>0.79215686274509767</v>
      </c>
      <c r="BR30" t="str">
        <f ca="1">OFFSET([2]ActorTable!$A$1,ROW()-1,0)</f>
        <v>Actor1029</v>
      </c>
      <c r="BS30" t="str">
        <f ca="1">VLOOKUP($BR30,[2]ActorTable!$1:$1048576,MATCH("이름참고",[2]ActorTable!$1:$1,0),0)</f>
        <v>에이잭</v>
      </c>
    </row>
    <row r="31" spans="1:71">
      <c r="A31">
        <v>5</v>
      </c>
      <c r="B31">
        <v>1</v>
      </c>
      <c r="C31">
        <f t="shared" si="0"/>
        <v>0</v>
      </c>
      <c r="D31">
        <f t="shared" ca="1" si="11"/>
        <v>0.87593695086881918</v>
      </c>
      <c r="E31">
        <f t="shared" ca="1" si="11"/>
        <v>0.11588437821142739</v>
      </c>
      <c r="F31">
        <f t="shared" ca="1" si="1"/>
        <v>0.51811229701745243</v>
      </c>
      <c r="G31">
        <f t="shared" ca="1" si="1"/>
        <v>6.6771384874540152E-2</v>
      </c>
      <c r="H31">
        <f t="shared" ca="1" si="1"/>
        <v>0.49252626569066194</v>
      </c>
      <c r="I31">
        <f t="shared" ca="1" si="1"/>
        <v>0.8695972978619172</v>
      </c>
      <c r="L31" t="str">
        <f t="shared" ca="1" si="2"/>
        <v>지정 장비</v>
      </c>
      <c r="M31" t="str">
        <f t="shared" ca="1" si="3"/>
        <v>Equip1001</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GO</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삭제</v>
      </c>
      <c r="Q31">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900</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13"/>
        <v>0</v>
      </c>
      <c r="T31" t="s">
        <v>83</v>
      </c>
      <c r="U31" t="s">
        <v>208</v>
      </c>
      <c r="V31">
        <v>1</v>
      </c>
      <c r="W31" t="s">
        <v>134</v>
      </c>
      <c r="Y31">
        <v>34</v>
      </c>
      <c r="Z31" t="str">
        <f t="shared" ca="1" si="4"/>
        <v>fe</v>
      </c>
      <c r="AA31" t="s">
        <v>83</v>
      </c>
      <c r="AB31" t="s">
        <v>208</v>
      </c>
      <c r="AC31">
        <v>1</v>
      </c>
      <c r="AD31" t="s">
        <v>134</v>
      </c>
      <c r="AF31">
        <v>34</v>
      </c>
      <c r="AG31" t="str">
        <f t="shared" si="5"/>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검투사의 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f ca="1">IF(VLOOKUP($BM31,[1]EquipTable!$1:$1048576,MATCH("업데이트순번",[1]EquipTable!$1:$1,0),0)&lt;=$BK$1,1,0)
*IF(MID(BM31,7,1)="4",0.1,1)</f>
        <v>1</v>
      </c>
      <c r="BK31">
        <f t="shared" ca="1" si="15"/>
        <v>1.3550135501355014E-2</v>
      </c>
      <c r="BL31">
        <f t="shared" ca="1" si="16"/>
        <v>0.26287262872628719</v>
      </c>
      <c r="BM31" t="str">
        <f ca="1">OFFSET([1]EquipTable!$A$1,ROW()-1,0)</f>
        <v>Equip2102</v>
      </c>
      <c r="BO31">
        <f ca="1">IF(VLOOKUP($BR31,[2]ActorTable!$1:$1048576,MATCH("업데이트순번",[2]ActorTable!$1:$1,0),0)&lt;=$BP$1,1,0)
*IF(MID(BR31,7,1)="2",0.1,1)</f>
        <v>1</v>
      </c>
      <c r="BP31">
        <f t="shared" ca="1" si="17"/>
        <v>3.9215686274509796E-2</v>
      </c>
      <c r="BQ31">
        <f t="shared" ca="1" si="18"/>
        <v>0.83137254901960744</v>
      </c>
      <c r="BR31" t="str">
        <f ca="1">OFFSET([2]ActorTable!$A$1,ROW()-1,0)</f>
        <v>Actor0030</v>
      </c>
      <c r="BS31" t="str">
        <f ca="1">VLOOKUP($BR31,[2]ActorTable!$1:$1048576,MATCH("이름참고",[2]ActorTable!$1:$1,0),0)</f>
        <v>도스로프</v>
      </c>
    </row>
    <row r="32" spans="1:71">
      <c r="A32">
        <v>5</v>
      </c>
      <c r="B32">
        <v>2</v>
      </c>
      <c r="C32">
        <f t="shared" si="0"/>
        <v>0</v>
      </c>
      <c r="D32">
        <f t="shared" ca="1" si="11"/>
        <v>0.49138734770621351</v>
      </c>
      <c r="E32">
        <f t="shared" ca="1" si="11"/>
        <v>0.97711399026965617</v>
      </c>
      <c r="F32">
        <f t="shared" ca="1" si="1"/>
        <v>0.22377514025481327</v>
      </c>
      <c r="G32">
        <f t="shared" ca="1" si="1"/>
        <v>1.9752882718405473E-2</v>
      </c>
      <c r="H32">
        <f t="shared" ca="1" si="1"/>
        <v>0.89006484858442525</v>
      </c>
      <c r="I32">
        <f t="shared" ca="1" si="1"/>
        <v>0.11191097868784938</v>
      </c>
      <c r="L32" t="str">
        <f t="shared" ca="1" si="2"/>
        <v>안 지정 캐릭터 PP 영웅등급</v>
      </c>
      <c r="M32">
        <f t="shared" ca="1" si="3"/>
        <v>97711</v>
      </c>
      <c r="N32">
        <f t="shared" ca="1" si="12"/>
        <v>14</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1400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92</v>
      </c>
      <c r="U32">
        <v>55119</v>
      </c>
      <c r="V32">
        <v>12</v>
      </c>
      <c r="W32" t="s">
        <v>130</v>
      </c>
      <c r="Y32">
        <v>1200</v>
      </c>
      <c r="Z32" t="str">
        <f t="shared" ca="1" si="4"/>
        <v>uph</v>
      </c>
      <c r="AA32" t="s">
        <v>92</v>
      </c>
      <c r="AB32">
        <v>55119</v>
      </c>
      <c r="AC32">
        <v>12</v>
      </c>
      <c r="AD32" t="s">
        <v>130</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f ca="1">IF(VLOOKUP($BM32,[1]EquipTable!$1:$1048576,MATCH("업데이트순번",[1]EquipTable!$1:$1,0),0)&lt;=$BK$1,1,0)
*IF(MID(BM32,7,1)="4",0.1,1)</f>
        <v>1</v>
      </c>
      <c r="BK32">
        <f t="shared" ca="1" si="15"/>
        <v>1.3550135501355014E-2</v>
      </c>
      <c r="BL32">
        <f t="shared" ca="1" si="16"/>
        <v>0.27642276422764223</v>
      </c>
      <c r="BM32" t="str">
        <f ca="1">OFFSET([1]EquipTable!$A$1,ROW()-1,0)</f>
        <v>Equip2201</v>
      </c>
      <c r="BO32">
        <f ca="1">IF(VLOOKUP($BR32,[2]ActorTable!$1:$1048576,MATCH("업데이트순번",[2]ActorTable!$1:$1,0),0)&lt;=$BP$1,1,0)
*IF(MID(BR32,7,1)="2",0.1,1)</f>
        <v>0.1</v>
      </c>
      <c r="BP32">
        <f t="shared" ca="1" si="17"/>
        <v>3.9215686274509803E-3</v>
      </c>
      <c r="BQ32">
        <f t="shared" ca="1" si="18"/>
        <v>0.87058823529411722</v>
      </c>
      <c r="BR32" t="str">
        <f ca="1">OFFSET([2]ActorTable!$A$1,ROW()-1,0)</f>
        <v>Actor3231</v>
      </c>
      <c r="BS32" t="str">
        <f ca="1">VLOOKUP($BR32,[2]ActorTable!$1:$1048576,MATCH("이름참고",[2]ActorTable!$1:$1,0),0)</f>
        <v>라무무</v>
      </c>
    </row>
    <row r="33" spans="1:71">
      <c r="A33">
        <v>5</v>
      </c>
      <c r="B33">
        <v>3</v>
      </c>
      <c r="C33">
        <f t="shared" si="0"/>
        <v>0</v>
      </c>
      <c r="D33">
        <f t="shared" ca="1" si="11"/>
        <v>0.16424171164803369</v>
      </c>
      <c r="E33">
        <f t="shared" ca="1" si="11"/>
        <v>0.80421821269360749</v>
      </c>
      <c r="F33">
        <f t="shared" ca="1" si="1"/>
        <v>0.48014418441255002</v>
      </c>
      <c r="G33">
        <f t="shared" ca="1" si="1"/>
        <v>0.28443363532206023</v>
      </c>
      <c r="H33">
        <f t="shared" ca="1" si="1"/>
        <v>0.79708782507348563</v>
      </c>
      <c r="I33">
        <f t="shared" ca="1" si="1"/>
        <v>0.49069467108660236</v>
      </c>
      <c r="L33" t="str">
        <f t="shared" ca="1" si="2"/>
        <v>안 지정 캐릭터 PP 영웅등급</v>
      </c>
      <c r="M33">
        <f t="shared" ca="1" si="3"/>
        <v>80421</v>
      </c>
      <c r="N33">
        <f t="shared" ca="1" si="12"/>
        <v>13</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1300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93</v>
      </c>
      <c r="U33">
        <v>45957</v>
      </c>
      <c r="V33">
        <v>11</v>
      </c>
      <c r="W33" t="s">
        <v>130</v>
      </c>
      <c r="Y33">
        <v>1100</v>
      </c>
      <c r="Z33" t="str">
        <f t="shared" ca="1" si="4"/>
        <v>upn</v>
      </c>
      <c r="AA33" t="s">
        <v>93</v>
      </c>
      <c r="AB33">
        <v>45957</v>
      </c>
      <c r="AC33">
        <v>11</v>
      </c>
      <c r="AD33" t="s">
        <v>130</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f ca="1">IF(VLOOKUP($BM33,[1]EquipTable!$1:$1048576,MATCH("업데이트순번",[1]EquipTable!$1:$1,0),0)&lt;=$BK$1,1,0)
*IF(MID(BM33,7,1)="4",0.1,1)</f>
        <v>1</v>
      </c>
      <c r="BK33">
        <f t="shared" ca="1" si="15"/>
        <v>1.3550135501355014E-2</v>
      </c>
      <c r="BL33">
        <f t="shared" ca="1" si="16"/>
        <v>0.28997289972899726</v>
      </c>
      <c r="BM33" t="str">
        <f ca="1">OFFSET([1]EquipTable!$A$1,ROW()-1,0)</f>
        <v>Equip2202</v>
      </c>
      <c r="BO33">
        <f ca="1">IF(VLOOKUP($BR33,[2]ActorTable!$1:$1048576,MATCH("업데이트순번",[2]ActorTable!$1:$1,0),0)&lt;=$BP$1,1,0)
*IF(MID(BR33,7,1)="2",0.1,1)</f>
        <v>0</v>
      </c>
      <c r="BP33">
        <f t="shared" ca="1" si="17"/>
        <v>0</v>
      </c>
      <c r="BQ33">
        <f t="shared" ca="1" si="18"/>
        <v>0.87450980392156819</v>
      </c>
      <c r="BR33" t="str">
        <f ca="1">OFFSET([2]ActorTable!$A$1,ROW()-1,0)</f>
        <v>Actor9932</v>
      </c>
      <c r="BS33" t="str">
        <f ca="1">VLOOKUP($BR33,[2]ActorTable!$1:$1048576,MATCH("이름참고",[2]ActorTable!$1:$1,0),0)</f>
        <v>스트링없음</v>
      </c>
    </row>
    <row r="34" spans="1:71">
      <c r="A34">
        <v>5</v>
      </c>
      <c r="B34">
        <v>4</v>
      </c>
      <c r="C34">
        <f t="shared" si="0"/>
        <v>0</v>
      </c>
      <c r="D34">
        <f t="shared" ca="1" si="11"/>
        <v>0.38863872291595392</v>
      </c>
      <c r="E34">
        <f t="shared" ca="1" si="11"/>
        <v>0.1325505910005208</v>
      </c>
      <c r="F34">
        <f t="shared" ca="1" si="1"/>
        <v>0.79525827824145423</v>
      </c>
      <c r="G34">
        <f t="shared" ca="1" si="1"/>
        <v>0.83659707009941342</v>
      </c>
      <c r="H34">
        <f t="shared" ca="1" si="1"/>
        <v>0.46174708622167049</v>
      </c>
      <c r="I34">
        <f t="shared" ca="1" si="1"/>
        <v>0.10649890475697155</v>
      </c>
      <c r="L34" t="str">
        <f t="shared" ca="1" si="2"/>
        <v>안 지정 캐릭터 PP 일반등급</v>
      </c>
      <c r="M34">
        <f t="shared" ca="1" si="3"/>
        <v>13255</v>
      </c>
      <c r="N34">
        <f t="shared" ca="1" si="12"/>
        <v>9</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900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93</v>
      </c>
      <c r="U34">
        <v>65359</v>
      </c>
      <c r="V34">
        <v>12</v>
      </c>
      <c r="W34" t="s">
        <v>130</v>
      </c>
      <c r="Y34">
        <v>1200</v>
      </c>
      <c r="Z34" t="str">
        <f t="shared" ca="1" si="4"/>
        <v>upn</v>
      </c>
      <c r="AA34" t="s">
        <v>93</v>
      </c>
      <c r="AB34">
        <v>65359</v>
      </c>
      <c r="AC34">
        <v>12</v>
      </c>
      <c r="AD34" t="s">
        <v>130</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f ca="1">IF(VLOOKUP($BM34,[1]EquipTable!$1:$1048576,MATCH("업데이트순번",[1]EquipTable!$1:$1,0),0)&lt;=$BK$1,1,0)
*IF(MID(BM34,7,1)="4",0.1,1)</f>
        <v>1</v>
      </c>
      <c r="BK34">
        <f t="shared" ca="1" si="15"/>
        <v>1.3550135501355014E-2</v>
      </c>
      <c r="BL34">
        <f t="shared" ca="1" si="16"/>
        <v>0.30352303523035229</v>
      </c>
      <c r="BM34" t="str">
        <f ca="1">OFFSET([1]EquipTable!$A$1,ROW()-1,0)</f>
        <v>Equip2301</v>
      </c>
      <c r="BO34">
        <f ca="1">IF(VLOOKUP($BR34,[2]ActorTable!$1:$1048576,MATCH("업데이트순번",[2]ActorTable!$1:$1,0),0)&lt;=$BP$1,1,0)
*IF(MID(BR34,7,1)="2",0.1,1)</f>
        <v>0</v>
      </c>
      <c r="BP34">
        <f t="shared" ca="1" si="17"/>
        <v>0</v>
      </c>
      <c r="BQ34">
        <f t="shared" ca="1" si="18"/>
        <v>0.87450980392156819</v>
      </c>
      <c r="BR34" t="str">
        <f ca="1">OFFSET([2]ActorTable!$A$1,ROW()-1,0)</f>
        <v>Actor0233</v>
      </c>
      <c r="BS34" t="str">
        <f ca="1">VLOOKUP($BR34,[2]ActorTable!$1:$1048576,MATCH("이름참고",[2]ActorTable!$1:$1,0),0)</f>
        <v>시리아</v>
      </c>
    </row>
    <row r="35" spans="1:71">
      <c r="A35">
        <v>5</v>
      </c>
      <c r="B35">
        <v>5</v>
      </c>
      <c r="C35">
        <f t="shared" si="0"/>
        <v>0</v>
      </c>
      <c r="D35">
        <f t="shared" ca="1" si="11"/>
        <v>5.891897313782013E-2</v>
      </c>
      <c r="E35">
        <f t="shared" ca="1" si="11"/>
        <v>0.82294176988927392</v>
      </c>
      <c r="F35">
        <f t="shared" ca="1" si="1"/>
        <v>0.87085067985650777</v>
      </c>
      <c r="G35">
        <f t="shared" ca="1" si="1"/>
        <v>7.8216362250896454E-2</v>
      </c>
      <c r="H35">
        <f t="shared" ca="1" si="1"/>
        <v>0.811469259907864</v>
      </c>
      <c r="I35">
        <f t="shared" ca="1" si="1"/>
        <v>0.96923026011227131</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f ca="1">IF(VLOOKUP($BM35,[1]EquipTable!$1:$1048576,MATCH("업데이트순번",[1]EquipTable!$1:$1,0),0)&lt;=$BK$1,1,0)
*IF(MID(BM35,7,1)="4",0.1,1)</f>
        <v>1</v>
      </c>
      <c r="BK35">
        <f t="shared" ca="1" si="15"/>
        <v>1.3550135501355014E-2</v>
      </c>
      <c r="BL35">
        <f t="shared" ca="1" si="16"/>
        <v>0.31707317073170732</v>
      </c>
      <c r="BM35" t="str">
        <f ca="1">OFFSET([1]EquipTable!$A$1,ROW()-1,0)</f>
        <v>Equip2302</v>
      </c>
      <c r="BO35">
        <f ca="1">IF(VLOOKUP($BR35,[2]ActorTable!$1:$1048576,MATCH("업데이트순번",[2]ActorTable!$1:$1,0),0)&lt;=$BP$1,1,0)
*IF(MID(BR35,7,1)="2",0.1,1)</f>
        <v>0</v>
      </c>
      <c r="BP35">
        <f t="shared" ca="1" si="17"/>
        <v>0</v>
      </c>
      <c r="BQ35">
        <f t="shared" ca="1" si="18"/>
        <v>0.87450980392156819</v>
      </c>
      <c r="BR35" t="str">
        <f ca="1">OFFSET([2]ActorTable!$A$1,ROW()-1,0)</f>
        <v>Actor9934</v>
      </c>
      <c r="BS35" t="str">
        <f ca="1">VLOOKUP($BR35,[2]ActorTable!$1:$1048576,MATCH("이름참고",[2]ActorTable!$1:$1,0),0)</f>
        <v>스트링없음</v>
      </c>
    </row>
    <row r="36" spans="1:71">
      <c r="A36">
        <v>5</v>
      </c>
      <c r="B36">
        <v>6</v>
      </c>
      <c r="C36">
        <f t="shared" si="0"/>
        <v>0</v>
      </c>
      <c r="D36">
        <f t="shared" ca="1" si="11"/>
        <v>0.66801062210037665</v>
      </c>
      <c r="E36">
        <f t="shared" ca="1" si="11"/>
        <v>0.68151275806539524</v>
      </c>
      <c r="F36">
        <f t="shared" ca="1" si="1"/>
        <v>0.61667356346998992</v>
      </c>
      <c r="G36">
        <f t="shared" ca="1" si="1"/>
        <v>0.76830897727956526</v>
      </c>
      <c r="H36">
        <f t="shared" ca="1" si="1"/>
        <v>0.76894858243125574</v>
      </c>
      <c r="I36">
        <f t="shared" ca="1" si="1"/>
        <v>0.55154910294348103</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f ca="1">IF(VLOOKUP($BM36,[1]EquipTable!$1:$1048576,MATCH("업데이트순번",[1]EquipTable!$1:$1,0),0)&lt;=$BK$1,1,0)
*IF(MID(BM36,7,1)="4",0.1,1)</f>
        <v>0.1</v>
      </c>
      <c r="BK36">
        <f t="shared" ca="1" si="15"/>
        <v>1.3550135501355016E-3</v>
      </c>
      <c r="BL36">
        <f t="shared" ca="1" si="16"/>
        <v>0.33062330623306235</v>
      </c>
      <c r="BM36" t="str">
        <f ca="1">OFFSET([1]EquipTable!$A$1,ROW()-1,0)</f>
        <v>Equip2401</v>
      </c>
      <c r="BO36">
        <f ca="1">IF(VLOOKUP($BR36,[2]ActorTable!$1:$1048576,MATCH("업데이트순번",[2]ActorTable!$1:$1,0),0)&lt;=$BP$1,1,0)
*IF(MID(BR36,7,1)="2",0.1,1)</f>
        <v>0</v>
      </c>
      <c r="BP36">
        <f t="shared" ca="1" si="17"/>
        <v>0</v>
      </c>
      <c r="BQ36">
        <f t="shared" ca="1" si="18"/>
        <v>0.87450980392156819</v>
      </c>
      <c r="BR36" t="str">
        <f ca="1">OFFSET([2]ActorTable!$A$1,ROW()-1,0)</f>
        <v>Actor2235</v>
      </c>
      <c r="BS36" t="str">
        <f ca="1">VLOOKUP($BR36,[2]ActorTable!$1:$1048576,MATCH("이름참고",[2]ActorTable!$1:$1,0),0)</f>
        <v>린하이</v>
      </c>
    </row>
    <row r="37" spans="1:71">
      <c r="A37">
        <v>6</v>
      </c>
      <c r="B37">
        <v>0</v>
      </c>
      <c r="C37">
        <f t="shared" si="0"/>
        <v>0</v>
      </c>
      <c r="D37">
        <f t="shared" ca="1" si="11"/>
        <v>6.5020512971477373E-2</v>
      </c>
      <c r="E37">
        <f t="shared" ca="1" si="11"/>
        <v>0.93426363394459233</v>
      </c>
      <c r="F37">
        <f t="shared" ca="1" si="1"/>
        <v>0.27088487285306262</v>
      </c>
      <c r="G37">
        <f t="shared" ca="1" si="1"/>
        <v>5.1080288457466705E-2</v>
      </c>
      <c r="H37">
        <f t="shared" ca="1" si="1"/>
        <v>0.36833144842070564</v>
      </c>
      <c r="I37">
        <f t="shared" ca="1" si="1"/>
        <v>0.21127833439405175</v>
      </c>
      <c r="L37" t="str">
        <f t="shared" ca="1" si="2"/>
        <v>지정 장비</v>
      </c>
      <c r="M37" t="str">
        <f t="shared" ca="1" si="3"/>
        <v>Equip8102</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7700</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83</v>
      </c>
      <c r="U37" t="s">
        <v>183</v>
      </c>
      <c r="V37">
        <v>1</v>
      </c>
      <c r="W37" t="s">
        <v>130</v>
      </c>
      <c r="Y37">
        <v>1400</v>
      </c>
      <c r="Z37" t="str">
        <f t="shared" ca="1" si="4"/>
        <v>fe</v>
      </c>
      <c r="AA37" t="s">
        <v>83</v>
      </c>
      <c r="AB37" t="s">
        <v>183</v>
      </c>
      <c r="AC37">
        <v>1</v>
      </c>
      <c r="AD37" t="s">
        <v>130</v>
      </c>
      <c r="AF37">
        <v>1400</v>
      </c>
      <c r="AG37" t="str">
        <f t="shared" si="5"/>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f ca="1">IF(VLOOKUP($BM37,[1]EquipTable!$1:$1048576,MATCH("업데이트순번",[1]EquipTable!$1:$1,0),0)&lt;=$BK$1,1,0)
*IF(MID(BM37,7,1)="4",0.1,1)</f>
        <v>0.1</v>
      </c>
      <c r="BK37">
        <f t="shared" ca="1" si="15"/>
        <v>1.3550135501355016E-3</v>
      </c>
      <c r="BL37">
        <f t="shared" ca="1" si="16"/>
        <v>0.33197831978319786</v>
      </c>
      <c r="BM37" t="str">
        <f ca="1">OFFSET([1]EquipTable!$A$1,ROW()-1,0)</f>
        <v>Equip2402</v>
      </c>
      <c r="BO37">
        <f ca="1">IF(VLOOKUP($BR37,[2]ActorTable!$1:$1048576,MATCH("업데이트순번",[2]ActorTable!$1:$1,0),0)&lt;=$BP$1,1,0)
*IF(MID(BR37,7,1)="2",0.1,1)</f>
        <v>0</v>
      </c>
      <c r="BP37">
        <f t="shared" ca="1" si="17"/>
        <v>0</v>
      </c>
      <c r="BQ37">
        <f t="shared" ca="1" si="18"/>
        <v>0.87450980392156819</v>
      </c>
      <c r="BR37" t="str">
        <f ca="1">OFFSET([2]ActorTable!$A$1,ROW()-1,0)</f>
        <v>Actor0236</v>
      </c>
      <c r="BS37" t="str">
        <f ca="1">VLOOKUP($BR37,[2]ActorTable!$1:$1048576,MATCH("이름참고",[2]ActorTable!$1:$1,0),0)</f>
        <v>나인</v>
      </c>
    </row>
    <row r="38" spans="1:71">
      <c r="A38">
        <v>6</v>
      </c>
      <c r="B38">
        <v>1</v>
      </c>
      <c r="C38">
        <f t="shared" si="0"/>
        <v>0</v>
      </c>
      <c r="D38">
        <f t="shared" ca="1" si="11"/>
        <v>0.65146427724491218</v>
      </c>
      <c r="E38">
        <f t="shared" ca="1" si="11"/>
        <v>0.22800667953449349</v>
      </c>
      <c r="F38">
        <f t="shared" ca="1" si="1"/>
        <v>0.12556453595946149</v>
      </c>
      <c r="G38">
        <f t="shared" ca="1" si="1"/>
        <v>0.43195912262697578</v>
      </c>
      <c r="H38">
        <f t="shared" ca="1" si="1"/>
        <v>0.60367243222494527</v>
      </c>
      <c r="I38">
        <f t="shared" ca="1" si="1"/>
        <v>0.84880734370144384</v>
      </c>
      <c r="L38" t="str">
        <f t="shared" ca="1" si="2"/>
        <v>지정 장비</v>
      </c>
      <c r="M38" t="str">
        <f t="shared" ca="1" si="3"/>
        <v>Equip2001</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900</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13"/>
        <v>0</v>
      </c>
      <c r="T38" t="s">
        <v>83</v>
      </c>
      <c r="U38" t="s">
        <v>191</v>
      </c>
      <c r="V38">
        <v>1</v>
      </c>
      <c r="W38" t="s">
        <v>130</v>
      </c>
      <c r="Y38">
        <v>3800</v>
      </c>
      <c r="Z38" t="str">
        <f t="shared" ca="1" si="4"/>
        <v>fe</v>
      </c>
      <c r="AA38" t="s">
        <v>83</v>
      </c>
      <c r="AB38" t="s">
        <v>191</v>
      </c>
      <c r="AC38">
        <v>1</v>
      </c>
      <c r="AD38" t="s">
        <v>130</v>
      </c>
      <c r="AF38">
        <v>3800</v>
      </c>
      <c r="AG38" t="str">
        <f t="shared" si="5"/>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f ca="1">IF(VLOOKUP($BM38,[1]EquipTable!$1:$1048576,MATCH("업데이트순번",[1]EquipTable!$1:$1,0),0)&lt;=$BK$1,1,0)
*IF(MID(BM38,7,1)="4",0.1,1)</f>
        <v>0</v>
      </c>
      <c r="BK38">
        <f t="shared" ca="1" si="15"/>
        <v>0</v>
      </c>
      <c r="BL38">
        <f t="shared" ca="1" si="16"/>
        <v>0.33333333333333337</v>
      </c>
      <c r="BM38" t="str">
        <f ca="1">OFFSET([1]EquipTable!$A$1,ROW()-1,0)</f>
        <v>Equip2403</v>
      </c>
      <c r="BO38">
        <f ca="1">IF(VLOOKUP($BR38,[2]ActorTable!$1:$1048576,MATCH("업데이트순번",[2]ActorTable!$1:$1,0),0)&lt;=$BP$1,1,0)
*IF(MID(BR38,7,1)="2",0.1,1)</f>
        <v>1</v>
      </c>
      <c r="BP38">
        <f t="shared" ca="1" si="17"/>
        <v>3.9215686274509796E-2</v>
      </c>
      <c r="BQ38">
        <f t="shared" ca="1" si="18"/>
        <v>0.87450980392156819</v>
      </c>
      <c r="BR38" t="str">
        <f ca="1">OFFSET([2]ActorTable!$A$1,ROW()-1,0)</f>
        <v>Actor0037</v>
      </c>
      <c r="BS38" t="str">
        <f ca="1">VLOOKUP($BR38,[2]ActorTable!$1:$1048576,MATCH("이름참고",[2]ActorTable!$1:$1,0),0)</f>
        <v>튤린</v>
      </c>
    </row>
    <row r="39" spans="1:71">
      <c r="A39">
        <v>6</v>
      </c>
      <c r="B39">
        <v>2</v>
      </c>
      <c r="C39">
        <f t="shared" si="0"/>
        <v>0</v>
      </c>
      <c r="D39">
        <f t="shared" ca="1" si="11"/>
        <v>0.20102157105330265</v>
      </c>
      <c r="E39">
        <f t="shared" ca="1" si="11"/>
        <v>0.69286951751142223</v>
      </c>
      <c r="F39">
        <f t="shared" ca="1" si="1"/>
        <v>0.47503548815709395</v>
      </c>
      <c r="G39">
        <f t="shared" ca="1" si="1"/>
        <v>0.97040157771713131</v>
      </c>
      <c r="H39">
        <f t="shared" ca="1" si="1"/>
        <v>0.54414979358215765</v>
      </c>
      <c r="I39">
        <f t="shared" ca="1" si="1"/>
        <v>0.53437181951677482</v>
      </c>
      <c r="L39" t="str">
        <f t="shared" ca="1" si="2"/>
        <v>안 지정 캐릭터 PP 영웅등급</v>
      </c>
      <c r="M39">
        <f t="shared" ca="1" si="3"/>
        <v>69286</v>
      </c>
      <c r="N39">
        <f t="shared" ca="1" si="12"/>
        <v>13</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1300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92</v>
      </c>
      <c r="U39">
        <v>69926</v>
      </c>
      <c r="V39">
        <v>13</v>
      </c>
      <c r="W39" t="s">
        <v>130</v>
      </c>
      <c r="Y39">
        <v>1300</v>
      </c>
      <c r="Z39" t="str">
        <f t="shared" ca="1" si="4"/>
        <v>uph</v>
      </c>
      <c r="AA39" t="s">
        <v>92</v>
      </c>
      <c r="AB39">
        <v>69926</v>
      </c>
      <c r="AC39">
        <v>13</v>
      </c>
      <c r="AD39" t="s">
        <v>130</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f ca="1">IF(VLOOKUP($BM39,[1]EquipTable!$1:$1048576,MATCH("업데이트순번",[1]EquipTable!$1:$1,0),0)&lt;=$BK$1,1,0)
*IF(MID(BM39,7,1)="4",0.1,1)</f>
        <v>0</v>
      </c>
      <c r="BK39">
        <f t="shared" ca="1" si="15"/>
        <v>0</v>
      </c>
      <c r="BL39">
        <f t="shared" ca="1" si="16"/>
        <v>0.33333333333333337</v>
      </c>
      <c r="BM39" t="str">
        <f ca="1">OFFSET([1]EquipTable!$A$1,ROW()-1,0)</f>
        <v>Equip2404</v>
      </c>
      <c r="BO39">
        <f ca="1">IF(VLOOKUP($BR39,[2]ActorTable!$1:$1048576,MATCH("업데이트순번",[2]ActorTable!$1:$1,0),0)&lt;=$BP$1,1,0)
*IF(MID(BR39,7,1)="2",0.1,1)</f>
        <v>0.1</v>
      </c>
      <c r="BP39">
        <f t="shared" ca="1" si="17"/>
        <v>3.9215686274509803E-3</v>
      </c>
      <c r="BQ39">
        <f t="shared" ca="1" si="18"/>
        <v>0.91372549019607796</v>
      </c>
      <c r="BR39" t="str">
        <f ca="1">OFFSET([2]ActorTable!$A$1,ROW()-1,0)</f>
        <v>Actor2238</v>
      </c>
      <c r="BS39" t="str">
        <f ca="1">VLOOKUP($BR39,[2]ActorTable!$1:$1048576,MATCH("이름참고",[2]ActorTable!$1:$1,0),0)</f>
        <v>니엘</v>
      </c>
    </row>
    <row r="40" spans="1:71">
      <c r="A40">
        <v>6</v>
      </c>
      <c r="B40">
        <v>3</v>
      </c>
      <c r="C40">
        <f t="shared" si="0"/>
        <v>0</v>
      </c>
      <c r="D40">
        <f t="shared" ca="1" si="11"/>
        <v>0.92499943051152078</v>
      </c>
      <c r="E40">
        <f t="shared" ca="1" si="11"/>
        <v>0.55136133052572145</v>
      </c>
      <c r="F40">
        <f t="shared" ca="1" si="1"/>
        <v>0.52788004682645762</v>
      </c>
      <c r="G40">
        <f t="shared" ca="1" si="1"/>
        <v>0.48712540445149433</v>
      </c>
      <c r="H40">
        <f t="shared" ca="1" si="1"/>
        <v>0.49737094923071057</v>
      </c>
      <c r="I40">
        <f t="shared" ca="1" si="1"/>
        <v>0.35404210134671776</v>
      </c>
      <c r="L40" t="str">
        <f t="shared" ca="1" si="2"/>
        <v>안 지정 캐릭터 PP 일반등급</v>
      </c>
      <c r="M40">
        <f t="shared" ca="1" si="3"/>
        <v>55136</v>
      </c>
      <c r="N40">
        <f t="shared" ca="1" si="12"/>
        <v>12</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1200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93</v>
      </c>
      <c r="U40">
        <v>30384</v>
      </c>
      <c r="V40">
        <v>10</v>
      </c>
      <c r="W40" t="s">
        <v>130</v>
      </c>
      <c r="Y40">
        <v>1000</v>
      </c>
      <c r="Z40" t="str">
        <f t="shared" ca="1" si="4"/>
        <v>upn</v>
      </c>
      <c r="AA40" t="s">
        <v>93</v>
      </c>
      <c r="AB40">
        <v>30384</v>
      </c>
      <c r="AC40">
        <v>10</v>
      </c>
      <c r="AD40" t="s">
        <v>130</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f ca="1">IF(VLOOKUP($BM40,[1]EquipTable!$1:$1048576,MATCH("업데이트순번",[1]EquipTable!$1:$1,0),0)&lt;=$BK$1,1,0)
*IF(MID(BM40,7,1)="4",0.1,1)</f>
        <v>0</v>
      </c>
      <c r="BK40">
        <f t="shared" ca="1" si="15"/>
        <v>0</v>
      </c>
      <c r="BL40">
        <f t="shared" ca="1" si="16"/>
        <v>0.33333333333333337</v>
      </c>
      <c r="BM40" t="str">
        <f ca="1">OFFSET([1]EquipTable!$A$1,ROW()-1,0)</f>
        <v>Equip2405</v>
      </c>
      <c r="BO40">
        <f ca="1">IF(VLOOKUP($BR40,[2]ActorTable!$1:$1048576,MATCH("업데이트순번",[2]ActorTable!$1:$1,0),0)&lt;=$BP$1,1,0)
*IF(MID(BR40,7,1)="2",0.1,1)</f>
        <v>1</v>
      </c>
      <c r="BP40">
        <f t="shared" ca="1" si="17"/>
        <v>3.9215686274509796E-2</v>
      </c>
      <c r="BQ40">
        <f t="shared" ca="1" si="18"/>
        <v>0.91764705882352893</v>
      </c>
      <c r="BR40" t="str">
        <f ca="1">OFFSET([2]ActorTable!$A$1,ROW()-1,0)</f>
        <v>Actor1039</v>
      </c>
      <c r="BS40" t="str">
        <f ca="1">VLOOKUP($BR40,[2]ActorTable!$1:$1048576,MATCH("이름참고",[2]ActorTable!$1:$1,0),0)</f>
        <v>플랜도</v>
      </c>
    </row>
    <row r="41" spans="1:71">
      <c r="A41">
        <v>6</v>
      </c>
      <c r="B41">
        <v>4</v>
      </c>
      <c r="C41">
        <f t="shared" si="0"/>
        <v>0</v>
      </c>
      <c r="D41">
        <f t="shared" ca="1" si="11"/>
        <v>7.5680584348883362E-2</v>
      </c>
      <c r="E41">
        <f t="shared" ca="1" si="11"/>
        <v>0.35512167734701894</v>
      </c>
      <c r="F41">
        <f t="shared" ca="1" si="1"/>
        <v>0.72565728000369722</v>
      </c>
      <c r="G41">
        <f t="shared" ca="1" si="1"/>
        <v>0.70025022601763287</v>
      </c>
      <c r="H41">
        <f t="shared" ca="1" si="1"/>
        <v>0.26630435315124434</v>
      </c>
      <c r="I41">
        <f t="shared" ca="1" si="1"/>
        <v>0.20625823308616875</v>
      </c>
      <c r="L41" t="str">
        <f t="shared" ca="1" si="2"/>
        <v>안 지정 캐릭터 PP 일반등급</v>
      </c>
      <c r="M41">
        <f t="shared" ca="1" si="3"/>
        <v>35512</v>
      </c>
      <c r="N41">
        <f t="shared" ca="1" si="12"/>
        <v>11</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1100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93</v>
      </c>
      <c r="U41">
        <v>36227</v>
      </c>
      <c r="V41">
        <v>11</v>
      </c>
      <c r="W41" t="s">
        <v>130</v>
      </c>
      <c r="Y41">
        <v>1100</v>
      </c>
      <c r="Z41" t="str">
        <f t="shared" ca="1" si="4"/>
        <v>upn</v>
      </c>
      <c r="AA41" t="s">
        <v>93</v>
      </c>
      <c r="AB41">
        <v>36227</v>
      </c>
      <c r="AC41">
        <v>11</v>
      </c>
      <c r="AD41" t="s">
        <v>130</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f ca="1">IF(VLOOKUP($BM41,[1]EquipTable!$1:$1048576,MATCH("업데이트순번",[1]EquipTable!$1:$1,0),0)&lt;=$BK$1,1,0)
*IF(MID(BM41,7,1)="4",0.1,1)</f>
        <v>1</v>
      </c>
      <c r="BK41">
        <f t="shared" ca="1" si="15"/>
        <v>1.3550135501355014E-2</v>
      </c>
      <c r="BL41">
        <f t="shared" ca="1" si="16"/>
        <v>0.33333333333333337</v>
      </c>
      <c r="BM41" t="str">
        <f ca="1">OFFSET([1]EquipTable!$A$1,ROW()-1,0)</f>
        <v>Equip3001</v>
      </c>
      <c r="BO41">
        <f ca="1">IF(VLOOKUP($BR41,[2]ActorTable!$1:$1048576,MATCH("업데이트순번",[2]ActorTable!$1:$1,0),0)&lt;=$BP$1,1,0)
*IF(MID(BR41,7,1)="2",0.1,1)</f>
        <v>0.1</v>
      </c>
      <c r="BP41">
        <f t="shared" ca="1" si="17"/>
        <v>3.9215686274509803E-3</v>
      </c>
      <c r="BQ41">
        <f t="shared" ca="1" si="18"/>
        <v>0.9568627450980387</v>
      </c>
      <c r="BR41" t="str">
        <f ca="1">OFFSET([2]ActorTable!$A$1,ROW()-1,0)</f>
        <v>Actor0240</v>
      </c>
      <c r="BS41" t="str">
        <f ca="1">VLOOKUP($BR41,[2]ActorTable!$1:$1048576,MATCH("이름참고",[2]ActorTable!$1:$1,0),0)</f>
        <v>클레타</v>
      </c>
    </row>
    <row r="42" spans="1:71">
      <c r="A42">
        <v>6</v>
      </c>
      <c r="B42">
        <v>5</v>
      </c>
      <c r="C42">
        <f t="shared" si="0"/>
        <v>0</v>
      </c>
      <c r="D42">
        <f t="shared" ca="1" si="11"/>
        <v>0.81721618835257581</v>
      </c>
      <c r="E42">
        <f t="shared" ca="1" si="11"/>
        <v>0.74637147700856654</v>
      </c>
      <c r="F42">
        <f t="shared" ca="1" si="1"/>
        <v>0.68494134129055395</v>
      </c>
      <c r="G42">
        <f t="shared" ca="1" si="1"/>
        <v>4.1070220500263988E-2</v>
      </c>
      <c r="H42">
        <f t="shared" ca="1" si="1"/>
        <v>0.31922443915151488</v>
      </c>
      <c r="I42">
        <f t="shared" ca="1" si="1"/>
        <v>0.34142342410390647</v>
      </c>
      <c r="J42" t="s">
        <v>87</v>
      </c>
      <c r="K42" t="s">
        <v>223</v>
      </c>
      <c r="L42" t="str">
        <f t="shared" si="2"/>
        <v>지정 캐릭터 PP</v>
      </c>
      <c r="M42" t="str">
        <f t="shared" ca="1" si="3"/>
        <v>Actor0201</v>
      </c>
      <c r="N42">
        <f t="shared" ca="1" si="12"/>
        <v>142</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44</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34</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13"/>
        <v>1</v>
      </c>
      <c r="T42" t="s">
        <v>87</v>
      </c>
      <c r="U42" t="s">
        <v>224</v>
      </c>
      <c r="V42">
        <v>169</v>
      </c>
      <c r="W42" t="s">
        <v>134</v>
      </c>
      <c r="X42">
        <v>52</v>
      </c>
      <c r="Y42">
        <v>45</v>
      </c>
      <c r="Z42" t="str">
        <f t="shared" ca="1" si="4"/>
        <v>fp</v>
      </c>
      <c r="AA42" t="s">
        <v>87</v>
      </c>
      <c r="AB42" t="s">
        <v>224</v>
      </c>
      <c r="AC42">
        <v>169</v>
      </c>
      <c r="AD42" t="s">
        <v>134</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f ca="1">IF(VLOOKUP($BM42,[1]EquipTable!$1:$1048576,MATCH("업데이트순번",[1]EquipTable!$1:$1,0),0)&lt;=$BK$1,1,0)
*IF(MID(BM42,7,1)="4",0.1,1)</f>
        <v>1</v>
      </c>
      <c r="BK42">
        <f t="shared" ca="1" si="15"/>
        <v>1.3550135501355014E-2</v>
      </c>
      <c r="BL42">
        <f t="shared" ca="1" si="16"/>
        <v>0.3468834688346884</v>
      </c>
      <c r="BM42" t="str">
        <f ca="1">OFFSET([1]EquipTable!$A$1,ROW()-1,0)</f>
        <v>Equip3002</v>
      </c>
      <c r="BO42">
        <f ca="1">IF(VLOOKUP($BR42,[2]ActorTable!$1:$1048576,MATCH("업데이트순번",[2]ActorTable!$1:$1,0),0)&lt;=$BP$1,1,0)
*IF(MID(BR42,7,1)="2",0.1,1)</f>
        <v>1</v>
      </c>
      <c r="BP42">
        <f t="shared" ca="1" si="17"/>
        <v>3.9215686274509796E-2</v>
      </c>
      <c r="BQ42">
        <f t="shared" ca="1" si="18"/>
        <v>0.96078431372548967</v>
      </c>
      <c r="BR42" t="str">
        <f ca="1">OFFSET([2]ActorTable!$A$1,ROW()-1,0)</f>
        <v>Actor1141</v>
      </c>
      <c r="BS42" t="str">
        <f ca="1">VLOOKUP($BR42,[2]ActorTable!$1:$1048576,MATCH("이름참고",[2]ActorTable!$1:$1,0),0)</f>
        <v>오비우스</v>
      </c>
    </row>
    <row r="43" spans="1:71">
      <c r="A43">
        <v>6</v>
      </c>
      <c r="B43">
        <v>6</v>
      </c>
      <c r="C43">
        <f t="shared" si="0"/>
        <v>0</v>
      </c>
      <c r="D43">
        <f t="shared" ca="1" si="11"/>
        <v>0.20742513173871902</v>
      </c>
      <c r="E43">
        <f t="shared" ca="1" si="11"/>
        <v>0.18802059565450768</v>
      </c>
      <c r="F43">
        <f t="shared" ca="1" si="1"/>
        <v>1.0013480224125404E-2</v>
      </c>
      <c r="G43">
        <f t="shared" ca="1" si="1"/>
        <v>0.97200232965111266</v>
      </c>
      <c r="H43">
        <f t="shared" ca="1" si="1"/>
        <v>4.0672275577411043E-2</v>
      </c>
      <c r="I43">
        <f t="shared" ca="1" si="1"/>
        <v>0.20641159562876876</v>
      </c>
      <c r="J43" t="s">
        <v>91</v>
      </c>
      <c r="L43" t="str">
        <f t="shared" si="2"/>
        <v>안 지정 캐릭터 영웅등급</v>
      </c>
      <c r="M43">
        <f t="shared" ca="1" si="3"/>
        <v>18802</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200</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131</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91</v>
      </c>
      <c r="U43">
        <v>80276</v>
      </c>
      <c r="V43">
        <v>1</v>
      </c>
      <c r="W43" t="s">
        <v>134</v>
      </c>
      <c r="X43">
        <v>206</v>
      </c>
      <c r="Y43">
        <v>131</v>
      </c>
      <c r="Z43" t="str">
        <f t="shared" ca="1" si="4"/>
        <v>uch</v>
      </c>
      <c r="AA43" t="s">
        <v>91</v>
      </c>
      <c r="AB43">
        <v>80276</v>
      </c>
      <c r="AC43">
        <v>1</v>
      </c>
      <c r="AD43" t="s">
        <v>134</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f ca="1">IF(VLOOKUP($BM43,[1]EquipTable!$1:$1048576,MATCH("업데이트순번",[1]EquipTable!$1:$1,0),0)&lt;=$BK$1,1,0)
*IF(MID(BM43,7,1)="4",0.1,1)</f>
        <v>1</v>
      </c>
      <c r="BK43">
        <f t="shared" ca="1" si="15"/>
        <v>1.3550135501355014E-2</v>
      </c>
      <c r="BL43">
        <f t="shared" ca="1" si="16"/>
        <v>0.36043360433604343</v>
      </c>
      <c r="BM43" t="str">
        <f ca="1">OFFSET([1]EquipTable!$A$1,ROW()-1,0)</f>
        <v>Equip3101</v>
      </c>
      <c r="BO43">
        <f ca="1">IF(VLOOKUP($BR43,[2]ActorTable!$1:$1048576,MATCH("업데이트순번",[2]ActorTable!$1:$1,0),0)&lt;=$BP$1,1,0)
*IF(MID(BR43,7,1)="2",0.1,1)</f>
        <v>0</v>
      </c>
      <c r="BP43">
        <f t="shared" ca="1" si="17"/>
        <v>0</v>
      </c>
      <c r="BQ43">
        <f t="shared" ca="1" si="18"/>
        <v>0.99999999999999944</v>
      </c>
      <c r="BR43" t="str">
        <f ca="1">OFFSET([2]ActorTable!$A$1,ROW()-1,0)</f>
        <v>Actor3242</v>
      </c>
      <c r="BS43" t="str">
        <f ca="1">VLOOKUP($BR43,[2]ActorTable!$1:$1048576,MATCH("이름참고",[2]ActorTable!$1:$1,0),0)</f>
        <v>앰비엘라</v>
      </c>
    </row>
    <row r="44" spans="1:71">
      <c r="A44">
        <v>7</v>
      </c>
      <c r="B44">
        <v>0</v>
      </c>
      <c r="C44">
        <f t="shared" si="0"/>
        <v>0</v>
      </c>
      <c r="D44">
        <f t="shared" ca="1" si="11"/>
        <v>0.92203644827840059</v>
      </c>
      <c r="E44">
        <f t="shared" ca="1" si="11"/>
        <v>0.96227667618563073</v>
      </c>
      <c r="F44">
        <f t="shared" ca="1" si="1"/>
        <v>0.56666671750445863</v>
      </c>
      <c r="G44">
        <f t="shared" ca="1" si="1"/>
        <v>0.70756870144640494</v>
      </c>
      <c r="H44">
        <f t="shared" ca="1" si="1"/>
        <v>0.2535759137553929</v>
      </c>
      <c r="I44">
        <f t="shared" ca="1" si="1"/>
        <v>9.8260259468670119E-2</v>
      </c>
      <c r="L44" t="str">
        <f t="shared" ca="1" si="2"/>
        <v>캐릭터 상자 일반등급</v>
      </c>
      <c r="M44" t="str">
        <f t="shared" ca="1" si="3"/>
        <v>삭제</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DI</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삭제</v>
      </c>
      <c r="Q44">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29</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13"/>
        <v>0</v>
      </c>
      <c r="T44" t="s">
        <v>83</v>
      </c>
      <c r="U44" t="s">
        <v>187</v>
      </c>
      <c r="V44">
        <v>1</v>
      </c>
      <c r="W44" t="s">
        <v>134</v>
      </c>
      <c r="Y44">
        <v>15</v>
      </c>
      <c r="Z44" t="str">
        <f t="shared" ca="1" si="4"/>
        <v>fe</v>
      </c>
      <c r="AA44" t="s">
        <v>83</v>
      </c>
      <c r="AB44" t="s">
        <v>187</v>
      </c>
      <c r="AC44">
        <v>1</v>
      </c>
      <c r="AD44" t="s">
        <v>134</v>
      </c>
      <c r="AF44">
        <v>15</v>
      </c>
      <c r="AG44" t="str">
        <f t="shared" si="5"/>
        <v/>
      </c>
      <c r="AH44" t="str">
        <f ca="1">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빛나는 보석의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f ca="1">IF(VLOOKUP($BM44,[1]EquipTable!$1:$1048576,MATCH("업데이트순번",[1]EquipTable!$1:$1,0),0)&lt;=$BK$1,1,0)
*IF(MID(BM44,7,1)="4",0.1,1)</f>
        <v>1</v>
      </c>
      <c r="BK44">
        <f t="shared" ca="1" si="15"/>
        <v>1.3550135501355014E-2</v>
      </c>
      <c r="BL44">
        <f t="shared" ca="1" si="16"/>
        <v>0.37398373983739847</v>
      </c>
      <c r="BM44" t="str">
        <f ca="1">OFFSET([1]EquipTable!$A$1,ROW()-1,0)</f>
        <v>Equip3102</v>
      </c>
      <c r="BO44">
        <f>IF(VLOOKUP($BR44,[2]ActorTable!$1:$1048576,MATCH("업데이트순번",[2]ActorTable!$1:$1,0),0)&lt;=$BP$1,1,0)
*IF(MID(BR44,7,1)="2",0.1,1)</f>
        <v>0</v>
      </c>
      <c r="BP44">
        <f t="shared" ca="1" si="17"/>
        <v>0</v>
      </c>
      <c r="BQ44">
        <f t="shared" ca="1" si="18"/>
        <v>0.99999999999999944</v>
      </c>
      <c r="BR44" t="s">
        <v>225</v>
      </c>
      <c r="BS44" t="str">
        <f>VLOOKUP($BR44,[2]ActorTable!$1:$1048576,MATCH("이름참고",[2]ActorTable!$1:$1,0),0)</f>
        <v>레나</v>
      </c>
    </row>
    <row r="45" spans="1:71">
      <c r="A45">
        <v>7</v>
      </c>
      <c r="B45">
        <v>1</v>
      </c>
      <c r="C45">
        <f t="shared" si="0"/>
        <v>0</v>
      </c>
      <c r="D45">
        <f t="shared" ca="1" si="11"/>
        <v>0.67261212216135435</v>
      </c>
      <c r="E45">
        <f t="shared" ca="1" si="11"/>
        <v>0.75418667039109155</v>
      </c>
      <c r="F45">
        <f t="shared" ca="1" si="1"/>
        <v>0.61428784839243977</v>
      </c>
      <c r="G45">
        <f t="shared" ca="1" si="1"/>
        <v>0.80579010636052195</v>
      </c>
      <c r="H45">
        <f t="shared" ca="1" si="1"/>
        <v>0.77346041172975144</v>
      </c>
      <c r="I45">
        <f t="shared" ca="1" si="1"/>
        <v>0.95714462448168136</v>
      </c>
      <c r="L45" t="str">
        <f t="shared" ca="1" si="2"/>
        <v>지정 장비</v>
      </c>
      <c r="M45" t="str">
        <f t="shared" ca="1" si="3"/>
        <v>Equip6301</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GO</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23000</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13"/>
        <v>0</v>
      </c>
      <c r="T45" t="s">
        <v>83</v>
      </c>
      <c r="U45" t="s">
        <v>114</v>
      </c>
      <c r="V45">
        <v>1</v>
      </c>
      <c r="W45" t="s">
        <v>130</v>
      </c>
      <c r="Y45">
        <v>800</v>
      </c>
      <c r="Z45" t="str">
        <f t="shared" ca="1" si="4"/>
        <v>fe</v>
      </c>
      <c r="AA45" t="s">
        <v>83</v>
      </c>
      <c r="AB45" t="s">
        <v>114</v>
      </c>
      <c r="AC45">
        <v>1</v>
      </c>
      <c r="AD45" t="s">
        <v>130</v>
      </c>
      <c r="AF45">
        <v>800</v>
      </c>
      <c r="AG45" t="str">
        <f t="shared" si="5"/>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석공의 망치</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f ca="1">IF(VLOOKUP($BM45,[1]EquipTable!$1:$1048576,MATCH("업데이트순번",[1]EquipTable!$1:$1,0),0)&lt;=$BK$1,1,0)
*IF(MID(BM45,7,1)="4",0.1,1)</f>
        <v>1</v>
      </c>
      <c r="BK45">
        <f t="shared" ca="1" si="15"/>
        <v>1.3550135501355014E-2</v>
      </c>
      <c r="BL45">
        <f t="shared" ca="1" si="16"/>
        <v>0.3875338753387535</v>
      </c>
      <c r="BM45" t="str">
        <f ca="1">OFFSET([1]EquipTable!$A$1,ROW()-1,0)</f>
        <v>Equip3201</v>
      </c>
      <c r="BO45">
        <f>IF(VLOOKUP($BR45,[2]ActorTable!$1:$1048576,MATCH("업데이트순번",[2]ActorTable!$1:$1,0),0)&lt;=$BP$1,1,0)
*IF(MID(BR45,7,1)="2",0.1,1)</f>
        <v>0</v>
      </c>
      <c r="BP45">
        <f t="shared" ca="1" si="17"/>
        <v>0</v>
      </c>
      <c r="BQ45">
        <f t="shared" ca="1" si="18"/>
        <v>0.99999999999999944</v>
      </c>
      <c r="BR45" t="s">
        <v>226</v>
      </c>
      <c r="BS45" t="str">
        <f>VLOOKUP($BR45,[2]ActorTable!$1:$1048576,MATCH("이름참고",[2]ActorTable!$1:$1,0),0)</f>
        <v>서린</v>
      </c>
    </row>
    <row r="46" spans="1:71">
      <c r="A46">
        <v>7</v>
      </c>
      <c r="B46">
        <v>2</v>
      </c>
      <c r="C46">
        <f t="shared" si="0"/>
        <v>0</v>
      </c>
      <c r="D46">
        <f t="shared" ca="1" si="11"/>
        <v>0.90765570376468496</v>
      </c>
      <c r="E46">
        <f t="shared" ca="1" si="11"/>
        <v>0.96213770987896108</v>
      </c>
      <c r="F46">
        <f t="shared" ca="1" si="1"/>
        <v>0.77434135360425627</v>
      </c>
      <c r="G46">
        <f t="shared" ca="1" si="1"/>
        <v>0.17897495809104569</v>
      </c>
      <c r="H46">
        <f t="shared" ca="1" si="1"/>
        <v>0.45029839728972221</v>
      </c>
      <c r="I46">
        <f t="shared" ca="1" si="1"/>
        <v>0.37840438015967959</v>
      </c>
      <c r="L46" t="str">
        <f t="shared" ca="1" si="2"/>
        <v>안 지정 캐릭터 PP 영웅등급</v>
      </c>
      <c r="M46">
        <f t="shared" ca="1" si="3"/>
        <v>96213</v>
      </c>
      <c r="N46">
        <f t="shared" ca="1" si="12"/>
        <v>14</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1400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92</v>
      </c>
      <c r="U46">
        <v>97873</v>
      </c>
      <c r="V46">
        <v>14</v>
      </c>
      <c r="W46" t="s">
        <v>130</v>
      </c>
      <c r="Y46">
        <v>1400</v>
      </c>
      <c r="Z46" t="str">
        <f t="shared" ca="1" si="4"/>
        <v>uph</v>
      </c>
      <c r="AA46" t="s">
        <v>92</v>
      </c>
      <c r="AB46">
        <v>97873</v>
      </c>
      <c r="AC46">
        <v>14</v>
      </c>
      <c r="AD46" t="s">
        <v>130</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f ca="1">IF(VLOOKUP($BM46,[1]EquipTable!$1:$1048576,MATCH("업데이트순번",[1]EquipTable!$1:$1,0),0)&lt;=$BK$1,1,0)
*IF(MID(BM46,7,1)="4",0.1,1)</f>
        <v>1</v>
      </c>
      <c r="BK46">
        <f t="shared" ca="1" si="15"/>
        <v>1.3550135501355014E-2</v>
      </c>
      <c r="BL46">
        <f t="shared" ca="1" si="16"/>
        <v>0.40108401084010853</v>
      </c>
      <c r="BM46" t="str">
        <f ca="1">OFFSET([1]EquipTable!$A$1,ROW()-1,0)</f>
        <v>Equip3202</v>
      </c>
    </row>
    <row r="47" spans="1:71">
      <c r="A47">
        <v>7</v>
      </c>
      <c r="B47">
        <v>3</v>
      </c>
      <c r="C47">
        <f t="shared" si="0"/>
        <v>0</v>
      </c>
      <c r="D47">
        <f t="shared" ca="1" si="11"/>
        <v>0.70037361878520021</v>
      </c>
      <c r="E47">
        <f t="shared" ca="1" si="11"/>
        <v>0.50323659852008951</v>
      </c>
      <c r="F47">
        <f t="shared" ca="1" si="1"/>
        <v>0.68675129392381695</v>
      </c>
      <c r="G47">
        <f t="shared" ca="1" si="1"/>
        <v>0.18895210517739702</v>
      </c>
      <c r="H47">
        <f t="shared" ca="1" si="1"/>
        <v>6.9144836324585901E-2</v>
      </c>
      <c r="I47">
        <f t="shared" ca="1" si="1"/>
        <v>0.45915325089803805</v>
      </c>
      <c r="L47" t="str">
        <f t="shared" ca="1" si="2"/>
        <v>안 지정 캐릭터 PP 일반등급</v>
      </c>
      <c r="M47">
        <f t="shared" ca="1" si="3"/>
        <v>50323</v>
      </c>
      <c r="N47">
        <f t="shared" ca="1" si="12"/>
        <v>12</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1200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92</v>
      </c>
      <c r="U47">
        <v>45876</v>
      </c>
      <c r="V47">
        <v>11</v>
      </c>
      <c r="W47" t="s">
        <v>130</v>
      </c>
      <c r="Y47">
        <v>1100</v>
      </c>
      <c r="Z47" t="str">
        <f t="shared" ca="1" si="4"/>
        <v>uph</v>
      </c>
      <c r="AA47" t="s">
        <v>92</v>
      </c>
      <c r="AB47">
        <v>45876</v>
      </c>
      <c r="AC47">
        <v>11</v>
      </c>
      <c r="AD47" t="s">
        <v>130</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f ca="1">IF(VLOOKUP($BM47,[1]EquipTable!$1:$1048576,MATCH("업데이트순번",[1]EquipTable!$1:$1,0),0)&lt;=$BK$1,1,0)
*IF(MID(BM47,7,1)="4",0.1,1)</f>
        <v>1</v>
      </c>
      <c r="BK47">
        <f t="shared" ca="1" si="15"/>
        <v>1.3550135501355014E-2</v>
      </c>
      <c r="BL47">
        <f t="shared" ca="1" si="16"/>
        <v>0.41463414634146356</v>
      </c>
      <c r="BM47" t="str">
        <f ca="1">OFFSET([1]EquipTable!$A$1,ROW()-1,0)</f>
        <v>Equip3301</v>
      </c>
    </row>
    <row r="48" spans="1:71">
      <c r="A48">
        <v>7</v>
      </c>
      <c r="B48">
        <v>4</v>
      </c>
      <c r="C48">
        <f t="shared" si="0"/>
        <v>0</v>
      </c>
      <c r="D48">
        <f t="shared" ca="1" si="11"/>
        <v>0.7599832569299666</v>
      </c>
      <c r="E48">
        <f t="shared" ca="1" si="11"/>
        <v>0.79035231539706796</v>
      </c>
      <c r="F48">
        <f t="shared" ca="1" si="1"/>
        <v>0.49263726242027939</v>
      </c>
      <c r="G48">
        <f t="shared" ca="1" si="1"/>
        <v>0.2516366718319426</v>
      </c>
      <c r="H48">
        <f t="shared" ca="1" si="1"/>
        <v>0.83574471770694192</v>
      </c>
      <c r="I48">
        <f t="shared" ca="1" si="1"/>
        <v>0.43629498538937062</v>
      </c>
      <c r="L48" t="str">
        <f t="shared" ca="1" si="2"/>
        <v>안 지정 캐릭터 PP 일반등급</v>
      </c>
      <c r="M48">
        <f t="shared" ca="1" si="3"/>
        <v>79035</v>
      </c>
      <c r="N48">
        <f t="shared" ca="1" si="12"/>
        <v>13</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1300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93</v>
      </c>
      <c r="U48">
        <v>31434</v>
      </c>
      <c r="V48">
        <v>10</v>
      </c>
      <c r="W48" t="s">
        <v>130</v>
      </c>
      <c r="Y48">
        <v>1000</v>
      </c>
      <c r="Z48" t="str">
        <f t="shared" ca="1" si="4"/>
        <v>upn</v>
      </c>
      <c r="AA48" t="s">
        <v>93</v>
      </c>
      <c r="AB48">
        <v>31434</v>
      </c>
      <c r="AC48">
        <v>10</v>
      </c>
      <c r="AD48" t="s">
        <v>130</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f ca="1">IF(VLOOKUP($BM48,[1]EquipTable!$1:$1048576,MATCH("업데이트순번",[1]EquipTable!$1:$1,0),0)&lt;=$BK$1,1,0)
*IF(MID(BM48,7,1)="4",0.1,1)</f>
        <v>1</v>
      </c>
      <c r="BK48">
        <f t="shared" ca="1" si="15"/>
        <v>1.3550135501355014E-2</v>
      </c>
      <c r="BL48">
        <f t="shared" ca="1" si="16"/>
        <v>0.42818428184281859</v>
      </c>
      <c r="BM48" t="str">
        <f ca="1">OFFSET([1]EquipTable!$A$1,ROW()-1,0)</f>
        <v>Equip3302</v>
      </c>
    </row>
    <row r="49" spans="1:65">
      <c r="A49">
        <v>7</v>
      </c>
      <c r="B49">
        <v>5</v>
      </c>
      <c r="C49">
        <f t="shared" si="0"/>
        <v>0</v>
      </c>
      <c r="D49">
        <f t="shared" ca="1" si="11"/>
        <v>0.12753569412523891</v>
      </c>
      <c r="E49">
        <f t="shared" ca="1" si="11"/>
        <v>0.20125338695545247</v>
      </c>
      <c r="F49">
        <f t="shared" ca="1" si="1"/>
        <v>0.60430226071376225</v>
      </c>
      <c r="G49">
        <f t="shared" ca="1" si="1"/>
        <v>0.69756221229926119</v>
      </c>
      <c r="H49">
        <f t="shared" ca="1" si="1"/>
        <v>0.65468670068816004</v>
      </c>
      <c r="I49">
        <f t="shared" ca="1" si="1"/>
        <v>0.66890893050564781</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f ca="1">IF(VLOOKUP($BM49,[1]EquipTable!$1:$1048576,MATCH("업데이트순번",[1]EquipTable!$1:$1,0),0)&lt;=$BK$1,1,0)
*IF(MID(BM49,7,1)="4",0.1,1)</f>
        <v>0.1</v>
      </c>
      <c r="BK49">
        <f t="shared" ca="1" si="15"/>
        <v>1.3550135501355016E-3</v>
      </c>
      <c r="BL49">
        <f t="shared" ca="1" si="16"/>
        <v>0.44173441734417362</v>
      </c>
      <c r="BM49" t="str">
        <f ca="1">OFFSET([1]EquipTable!$A$1,ROW()-1,0)</f>
        <v>Equip3401</v>
      </c>
    </row>
    <row r="50" spans="1:65">
      <c r="A50">
        <v>7</v>
      </c>
      <c r="B50">
        <v>6</v>
      </c>
      <c r="C50">
        <f t="shared" si="0"/>
        <v>0</v>
      </c>
      <c r="D50">
        <f t="shared" ca="1" si="11"/>
        <v>9.494330883889246E-2</v>
      </c>
      <c r="E50">
        <f t="shared" ca="1" si="11"/>
        <v>0.46232825611407524</v>
      </c>
      <c r="F50">
        <f t="shared" ca="1" si="1"/>
        <v>0.39214022134701898</v>
      </c>
      <c r="G50">
        <f t="shared" ca="1" si="1"/>
        <v>0.89569730324381158</v>
      </c>
      <c r="H50">
        <f t="shared" ca="1" si="1"/>
        <v>8.1055704421870378E-2</v>
      </c>
      <c r="I50">
        <f t="shared" ca="1" si="1"/>
        <v>9.3835044980650428E-2</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f ca="1">IF(VLOOKUP($BM50,[1]EquipTable!$1:$1048576,MATCH("업데이트순번",[1]EquipTable!$1:$1,0),0)&lt;=$BK$1,1,0)
*IF(MID(BM50,7,1)="4",0.1,1)</f>
        <v>0.1</v>
      </c>
      <c r="BK50">
        <f t="shared" ca="1" si="15"/>
        <v>1.3550135501355016E-3</v>
      </c>
      <c r="BL50">
        <f t="shared" ca="1" si="16"/>
        <v>0.44308943089430913</v>
      </c>
      <c r="BM50" t="str">
        <f ca="1">OFFSET([1]EquipTable!$A$1,ROW()-1,0)</f>
        <v>Equip3402</v>
      </c>
    </row>
    <row r="51" spans="1:65">
      <c r="A51">
        <v>8</v>
      </c>
      <c r="B51">
        <v>0</v>
      </c>
      <c r="C51">
        <f t="shared" si="0"/>
        <v>0</v>
      </c>
      <c r="D51">
        <f t="shared" ca="1" si="11"/>
        <v>0.15112470478330364</v>
      </c>
      <c r="E51">
        <f t="shared" ca="1" si="11"/>
        <v>0.35097427095633316</v>
      </c>
      <c r="F51">
        <f t="shared" ca="1" si="1"/>
        <v>0.44208521826915415</v>
      </c>
      <c r="G51">
        <f t="shared" ca="1" si="1"/>
        <v>1.2254073894754414E-2</v>
      </c>
      <c r="H51">
        <f t="shared" ca="1" si="1"/>
        <v>0.99203969033618677</v>
      </c>
      <c r="I51">
        <f t="shared" ca="1" si="1"/>
        <v>0.87583580947971695</v>
      </c>
      <c r="L51" t="str">
        <f t="shared" ca="1" si="2"/>
        <v>지정 장비</v>
      </c>
      <c r="M51" t="str">
        <f t="shared" ca="1" si="3"/>
        <v>Equip3002</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GO</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삭제</v>
      </c>
      <c r="Q51">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900</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13"/>
        <v>0</v>
      </c>
      <c r="T51" t="s">
        <v>83</v>
      </c>
      <c r="U51" t="s">
        <v>117</v>
      </c>
      <c r="V51">
        <v>1</v>
      </c>
      <c r="W51" t="s">
        <v>130</v>
      </c>
      <c r="Y51">
        <v>1000</v>
      </c>
      <c r="Z51" t="str">
        <f t="shared" ca="1" si="4"/>
        <v>fe</v>
      </c>
      <c r="AA51" t="s">
        <v>83</v>
      </c>
      <c r="AB51" t="s">
        <v>117</v>
      </c>
      <c r="AC51">
        <v>1</v>
      </c>
      <c r="AD51" t="s">
        <v>130</v>
      </c>
      <c r="AF51">
        <v>1000</v>
      </c>
      <c r="AG51" t="str">
        <f t="shared" si="5"/>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f ca="1">IF(VLOOKUP($BM51,[1]EquipTable!$1:$1048576,MATCH("업데이트순번",[1]EquipTable!$1:$1,0),0)&lt;=$BK$1,1,0)
*IF(MID(BM51,7,1)="4",0.1,1)</f>
        <v>0</v>
      </c>
      <c r="BK51">
        <f t="shared" ca="1" si="15"/>
        <v>0</v>
      </c>
      <c r="BL51">
        <f t="shared" ca="1" si="16"/>
        <v>0.44444444444444464</v>
      </c>
      <c r="BM51" t="str">
        <f ca="1">OFFSET([1]EquipTable!$A$1,ROW()-1,0)</f>
        <v>Equip3403</v>
      </c>
    </row>
    <row r="52" spans="1:65">
      <c r="A52">
        <v>8</v>
      </c>
      <c r="B52">
        <v>1</v>
      </c>
      <c r="C52">
        <f t="shared" si="0"/>
        <v>0</v>
      </c>
      <c r="D52">
        <f t="shared" ca="1" si="11"/>
        <v>0.86706056722157809</v>
      </c>
      <c r="E52">
        <f t="shared" ca="1" si="11"/>
        <v>0.29088756556832485</v>
      </c>
      <c r="F52">
        <f t="shared" ca="1" si="1"/>
        <v>0.52432138854131605</v>
      </c>
      <c r="G52">
        <f t="shared" ca="1" si="1"/>
        <v>7.4954139482864557E-2</v>
      </c>
      <c r="H52">
        <f t="shared" ca="1" si="1"/>
        <v>0.21897068585268253</v>
      </c>
      <c r="I52">
        <f t="shared" ca="1" si="1"/>
        <v>0.47474909138027188</v>
      </c>
      <c r="L52" t="str">
        <f t="shared" ca="1" si="2"/>
        <v>지정 장비</v>
      </c>
      <c r="M52" t="str">
        <f t="shared" ca="1" si="3"/>
        <v>Equip2202</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DI</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4</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13"/>
        <v>0</v>
      </c>
      <c r="T52" t="s">
        <v>83</v>
      </c>
      <c r="U52" t="s">
        <v>209</v>
      </c>
      <c r="V52">
        <v>1</v>
      </c>
      <c r="W52" t="s">
        <v>134</v>
      </c>
      <c r="Y52">
        <v>33</v>
      </c>
      <c r="Z52" t="str">
        <f t="shared" ca="1" si="4"/>
        <v>fe</v>
      </c>
      <c r="AA52" t="s">
        <v>83</v>
      </c>
      <c r="AB52" t="s">
        <v>209</v>
      </c>
      <c r="AC52">
        <v>1</v>
      </c>
      <c r="AD52" t="s">
        <v>134</v>
      </c>
      <c r="AF52">
        <v>33</v>
      </c>
      <c r="AG52" t="str">
        <f t="shared" si="5"/>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f ca="1">IF(VLOOKUP($BM52,[1]EquipTable!$1:$1048576,MATCH("업데이트순번",[1]EquipTable!$1:$1,0),0)&lt;=$BK$1,1,0)
*IF(MID(BM52,7,1)="4",0.1,1)</f>
        <v>0</v>
      </c>
      <c r="BK52">
        <f t="shared" ca="1" si="15"/>
        <v>0</v>
      </c>
      <c r="BL52">
        <f t="shared" ca="1" si="16"/>
        <v>0.44444444444444464</v>
      </c>
      <c r="BM52" t="str">
        <f ca="1">OFFSET([1]EquipTable!$A$1,ROW()-1,0)</f>
        <v>Equip3404</v>
      </c>
    </row>
    <row r="53" spans="1:65">
      <c r="A53">
        <v>8</v>
      </c>
      <c r="B53">
        <v>2</v>
      </c>
      <c r="C53">
        <f t="shared" si="0"/>
        <v>0</v>
      </c>
      <c r="D53">
        <f t="shared" ca="1" si="11"/>
        <v>0.30204873386950792</v>
      </c>
      <c r="E53">
        <f t="shared" ca="1" si="11"/>
        <v>0.40507935155612007</v>
      </c>
      <c r="F53">
        <f t="shared" ca="1" si="1"/>
        <v>4.6674219046695886E-2</v>
      </c>
      <c r="G53">
        <f t="shared" ca="1" si="1"/>
        <v>0.80299946605178552</v>
      </c>
      <c r="H53">
        <f t="shared" ca="1" si="1"/>
        <v>0.40101634315915458</v>
      </c>
      <c r="I53">
        <f t="shared" ca="1" si="1"/>
        <v>5.9624606458945739E-2</v>
      </c>
      <c r="L53" t="str">
        <f t="shared" ca="1" si="2"/>
        <v>안 지정 캐릭터 PP 영웅등급</v>
      </c>
      <c r="M53">
        <f t="shared" ca="1" si="3"/>
        <v>40507</v>
      </c>
      <c r="N53">
        <f t="shared" ca="1" si="12"/>
        <v>11</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1100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92</v>
      </c>
      <c r="U53">
        <v>64341</v>
      </c>
      <c r="V53">
        <v>12</v>
      </c>
      <c r="W53" t="s">
        <v>130</v>
      </c>
      <c r="Y53">
        <v>1200</v>
      </c>
      <c r="Z53" t="str">
        <f t="shared" ca="1" si="4"/>
        <v>uph</v>
      </c>
      <c r="AA53" t="s">
        <v>92</v>
      </c>
      <c r="AB53">
        <v>64341</v>
      </c>
      <c r="AC53">
        <v>12</v>
      </c>
      <c r="AD53" t="s">
        <v>130</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f ca="1">IF(VLOOKUP($BM53,[1]EquipTable!$1:$1048576,MATCH("업데이트순번",[1]EquipTable!$1:$1,0),0)&lt;=$BK$1,1,0)
*IF(MID(BM53,7,1)="4",0.1,1)</f>
        <v>0</v>
      </c>
      <c r="BK53">
        <f t="shared" ca="1" si="15"/>
        <v>0</v>
      </c>
      <c r="BL53">
        <f t="shared" ca="1" si="16"/>
        <v>0.44444444444444464</v>
      </c>
      <c r="BM53" t="str">
        <f ca="1">OFFSET([1]EquipTable!$A$1,ROW()-1,0)</f>
        <v>Equip3405</v>
      </c>
    </row>
    <row r="54" spans="1:65">
      <c r="A54">
        <v>8</v>
      </c>
      <c r="B54">
        <v>3</v>
      </c>
      <c r="C54">
        <f t="shared" si="0"/>
        <v>0</v>
      </c>
      <c r="D54">
        <f t="shared" ca="1" si="11"/>
        <v>7.7710223772244902E-3</v>
      </c>
      <c r="E54">
        <f t="shared" ca="1" si="11"/>
        <v>0.62358838680770301</v>
      </c>
      <c r="F54">
        <f t="shared" ca="1" si="1"/>
        <v>9.8686469342906369E-2</v>
      </c>
      <c r="G54">
        <f t="shared" ca="1" si="1"/>
        <v>0.85421776724431908</v>
      </c>
      <c r="H54">
        <f t="shared" ca="1" si="1"/>
        <v>0.10917098795071856</v>
      </c>
      <c r="I54">
        <f t="shared" ca="1" si="1"/>
        <v>0.72116859837787473</v>
      </c>
      <c r="L54" t="str">
        <f t="shared" ca="1" si="2"/>
        <v>안 지정 캐릭터 PP 영웅등급</v>
      </c>
      <c r="M54">
        <f t="shared" ca="1" si="3"/>
        <v>62358</v>
      </c>
      <c r="N54">
        <f t="shared" ca="1" si="12"/>
        <v>12</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1200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93</v>
      </c>
      <c r="U54">
        <v>85062</v>
      </c>
      <c r="V54">
        <v>14</v>
      </c>
      <c r="W54" t="s">
        <v>130</v>
      </c>
      <c r="Y54">
        <v>1400</v>
      </c>
      <c r="Z54" t="str">
        <f t="shared" ca="1" si="4"/>
        <v>upn</v>
      </c>
      <c r="AA54" t="s">
        <v>93</v>
      </c>
      <c r="AB54">
        <v>85062</v>
      </c>
      <c r="AC54">
        <v>14</v>
      </c>
      <c r="AD54" t="s">
        <v>130</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f ca="1">IF(VLOOKUP($BM54,[1]EquipTable!$1:$1048576,MATCH("업데이트순번",[1]EquipTable!$1:$1,0),0)&lt;=$BK$1,1,0)
*IF(MID(BM54,7,1)="4",0.1,1)</f>
        <v>1</v>
      </c>
      <c r="BK54">
        <f t="shared" ca="1" si="15"/>
        <v>1.3550135501355014E-2</v>
      </c>
      <c r="BL54">
        <f t="shared" ca="1" si="16"/>
        <v>0.44444444444444464</v>
      </c>
      <c r="BM54" t="str">
        <f ca="1">OFFSET([1]EquipTable!$A$1,ROW()-1,0)</f>
        <v>Equip4001</v>
      </c>
    </row>
    <row r="55" spans="1:65">
      <c r="A55">
        <v>8</v>
      </c>
      <c r="B55">
        <v>4</v>
      </c>
      <c r="C55">
        <f t="shared" si="0"/>
        <v>0</v>
      </c>
      <c r="D55">
        <f t="shared" ca="1" si="11"/>
        <v>7.8658465576336045E-2</v>
      </c>
      <c r="E55">
        <f t="shared" ca="1" si="11"/>
        <v>0.94236852092402579</v>
      </c>
      <c r="F55">
        <f t="shared" ca="1" si="1"/>
        <v>0.24143286830635102</v>
      </c>
      <c r="G55">
        <f t="shared" ca="1" si="1"/>
        <v>0.46979777882687834</v>
      </c>
      <c r="H55">
        <f t="shared" ca="1" si="1"/>
        <v>0.53708816627589107</v>
      </c>
      <c r="I55">
        <f t="shared" ca="1" si="1"/>
        <v>0.43222830747181218</v>
      </c>
      <c r="L55" t="str">
        <f t="shared" ca="1" si="2"/>
        <v>안 지정 캐릭터 PP 일반등급</v>
      </c>
      <c r="M55">
        <f t="shared" ca="1" si="3"/>
        <v>94236</v>
      </c>
      <c r="N55">
        <f t="shared" ca="1" si="12"/>
        <v>14</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1400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93</v>
      </c>
      <c r="U55">
        <v>21339</v>
      </c>
      <c r="V55">
        <v>10</v>
      </c>
      <c r="W55" t="s">
        <v>130</v>
      </c>
      <c r="Y55">
        <v>1000</v>
      </c>
      <c r="Z55" t="str">
        <f t="shared" ca="1" si="4"/>
        <v>upn</v>
      </c>
      <c r="AA55" t="s">
        <v>93</v>
      </c>
      <c r="AB55">
        <v>21339</v>
      </c>
      <c r="AC55">
        <v>10</v>
      </c>
      <c r="AD55" t="s">
        <v>130</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f ca="1">IF(VLOOKUP($BM55,[1]EquipTable!$1:$1048576,MATCH("업데이트순번",[1]EquipTable!$1:$1,0),0)&lt;=$BK$1,1,0)
*IF(MID(BM55,7,1)="4",0.1,1)</f>
        <v>1</v>
      </c>
      <c r="BK55">
        <f t="shared" ca="1" si="15"/>
        <v>1.3550135501355014E-2</v>
      </c>
      <c r="BL55">
        <f t="shared" ca="1" si="16"/>
        <v>0.45799457994579967</v>
      </c>
      <c r="BM55" t="str">
        <f ca="1">OFFSET([1]EquipTable!$A$1,ROW()-1,0)</f>
        <v>Equip4002</v>
      </c>
    </row>
    <row r="56" spans="1:65">
      <c r="A56">
        <v>8</v>
      </c>
      <c r="B56">
        <v>5</v>
      </c>
      <c r="C56">
        <f t="shared" si="0"/>
        <v>0</v>
      </c>
      <c r="D56">
        <f t="shared" ca="1" si="11"/>
        <v>5.2198407495009591E-2</v>
      </c>
      <c r="E56">
        <f t="shared" ca="1" si="11"/>
        <v>0.78368644298555989</v>
      </c>
      <c r="F56">
        <f t="shared" ca="1" si="1"/>
        <v>0.63779269131990113</v>
      </c>
      <c r="G56">
        <f t="shared" ca="1" si="1"/>
        <v>2.8525282654484618E-2</v>
      </c>
      <c r="H56">
        <f t="shared" ca="1" si="1"/>
        <v>0.82243483719270094</v>
      </c>
      <c r="I56">
        <f t="shared" ca="1" si="1"/>
        <v>0.46544725452984781</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f ca="1">IF(VLOOKUP($BM56,[1]EquipTable!$1:$1048576,MATCH("업데이트순번",[1]EquipTable!$1:$1,0),0)&lt;=$BK$1,1,0)
*IF(MID(BM56,7,1)="4",0.1,1)</f>
        <v>1</v>
      </c>
      <c r="BK56">
        <f t="shared" ca="1" si="15"/>
        <v>1.3550135501355014E-2</v>
      </c>
      <c r="BL56">
        <f t="shared" ca="1" si="16"/>
        <v>0.47154471544715471</v>
      </c>
      <c r="BM56" t="str">
        <f ca="1">OFFSET([1]EquipTable!$A$1,ROW()-1,0)</f>
        <v>Equip4101</v>
      </c>
    </row>
    <row r="57" spans="1:65">
      <c r="A57">
        <v>8</v>
      </c>
      <c r="B57">
        <v>6</v>
      </c>
      <c r="C57">
        <f t="shared" si="0"/>
        <v>0</v>
      </c>
      <c r="D57">
        <f t="shared" ca="1" si="11"/>
        <v>0.15765202966740011</v>
      </c>
      <c r="E57">
        <f t="shared" ca="1" si="11"/>
        <v>0.5862861318590411</v>
      </c>
      <c r="F57">
        <f t="shared" ca="1" si="1"/>
        <v>0.86431204461993494</v>
      </c>
      <c r="G57">
        <f t="shared" ca="1" si="1"/>
        <v>0.93240103907706195</v>
      </c>
      <c r="H57">
        <f t="shared" ca="1" si="1"/>
        <v>0.17706585662959529</v>
      </c>
      <c r="I57">
        <f t="shared" ca="1" si="1"/>
        <v>0.5391445786452459</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f ca="1">IF(VLOOKUP($BM57,[1]EquipTable!$1:$1048576,MATCH("업데이트순번",[1]EquipTable!$1:$1,0),0)&lt;=$BK$1,1,0)
*IF(MID(BM57,7,1)="4",0.1,1)</f>
        <v>1</v>
      </c>
      <c r="BK57">
        <f t="shared" ca="1" si="15"/>
        <v>1.3550135501355014E-2</v>
      </c>
      <c r="BL57">
        <f t="shared" ca="1" si="16"/>
        <v>0.48509485094850974</v>
      </c>
      <c r="BM57" t="str">
        <f ca="1">OFFSET([1]EquipTable!$A$1,ROW()-1,0)</f>
        <v>Equip4102</v>
      </c>
    </row>
    <row r="58" spans="1:65">
      <c r="A58">
        <v>9</v>
      </c>
      <c r="B58">
        <v>0</v>
      </c>
      <c r="C58">
        <f t="shared" si="0"/>
        <v>0</v>
      </c>
      <c r="D58">
        <f t="shared" ca="1" si="11"/>
        <v>0.74080921019650481</v>
      </c>
      <c r="E58">
        <f t="shared" ca="1" si="11"/>
        <v>0.5532493479781514</v>
      </c>
      <c r="F58">
        <f t="shared" ca="1" si="1"/>
        <v>0.74671126276850242</v>
      </c>
      <c r="G58">
        <f t="shared" ca="1" si="1"/>
        <v>5.8426548358363473E-2</v>
      </c>
      <c r="H58">
        <f t="shared" ca="1" si="1"/>
        <v>0.50137641938173949</v>
      </c>
      <c r="I58">
        <f t="shared" ca="1" si="1"/>
        <v>2.0734023547850366E-2</v>
      </c>
      <c r="L58" t="str">
        <f t="shared" ca="1" si="2"/>
        <v>지정 장비</v>
      </c>
      <c r="M58" t="str">
        <f t="shared" ca="1" si="3"/>
        <v>Equip4401</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28</v>
      </c>
      <c r="Q58">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14</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1</v>
      </c>
      <c r="T58" t="s">
        <v>83</v>
      </c>
      <c r="U58" t="s">
        <v>183</v>
      </c>
      <c r="V58">
        <v>1</v>
      </c>
      <c r="W58" t="s">
        <v>130</v>
      </c>
      <c r="Y58">
        <v>1100</v>
      </c>
      <c r="Z58" t="str">
        <f t="shared" ca="1" si="4"/>
        <v>fe</v>
      </c>
      <c r="AA58" t="s">
        <v>83</v>
      </c>
      <c r="AB58" t="s">
        <v>183</v>
      </c>
      <c r="AC58">
        <v>1</v>
      </c>
      <c r="AD58" t="s">
        <v>130</v>
      </c>
      <c r="AF58">
        <v>1100</v>
      </c>
      <c r="AG58" t="str">
        <f t="shared" si="5"/>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f ca="1">IF(VLOOKUP($BM58,[1]EquipTable!$1:$1048576,MATCH("업데이트순번",[1]EquipTable!$1:$1,0),0)&lt;=$BK$1,1,0)
*IF(MID(BM58,7,1)="4",0.1,1)</f>
        <v>1</v>
      </c>
      <c r="BK58">
        <f t="shared" ca="1" si="15"/>
        <v>1.3550135501355014E-2</v>
      </c>
      <c r="BL58">
        <f t="shared" ca="1" si="16"/>
        <v>0.49864498644986477</v>
      </c>
      <c r="BM58" t="str">
        <f ca="1">OFFSET([1]EquipTable!$A$1,ROW()-1,0)</f>
        <v>Equip4201</v>
      </c>
    </row>
    <row r="59" spans="1:65">
      <c r="A59">
        <v>9</v>
      </c>
      <c r="B59">
        <v>1</v>
      </c>
      <c r="C59">
        <f t="shared" si="0"/>
        <v>0</v>
      </c>
      <c r="D59">
        <f t="shared" ca="1" si="11"/>
        <v>0.3392518311573669</v>
      </c>
      <c r="E59">
        <f t="shared" ca="1" si="11"/>
        <v>0.86158330851044862</v>
      </c>
      <c r="F59">
        <f t="shared" ca="1" si="1"/>
        <v>0.83284393579710836</v>
      </c>
      <c r="G59">
        <f t="shared" ca="1" si="1"/>
        <v>0.8158869437684122</v>
      </c>
      <c r="H59">
        <f t="shared" ca="1" si="1"/>
        <v>0.66474923890356197</v>
      </c>
      <c r="I59">
        <f t="shared" ca="1" si="1"/>
        <v>0.77105605962164281</v>
      </c>
      <c r="L59" t="str">
        <f t="shared" ca="1" si="2"/>
        <v>지정 장비</v>
      </c>
      <c r="M59" t="str">
        <f t="shared" ca="1" si="3"/>
        <v>Equip7301</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22800</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13"/>
        <v>0</v>
      </c>
      <c r="T59" t="s">
        <v>83</v>
      </c>
      <c r="U59" t="s">
        <v>185</v>
      </c>
      <c r="V59">
        <v>1</v>
      </c>
      <c r="W59" t="s">
        <v>134</v>
      </c>
      <c r="Y59">
        <v>37</v>
      </c>
      <c r="Z59" t="str">
        <f t="shared" ca="1" si="4"/>
        <v>fe</v>
      </c>
      <c r="AA59" t="s">
        <v>83</v>
      </c>
      <c r="AB59" t="s">
        <v>185</v>
      </c>
      <c r="AC59">
        <v>1</v>
      </c>
      <c r="AD59" t="s">
        <v>134</v>
      </c>
      <c r="AF59">
        <v>37</v>
      </c>
      <c r="AG59" t="str">
        <f t="shared" si="5"/>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f ca="1">IF(VLOOKUP($BM59,[1]EquipTable!$1:$1048576,MATCH("업데이트순번",[1]EquipTable!$1:$1,0),0)&lt;=$BK$1,1,0)
*IF(MID(BM59,7,1)="4",0.1,1)</f>
        <v>1</v>
      </c>
      <c r="BK59">
        <f t="shared" ca="1" si="15"/>
        <v>1.3550135501355014E-2</v>
      </c>
      <c r="BL59">
        <f t="shared" ca="1" si="16"/>
        <v>0.51219512195121975</v>
      </c>
      <c r="BM59" t="str">
        <f ca="1">OFFSET([1]EquipTable!$A$1,ROW()-1,0)</f>
        <v>Equip4202</v>
      </c>
    </row>
    <row r="60" spans="1:65">
      <c r="A60">
        <v>9</v>
      </c>
      <c r="B60">
        <v>2</v>
      </c>
      <c r="C60">
        <f t="shared" si="0"/>
        <v>0</v>
      </c>
      <c r="D60">
        <f t="shared" ca="1" si="11"/>
        <v>0.17565715619233824</v>
      </c>
      <c r="E60">
        <f t="shared" ca="1" si="11"/>
        <v>0.29399991859658892</v>
      </c>
      <c r="F60">
        <f t="shared" ca="1" si="1"/>
        <v>0.46772058232927349</v>
      </c>
      <c r="G60">
        <f t="shared" ca="1" si="1"/>
        <v>0.85956219857794736</v>
      </c>
      <c r="H60">
        <f t="shared" ca="1" si="1"/>
        <v>1.2024398497265443E-2</v>
      </c>
      <c r="I60">
        <f t="shared" ca="1" si="1"/>
        <v>0.33276958299512083</v>
      </c>
      <c r="L60" t="str">
        <f t="shared" ca="1" si="2"/>
        <v>안 지정 캐릭터 PP 영웅등급</v>
      </c>
      <c r="M60">
        <f t="shared" ca="1" si="3"/>
        <v>29399</v>
      </c>
      <c r="N60">
        <f t="shared" ca="1" si="12"/>
        <v>10</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1000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92</v>
      </c>
      <c r="U60">
        <v>73371</v>
      </c>
      <c r="V60">
        <v>13</v>
      </c>
      <c r="W60" t="s">
        <v>130</v>
      </c>
      <c r="Y60">
        <v>1300</v>
      </c>
      <c r="Z60" t="str">
        <f t="shared" ca="1" si="4"/>
        <v>uph</v>
      </c>
      <c r="AA60" t="s">
        <v>92</v>
      </c>
      <c r="AB60">
        <v>73371</v>
      </c>
      <c r="AC60">
        <v>13</v>
      </c>
      <c r="AD60" t="s">
        <v>130</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f ca="1">IF(VLOOKUP($BM60,[1]EquipTable!$1:$1048576,MATCH("업데이트순번",[1]EquipTable!$1:$1,0),0)&lt;=$BK$1,1,0)
*IF(MID(BM60,7,1)="4",0.1,1)</f>
        <v>1</v>
      </c>
      <c r="BK60">
        <f t="shared" ca="1" si="15"/>
        <v>1.3550135501355014E-2</v>
      </c>
      <c r="BL60">
        <f t="shared" ca="1" si="16"/>
        <v>0.52574525745257472</v>
      </c>
      <c r="BM60" t="str">
        <f ca="1">OFFSET([1]EquipTable!$A$1,ROW()-1,0)</f>
        <v>Equip4301</v>
      </c>
    </row>
    <row r="61" spans="1:65">
      <c r="A61">
        <v>9</v>
      </c>
      <c r="B61">
        <v>3</v>
      </c>
      <c r="C61">
        <f t="shared" si="0"/>
        <v>0</v>
      </c>
      <c r="D61">
        <f t="shared" ca="1" si="11"/>
        <v>0.3760473694640698</v>
      </c>
      <c r="E61">
        <f t="shared" ca="1" si="11"/>
        <v>0.61072973319257651</v>
      </c>
      <c r="F61">
        <f t="shared" ca="1" si="1"/>
        <v>0.53091846167376355</v>
      </c>
      <c r="G61">
        <f t="shared" ca="1" si="1"/>
        <v>0.82141111070131456</v>
      </c>
      <c r="H61">
        <f t="shared" ca="1" si="1"/>
        <v>0.22721353640575881</v>
      </c>
      <c r="I61">
        <f t="shared" ca="1" si="1"/>
        <v>0.66759351081094176</v>
      </c>
      <c r="L61" t="str">
        <f t="shared" ca="1" si="2"/>
        <v>안 지정 캐릭터 PP 일반등급</v>
      </c>
      <c r="M61">
        <f t="shared" ca="1" si="3"/>
        <v>61072</v>
      </c>
      <c r="N61">
        <f t="shared" ca="1" si="12"/>
        <v>12</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1200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93</v>
      </c>
      <c r="U61">
        <v>13564</v>
      </c>
      <c r="V61">
        <v>9</v>
      </c>
      <c r="W61" t="s">
        <v>130</v>
      </c>
      <c r="Y61">
        <v>900</v>
      </c>
      <c r="Z61" t="str">
        <f t="shared" ca="1" si="4"/>
        <v>upn</v>
      </c>
      <c r="AA61" t="s">
        <v>93</v>
      </c>
      <c r="AB61">
        <v>13564</v>
      </c>
      <c r="AC61">
        <v>9</v>
      </c>
      <c r="AD61" t="s">
        <v>130</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f ca="1">IF(VLOOKUP($BM61,[1]EquipTable!$1:$1048576,MATCH("업데이트순번",[1]EquipTable!$1:$1,0),0)&lt;=$BK$1,1,0)
*IF(MID(BM61,7,1)="4",0.1,1)</f>
        <v>1</v>
      </c>
      <c r="BK61">
        <f t="shared" ca="1" si="15"/>
        <v>1.3550135501355014E-2</v>
      </c>
      <c r="BL61">
        <f t="shared" ca="1" si="16"/>
        <v>0.5392953929539297</v>
      </c>
      <c r="BM61" t="str">
        <f ca="1">OFFSET([1]EquipTable!$A$1,ROW()-1,0)</f>
        <v>Equip4302</v>
      </c>
    </row>
    <row r="62" spans="1:65">
      <c r="A62">
        <v>9</v>
      </c>
      <c r="B62">
        <v>4</v>
      </c>
      <c r="C62">
        <f t="shared" si="0"/>
        <v>0</v>
      </c>
      <c r="D62">
        <f t="shared" ca="1" si="11"/>
        <v>0.57106247953114919</v>
      </c>
      <c r="E62">
        <f t="shared" ca="1" si="11"/>
        <v>0.22840701418482845</v>
      </c>
      <c r="F62">
        <f t="shared" ca="1" si="1"/>
        <v>0.13809555509852844</v>
      </c>
      <c r="G62">
        <f t="shared" ca="1" si="1"/>
        <v>6.7992739702997795E-2</v>
      </c>
      <c r="H62">
        <f t="shared" ca="1" si="1"/>
        <v>0.84958536109787786</v>
      </c>
      <c r="I62">
        <f t="shared" ca="1" si="1"/>
        <v>2.5768074387940709E-3</v>
      </c>
      <c r="L62" t="str">
        <f t="shared" ca="1" si="2"/>
        <v>안 지정 캐릭터 PP 일반등급</v>
      </c>
      <c r="M62">
        <f t="shared" ca="1" si="3"/>
        <v>22840</v>
      </c>
      <c r="N62">
        <f t="shared" ca="1" si="12"/>
        <v>10</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1000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93</v>
      </c>
      <c r="U62">
        <v>9619</v>
      </c>
      <c r="V62">
        <v>9</v>
      </c>
      <c r="W62" t="s">
        <v>130</v>
      </c>
      <c r="Y62">
        <v>900</v>
      </c>
      <c r="Z62" t="str">
        <f t="shared" ca="1" si="4"/>
        <v>upn</v>
      </c>
      <c r="AA62" t="s">
        <v>93</v>
      </c>
      <c r="AB62">
        <v>9619</v>
      </c>
      <c r="AC62">
        <v>9</v>
      </c>
      <c r="AD62" t="s">
        <v>130</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f ca="1">IF(VLOOKUP($BM62,[1]EquipTable!$1:$1048576,MATCH("업데이트순번",[1]EquipTable!$1:$1,0),0)&lt;=$BK$1,1,0)
*IF(MID(BM62,7,1)="4",0.1,1)</f>
        <v>0.1</v>
      </c>
      <c r="BK62">
        <f t="shared" ca="1" si="15"/>
        <v>1.3550135501355016E-3</v>
      </c>
      <c r="BL62">
        <f t="shared" ca="1" si="16"/>
        <v>0.55284552845528467</v>
      </c>
      <c r="BM62" t="str">
        <f ca="1">OFFSET([1]EquipTable!$A$1,ROW()-1,0)</f>
        <v>Equip4401</v>
      </c>
    </row>
    <row r="63" spans="1:65">
      <c r="A63">
        <v>9</v>
      </c>
      <c r="B63">
        <v>5</v>
      </c>
      <c r="C63">
        <f t="shared" si="0"/>
        <v>0</v>
      </c>
      <c r="D63">
        <f t="shared" ca="1" si="11"/>
        <v>0.81812390308253791</v>
      </c>
      <c r="E63">
        <f t="shared" ca="1" si="11"/>
        <v>0.18517352106613294</v>
      </c>
      <c r="F63">
        <f t="shared" ca="1" si="1"/>
        <v>0.12476827455471051</v>
      </c>
      <c r="G63">
        <f t="shared" ca="1" si="1"/>
        <v>0.93009886426118304</v>
      </c>
      <c r="H63">
        <f t="shared" ca="1" si="1"/>
        <v>0.74968773515574894</v>
      </c>
      <c r="I63">
        <f t="shared" ca="1" si="1"/>
        <v>0.64917908446653894</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f ca="1">IF(VLOOKUP($BM63,[1]EquipTable!$1:$1048576,MATCH("업데이트순번",[1]EquipTable!$1:$1,0),0)&lt;=$BK$1,1,0)
*IF(MID(BM63,7,1)="4",0.1,1)</f>
        <v>0.1</v>
      </c>
      <c r="BK63">
        <f t="shared" ca="1" si="15"/>
        <v>1.3550135501355016E-3</v>
      </c>
      <c r="BL63">
        <f t="shared" ca="1" si="16"/>
        <v>0.55420054200542013</v>
      </c>
      <c r="BM63" t="str">
        <f ca="1">OFFSET([1]EquipTable!$A$1,ROW()-1,0)</f>
        <v>Equip4402</v>
      </c>
    </row>
    <row r="64" spans="1:65">
      <c r="A64">
        <v>9</v>
      </c>
      <c r="B64">
        <v>6</v>
      </c>
      <c r="C64">
        <f t="shared" si="0"/>
        <v>0</v>
      </c>
      <c r="D64">
        <f t="shared" ca="1" si="11"/>
        <v>0.83488876195050121</v>
      </c>
      <c r="E64">
        <f t="shared" ca="1" si="11"/>
        <v>0.14750941877760659</v>
      </c>
      <c r="F64">
        <f t="shared" ca="1" si="1"/>
        <v>0.90313793415728483</v>
      </c>
      <c r="G64">
        <f t="shared" ca="1" si="1"/>
        <v>9.4680495779075224E-2</v>
      </c>
      <c r="H64">
        <f t="shared" ca="1" si="1"/>
        <v>0.63076233331715403</v>
      </c>
      <c r="I64">
        <f t="shared" ca="1" si="1"/>
        <v>8.150877220052144E-3</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f ca="1">IF(VLOOKUP($BM64,[1]EquipTable!$1:$1048576,MATCH("업데이트순번",[1]EquipTable!$1:$1,0),0)&lt;=$BK$1,1,0)
*IF(MID(BM64,7,1)="4",0.1,1)</f>
        <v>0</v>
      </c>
      <c r="BK64">
        <f t="shared" ca="1" si="15"/>
        <v>0</v>
      </c>
      <c r="BL64">
        <f t="shared" ca="1" si="16"/>
        <v>0.55555555555555558</v>
      </c>
      <c r="BM64" t="str">
        <f ca="1">OFFSET([1]EquipTable!$A$1,ROW()-1,0)</f>
        <v>Equip4403</v>
      </c>
    </row>
    <row r="65" spans="1:65">
      <c r="A65">
        <v>10</v>
      </c>
      <c r="B65">
        <v>0</v>
      </c>
      <c r="C65">
        <f t="shared" si="0"/>
        <v>0</v>
      </c>
      <c r="D65">
        <f t="shared" ca="1" si="11"/>
        <v>0.56326594594810386</v>
      </c>
      <c r="E65">
        <f t="shared" ca="1" si="11"/>
        <v>0.32551261217573402</v>
      </c>
      <c r="F65">
        <f t="shared" ca="1" si="1"/>
        <v>0.18824126731767743</v>
      </c>
      <c r="G65">
        <f t="shared" ca="1" si="1"/>
        <v>0.33274823790276054</v>
      </c>
      <c r="H65">
        <f t="shared" ca="1" si="1"/>
        <v>0.91576644871982416</v>
      </c>
      <c r="I65">
        <f t="shared" ref="I65" ca="1" si="20">RAND()</f>
        <v>0.14254506129139921</v>
      </c>
      <c r="L65" t="str">
        <f t="shared" ca="1" si="2"/>
        <v>지정 장비</v>
      </c>
      <c r="M65" t="str">
        <f t="shared" ca="1" si="3"/>
        <v>Equip2302</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DI</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10</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13"/>
        <v>0</v>
      </c>
      <c r="T65" t="s">
        <v>83</v>
      </c>
      <c r="U65" t="s">
        <v>206</v>
      </c>
      <c r="V65">
        <v>1</v>
      </c>
      <c r="W65" t="s">
        <v>130</v>
      </c>
      <c r="Y65">
        <v>700</v>
      </c>
      <c r="Z65" t="str">
        <f t="shared" ca="1" si="4"/>
        <v>fe</v>
      </c>
      <c r="AA65" t="s">
        <v>83</v>
      </c>
      <c r="AB65" t="s">
        <v>206</v>
      </c>
      <c r="AC65">
        <v>1</v>
      </c>
      <c r="AD65" t="s">
        <v>130</v>
      </c>
      <c r="AF65">
        <v>700</v>
      </c>
      <c r="AG65" t="str">
        <f t="shared" si="5"/>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날 달린 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f ca="1">IF(VLOOKUP($BM65,[1]EquipTable!$1:$1048576,MATCH("업데이트순번",[1]EquipTable!$1:$1,0),0)&lt;=$BK$1,1,0)
*IF(MID(BM65,7,1)="4",0.1,1)</f>
        <v>0</v>
      </c>
      <c r="BK65">
        <f t="shared" ca="1" si="15"/>
        <v>0</v>
      </c>
      <c r="BL65">
        <f t="shared" ca="1" si="16"/>
        <v>0.55555555555555558</v>
      </c>
      <c r="BM65" t="str">
        <f ca="1">OFFSET([1]EquipTable!$A$1,ROW()-1,0)</f>
        <v>Equip4404</v>
      </c>
    </row>
    <row r="66" spans="1:65">
      <c r="A66">
        <v>10</v>
      </c>
      <c r="B66">
        <v>1</v>
      </c>
      <c r="C66">
        <f t="shared" ref="C66:C129" si="21">IF(B66&lt;=6,0,
IF(B66=7,1,2))</f>
        <v>0</v>
      </c>
      <c r="D66">
        <f t="shared" ca="1" si="11"/>
        <v>0.23959163201447242</v>
      </c>
      <c r="E66">
        <f t="shared" ca="1" si="11"/>
        <v>0.38568973444939181</v>
      </c>
      <c r="F66">
        <f t="shared" ca="1" si="11"/>
        <v>0.48998254744384895</v>
      </c>
      <c r="G66">
        <f t="shared" ca="1" si="11"/>
        <v>0.61518076847965264</v>
      </c>
      <c r="H66">
        <f t="shared" ca="1" si="11"/>
        <v>0.69856742442842834</v>
      </c>
      <c r="I66">
        <f t="shared" ca="1" si="11"/>
        <v>4.6020794071252702E-2</v>
      </c>
      <c r="L66" t="str">
        <f t="shared" ref="L66:L129" ca="1" si="22">IF(LEN(J66)&lt;&gt;0,J66,VLOOKUP(D66+$B66,$BG:$BH,MATCH($BH$1,$BG$1:$BH$1,0),1))</f>
        <v>지정 장비</v>
      </c>
      <c r="M66" t="str">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Equip3102</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GO</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1000</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13"/>
        <v>0</v>
      </c>
      <c r="T66" t="s">
        <v>83</v>
      </c>
      <c r="U66" t="s">
        <v>184</v>
      </c>
      <c r="V66">
        <v>1</v>
      </c>
      <c r="W66" t="s">
        <v>130</v>
      </c>
      <c r="Y66">
        <v>700</v>
      </c>
      <c r="Z66" t="str">
        <f t="shared" ref="Z66:Z129" ca="1" si="24">IF(ISBLANK(AA66),"",
VLOOKUP(AA66,OFFSET(INDIRECT("$A:$B"),0,MATCH(AA$1&amp;"_Verify",INDIRECT("$1:$1"),0)-1),2,0)
)</f>
        <v>fe</v>
      </c>
      <c r="AA66" t="s">
        <v>83</v>
      </c>
      <c r="AB66" t="s">
        <v>184</v>
      </c>
      <c r="AC66">
        <v>1</v>
      </c>
      <c r="AD66" t="s">
        <v>130</v>
      </c>
      <c r="AF66">
        <v>700</v>
      </c>
      <c r="AG66" t="str">
        <f t="shared" ref="AG66:AG129" si="25">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f ca="1">IF(VLOOKUP($BM66,[1]EquipTable!$1:$1048576,MATCH("업데이트순번",[1]EquipTable!$1:$1,0),0)&lt;=$BK$1,1,0)
*IF(MID(BM66,7,1)="4",0.1,1)</f>
        <v>0</v>
      </c>
      <c r="BK66">
        <f t="shared" ca="1" si="15"/>
        <v>0</v>
      </c>
      <c r="BL66">
        <f t="shared" ca="1" si="16"/>
        <v>0.55555555555555558</v>
      </c>
      <c r="BM66" t="str">
        <f ca="1">OFFSET([1]EquipTable!$A$1,ROW()-1,0)</f>
        <v>Equip4405</v>
      </c>
    </row>
    <row r="67" spans="1:65">
      <c r="A67">
        <v>10</v>
      </c>
      <c r="B67">
        <v>2</v>
      </c>
      <c r="C67">
        <f t="shared" si="21"/>
        <v>0</v>
      </c>
      <c r="D67">
        <f t="shared" ref="D67:H130" ca="1" si="27">RAND()</f>
        <v>0.49100013572895029</v>
      </c>
      <c r="E67">
        <f t="shared" ca="1" si="27"/>
        <v>0.2276441317565856</v>
      </c>
      <c r="F67">
        <f t="shared" ca="1" si="27"/>
        <v>0.71426782226539454</v>
      </c>
      <c r="G67">
        <f t="shared" ca="1" si="27"/>
        <v>6.8041161519677984E-2</v>
      </c>
      <c r="H67">
        <f t="shared" ca="1" si="27"/>
        <v>0.23537472571152862</v>
      </c>
      <c r="I67">
        <f t="shared" ref="I67:I98" ca="1" si="28">RAND()</f>
        <v>0.22878345660074184</v>
      </c>
      <c r="L67" t="str">
        <f t="shared" ca="1" si="22"/>
        <v>안 지정 캐릭터 PP 영웅등급</v>
      </c>
      <c r="M67">
        <f t="shared" ca="1" si="23"/>
        <v>22764</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10</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1000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92</v>
      </c>
      <c r="U67">
        <v>91659</v>
      </c>
      <c r="V67">
        <v>14</v>
      </c>
      <c r="W67" t="s">
        <v>130</v>
      </c>
      <c r="Y67">
        <v>1400</v>
      </c>
      <c r="Z67" t="str">
        <f t="shared" ca="1" si="24"/>
        <v>uph</v>
      </c>
      <c r="AA67" t="s">
        <v>92</v>
      </c>
      <c r="AB67">
        <v>91659</v>
      </c>
      <c r="AC67">
        <v>14</v>
      </c>
      <c r="AD67" t="s">
        <v>130</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f ca="1">IF(VLOOKUP($BM67,[1]EquipTable!$1:$1048576,MATCH("업데이트순번",[1]EquipTable!$1:$1,0),0)&lt;=$BK$1,1,0)
*IF(MID(BM67,7,1)="4",0.1,1)</f>
        <v>0</v>
      </c>
      <c r="BK67">
        <f t="shared" ref="BK67:BK128" ca="1" si="32">BJ67/SUM(BJ:BJ)</f>
        <v>0</v>
      </c>
      <c r="BL67">
        <f t="shared" ref="BL67:BL128" ca="1" si="33">BL66+BK66</f>
        <v>0.55555555555555558</v>
      </c>
      <c r="BM67" t="str">
        <f ca="1">OFFSET([1]EquipTable!$A$1,ROW()-1,0)</f>
        <v>후보</v>
      </c>
    </row>
    <row r="68" spans="1:65">
      <c r="A68">
        <v>10</v>
      </c>
      <c r="B68">
        <v>3</v>
      </c>
      <c r="C68">
        <f t="shared" si="21"/>
        <v>0</v>
      </c>
      <c r="D68">
        <f t="shared" ca="1" si="27"/>
        <v>0.64910957273750614</v>
      </c>
      <c r="E68">
        <f t="shared" ca="1" si="27"/>
        <v>0.82856531619609075</v>
      </c>
      <c r="F68">
        <f t="shared" ca="1" si="27"/>
        <v>0.81628091540291559</v>
      </c>
      <c r="G68">
        <f t="shared" ca="1" si="27"/>
        <v>0.9380713956149298</v>
      </c>
      <c r="H68">
        <f t="shared" ca="1" si="27"/>
        <v>0.94870277996526242</v>
      </c>
      <c r="I68">
        <f t="shared" ca="1" si="28"/>
        <v>0.16738012407148473</v>
      </c>
      <c r="L68" t="str">
        <f t="shared" ca="1" si="22"/>
        <v>안 지정 캐릭터 PP 일반등급</v>
      </c>
      <c r="M68">
        <f t="shared" ca="1" si="23"/>
        <v>82856</v>
      </c>
      <c r="N68">
        <f t="shared" ca="1" si="29"/>
        <v>13</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1300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93</v>
      </c>
      <c r="U68">
        <v>94434</v>
      </c>
      <c r="V68">
        <v>14</v>
      </c>
      <c r="W68" t="s">
        <v>130</v>
      </c>
      <c r="Y68">
        <v>1400</v>
      </c>
      <c r="Z68" t="str">
        <f t="shared" ca="1" si="24"/>
        <v>upn</v>
      </c>
      <c r="AA68" t="s">
        <v>93</v>
      </c>
      <c r="AB68">
        <v>94434</v>
      </c>
      <c r="AC68">
        <v>14</v>
      </c>
      <c r="AD68" t="s">
        <v>130</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f ca="1">IF(VLOOKUP($BM68,[1]EquipTable!$1:$1048576,MATCH("업데이트순번",[1]EquipTable!$1:$1,0),0)&lt;=$BK$1,1,0)
*IF(MID(BM68,7,1)="4",0.1,1)</f>
        <v>1</v>
      </c>
      <c r="BK68">
        <f t="shared" ca="1" si="32"/>
        <v>1.3550135501355014E-2</v>
      </c>
      <c r="BL68">
        <f t="shared" ca="1" si="33"/>
        <v>0.55555555555555558</v>
      </c>
      <c r="BM68" t="str">
        <f ca="1">OFFSET([1]EquipTable!$A$1,ROW()-1,0)</f>
        <v>Equip5001</v>
      </c>
    </row>
    <row r="69" spans="1:65">
      <c r="A69">
        <v>10</v>
      </c>
      <c r="B69">
        <v>4</v>
      </c>
      <c r="C69">
        <f t="shared" si="21"/>
        <v>0</v>
      </c>
      <c r="D69">
        <f t="shared" ca="1" si="27"/>
        <v>0.36929719215260604</v>
      </c>
      <c r="E69">
        <f t="shared" ca="1" si="27"/>
        <v>0.41287437155804574</v>
      </c>
      <c r="F69">
        <f t="shared" ca="1" si="27"/>
        <v>0.10372062677133531</v>
      </c>
      <c r="G69">
        <f t="shared" ca="1" si="27"/>
        <v>0.60406282520059629</v>
      </c>
      <c r="H69">
        <f t="shared" ca="1" si="27"/>
        <v>0.25122614197058446</v>
      </c>
      <c r="I69">
        <f t="shared" ca="1" si="28"/>
        <v>0.73477381752618109</v>
      </c>
      <c r="L69" t="str">
        <f t="shared" ca="1" si="22"/>
        <v>안 지정 캐릭터 PP 일반등급</v>
      </c>
      <c r="M69">
        <f t="shared" ca="1" si="23"/>
        <v>41287</v>
      </c>
      <c r="N69">
        <f t="shared" ca="1" si="29"/>
        <v>11</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1100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93</v>
      </c>
      <c r="U69">
        <v>24337</v>
      </c>
      <c r="V69">
        <v>10</v>
      </c>
      <c r="W69" t="s">
        <v>130</v>
      </c>
      <c r="Y69">
        <v>1000</v>
      </c>
      <c r="Z69" t="str">
        <f t="shared" ca="1" si="24"/>
        <v>upn</v>
      </c>
      <c r="AA69" t="s">
        <v>93</v>
      </c>
      <c r="AB69">
        <v>24337</v>
      </c>
      <c r="AC69">
        <v>10</v>
      </c>
      <c r="AD69" t="s">
        <v>130</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f ca="1">IF(VLOOKUP($BM69,[1]EquipTable!$1:$1048576,MATCH("업데이트순번",[1]EquipTable!$1:$1,0),0)&lt;=$BK$1,1,0)
*IF(MID(BM69,7,1)="4",0.1,1)</f>
        <v>1</v>
      </c>
      <c r="BK69">
        <f t="shared" ca="1" si="32"/>
        <v>1.3550135501355014E-2</v>
      </c>
      <c r="BL69">
        <f t="shared" ca="1" si="33"/>
        <v>0.56910569105691056</v>
      </c>
      <c r="BM69" t="str">
        <f ca="1">OFFSET([1]EquipTable!$A$1,ROW()-1,0)</f>
        <v>Equip5002</v>
      </c>
    </row>
    <row r="70" spans="1:65">
      <c r="A70">
        <v>10</v>
      </c>
      <c r="B70">
        <v>5</v>
      </c>
      <c r="C70">
        <f t="shared" si="21"/>
        <v>0</v>
      </c>
      <c r="D70">
        <f t="shared" ca="1" si="27"/>
        <v>0.83420161707038076</v>
      </c>
      <c r="E70">
        <f t="shared" ca="1" si="27"/>
        <v>0.44210825173826973</v>
      </c>
      <c r="F70">
        <f t="shared" ca="1" si="27"/>
        <v>0.70938258895332962</v>
      </c>
      <c r="G70">
        <f t="shared" ca="1" si="27"/>
        <v>0.275431446599817</v>
      </c>
      <c r="H70">
        <f t="shared" ca="1" si="27"/>
        <v>0.11187253950993892</v>
      </c>
      <c r="I70">
        <f t="shared" ca="1" si="28"/>
        <v>0.66086499681691335</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f ca="1">IF(VLOOKUP($BM70,[1]EquipTable!$1:$1048576,MATCH("업데이트순번",[1]EquipTable!$1:$1,0),0)&lt;=$BK$1,1,0)
*IF(MID(BM70,7,1)="4",0.1,1)</f>
        <v>1</v>
      </c>
      <c r="BK70">
        <f t="shared" ca="1" si="32"/>
        <v>1.3550135501355014E-2</v>
      </c>
      <c r="BL70">
        <f t="shared" ca="1" si="33"/>
        <v>0.58265582655826553</v>
      </c>
      <c r="BM70" t="str">
        <f ca="1">OFFSET([1]EquipTable!$A$1,ROW()-1,0)</f>
        <v>Equip5101</v>
      </c>
    </row>
    <row r="71" spans="1:65">
      <c r="A71">
        <v>10</v>
      </c>
      <c r="B71">
        <v>6</v>
      </c>
      <c r="C71">
        <f t="shared" si="21"/>
        <v>0</v>
      </c>
      <c r="D71">
        <f t="shared" ca="1" si="27"/>
        <v>0.74316611830425006</v>
      </c>
      <c r="E71">
        <f t="shared" ca="1" si="27"/>
        <v>0.89826787808425712</v>
      </c>
      <c r="F71">
        <f t="shared" ca="1" si="27"/>
        <v>6.7002353622624855E-2</v>
      </c>
      <c r="G71">
        <f t="shared" ca="1" si="27"/>
        <v>0.14453600100336905</v>
      </c>
      <c r="H71">
        <f t="shared" ca="1" si="27"/>
        <v>0.75810126007482848</v>
      </c>
      <c r="I71">
        <f t="shared" ca="1" si="28"/>
        <v>0.26203889693226812</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f ca="1">IF(VLOOKUP($BM71,[1]EquipTable!$1:$1048576,MATCH("업데이트순번",[1]EquipTable!$1:$1,0),0)&lt;=$BK$1,1,0)
*IF(MID(BM71,7,1)="4",0.1,1)</f>
        <v>1</v>
      </c>
      <c r="BK71">
        <f t="shared" ca="1" si="32"/>
        <v>1.3550135501355014E-2</v>
      </c>
      <c r="BL71">
        <f t="shared" ca="1" si="33"/>
        <v>0.59620596205962051</v>
      </c>
      <c r="BM71" t="str">
        <f ca="1">OFFSET([1]EquipTable!$A$1,ROW()-1,0)</f>
        <v>Equip5102</v>
      </c>
    </row>
    <row r="72" spans="1:65">
      <c r="A72">
        <v>11</v>
      </c>
      <c r="B72">
        <v>0</v>
      </c>
      <c r="C72">
        <f t="shared" si="21"/>
        <v>0</v>
      </c>
      <c r="D72">
        <f t="shared" ca="1" si="27"/>
        <v>0.1656107371717791</v>
      </c>
      <c r="E72">
        <f t="shared" ca="1" si="27"/>
        <v>0.54895727902722236</v>
      </c>
      <c r="F72">
        <f t="shared" ca="1" si="27"/>
        <v>0.92885164876239612</v>
      </c>
      <c r="G72">
        <f t="shared" ca="1" si="27"/>
        <v>0.59898587418568205</v>
      </c>
      <c r="H72">
        <f t="shared" ca="1" si="27"/>
        <v>0.68139847953293964</v>
      </c>
      <c r="I72">
        <f t="shared" ca="1" si="28"/>
        <v>0.66115713249546204</v>
      </c>
      <c r="L72" t="str">
        <f t="shared" ca="1" si="22"/>
        <v>지정 장비</v>
      </c>
      <c r="M72" t="str">
        <f t="shared" ca="1" si="23"/>
        <v>Equip4302</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GO</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7700</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30"/>
        <v>0</v>
      </c>
      <c r="T72" t="s">
        <v>83</v>
      </c>
      <c r="U72" t="s">
        <v>190</v>
      </c>
      <c r="V72">
        <v>1</v>
      </c>
      <c r="W72" t="s">
        <v>134</v>
      </c>
      <c r="Y72">
        <v>12</v>
      </c>
      <c r="Z72" t="str">
        <f t="shared" ca="1" si="24"/>
        <v>fe</v>
      </c>
      <c r="AA72" t="s">
        <v>83</v>
      </c>
      <c r="AB72" t="s">
        <v>190</v>
      </c>
      <c r="AC72">
        <v>1</v>
      </c>
      <c r="AD72" t="s">
        <v>134</v>
      </c>
      <c r="AF72">
        <v>12</v>
      </c>
      <c r="AG72" t="str">
        <f t="shared" si="25"/>
        <v/>
      </c>
      <c r="AH72" t="str">
        <f ca="1">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f ca="1">IF(VLOOKUP($BM72,[1]EquipTable!$1:$1048576,MATCH("업데이트순번",[1]EquipTable!$1:$1,0),0)&lt;=$BK$1,1,0)
*IF(MID(BM72,7,1)="4",0.1,1)</f>
        <v>1</v>
      </c>
      <c r="BK72">
        <f t="shared" ca="1" si="32"/>
        <v>1.3550135501355014E-2</v>
      </c>
      <c r="BL72">
        <f t="shared" ca="1" si="33"/>
        <v>0.60975609756097549</v>
      </c>
      <c r="BM72" t="str">
        <f ca="1">OFFSET([1]EquipTable!$A$1,ROW()-1,0)</f>
        <v>Equip5201</v>
      </c>
    </row>
    <row r="73" spans="1:65">
      <c r="A73">
        <v>11</v>
      </c>
      <c r="B73">
        <v>1</v>
      </c>
      <c r="C73">
        <f t="shared" si="21"/>
        <v>0</v>
      </c>
      <c r="D73">
        <f t="shared" ca="1" si="27"/>
        <v>0.3695523654592876</v>
      </c>
      <c r="E73">
        <f t="shared" ca="1" si="27"/>
        <v>0.80113439041244872</v>
      </c>
      <c r="F73">
        <f t="shared" ca="1" si="27"/>
        <v>0.19767476790851579</v>
      </c>
      <c r="G73">
        <f t="shared" ca="1" si="27"/>
        <v>0.45608974387155388</v>
      </c>
      <c r="H73">
        <f t="shared" ca="1" si="27"/>
        <v>0.92875897597882251</v>
      </c>
      <c r="I73">
        <f t="shared" ca="1" si="28"/>
        <v>0.60658017368836747</v>
      </c>
      <c r="L73" t="str">
        <f t="shared" ca="1" si="22"/>
        <v>지정 장비</v>
      </c>
      <c r="M73" t="str">
        <f t="shared" ca="1" si="23"/>
        <v>Equip7002</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2100</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30"/>
        <v>0</v>
      </c>
      <c r="T73" t="s">
        <v>83</v>
      </c>
      <c r="U73" t="s">
        <v>210</v>
      </c>
      <c r="V73">
        <v>1</v>
      </c>
      <c r="W73" t="s">
        <v>134</v>
      </c>
      <c r="Y73">
        <v>11</v>
      </c>
      <c r="Z73" t="str">
        <f t="shared" ca="1" si="24"/>
        <v>fe</v>
      </c>
      <c r="AA73" t="s">
        <v>83</v>
      </c>
      <c r="AB73" t="s">
        <v>210</v>
      </c>
      <c r="AC73">
        <v>1</v>
      </c>
      <c r="AD73" t="s">
        <v>134</v>
      </c>
      <c r="AF73">
        <v>11</v>
      </c>
      <c r="AG73" t="str">
        <f t="shared" si="25"/>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고대 문자의 스톤해머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f ca="1">IF(VLOOKUP($BM73,[1]EquipTable!$1:$1048576,MATCH("업데이트순번",[1]EquipTable!$1:$1,0),0)&lt;=$BK$1,1,0)
*IF(MID(BM73,7,1)="4",0.1,1)</f>
        <v>1</v>
      </c>
      <c r="BK73">
        <f t="shared" ca="1" si="32"/>
        <v>1.3550135501355014E-2</v>
      </c>
      <c r="BL73">
        <f t="shared" ca="1" si="33"/>
        <v>0.62330623306233046</v>
      </c>
      <c r="BM73" t="str">
        <f ca="1">OFFSET([1]EquipTable!$A$1,ROW()-1,0)</f>
        <v>Equip5202</v>
      </c>
    </row>
    <row r="74" spans="1:65">
      <c r="A74">
        <v>11</v>
      </c>
      <c r="B74">
        <v>2</v>
      </c>
      <c r="C74">
        <f t="shared" si="21"/>
        <v>0</v>
      </c>
      <c r="D74">
        <f t="shared" ca="1" si="27"/>
        <v>0.30413821160154542</v>
      </c>
      <c r="E74">
        <f t="shared" ca="1" si="27"/>
        <v>0.67543960897825495</v>
      </c>
      <c r="F74">
        <f t="shared" ca="1" si="27"/>
        <v>0.5516378871111256</v>
      </c>
      <c r="G74">
        <f t="shared" ca="1" si="27"/>
        <v>0.14863982334240322</v>
      </c>
      <c r="H74">
        <f t="shared" ca="1" si="27"/>
        <v>0.63548329786273183</v>
      </c>
      <c r="I74">
        <f t="shared" ca="1" si="28"/>
        <v>0.41144689694422698</v>
      </c>
      <c r="L74" t="str">
        <f t="shared" ca="1" si="22"/>
        <v>안 지정 캐릭터 PP 영웅등급</v>
      </c>
      <c r="M74">
        <f t="shared" ca="1" si="23"/>
        <v>67543</v>
      </c>
      <c r="N74">
        <f t="shared" ca="1" si="29"/>
        <v>13</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1300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92</v>
      </c>
      <c r="U74">
        <v>28969</v>
      </c>
      <c r="V74">
        <v>10</v>
      </c>
      <c r="W74" t="s">
        <v>130</v>
      </c>
      <c r="Y74">
        <v>1000</v>
      </c>
      <c r="Z74" t="str">
        <f t="shared" ca="1" si="24"/>
        <v>uph</v>
      </c>
      <c r="AA74" t="s">
        <v>92</v>
      </c>
      <c r="AB74">
        <v>28969</v>
      </c>
      <c r="AC74">
        <v>10</v>
      </c>
      <c r="AD74" t="s">
        <v>130</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f ca="1">IF(VLOOKUP($BM74,[1]EquipTable!$1:$1048576,MATCH("업데이트순번",[1]EquipTable!$1:$1,0),0)&lt;=$BK$1,1,0)
*IF(MID(BM74,7,1)="4",0.1,1)</f>
        <v>1</v>
      </c>
      <c r="BK74">
        <f t="shared" ca="1" si="32"/>
        <v>1.3550135501355014E-2</v>
      </c>
      <c r="BL74">
        <f t="shared" ca="1" si="33"/>
        <v>0.63685636856368544</v>
      </c>
      <c r="BM74" t="str">
        <f ca="1">OFFSET([1]EquipTable!$A$1,ROW()-1,0)</f>
        <v>Equip5301</v>
      </c>
    </row>
    <row r="75" spans="1:65">
      <c r="A75">
        <v>11</v>
      </c>
      <c r="B75">
        <v>3</v>
      </c>
      <c r="C75">
        <f t="shared" si="21"/>
        <v>0</v>
      </c>
      <c r="D75">
        <f t="shared" ca="1" si="27"/>
        <v>0.67730970653690692</v>
      </c>
      <c r="E75">
        <f t="shared" ca="1" si="27"/>
        <v>0.18143950289191968</v>
      </c>
      <c r="F75">
        <f t="shared" ca="1" si="27"/>
        <v>0.90786735575332533</v>
      </c>
      <c r="G75">
        <f t="shared" ca="1" si="27"/>
        <v>0.51623912770482949</v>
      </c>
      <c r="H75">
        <f t="shared" ca="1" si="27"/>
        <v>0.75011152289849825</v>
      </c>
      <c r="I75">
        <f t="shared" ca="1" si="28"/>
        <v>0.49905041979610909</v>
      </c>
      <c r="L75" t="str">
        <f t="shared" ca="1" si="22"/>
        <v>안 지정 캐릭터 PP 일반등급</v>
      </c>
      <c r="M75">
        <f t="shared" ca="1" si="23"/>
        <v>18143</v>
      </c>
      <c r="N75">
        <f t="shared" ca="1" si="29"/>
        <v>10</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1000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92</v>
      </c>
      <c r="U75">
        <v>8685</v>
      </c>
      <c r="V75">
        <v>9</v>
      </c>
      <c r="W75" t="s">
        <v>130</v>
      </c>
      <c r="Y75">
        <v>900</v>
      </c>
      <c r="Z75" t="str">
        <f t="shared" ca="1" si="24"/>
        <v>uph</v>
      </c>
      <c r="AA75" t="s">
        <v>92</v>
      </c>
      <c r="AB75">
        <v>8685</v>
      </c>
      <c r="AC75">
        <v>9</v>
      </c>
      <c r="AD75" t="s">
        <v>130</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f ca="1">IF(VLOOKUP($BM75,[1]EquipTable!$1:$1048576,MATCH("업데이트순번",[1]EquipTable!$1:$1,0),0)&lt;=$BK$1,1,0)
*IF(MID(BM75,7,1)="4",0.1,1)</f>
        <v>1</v>
      </c>
      <c r="BK75">
        <f t="shared" ca="1" si="32"/>
        <v>1.3550135501355014E-2</v>
      </c>
      <c r="BL75">
        <f t="shared" ca="1" si="33"/>
        <v>0.65040650406504041</v>
      </c>
      <c r="BM75" t="str">
        <f ca="1">OFFSET([1]EquipTable!$A$1,ROW()-1,0)</f>
        <v>Equip5302</v>
      </c>
    </row>
    <row r="76" spans="1:65">
      <c r="A76">
        <v>11</v>
      </c>
      <c r="B76">
        <v>4</v>
      </c>
      <c r="C76">
        <f t="shared" si="21"/>
        <v>0</v>
      </c>
      <c r="D76">
        <f t="shared" ca="1" si="27"/>
        <v>0.62185061395527075</v>
      </c>
      <c r="E76">
        <f t="shared" ca="1" si="27"/>
        <v>0.91596555907653021</v>
      </c>
      <c r="F76">
        <f t="shared" ca="1" si="27"/>
        <v>0.79624633197355299</v>
      </c>
      <c r="G76">
        <f t="shared" ca="1" si="27"/>
        <v>0.68572370006765904</v>
      </c>
      <c r="H76">
        <f t="shared" ca="1" si="27"/>
        <v>0.1551431040783523</v>
      </c>
      <c r="I76">
        <f t="shared" ca="1" si="28"/>
        <v>0.79983966299612475</v>
      </c>
      <c r="L76" t="str">
        <f t="shared" ca="1" si="22"/>
        <v>안 지정 캐릭터 PP 일반등급</v>
      </c>
      <c r="M76">
        <f t="shared" ca="1" si="23"/>
        <v>91596</v>
      </c>
      <c r="N76">
        <f t="shared" ca="1" si="29"/>
        <v>14</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1400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93</v>
      </c>
      <c r="U76">
        <v>82272</v>
      </c>
      <c r="V76">
        <v>13</v>
      </c>
      <c r="W76" t="s">
        <v>130</v>
      </c>
      <c r="Y76">
        <v>1300</v>
      </c>
      <c r="Z76" t="str">
        <f t="shared" ca="1" si="24"/>
        <v>upn</v>
      </c>
      <c r="AA76" t="s">
        <v>93</v>
      </c>
      <c r="AB76">
        <v>82272</v>
      </c>
      <c r="AC76">
        <v>13</v>
      </c>
      <c r="AD76" t="s">
        <v>130</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f ca="1">IF(VLOOKUP($BM76,[1]EquipTable!$1:$1048576,MATCH("업데이트순번",[1]EquipTable!$1:$1,0),0)&lt;=$BK$1,1,0)
*IF(MID(BM76,7,1)="4",0.1,1)</f>
        <v>0.1</v>
      </c>
      <c r="BK76">
        <f t="shared" ca="1" si="32"/>
        <v>1.3550135501355016E-3</v>
      </c>
      <c r="BL76">
        <f t="shared" ca="1" si="33"/>
        <v>0.66395663956639539</v>
      </c>
      <c r="BM76" t="str">
        <f ca="1">OFFSET([1]EquipTable!$A$1,ROW()-1,0)</f>
        <v>Equip5401</v>
      </c>
    </row>
    <row r="77" spans="1:65">
      <c r="A77">
        <v>11</v>
      </c>
      <c r="B77">
        <v>5</v>
      </c>
      <c r="C77">
        <f t="shared" si="21"/>
        <v>0</v>
      </c>
      <c r="D77">
        <f t="shared" ca="1" si="27"/>
        <v>0.14858224625465022</v>
      </c>
      <c r="E77">
        <f t="shared" ca="1" si="27"/>
        <v>0.41148300977919139</v>
      </c>
      <c r="F77">
        <f t="shared" ca="1" si="27"/>
        <v>0.35448822771752364</v>
      </c>
      <c r="G77">
        <f t="shared" ca="1" si="27"/>
        <v>0.44333368596460943</v>
      </c>
      <c r="H77">
        <f t="shared" ca="1" si="27"/>
        <v>0.69283405634724349</v>
      </c>
      <c r="I77">
        <f t="shared" ca="1" si="28"/>
        <v>0.85590223945980493</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f ca="1">IF(VLOOKUP($BM77,[1]EquipTable!$1:$1048576,MATCH("업데이트순번",[1]EquipTable!$1:$1,0),0)&lt;=$BK$1,1,0)
*IF(MID(BM77,7,1)="4",0.1,1)</f>
        <v>0.1</v>
      </c>
      <c r="BK77">
        <f t="shared" ca="1" si="32"/>
        <v>1.3550135501355016E-3</v>
      </c>
      <c r="BL77">
        <f t="shared" ca="1" si="33"/>
        <v>0.66531165311653084</v>
      </c>
      <c r="BM77" t="str">
        <f ca="1">OFFSET([1]EquipTable!$A$1,ROW()-1,0)</f>
        <v>Equip5402</v>
      </c>
    </row>
    <row r="78" spans="1:65">
      <c r="A78">
        <v>11</v>
      </c>
      <c r="B78">
        <v>6</v>
      </c>
      <c r="C78">
        <f t="shared" si="21"/>
        <v>0</v>
      </c>
      <c r="D78">
        <f t="shared" ca="1" si="27"/>
        <v>0.60751617414216119</v>
      </c>
      <c r="E78">
        <f t="shared" ca="1" si="27"/>
        <v>0.39332638792466745</v>
      </c>
      <c r="F78">
        <f t="shared" ca="1" si="27"/>
        <v>0.68777180824108397</v>
      </c>
      <c r="G78">
        <f t="shared" ca="1" si="27"/>
        <v>0.94326818743592167</v>
      </c>
      <c r="H78">
        <f t="shared" ca="1" si="27"/>
        <v>0.53015798720302743</v>
      </c>
      <c r="I78">
        <f t="shared" ca="1" si="28"/>
        <v>0.84706496527744457</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f ca="1">IF(VLOOKUP($BM78,[1]EquipTable!$1:$1048576,MATCH("업데이트순번",[1]EquipTable!$1:$1,0),0)&lt;=$BK$1,1,0)
*IF(MID(BM78,7,1)="4",0.1,1)</f>
        <v>0</v>
      </c>
      <c r="BK78">
        <f t="shared" ca="1" si="32"/>
        <v>0</v>
      </c>
      <c r="BL78">
        <f t="shared" ca="1" si="33"/>
        <v>0.6666666666666663</v>
      </c>
      <c r="BM78" t="str">
        <f ca="1">OFFSET([1]EquipTable!$A$1,ROW()-1,0)</f>
        <v>Equip5403</v>
      </c>
    </row>
    <row r="79" spans="1:65">
      <c r="A79">
        <v>12</v>
      </c>
      <c r="B79">
        <v>0</v>
      </c>
      <c r="C79">
        <f t="shared" si="21"/>
        <v>0</v>
      </c>
      <c r="D79">
        <f t="shared" ca="1" si="27"/>
        <v>0.62657159478847224</v>
      </c>
      <c r="E79">
        <f t="shared" ca="1" si="27"/>
        <v>0.83017416901111762</v>
      </c>
      <c r="F79">
        <f t="shared" ca="1" si="27"/>
        <v>0.89895155024025208</v>
      </c>
      <c r="G79">
        <f t="shared" ca="1" si="27"/>
        <v>0.4922793652535119</v>
      </c>
      <c r="H79">
        <f t="shared" ca="1" si="27"/>
        <v>0.72404411581618389</v>
      </c>
      <c r="I79">
        <f t="shared" ca="1" si="28"/>
        <v>0.42999818884995689</v>
      </c>
      <c r="L79" t="str">
        <f t="shared" ca="1" si="22"/>
        <v>지정 장비</v>
      </c>
      <c r="M79" t="str">
        <f t="shared" ca="1" si="23"/>
        <v>Equip7102</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GO</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3400</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83</v>
      </c>
      <c r="U79" t="s">
        <v>194</v>
      </c>
      <c r="V79">
        <v>1</v>
      </c>
      <c r="W79" t="s">
        <v>130</v>
      </c>
      <c r="Y79">
        <v>1800</v>
      </c>
      <c r="Z79" t="str">
        <f t="shared" ca="1" si="24"/>
        <v>fe</v>
      </c>
      <c r="AA79" t="s">
        <v>83</v>
      </c>
      <c r="AB79" t="s">
        <v>194</v>
      </c>
      <c r="AC79">
        <v>1</v>
      </c>
      <c r="AD79" t="s">
        <v>130</v>
      </c>
      <c r="AF79">
        <v>1800</v>
      </c>
      <c r="AG79" t="str">
        <f t="shared" si="25"/>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f ca="1">IF(VLOOKUP($BM79,[1]EquipTable!$1:$1048576,MATCH("업데이트순번",[1]EquipTable!$1:$1,0),0)&lt;=$BK$1,1,0)
*IF(MID(BM79,7,1)="4",0.1,1)</f>
        <v>0</v>
      </c>
      <c r="BK79">
        <f t="shared" ca="1" si="32"/>
        <v>0</v>
      </c>
      <c r="BL79">
        <f t="shared" ca="1" si="33"/>
        <v>0.6666666666666663</v>
      </c>
      <c r="BM79" t="str">
        <f ca="1">OFFSET([1]EquipTable!$A$1,ROW()-1,0)</f>
        <v>Equip5404</v>
      </c>
    </row>
    <row r="80" spans="1:65">
      <c r="A80">
        <v>12</v>
      </c>
      <c r="B80">
        <v>1</v>
      </c>
      <c r="C80">
        <f t="shared" si="21"/>
        <v>0</v>
      </c>
      <c r="D80">
        <f t="shared" ca="1" si="27"/>
        <v>0.54842990136725422</v>
      </c>
      <c r="E80">
        <f t="shared" ca="1" si="27"/>
        <v>0.23220354512953667</v>
      </c>
      <c r="F80">
        <f t="shared" ca="1" si="27"/>
        <v>0.20044787024499078</v>
      </c>
      <c r="G80">
        <f t="shared" ca="1" si="27"/>
        <v>8.1589566038467787E-2</v>
      </c>
      <c r="H80">
        <f t="shared" ca="1" si="27"/>
        <v>0.94994824107463005</v>
      </c>
      <c r="I80">
        <f t="shared" ca="1" si="28"/>
        <v>0.82140717984970024</v>
      </c>
      <c r="L80" t="str">
        <f t="shared" ca="1" si="22"/>
        <v>지정 장비</v>
      </c>
      <c r="M80" t="str">
        <f t="shared" ca="1" si="23"/>
        <v>Equip2001</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900</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30"/>
        <v>0</v>
      </c>
      <c r="T80" t="s">
        <v>83</v>
      </c>
      <c r="U80" t="s">
        <v>193</v>
      </c>
      <c r="V80">
        <v>1</v>
      </c>
      <c r="W80" t="s">
        <v>134</v>
      </c>
      <c r="Y80">
        <v>97</v>
      </c>
      <c r="Z80" t="str">
        <f t="shared" ca="1" si="24"/>
        <v>fe</v>
      </c>
      <c r="AA80" t="s">
        <v>83</v>
      </c>
      <c r="AB80" t="s">
        <v>193</v>
      </c>
      <c r="AC80">
        <v>1</v>
      </c>
      <c r="AD80" t="s">
        <v>134</v>
      </c>
      <c r="AF80">
        <v>97</v>
      </c>
      <c r="AG80" t="str">
        <f t="shared" si="25"/>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f ca="1">IF(VLOOKUP($BM80,[1]EquipTable!$1:$1048576,MATCH("업데이트순번",[1]EquipTable!$1:$1,0),0)&lt;=$BK$1,1,0)
*IF(MID(BM80,7,1)="4",0.1,1)</f>
        <v>0</v>
      </c>
      <c r="BK80">
        <f t="shared" ca="1" si="32"/>
        <v>0</v>
      </c>
      <c r="BL80">
        <f t="shared" ca="1" si="33"/>
        <v>0.6666666666666663</v>
      </c>
      <c r="BM80" t="str">
        <f ca="1">OFFSET([1]EquipTable!$A$1,ROW()-1,0)</f>
        <v>Equip5405</v>
      </c>
    </row>
    <row r="81" spans="1:65">
      <c r="A81">
        <v>12</v>
      </c>
      <c r="B81">
        <v>2</v>
      </c>
      <c r="C81">
        <f t="shared" si="21"/>
        <v>0</v>
      </c>
      <c r="D81">
        <f t="shared" ca="1" si="27"/>
        <v>0.85487206414715233</v>
      </c>
      <c r="E81">
        <f t="shared" ca="1" si="27"/>
        <v>0.20692850077299363</v>
      </c>
      <c r="F81">
        <f t="shared" ca="1" si="27"/>
        <v>0.48716964107066985</v>
      </c>
      <c r="G81">
        <f t="shared" ca="1" si="27"/>
        <v>0.11387394707467069</v>
      </c>
      <c r="H81">
        <f t="shared" ca="1" si="27"/>
        <v>0.88172132246965063</v>
      </c>
      <c r="I81">
        <f t="shared" ca="1" si="28"/>
        <v>0.13346890138759726</v>
      </c>
      <c r="L81" t="str">
        <f t="shared" ca="1" si="22"/>
        <v>안 지정 캐릭터 PP 영웅등급</v>
      </c>
      <c r="M81">
        <f t="shared" ca="1" si="23"/>
        <v>20692</v>
      </c>
      <c r="N81">
        <f t="shared" ca="1" si="29"/>
        <v>10</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1000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92</v>
      </c>
      <c r="U81">
        <v>83643</v>
      </c>
      <c r="V81">
        <v>14</v>
      </c>
      <c r="W81" t="s">
        <v>130</v>
      </c>
      <c r="Y81">
        <v>1400</v>
      </c>
      <c r="Z81" t="str">
        <f t="shared" ca="1" si="24"/>
        <v>uph</v>
      </c>
      <c r="AA81" t="s">
        <v>92</v>
      </c>
      <c r="AB81">
        <v>83643</v>
      </c>
      <c r="AC81">
        <v>14</v>
      </c>
      <c r="AD81" t="s">
        <v>130</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f ca="1">IF(VLOOKUP($BM81,[1]EquipTable!$1:$1048576,MATCH("업데이트순번",[1]EquipTable!$1:$1,0),0)&lt;=$BK$1,1,0)
*IF(MID(BM81,7,1)="4",0.1,1)</f>
        <v>0</v>
      </c>
      <c r="BK81">
        <f t="shared" ca="1" si="32"/>
        <v>0</v>
      </c>
      <c r="BL81">
        <f t="shared" ca="1" si="33"/>
        <v>0.6666666666666663</v>
      </c>
      <c r="BM81" t="str">
        <f ca="1">OFFSET([1]EquipTable!$A$1,ROW()-1,0)</f>
        <v>후보</v>
      </c>
    </row>
    <row r="82" spans="1:65">
      <c r="A82">
        <v>12</v>
      </c>
      <c r="B82">
        <v>3</v>
      </c>
      <c r="C82">
        <f t="shared" si="21"/>
        <v>0</v>
      </c>
      <c r="D82">
        <f t="shared" ca="1" si="27"/>
        <v>0.56676352555710507</v>
      </c>
      <c r="E82">
        <f t="shared" ca="1" si="27"/>
        <v>0.19627271981433547</v>
      </c>
      <c r="F82">
        <f t="shared" ca="1" si="27"/>
        <v>0.43263989733181296</v>
      </c>
      <c r="G82">
        <f t="shared" ca="1" si="27"/>
        <v>0.61197944279819827</v>
      </c>
      <c r="H82">
        <f t="shared" ca="1" si="27"/>
        <v>0.72006629230262298</v>
      </c>
      <c r="I82">
        <f t="shared" ca="1" si="28"/>
        <v>7.2717646139676684E-2</v>
      </c>
      <c r="L82" t="str">
        <f t="shared" ca="1" si="22"/>
        <v>안 지정 캐릭터 PP 일반등급</v>
      </c>
      <c r="M82">
        <f t="shared" ca="1" si="23"/>
        <v>19627</v>
      </c>
      <c r="N82">
        <f t="shared" ca="1" si="29"/>
        <v>10</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1000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93</v>
      </c>
      <c r="U82">
        <v>60624</v>
      </c>
      <c r="V82">
        <v>12</v>
      </c>
      <c r="W82" t="s">
        <v>130</v>
      </c>
      <c r="Y82">
        <v>1200</v>
      </c>
      <c r="Z82" t="str">
        <f t="shared" ca="1" si="24"/>
        <v>upn</v>
      </c>
      <c r="AA82" t="s">
        <v>93</v>
      </c>
      <c r="AB82">
        <v>60624</v>
      </c>
      <c r="AC82">
        <v>12</v>
      </c>
      <c r="AD82" t="s">
        <v>130</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f ca="1">IF(VLOOKUP($BM82,[1]EquipTable!$1:$1048576,MATCH("업데이트순번",[1]EquipTable!$1:$1,0),0)&lt;=$BK$1,1,0)
*IF(MID(BM82,7,1)="4",0.1,1)</f>
        <v>0</v>
      </c>
      <c r="BK82">
        <f t="shared" ca="1" si="32"/>
        <v>0</v>
      </c>
      <c r="BL82">
        <f t="shared" ca="1" si="33"/>
        <v>0.6666666666666663</v>
      </c>
      <c r="BM82" t="str">
        <f ca="1">OFFSET([1]EquipTable!$A$1,ROW()-1,0)</f>
        <v>후보</v>
      </c>
    </row>
    <row r="83" spans="1:65">
      <c r="A83">
        <v>12</v>
      </c>
      <c r="B83">
        <v>4</v>
      </c>
      <c r="C83">
        <f t="shared" si="21"/>
        <v>0</v>
      </c>
      <c r="D83">
        <f t="shared" ca="1" si="27"/>
        <v>0.77290735355828222</v>
      </c>
      <c r="E83">
        <f t="shared" ca="1" si="27"/>
        <v>0.91549014288193553</v>
      </c>
      <c r="F83">
        <f t="shared" ca="1" si="27"/>
        <v>0.66236558573544946</v>
      </c>
      <c r="G83">
        <f t="shared" ca="1" si="27"/>
        <v>0.29539703881100432</v>
      </c>
      <c r="H83">
        <f t="shared" ca="1" si="27"/>
        <v>7.7009659725172153E-2</v>
      </c>
      <c r="I83">
        <f t="shared" ca="1" si="28"/>
        <v>0.12882899944619375</v>
      </c>
      <c r="L83" t="str">
        <f t="shared" ca="1" si="22"/>
        <v>안 지정 캐릭터 PP 일반등급</v>
      </c>
      <c r="M83">
        <f t="shared" ca="1" si="23"/>
        <v>91549</v>
      </c>
      <c r="N83">
        <f t="shared" ca="1" si="29"/>
        <v>14</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1400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93</v>
      </c>
      <c r="U83">
        <v>53432</v>
      </c>
      <c r="V83">
        <v>12</v>
      </c>
      <c r="W83" t="s">
        <v>130</v>
      </c>
      <c r="Y83">
        <v>1200</v>
      </c>
      <c r="Z83" t="str">
        <f t="shared" ca="1" si="24"/>
        <v>upn</v>
      </c>
      <c r="AA83" t="s">
        <v>93</v>
      </c>
      <c r="AB83">
        <v>53432</v>
      </c>
      <c r="AC83">
        <v>12</v>
      </c>
      <c r="AD83" t="s">
        <v>130</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f ca="1">IF(VLOOKUP($BM83,[1]EquipTable!$1:$1048576,MATCH("업데이트순번",[1]EquipTable!$1:$1,0),0)&lt;=$BK$1,1,0)
*IF(MID(BM83,7,1)="4",0.1,1)</f>
        <v>0</v>
      </c>
      <c r="BK83">
        <f t="shared" ca="1" si="32"/>
        <v>0</v>
      </c>
      <c r="BL83">
        <f t="shared" ca="1" si="33"/>
        <v>0.6666666666666663</v>
      </c>
      <c r="BM83" t="str">
        <f ca="1">OFFSET([1]EquipTable!$A$1,ROW()-1,0)</f>
        <v>후보</v>
      </c>
    </row>
    <row r="84" spans="1:65">
      <c r="A84">
        <v>12</v>
      </c>
      <c r="B84">
        <v>5</v>
      </c>
      <c r="C84">
        <f t="shared" si="21"/>
        <v>0</v>
      </c>
      <c r="D84">
        <f t="shared" ca="1" si="27"/>
        <v>0.66519794058901438</v>
      </c>
      <c r="E84">
        <f t="shared" ca="1" si="27"/>
        <v>0.51274680517972016</v>
      </c>
      <c r="F84">
        <f t="shared" ca="1" si="27"/>
        <v>0.32042866784835744</v>
      </c>
      <c r="G84">
        <f t="shared" ca="1" si="27"/>
        <v>0.60222374738981821</v>
      </c>
      <c r="H84">
        <f t="shared" ca="1" si="27"/>
        <v>0.43119272045473866</v>
      </c>
      <c r="I84">
        <f t="shared" ca="1" si="28"/>
        <v>0.86940043913901655</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f ca="1">IF(VLOOKUP($BM84,[1]EquipTable!$1:$1048576,MATCH("업데이트순번",[1]EquipTable!$1:$1,0),0)&lt;=$BK$1,1,0)
*IF(MID(BM84,7,1)="4",0.1,1)</f>
        <v>0</v>
      </c>
      <c r="BK84">
        <f t="shared" ca="1" si="32"/>
        <v>0</v>
      </c>
      <c r="BL84">
        <f t="shared" ca="1" si="33"/>
        <v>0.6666666666666663</v>
      </c>
      <c r="BM84" t="str">
        <f ca="1">OFFSET([1]EquipTable!$A$1,ROW()-1,0)</f>
        <v>후보</v>
      </c>
    </row>
    <row r="85" spans="1:65">
      <c r="A85">
        <v>12</v>
      </c>
      <c r="B85">
        <v>6</v>
      </c>
      <c r="C85">
        <f t="shared" si="21"/>
        <v>0</v>
      </c>
      <c r="D85">
        <f t="shared" ca="1" si="27"/>
        <v>0.8760389817773091</v>
      </c>
      <c r="E85">
        <f t="shared" ca="1" si="27"/>
        <v>0.83433122900544154</v>
      </c>
      <c r="F85">
        <f t="shared" ca="1" si="27"/>
        <v>0.21933627612890727</v>
      </c>
      <c r="G85">
        <f t="shared" ca="1" si="27"/>
        <v>0.9667785665532157</v>
      </c>
      <c r="H85">
        <f t="shared" ca="1" si="27"/>
        <v>6.8756457670369975E-2</v>
      </c>
      <c r="I85">
        <f t="shared" ca="1" si="28"/>
        <v>0.21616924343141797</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f ca="1">IF(VLOOKUP($BM85,[1]EquipTable!$1:$1048576,MATCH("업데이트순번",[1]EquipTable!$1:$1,0),0)&lt;=$BK$1,1,0)
*IF(MID(BM85,7,1)="4",0.1,1)</f>
        <v>0</v>
      </c>
      <c r="BK85">
        <f t="shared" ca="1" si="32"/>
        <v>0</v>
      </c>
      <c r="BL85">
        <f t="shared" ca="1" si="33"/>
        <v>0.6666666666666663</v>
      </c>
      <c r="BM85" t="str">
        <f ca="1">OFFSET([1]EquipTable!$A$1,ROW()-1,0)</f>
        <v>후보</v>
      </c>
    </row>
    <row r="86" spans="1:65">
      <c r="A86">
        <v>13</v>
      </c>
      <c r="B86">
        <v>0</v>
      </c>
      <c r="C86">
        <f t="shared" si="21"/>
        <v>0</v>
      </c>
      <c r="D86">
        <f t="shared" ca="1" si="27"/>
        <v>0.9759473353699577</v>
      </c>
      <c r="E86">
        <f t="shared" ca="1" si="27"/>
        <v>1.8891493060558706E-2</v>
      </c>
      <c r="F86">
        <f t="shared" ca="1" si="27"/>
        <v>5.525363144043427E-2</v>
      </c>
      <c r="G86">
        <f t="shared" ca="1" si="27"/>
        <v>0.16870620911236167</v>
      </c>
      <c r="H86">
        <f t="shared" ca="1" si="27"/>
        <v>0.94878148477793989</v>
      </c>
      <c r="I86">
        <f t="shared" ca="1" si="28"/>
        <v>0.39753020779515402</v>
      </c>
      <c r="L86" t="str">
        <f t="shared" ca="1" si="22"/>
        <v>캐릭터 상자 영웅등급</v>
      </c>
      <c r="M86" t="str">
        <f t="shared" ca="1" si="23"/>
        <v>삭제</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DI</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149</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30"/>
        <v>0</v>
      </c>
      <c r="T86" t="s">
        <v>85</v>
      </c>
      <c r="V86">
        <v>1</v>
      </c>
      <c r="W86" t="s">
        <v>134</v>
      </c>
      <c r="Y86">
        <v>149</v>
      </c>
      <c r="Z86" t="str">
        <f t="shared" ca="1" si="24"/>
        <v>bh</v>
      </c>
      <c r="AA86" t="s">
        <v>85</v>
      </c>
      <c r="AC86">
        <v>1</v>
      </c>
      <c r="AD86" t="s">
        <v>134</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f ca="1">IF(VLOOKUP($BM86,[1]EquipTable!$1:$1048576,MATCH("업데이트순번",[1]EquipTable!$1:$1,0),0)&lt;=$BK$1,1,0)
*IF(MID(BM86,7,1)="4",0.1,1)</f>
        <v>0</v>
      </c>
      <c r="BK86">
        <f t="shared" ca="1" si="32"/>
        <v>0</v>
      </c>
      <c r="BL86">
        <f t="shared" ca="1" si="33"/>
        <v>0.6666666666666663</v>
      </c>
      <c r="BM86" t="str">
        <f ca="1">OFFSET([1]EquipTable!$A$1,ROW()-1,0)</f>
        <v>후보</v>
      </c>
    </row>
    <row r="87" spans="1:65">
      <c r="A87">
        <v>13</v>
      </c>
      <c r="B87">
        <v>1</v>
      </c>
      <c r="C87">
        <f t="shared" si="21"/>
        <v>0</v>
      </c>
      <c r="D87">
        <f t="shared" ca="1" si="27"/>
        <v>0.57121018659355172</v>
      </c>
      <c r="E87">
        <f t="shared" ca="1" si="27"/>
        <v>0.7791255291981013</v>
      </c>
      <c r="F87">
        <f t="shared" ca="1" si="27"/>
        <v>0.92077104923319664</v>
      </c>
      <c r="G87">
        <f t="shared" ca="1" si="27"/>
        <v>7.8874371791129994E-2</v>
      </c>
      <c r="H87">
        <f t="shared" ca="1" si="27"/>
        <v>0.60641002654259379</v>
      </c>
      <c r="I87">
        <f t="shared" ca="1" si="28"/>
        <v>0.49739384019162736</v>
      </c>
      <c r="L87" t="str">
        <f t="shared" ca="1" si="22"/>
        <v>지정 장비</v>
      </c>
      <c r="M87" t="str">
        <f t="shared" ca="1" si="23"/>
        <v>Equip7001</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2000</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30"/>
        <v>0</v>
      </c>
      <c r="T87" t="s">
        <v>83</v>
      </c>
      <c r="U87" t="s">
        <v>205</v>
      </c>
      <c r="V87">
        <v>1</v>
      </c>
      <c r="W87" t="s">
        <v>130</v>
      </c>
      <c r="Y87">
        <v>900</v>
      </c>
      <c r="Z87" t="str">
        <f t="shared" ca="1" si="24"/>
        <v>fe</v>
      </c>
      <c r="AA87" t="s">
        <v>83</v>
      </c>
      <c r="AB87" t="s">
        <v>205</v>
      </c>
      <c r="AC87">
        <v>1</v>
      </c>
      <c r="AD87" t="s">
        <v>130</v>
      </c>
      <c r="AF87">
        <v>900</v>
      </c>
      <c r="AG87" t="str">
        <f t="shared" si="25"/>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f ca="1">IF(VLOOKUP($BM87,[1]EquipTable!$1:$1048576,MATCH("업데이트순번",[1]EquipTable!$1:$1,0),0)&lt;=$BK$1,1,0)
*IF(MID(BM87,7,1)="4",0.1,1)</f>
        <v>0</v>
      </c>
      <c r="BK87">
        <f t="shared" ca="1" si="32"/>
        <v>0</v>
      </c>
      <c r="BL87">
        <f t="shared" ca="1" si="33"/>
        <v>0.6666666666666663</v>
      </c>
      <c r="BM87" t="str">
        <f ca="1">OFFSET([1]EquipTable!$A$1,ROW()-1,0)</f>
        <v>후보</v>
      </c>
    </row>
    <row r="88" spans="1:65">
      <c r="A88">
        <v>13</v>
      </c>
      <c r="B88">
        <v>2</v>
      </c>
      <c r="C88">
        <f t="shared" si="21"/>
        <v>0</v>
      </c>
      <c r="D88">
        <f t="shared" ca="1" si="27"/>
        <v>0.44006334167634398</v>
      </c>
      <c r="E88">
        <f t="shared" ca="1" si="27"/>
        <v>0.10041357085345182</v>
      </c>
      <c r="F88">
        <f t="shared" ca="1" si="27"/>
        <v>0.72503096803894529</v>
      </c>
      <c r="G88">
        <f t="shared" ca="1" si="27"/>
        <v>0.33854731411482353</v>
      </c>
      <c r="H88">
        <f t="shared" ca="1" si="27"/>
        <v>0.77150378173546563</v>
      </c>
      <c r="I88">
        <f t="shared" ca="1" si="28"/>
        <v>0.14510042324805528</v>
      </c>
      <c r="L88" t="str">
        <f t="shared" ca="1" si="22"/>
        <v>안 지정 캐릭터 PP 영웅등급</v>
      </c>
      <c r="M88">
        <f t="shared" ca="1" si="23"/>
        <v>10041</v>
      </c>
      <c r="N88">
        <f t="shared" ca="1" si="29"/>
        <v>9</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900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92</v>
      </c>
      <c r="U88">
        <v>56772</v>
      </c>
      <c r="V88">
        <v>12</v>
      </c>
      <c r="W88" t="s">
        <v>130</v>
      </c>
      <c r="Y88">
        <v>1200</v>
      </c>
      <c r="Z88" t="str">
        <f t="shared" ca="1" si="24"/>
        <v>uph</v>
      </c>
      <c r="AA88" t="s">
        <v>92</v>
      </c>
      <c r="AB88">
        <v>56772</v>
      </c>
      <c r="AC88">
        <v>12</v>
      </c>
      <c r="AD88" t="s">
        <v>130</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f ca="1">IF(VLOOKUP($BM88,[1]EquipTable!$1:$1048576,MATCH("업데이트순번",[1]EquipTable!$1:$1,0),0)&lt;=$BK$1,1,0)
*IF(MID(BM88,7,1)="4",0.1,1)</f>
        <v>1</v>
      </c>
      <c r="BK88">
        <f t="shared" ca="1" si="32"/>
        <v>1.3550135501355014E-2</v>
      </c>
      <c r="BL88">
        <f t="shared" ca="1" si="33"/>
        <v>0.6666666666666663</v>
      </c>
      <c r="BM88" t="str">
        <f ca="1">OFFSET([1]EquipTable!$A$1,ROW()-1,0)</f>
        <v>Equip6001</v>
      </c>
    </row>
    <row r="89" spans="1:65">
      <c r="A89">
        <v>13</v>
      </c>
      <c r="B89">
        <v>3</v>
      </c>
      <c r="C89">
        <f t="shared" si="21"/>
        <v>0</v>
      </c>
      <c r="D89">
        <f t="shared" ca="1" si="27"/>
        <v>0.2528518604538792</v>
      </c>
      <c r="E89">
        <f t="shared" ca="1" si="27"/>
        <v>0.85395741577239892</v>
      </c>
      <c r="F89">
        <f t="shared" ca="1" si="27"/>
        <v>0.71066829652918839</v>
      </c>
      <c r="G89">
        <f t="shared" ca="1" si="27"/>
        <v>0.11619632147062986</v>
      </c>
      <c r="H89">
        <f t="shared" ca="1" si="27"/>
        <v>3.6128938784746434E-2</v>
      </c>
      <c r="I89">
        <f t="shared" ca="1" si="28"/>
        <v>0.98878508206402416</v>
      </c>
      <c r="L89" t="str">
        <f t="shared" ca="1" si="22"/>
        <v>안 지정 캐릭터 PP 일반등급</v>
      </c>
      <c r="M89">
        <f t="shared" ca="1" si="23"/>
        <v>85395</v>
      </c>
      <c r="N89">
        <f t="shared" ca="1" si="29"/>
        <v>14</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1400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93</v>
      </c>
      <c r="U89">
        <v>38137</v>
      </c>
      <c r="V89">
        <v>11</v>
      </c>
      <c r="W89" t="s">
        <v>130</v>
      </c>
      <c r="Y89">
        <v>1100</v>
      </c>
      <c r="Z89" t="str">
        <f t="shared" ca="1" si="24"/>
        <v>upn</v>
      </c>
      <c r="AA89" t="s">
        <v>93</v>
      </c>
      <c r="AB89">
        <v>38137</v>
      </c>
      <c r="AC89">
        <v>11</v>
      </c>
      <c r="AD89" t="s">
        <v>130</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f ca="1">IF(VLOOKUP($BM89,[1]EquipTable!$1:$1048576,MATCH("업데이트순번",[1]EquipTable!$1:$1,0),0)&lt;=$BK$1,1,0)
*IF(MID(BM89,7,1)="4",0.1,1)</f>
        <v>1</v>
      </c>
      <c r="BK89">
        <f t="shared" ca="1" si="32"/>
        <v>1.3550135501355014E-2</v>
      </c>
      <c r="BL89">
        <f t="shared" ca="1" si="33"/>
        <v>0.68021680216802127</v>
      </c>
      <c r="BM89" t="str">
        <f ca="1">OFFSET([1]EquipTable!$A$1,ROW()-1,0)</f>
        <v>Equip6002</v>
      </c>
    </row>
    <row r="90" spans="1:65">
      <c r="A90">
        <v>13</v>
      </c>
      <c r="B90">
        <v>4</v>
      </c>
      <c r="C90">
        <f t="shared" si="21"/>
        <v>0</v>
      </c>
      <c r="D90">
        <f t="shared" ca="1" si="27"/>
        <v>2.8583760555732973E-2</v>
      </c>
      <c r="E90">
        <f t="shared" ca="1" si="27"/>
        <v>0.64286784523855789</v>
      </c>
      <c r="F90">
        <f t="shared" ca="1" si="27"/>
        <v>0.176520311916192</v>
      </c>
      <c r="G90">
        <f t="shared" ca="1" si="27"/>
        <v>0.90442420335281914</v>
      </c>
      <c r="H90">
        <f t="shared" ca="1" si="27"/>
        <v>0.12513256994367505</v>
      </c>
      <c r="I90">
        <f t="shared" ca="1" si="28"/>
        <v>0.41016079865580701</v>
      </c>
      <c r="L90" t="str">
        <f t="shared" ca="1" si="22"/>
        <v>안 지정 캐릭터 PP 일반등급</v>
      </c>
      <c r="M90">
        <f t="shared" ca="1" si="23"/>
        <v>64286</v>
      </c>
      <c r="N90">
        <f t="shared" ca="1" si="29"/>
        <v>12</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1200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93</v>
      </c>
      <c r="U90">
        <v>93586</v>
      </c>
      <c r="V90">
        <v>14</v>
      </c>
      <c r="W90" t="s">
        <v>130</v>
      </c>
      <c r="Y90">
        <v>1400</v>
      </c>
      <c r="Z90" t="str">
        <f t="shared" ca="1" si="24"/>
        <v>upn</v>
      </c>
      <c r="AA90" t="s">
        <v>93</v>
      </c>
      <c r="AB90">
        <v>93586</v>
      </c>
      <c r="AC90">
        <v>14</v>
      </c>
      <c r="AD90" t="s">
        <v>130</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f ca="1">IF(VLOOKUP($BM90,[1]EquipTable!$1:$1048576,MATCH("업데이트순번",[1]EquipTable!$1:$1,0),0)&lt;=$BK$1,1,0)
*IF(MID(BM90,7,1)="4",0.1,1)</f>
        <v>1</v>
      </c>
      <c r="BK90">
        <f t="shared" ca="1" si="32"/>
        <v>1.3550135501355014E-2</v>
      </c>
      <c r="BL90">
        <f t="shared" ca="1" si="33"/>
        <v>0.69376693766937625</v>
      </c>
      <c r="BM90" t="str">
        <f ca="1">OFFSET([1]EquipTable!$A$1,ROW()-1,0)</f>
        <v>Equip6101</v>
      </c>
    </row>
    <row r="91" spans="1:65">
      <c r="A91">
        <v>13</v>
      </c>
      <c r="B91">
        <v>5</v>
      </c>
      <c r="C91">
        <f t="shared" si="21"/>
        <v>0</v>
      </c>
      <c r="D91">
        <f t="shared" ca="1" si="27"/>
        <v>0.37228563953350868</v>
      </c>
      <c r="E91">
        <f t="shared" ca="1" si="27"/>
        <v>0.19631613027359163</v>
      </c>
      <c r="F91">
        <f t="shared" ca="1" si="27"/>
        <v>0.99602089922638037</v>
      </c>
      <c r="G91">
        <f t="shared" ca="1" si="27"/>
        <v>0.52200597939927118</v>
      </c>
      <c r="H91">
        <f t="shared" ca="1" si="27"/>
        <v>0.49856090773855322</v>
      </c>
      <c r="I91">
        <f t="shared" ca="1" si="28"/>
        <v>0.19666277892574091</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f ca="1">IF(VLOOKUP($BM91,[1]EquipTable!$1:$1048576,MATCH("업데이트순번",[1]EquipTable!$1:$1,0),0)&lt;=$BK$1,1,0)
*IF(MID(BM91,7,1)="4",0.1,1)</f>
        <v>1</v>
      </c>
      <c r="BK91">
        <f t="shared" ca="1" si="32"/>
        <v>1.3550135501355014E-2</v>
      </c>
      <c r="BL91">
        <f t="shared" ca="1" si="33"/>
        <v>0.70731707317073123</v>
      </c>
      <c r="BM91" t="str">
        <f ca="1">OFFSET([1]EquipTable!$A$1,ROW()-1,0)</f>
        <v>Equip6102</v>
      </c>
    </row>
    <row r="92" spans="1:65">
      <c r="A92">
        <v>13</v>
      </c>
      <c r="B92">
        <v>6</v>
      </c>
      <c r="C92">
        <f t="shared" si="21"/>
        <v>0</v>
      </c>
      <c r="D92">
        <f t="shared" ca="1" si="27"/>
        <v>0.3615063097914073</v>
      </c>
      <c r="E92">
        <f t="shared" ca="1" si="27"/>
        <v>6.8669665640111122E-2</v>
      </c>
      <c r="F92">
        <f t="shared" ca="1" si="27"/>
        <v>0.11524930786703624</v>
      </c>
      <c r="G92">
        <f t="shared" ca="1" si="27"/>
        <v>0.50197243531299052</v>
      </c>
      <c r="H92">
        <f t="shared" ca="1" si="27"/>
        <v>0.27300286622958303</v>
      </c>
      <c r="I92">
        <f t="shared" ca="1" si="28"/>
        <v>0.56916823630927338</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f ca="1">IF(VLOOKUP($BM92,[1]EquipTable!$1:$1048576,MATCH("업데이트순번",[1]EquipTable!$1:$1,0),0)&lt;=$BK$1,1,0)
*IF(MID(BM92,7,1)="4",0.1,1)</f>
        <v>1</v>
      </c>
      <c r="BK92">
        <f t="shared" ca="1" si="32"/>
        <v>1.3550135501355014E-2</v>
      </c>
      <c r="BL92">
        <f t="shared" ca="1" si="33"/>
        <v>0.7208672086720862</v>
      </c>
      <c r="BM92" t="str">
        <f ca="1">OFFSET([1]EquipTable!$A$1,ROW()-1,0)</f>
        <v>Equip6201</v>
      </c>
    </row>
    <row r="93" spans="1:65">
      <c r="A93">
        <v>14</v>
      </c>
      <c r="B93">
        <v>0</v>
      </c>
      <c r="C93">
        <f t="shared" si="21"/>
        <v>0</v>
      </c>
      <c r="D93">
        <f t="shared" ca="1" si="27"/>
        <v>9.6099777317275481E-2</v>
      </c>
      <c r="E93">
        <f t="shared" ca="1" si="27"/>
        <v>0.51544373398416321</v>
      </c>
      <c r="F93">
        <f t="shared" ca="1" si="27"/>
        <v>0.19459041143373457</v>
      </c>
      <c r="G93">
        <f t="shared" ca="1" si="27"/>
        <v>0.9401057854036371</v>
      </c>
      <c r="H93">
        <f t="shared" ca="1" si="27"/>
        <v>0.71566480955870415</v>
      </c>
      <c r="I93">
        <f t="shared" ca="1" si="28"/>
        <v>0.68347425999173517</v>
      </c>
      <c r="L93" t="str">
        <f t="shared" ca="1" si="22"/>
        <v>지정 장비</v>
      </c>
      <c r="M93" t="str">
        <f t="shared" ca="1" si="23"/>
        <v>Equip4202</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GO</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3200</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30"/>
        <v>0</v>
      </c>
      <c r="T93" t="s">
        <v>83</v>
      </c>
      <c r="U93" t="s">
        <v>209</v>
      </c>
      <c r="V93">
        <v>1</v>
      </c>
      <c r="W93" t="s">
        <v>134</v>
      </c>
      <c r="Y93">
        <v>37</v>
      </c>
      <c r="Z93" t="str">
        <f t="shared" ca="1" si="24"/>
        <v>fe</v>
      </c>
      <c r="AA93" t="s">
        <v>83</v>
      </c>
      <c r="AB93" t="s">
        <v>209</v>
      </c>
      <c r="AC93">
        <v>1</v>
      </c>
      <c r="AD93" t="s">
        <v>134</v>
      </c>
      <c r="AF93">
        <v>37</v>
      </c>
      <c r="AG93" t="str">
        <f t="shared" si="25"/>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f ca="1">IF(VLOOKUP($BM93,[1]EquipTable!$1:$1048576,MATCH("업데이트순번",[1]EquipTable!$1:$1,0),0)&lt;=$BK$1,1,0)
*IF(MID(BM93,7,1)="4",0.1,1)</f>
        <v>1</v>
      </c>
      <c r="BK93">
        <f t="shared" ca="1" si="32"/>
        <v>1.3550135501355014E-2</v>
      </c>
      <c r="BL93">
        <f t="shared" ca="1" si="33"/>
        <v>0.73441734417344118</v>
      </c>
      <c r="BM93" t="str">
        <f ca="1">OFFSET([1]EquipTable!$A$1,ROW()-1,0)</f>
        <v>Equip6202</v>
      </c>
    </row>
    <row r="94" spans="1:65">
      <c r="A94">
        <v>14</v>
      </c>
      <c r="B94">
        <v>1</v>
      </c>
      <c r="C94">
        <f t="shared" si="21"/>
        <v>0</v>
      </c>
      <c r="D94">
        <f t="shared" ca="1" si="27"/>
        <v>0.57797739909408907</v>
      </c>
      <c r="E94">
        <f t="shared" ca="1" si="27"/>
        <v>0.65570470503893363</v>
      </c>
      <c r="F94">
        <f t="shared" ca="1" si="27"/>
        <v>0.7790355418902607</v>
      </c>
      <c r="G94">
        <f t="shared" ca="1" si="27"/>
        <v>0.74132958554766726</v>
      </c>
      <c r="H94">
        <f t="shared" ca="1" si="27"/>
        <v>0.44123866108122634</v>
      </c>
      <c r="I94">
        <f t="shared" ca="1" si="28"/>
        <v>0.18172730913796065</v>
      </c>
      <c r="L94" t="str">
        <f t="shared" ca="1" si="22"/>
        <v>지정 장비</v>
      </c>
      <c r="M94" t="str">
        <f t="shared" ca="1" si="23"/>
        <v>Equip5302</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GO</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7100</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30"/>
        <v>0</v>
      </c>
      <c r="T94" t="s">
        <v>83</v>
      </c>
      <c r="U94" t="s">
        <v>211</v>
      </c>
      <c r="V94">
        <v>1</v>
      </c>
      <c r="W94" t="s">
        <v>130</v>
      </c>
      <c r="Y94">
        <v>2700</v>
      </c>
      <c r="Z94" t="str">
        <f t="shared" ca="1" si="24"/>
        <v>fe</v>
      </c>
      <c r="AA94" t="s">
        <v>83</v>
      </c>
      <c r="AB94" t="s">
        <v>211</v>
      </c>
      <c r="AC94">
        <v>1</v>
      </c>
      <c r="AD94" t="s">
        <v>130</v>
      </c>
      <c r="AF94">
        <v>2700</v>
      </c>
      <c r="AG94" t="str">
        <f t="shared" si="25"/>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파수꾼의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f ca="1">IF(VLOOKUP($BM94,[1]EquipTable!$1:$1048576,MATCH("업데이트순번",[1]EquipTable!$1:$1,0),0)&lt;=$BK$1,1,0)
*IF(MID(BM94,7,1)="4",0.1,1)</f>
        <v>1</v>
      </c>
      <c r="BK94">
        <f t="shared" ca="1" si="32"/>
        <v>1.3550135501355014E-2</v>
      </c>
      <c r="BL94">
        <f t="shared" ca="1" si="33"/>
        <v>0.74796747967479615</v>
      </c>
      <c r="BM94" t="str">
        <f ca="1">OFFSET([1]EquipTable!$A$1,ROW()-1,0)</f>
        <v>Equip6301</v>
      </c>
    </row>
    <row r="95" spans="1:65">
      <c r="A95">
        <v>14</v>
      </c>
      <c r="B95">
        <v>2</v>
      </c>
      <c r="C95">
        <f t="shared" si="21"/>
        <v>0</v>
      </c>
      <c r="D95">
        <f t="shared" ca="1" si="27"/>
        <v>0.29867921958553745</v>
      </c>
      <c r="E95">
        <f t="shared" ca="1" si="27"/>
        <v>0.79815384748172502</v>
      </c>
      <c r="F95">
        <f t="shared" ca="1" si="27"/>
        <v>1.4822326458061585E-2</v>
      </c>
      <c r="G95">
        <f t="shared" ca="1" si="27"/>
        <v>0.81723384801187837</v>
      </c>
      <c r="H95">
        <f t="shared" ca="1" si="27"/>
        <v>0.43048816689143554</v>
      </c>
      <c r="I95">
        <f t="shared" ca="1" si="28"/>
        <v>0.32676159576259034</v>
      </c>
      <c r="L95" t="str">
        <f t="shared" ca="1" si="22"/>
        <v>안 지정 캐릭터 PP 영웅등급</v>
      </c>
      <c r="M95">
        <f t="shared" ca="1" si="23"/>
        <v>79815</v>
      </c>
      <c r="N95">
        <f t="shared" ca="1" si="29"/>
        <v>13</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1300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92</v>
      </c>
      <c r="U95">
        <v>35434</v>
      </c>
      <c r="V95">
        <v>11</v>
      </c>
      <c r="W95" t="s">
        <v>130</v>
      </c>
      <c r="Y95">
        <v>1100</v>
      </c>
      <c r="Z95" t="str">
        <f t="shared" ca="1" si="24"/>
        <v>uph</v>
      </c>
      <c r="AA95" t="s">
        <v>92</v>
      </c>
      <c r="AB95">
        <v>35434</v>
      </c>
      <c r="AC95">
        <v>11</v>
      </c>
      <c r="AD95" t="s">
        <v>130</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f ca="1">IF(VLOOKUP($BM95,[1]EquipTable!$1:$1048576,MATCH("업데이트순번",[1]EquipTable!$1:$1,0),0)&lt;=$BK$1,1,0)
*IF(MID(BM95,7,1)="4",0.1,1)</f>
        <v>1</v>
      </c>
      <c r="BK95">
        <f t="shared" ca="1" si="32"/>
        <v>1.3550135501355014E-2</v>
      </c>
      <c r="BL95">
        <f t="shared" ca="1" si="33"/>
        <v>0.76151761517615113</v>
      </c>
      <c r="BM95" t="str">
        <f ca="1">OFFSET([1]EquipTable!$A$1,ROW()-1,0)</f>
        <v>Equip6302</v>
      </c>
    </row>
    <row r="96" spans="1:65">
      <c r="A96">
        <v>14</v>
      </c>
      <c r="B96">
        <v>3</v>
      </c>
      <c r="C96">
        <f t="shared" si="21"/>
        <v>0</v>
      </c>
      <c r="D96">
        <f t="shared" ca="1" si="27"/>
        <v>0.27268203428708537</v>
      </c>
      <c r="E96">
        <f t="shared" ca="1" si="27"/>
        <v>0.62970307470237608</v>
      </c>
      <c r="F96">
        <f t="shared" ca="1" si="27"/>
        <v>0.82217119737569522</v>
      </c>
      <c r="G96">
        <f t="shared" ca="1" si="27"/>
        <v>0.66136938527690547</v>
      </c>
      <c r="H96">
        <f t="shared" ca="1" si="27"/>
        <v>0.85977716203074239</v>
      </c>
      <c r="I96">
        <f t="shared" ca="1" si="28"/>
        <v>0.79176633556966625</v>
      </c>
      <c r="L96" t="str">
        <f t="shared" ca="1" si="22"/>
        <v>안 지정 캐릭터 PP 일반등급</v>
      </c>
      <c r="M96">
        <f t="shared" ca="1" si="23"/>
        <v>62970</v>
      </c>
      <c r="N96">
        <f t="shared" ca="1" si="29"/>
        <v>12</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1200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92</v>
      </c>
      <c r="U96">
        <v>5714</v>
      </c>
      <c r="V96">
        <v>9</v>
      </c>
      <c r="W96" t="s">
        <v>130</v>
      </c>
      <c r="Y96">
        <v>900</v>
      </c>
      <c r="Z96" t="str">
        <f t="shared" ca="1" si="24"/>
        <v>uph</v>
      </c>
      <c r="AA96" t="s">
        <v>92</v>
      </c>
      <c r="AB96">
        <v>5714</v>
      </c>
      <c r="AC96">
        <v>9</v>
      </c>
      <c r="AD96" t="s">
        <v>130</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f ca="1">IF(VLOOKUP($BM96,[1]EquipTable!$1:$1048576,MATCH("업데이트순번",[1]EquipTable!$1:$1,0),0)&lt;=$BK$1,1,0)
*IF(MID(BM96,7,1)="4",0.1,1)</f>
        <v>0.1</v>
      </c>
      <c r="BK96">
        <f t="shared" ca="1" si="32"/>
        <v>1.3550135501355016E-3</v>
      </c>
      <c r="BL96">
        <f t="shared" ca="1" si="33"/>
        <v>0.77506775067750611</v>
      </c>
      <c r="BM96" t="str">
        <f ca="1">OFFSET([1]EquipTable!$A$1,ROW()-1,0)</f>
        <v>Equip6401</v>
      </c>
    </row>
    <row r="97" spans="1:65">
      <c r="A97">
        <v>14</v>
      </c>
      <c r="B97">
        <v>4</v>
      </c>
      <c r="C97">
        <f t="shared" si="21"/>
        <v>0</v>
      </c>
      <c r="D97">
        <f t="shared" ca="1" si="27"/>
        <v>0.50139838268616022</v>
      </c>
      <c r="E97">
        <f t="shared" ca="1" si="27"/>
        <v>0.24124665527621947</v>
      </c>
      <c r="F97">
        <f t="shared" ca="1" si="27"/>
        <v>0.35023127928052489</v>
      </c>
      <c r="G97">
        <f t="shared" ca="1" si="27"/>
        <v>0.57928577756243205</v>
      </c>
      <c r="H97">
        <f t="shared" ca="1" si="27"/>
        <v>0.94015554566835402</v>
      </c>
      <c r="I97">
        <f t="shared" ca="1" si="28"/>
        <v>0.84334511550735736</v>
      </c>
      <c r="L97" t="str">
        <f t="shared" ca="1" si="22"/>
        <v>안 지정 캐릭터 PP 일반등급</v>
      </c>
      <c r="M97">
        <f t="shared" ca="1" si="23"/>
        <v>24124</v>
      </c>
      <c r="N97">
        <f t="shared" ca="1" si="29"/>
        <v>10</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1000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93</v>
      </c>
      <c r="U97">
        <v>60900</v>
      </c>
      <c r="V97">
        <v>12</v>
      </c>
      <c r="W97" t="s">
        <v>130</v>
      </c>
      <c r="Y97">
        <v>1200</v>
      </c>
      <c r="Z97" t="str">
        <f t="shared" ca="1" si="24"/>
        <v>upn</v>
      </c>
      <c r="AA97" t="s">
        <v>93</v>
      </c>
      <c r="AB97">
        <v>60900</v>
      </c>
      <c r="AC97">
        <v>12</v>
      </c>
      <c r="AD97" t="s">
        <v>130</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f ca="1">IF(VLOOKUP($BM97,[1]EquipTable!$1:$1048576,MATCH("업데이트순번",[1]EquipTable!$1:$1,0),0)&lt;=$BK$1,1,0)
*IF(MID(BM97,7,1)="4",0.1,1)</f>
        <v>0.1</v>
      </c>
      <c r="BK97">
        <f t="shared" ca="1" si="32"/>
        <v>1.3550135501355016E-3</v>
      </c>
      <c r="BL97">
        <f t="shared" ca="1" si="33"/>
        <v>0.77642276422764156</v>
      </c>
      <c r="BM97" t="str">
        <f ca="1">OFFSET([1]EquipTable!$A$1,ROW()-1,0)</f>
        <v>Equip6402</v>
      </c>
    </row>
    <row r="98" spans="1:65">
      <c r="A98">
        <v>14</v>
      </c>
      <c r="B98">
        <v>5</v>
      </c>
      <c r="C98">
        <f t="shared" si="21"/>
        <v>0</v>
      </c>
      <c r="D98">
        <f t="shared" ca="1" si="27"/>
        <v>0.36120351510477011</v>
      </c>
      <c r="E98">
        <f t="shared" ca="1" si="27"/>
        <v>0.31512409893194004</v>
      </c>
      <c r="F98">
        <f t="shared" ca="1" si="27"/>
        <v>0.93323683084795439</v>
      </c>
      <c r="G98">
        <f t="shared" ca="1" si="27"/>
        <v>0.41138522058355398</v>
      </c>
      <c r="H98">
        <f t="shared" ca="1" si="27"/>
        <v>0.97820600514276457</v>
      </c>
      <c r="I98">
        <f t="shared" ca="1" si="28"/>
        <v>0.42359299178079779</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f ca="1">IF(VLOOKUP($BM98,[1]EquipTable!$1:$1048576,MATCH("업데이트순번",[1]EquipTable!$1:$1,0),0)&lt;=$BK$1,1,0)
*IF(MID(BM98,7,1)="4",0.1,1)</f>
        <v>0</v>
      </c>
      <c r="BK98">
        <f t="shared" ca="1" si="32"/>
        <v>0</v>
      </c>
      <c r="BL98">
        <f t="shared" ca="1" si="33"/>
        <v>0.77777777777777701</v>
      </c>
      <c r="BM98" t="str">
        <f ca="1">OFFSET([1]EquipTable!$A$1,ROW()-1,0)</f>
        <v>Equip6403</v>
      </c>
    </row>
    <row r="99" spans="1:65">
      <c r="A99">
        <v>14</v>
      </c>
      <c r="B99">
        <v>6</v>
      </c>
      <c r="C99">
        <f t="shared" si="21"/>
        <v>0</v>
      </c>
      <c r="D99">
        <f t="shared" ca="1" si="27"/>
        <v>0.50074461427438066</v>
      </c>
      <c r="E99">
        <f t="shared" ca="1" si="27"/>
        <v>6.557201168139104E-2</v>
      </c>
      <c r="F99">
        <f t="shared" ca="1" si="27"/>
        <v>0.43247262504553829</v>
      </c>
      <c r="G99">
        <f t="shared" ref="G99:I162" ca="1" si="34">RAND()</f>
        <v>0.81490879942985728</v>
      </c>
      <c r="H99">
        <f t="shared" ca="1" si="34"/>
        <v>0.19775380729632053</v>
      </c>
      <c r="I99">
        <f t="shared" ca="1" si="34"/>
        <v>0.70800993748105112</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f ca="1">IF(VLOOKUP($BM99,[1]EquipTable!$1:$1048576,MATCH("업데이트순번",[1]EquipTable!$1:$1,0),0)&lt;=$BK$1,1,0)
*IF(MID(BM99,7,1)="4",0.1,1)</f>
        <v>0</v>
      </c>
      <c r="BK99">
        <f t="shared" ca="1" si="32"/>
        <v>0</v>
      </c>
      <c r="BL99">
        <f t="shared" ca="1" si="33"/>
        <v>0.77777777777777701</v>
      </c>
      <c r="BM99" t="str">
        <f ca="1">OFFSET([1]EquipTable!$A$1,ROW()-1,0)</f>
        <v>Equip6404</v>
      </c>
    </row>
    <row r="100" spans="1:65">
      <c r="A100">
        <v>15</v>
      </c>
      <c r="B100">
        <v>0</v>
      </c>
      <c r="C100">
        <f t="shared" si="21"/>
        <v>0</v>
      </c>
      <c r="D100">
        <f t="shared" ca="1" si="27"/>
        <v>0.18431059241967751</v>
      </c>
      <c r="E100">
        <f t="shared" ca="1" si="27"/>
        <v>2.7684915528787712E-2</v>
      </c>
      <c r="F100">
        <f t="shared" ca="1" si="27"/>
        <v>0.93045448408677223</v>
      </c>
      <c r="G100">
        <f t="shared" ca="1" si="34"/>
        <v>0.66594514908850966</v>
      </c>
      <c r="H100">
        <f t="shared" ca="1" si="34"/>
        <v>0.84189637236559745</v>
      </c>
      <c r="I100">
        <f t="shared" ca="1" si="34"/>
        <v>5.7613081095375884E-2</v>
      </c>
      <c r="L100" t="str">
        <f t="shared" ca="1" si="22"/>
        <v>지정 장비</v>
      </c>
      <c r="M100" t="str">
        <f t="shared" ca="1" si="23"/>
        <v>Equip0101</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GO</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1000</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83</v>
      </c>
      <c r="U100" t="s">
        <v>212</v>
      </c>
      <c r="V100">
        <v>1</v>
      </c>
      <c r="W100" t="s">
        <v>134</v>
      </c>
      <c r="Y100">
        <v>92</v>
      </c>
      <c r="Z100" t="str">
        <f t="shared" ca="1" si="24"/>
        <v>fe</v>
      </c>
      <c r="AA100" t="s">
        <v>83</v>
      </c>
      <c r="AB100" t="s">
        <v>212</v>
      </c>
      <c r="AC100">
        <v>1</v>
      </c>
      <c r="AD100" t="s">
        <v>134</v>
      </c>
      <c r="AF100">
        <v>92</v>
      </c>
      <c r="AG100" t="str">
        <f t="shared" si="25"/>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f ca="1">IF(VLOOKUP($BM100,[1]EquipTable!$1:$1048576,MATCH("업데이트순번",[1]EquipTable!$1:$1,0),0)&lt;=$BK$1,1,0)
*IF(MID(BM100,7,1)="4",0.1,1)</f>
        <v>0</v>
      </c>
      <c r="BK100">
        <f t="shared" ca="1" si="32"/>
        <v>0</v>
      </c>
      <c r="BL100">
        <f t="shared" ca="1" si="33"/>
        <v>0.77777777777777701</v>
      </c>
      <c r="BM100" t="str">
        <f ca="1">OFFSET([1]EquipTable!$A$1,ROW()-1,0)</f>
        <v>Equip6405</v>
      </c>
    </row>
    <row r="101" spans="1:65">
      <c r="A101">
        <v>15</v>
      </c>
      <c r="B101">
        <v>1</v>
      </c>
      <c r="C101">
        <f t="shared" si="21"/>
        <v>0</v>
      </c>
      <c r="D101">
        <f t="shared" ca="1" si="27"/>
        <v>0.83185724604553168</v>
      </c>
      <c r="E101">
        <f t="shared" ca="1" si="27"/>
        <v>0.11634380990505633</v>
      </c>
      <c r="F101">
        <f t="shared" ca="1" si="27"/>
        <v>0.39160781348600493</v>
      </c>
      <c r="G101">
        <f t="shared" ca="1" si="34"/>
        <v>8.5489300701567794E-2</v>
      </c>
      <c r="H101">
        <f t="shared" ca="1" si="34"/>
        <v>0.99787463094981776</v>
      </c>
      <c r="I101">
        <f t="shared" ca="1" si="34"/>
        <v>0.96411930193900375</v>
      </c>
      <c r="L101" t="str">
        <f t="shared" ca="1" si="22"/>
        <v>지정 장비</v>
      </c>
      <c r="M101" t="str">
        <f t="shared" ca="1" si="23"/>
        <v>Equip1001</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GO</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900</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30"/>
        <v>0</v>
      </c>
      <c r="T101" t="s">
        <v>83</v>
      </c>
      <c r="U101" t="s">
        <v>213</v>
      </c>
      <c r="V101">
        <v>1</v>
      </c>
      <c r="W101" t="s">
        <v>134</v>
      </c>
      <c r="Y101">
        <v>5</v>
      </c>
      <c r="Z101" t="str">
        <f t="shared" ca="1" si="24"/>
        <v>fe</v>
      </c>
      <c r="AA101" t="s">
        <v>83</v>
      </c>
      <c r="AB101" t="s">
        <v>213</v>
      </c>
      <c r="AC101">
        <v>1</v>
      </c>
      <c r="AD101" t="s">
        <v>134</v>
      </c>
      <c r="AF101">
        <v>5</v>
      </c>
      <c r="AG101" t="str">
        <f t="shared" si="25"/>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음각 양날 도끼</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f ca="1">IF(VLOOKUP($BM101,[1]EquipTable!$1:$1048576,MATCH("업데이트순번",[1]EquipTable!$1:$1,0),0)&lt;=$BK$1,1,0)
*IF(MID(BM101,7,1)="4",0.1,1)</f>
        <v>1</v>
      </c>
      <c r="BK101">
        <f t="shared" ca="1" si="32"/>
        <v>1.3550135501355014E-2</v>
      </c>
      <c r="BL101">
        <f t="shared" ca="1" si="33"/>
        <v>0.77777777777777701</v>
      </c>
      <c r="BM101" t="str">
        <f ca="1">OFFSET([1]EquipTable!$A$1,ROW()-1,0)</f>
        <v>Equip7001</v>
      </c>
    </row>
    <row r="102" spans="1:65">
      <c r="A102">
        <v>15</v>
      </c>
      <c r="B102">
        <v>2</v>
      </c>
      <c r="C102">
        <f t="shared" si="21"/>
        <v>0</v>
      </c>
      <c r="D102">
        <f t="shared" ca="1" si="27"/>
        <v>0.20647931649406337</v>
      </c>
      <c r="E102">
        <f t="shared" ca="1" si="27"/>
        <v>0.52197236657747281</v>
      </c>
      <c r="F102">
        <f t="shared" ca="1" si="27"/>
        <v>0.62383462676410695</v>
      </c>
      <c r="G102">
        <f t="shared" ca="1" si="34"/>
        <v>9.5505134171812722E-3</v>
      </c>
      <c r="H102">
        <f t="shared" ca="1" si="34"/>
        <v>0.76657273784271507</v>
      </c>
      <c r="I102">
        <f t="shared" ca="1" si="34"/>
        <v>0.23571203110121586</v>
      </c>
      <c r="L102" t="str">
        <f t="shared" ca="1" si="22"/>
        <v>안 지정 캐릭터 PP 영웅등급</v>
      </c>
      <c r="M102">
        <f t="shared" ca="1" si="23"/>
        <v>52197</v>
      </c>
      <c r="N102">
        <f t="shared" ca="1" si="29"/>
        <v>12</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1200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92</v>
      </c>
      <c r="U102">
        <v>89406</v>
      </c>
      <c r="V102">
        <v>14</v>
      </c>
      <c r="W102" t="s">
        <v>130</v>
      </c>
      <c r="Y102">
        <v>1400</v>
      </c>
      <c r="Z102" t="str">
        <f t="shared" ca="1" si="24"/>
        <v>uph</v>
      </c>
      <c r="AA102" t="s">
        <v>92</v>
      </c>
      <c r="AB102">
        <v>89406</v>
      </c>
      <c r="AC102">
        <v>14</v>
      </c>
      <c r="AD102" t="s">
        <v>130</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f ca="1">IF(VLOOKUP($BM102,[1]EquipTable!$1:$1048576,MATCH("업데이트순번",[1]EquipTable!$1:$1,0),0)&lt;=$BK$1,1,0)
*IF(MID(BM102,7,1)="4",0.1,1)</f>
        <v>1</v>
      </c>
      <c r="BK102">
        <f t="shared" ca="1" si="32"/>
        <v>1.3550135501355014E-2</v>
      </c>
      <c r="BL102">
        <f t="shared" ca="1" si="33"/>
        <v>0.79132791327913199</v>
      </c>
      <c r="BM102" t="str">
        <f ca="1">OFFSET([1]EquipTable!$A$1,ROW()-1,0)</f>
        <v>Equip7002</v>
      </c>
    </row>
    <row r="103" spans="1:65">
      <c r="A103">
        <v>15</v>
      </c>
      <c r="B103">
        <v>3</v>
      </c>
      <c r="C103">
        <f t="shared" si="21"/>
        <v>0</v>
      </c>
      <c r="D103">
        <f t="shared" ca="1" si="27"/>
        <v>0.13253248038509746</v>
      </c>
      <c r="E103">
        <f t="shared" ca="1" si="27"/>
        <v>0.72927060005412547</v>
      </c>
      <c r="F103">
        <f t="shared" ca="1" si="27"/>
        <v>5.350037110065875E-3</v>
      </c>
      <c r="G103">
        <f t="shared" ca="1" si="34"/>
        <v>0.51172556465183805</v>
      </c>
      <c r="H103">
        <f t="shared" ca="1" si="34"/>
        <v>0.54939760717181607</v>
      </c>
      <c r="I103">
        <f t="shared" ca="1" si="34"/>
        <v>0.3909332873793816</v>
      </c>
      <c r="L103" t="str">
        <f t="shared" ca="1" si="22"/>
        <v>안 지정 캐릭터 PP 영웅등급</v>
      </c>
      <c r="M103">
        <f t="shared" ca="1" si="23"/>
        <v>72927</v>
      </c>
      <c r="N103">
        <f t="shared" ca="1" si="29"/>
        <v>13</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1300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93</v>
      </c>
      <c r="U103">
        <v>42844</v>
      </c>
      <c r="V103">
        <v>11</v>
      </c>
      <c r="W103" t="s">
        <v>130</v>
      </c>
      <c r="Y103">
        <v>1100</v>
      </c>
      <c r="Z103" t="str">
        <f t="shared" ca="1" si="24"/>
        <v>upn</v>
      </c>
      <c r="AA103" t="s">
        <v>93</v>
      </c>
      <c r="AB103">
        <v>42844</v>
      </c>
      <c r="AC103">
        <v>11</v>
      </c>
      <c r="AD103" t="s">
        <v>130</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f ca="1">IF(VLOOKUP($BM103,[1]EquipTable!$1:$1048576,MATCH("업데이트순번",[1]EquipTable!$1:$1,0),0)&lt;=$BK$1,1,0)
*IF(MID(BM103,7,1)="4",0.1,1)</f>
        <v>1</v>
      </c>
      <c r="BK103">
        <f t="shared" ca="1" si="32"/>
        <v>1.3550135501355014E-2</v>
      </c>
      <c r="BL103">
        <f t="shared" ca="1" si="33"/>
        <v>0.80487804878048697</v>
      </c>
      <c r="BM103" t="str">
        <f ca="1">OFFSET([1]EquipTable!$A$1,ROW()-1,0)</f>
        <v>Equip7101</v>
      </c>
    </row>
    <row r="104" spans="1:65">
      <c r="A104">
        <v>15</v>
      </c>
      <c r="B104">
        <v>4</v>
      </c>
      <c r="C104">
        <f t="shared" si="21"/>
        <v>0</v>
      </c>
      <c r="D104">
        <f t="shared" ca="1" si="27"/>
        <v>0.68124897111659632</v>
      </c>
      <c r="E104">
        <f t="shared" ca="1" si="27"/>
        <v>0.25855767626850823</v>
      </c>
      <c r="F104">
        <f t="shared" ca="1" si="27"/>
        <v>0.95355361434728159</v>
      </c>
      <c r="G104">
        <f t="shared" ca="1" si="34"/>
        <v>0.23796000270815909</v>
      </c>
      <c r="H104">
        <f t="shared" ca="1" si="34"/>
        <v>0.58669722998959406</v>
      </c>
      <c r="I104">
        <f t="shared" ca="1" si="34"/>
        <v>0.3801570812378432</v>
      </c>
      <c r="L104" t="str">
        <f t="shared" ca="1" si="22"/>
        <v>안 지정 캐릭터 PP 일반등급</v>
      </c>
      <c r="M104">
        <f t="shared" ca="1" si="23"/>
        <v>25855</v>
      </c>
      <c r="N104">
        <f t="shared" ca="1" si="29"/>
        <v>10</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1000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93</v>
      </c>
      <c r="U104">
        <v>656</v>
      </c>
      <c r="V104">
        <v>9</v>
      </c>
      <c r="W104" t="s">
        <v>130</v>
      </c>
      <c r="Y104">
        <v>900</v>
      </c>
      <c r="Z104" t="str">
        <f t="shared" ca="1" si="24"/>
        <v>upn</v>
      </c>
      <c r="AA104" t="s">
        <v>93</v>
      </c>
      <c r="AB104">
        <v>656</v>
      </c>
      <c r="AC104">
        <v>9</v>
      </c>
      <c r="AD104" t="s">
        <v>130</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f ca="1">IF(VLOOKUP($BM104,[1]EquipTable!$1:$1048576,MATCH("업데이트순번",[1]EquipTable!$1:$1,0),0)&lt;=$BK$1,1,0)
*IF(MID(BM104,7,1)="4",0.1,1)</f>
        <v>1</v>
      </c>
      <c r="BK104">
        <f t="shared" ca="1" si="32"/>
        <v>1.3550135501355014E-2</v>
      </c>
      <c r="BL104">
        <f t="shared" ca="1" si="33"/>
        <v>0.81842818428184194</v>
      </c>
      <c r="BM104" t="str">
        <f ca="1">OFFSET([1]EquipTable!$A$1,ROW()-1,0)</f>
        <v>Equip7102</v>
      </c>
    </row>
    <row r="105" spans="1:65">
      <c r="A105">
        <v>15</v>
      </c>
      <c r="B105">
        <v>5</v>
      </c>
      <c r="C105">
        <f t="shared" si="21"/>
        <v>0</v>
      </c>
      <c r="D105">
        <f t="shared" ca="1" si="27"/>
        <v>2.4419718264475199E-2</v>
      </c>
      <c r="E105">
        <f t="shared" ca="1" si="27"/>
        <v>0.95824545885583778</v>
      </c>
      <c r="F105">
        <f t="shared" ca="1" si="27"/>
        <v>0.7108240575864736</v>
      </c>
      <c r="G105">
        <f t="shared" ca="1" si="34"/>
        <v>2.2056734560921054E-2</v>
      </c>
      <c r="H105">
        <f t="shared" ca="1" si="34"/>
        <v>0.62203924308283898</v>
      </c>
      <c r="I105">
        <f t="shared" ca="1" si="34"/>
        <v>4.7206321410657948E-2</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f ca="1">IF(VLOOKUP($BM105,[1]EquipTable!$1:$1048576,MATCH("업데이트순번",[1]EquipTable!$1:$1,0),0)&lt;=$BK$1,1,0)
*IF(MID(BM105,7,1)="4",0.1,1)</f>
        <v>1</v>
      </c>
      <c r="BK105">
        <f t="shared" ca="1" si="32"/>
        <v>1.3550135501355014E-2</v>
      </c>
      <c r="BL105">
        <f t="shared" ca="1" si="33"/>
        <v>0.83197831978319692</v>
      </c>
      <c r="BM105" t="str">
        <f ca="1">OFFSET([1]EquipTable!$A$1,ROW()-1,0)</f>
        <v>Equip7201</v>
      </c>
    </row>
    <row r="106" spans="1:65">
      <c r="A106">
        <v>15</v>
      </c>
      <c r="B106">
        <v>6</v>
      </c>
      <c r="C106">
        <f t="shared" si="21"/>
        <v>0</v>
      </c>
      <c r="D106">
        <f t="shared" ca="1" si="27"/>
        <v>0.77743281993231605</v>
      </c>
      <c r="E106">
        <f t="shared" ca="1" si="27"/>
        <v>0.98174104135345297</v>
      </c>
      <c r="F106">
        <f t="shared" ca="1" si="27"/>
        <v>0.38307707432981286</v>
      </c>
      <c r="G106">
        <f t="shared" ca="1" si="34"/>
        <v>0.6950839326982271</v>
      </c>
      <c r="H106">
        <f t="shared" ca="1" si="34"/>
        <v>0.15384612230002992</v>
      </c>
      <c r="I106">
        <f t="shared" ca="1" si="34"/>
        <v>8.9741615084151793E-2</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f ca="1">IF(VLOOKUP($BM106,[1]EquipTable!$1:$1048576,MATCH("업데이트순번",[1]EquipTable!$1:$1,0),0)&lt;=$BK$1,1,0)
*IF(MID(BM106,7,1)="4",0.1,1)</f>
        <v>1</v>
      </c>
      <c r="BK106">
        <f t="shared" ca="1" si="32"/>
        <v>1.3550135501355014E-2</v>
      </c>
      <c r="BL106">
        <f t="shared" ca="1" si="33"/>
        <v>0.84552845528455189</v>
      </c>
      <c r="BM106" t="str">
        <f ca="1">OFFSET([1]EquipTable!$A$1,ROW()-1,0)</f>
        <v>Equip7202</v>
      </c>
    </row>
    <row r="107" spans="1:65">
      <c r="A107">
        <v>16</v>
      </c>
      <c r="B107">
        <v>0</v>
      </c>
      <c r="C107">
        <f t="shared" si="21"/>
        <v>0</v>
      </c>
      <c r="D107">
        <f t="shared" ca="1" si="27"/>
        <v>0.57344737877159024</v>
      </c>
      <c r="E107">
        <f t="shared" ca="1" si="27"/>
        <v>0.69695274451459932</v>
      </c>
      <c r="F107">
        <f t="shared" ca="1" si="27"/>
        <v>0.58659292646821448</v>
      </c>
      <c r="G107">
        <f t="shared" ca="1" si="34"/>
        <v>0.42922259762497417</v>
      </c>
      <c r="H107">
        <f t="shared" ca="1" si="34"/>
        <v>0.80356975479780812</v>
      </c>
      <c r="I107">
        <f t="shared" ca="1" si="34"/>
        <v>0.92932494231559826</v>
      </c>
      <c r="L107" t="str">
        <f t="shared" ca="1" si="22"/>
        <v>지정 장비</v>
      </c>
      <c r="M107" t="str">
        <f t="shared" ca="1" si="23"/>
        <v>Equip6101</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GO</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3900</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30"/>
        <v>0</v>
      </c>
      <c r="T107" t="s">
        <v>83</v>
      </c>
      <c r="U107" t="s">
        <v>214</v>
      </c>
      <c r="V107">
        <v>1</v>
      </c>
      <c r="W107" t="s">
        <v>130</v>
      </c>
      <c r="Y107">
        <v>800</v>
      </c>
      <c r="Z107" t="str">
        <f t="shared" ca="1" si="24"/>
        <v>fe</v>
      </c>
      <c r="AA107" t="s">
        <v>83</v>
      </c>
      <c r="AB107" t="s">
        <v>214</v>
      </c>
      <c r="AC107">
        <v>1</v>
      </c>
      <c r="AD107" t="s">
        <v>130</v>
      </c>
      <c r="AF107">
        <v>800</v>
      </c>
      <c r="AG107" t="str">
        <f t="shared" si="25"/>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f ca="1">IF(VLOOKUP($BM107,[1]EquipTable!$1:$1048576,MATCH("업데이트순번",[1]EquipTable!$1:$1,0),0)&lt;=$BK$1,1,0)
*IF(MID(BM107,7,1)="4",0.1,1)</f>
        <v>1</v>
      </c>
      <c r="BK107">
        <f t="shared" ca="1" si="32"/>
        <v>1.3550135501355014E-2</v>
      </c>
      <c r="BL107">
        <f t="shared" ca="1" si="33"/>
        <v>0.85907859078590687</v>
      </c>
      <c r="BM107" t="str">
        <f ca="1">OFFSET([1]EquipTable!$A$1,ROW()-1,0)</f>
        <v>Equip7301</v>
      </c>
    </row>
    <row r="108" spans="1:65">
      <c r="A108">
        <v>16</v>
      </c>
      <c r="B108">
        <v>1</v>
      </c>
      <c r="C108">
        <f t="shared" si="21"/>
        <v>0</v>
      </c>
      <c r="D108">
        <f t="shared" ca="1" si="27"/>
        <v>0.9302969319416734</v>
      </c>
      <c r="E108">
        <f t="shared" ca="1" si="27"/>
        <v>0.55340672210211839</v>
      </c>
      <c r="F108">
        <f t="shared" ca="1" si="27"/>
        <v>0.15180424933621084</v>
      </c>
      <c r="G108">
        <f t="shared" ca="1" si="34"/>
        <v>9.8744672039076331E-2</v>
      </c>
      <c r="H108">
        <f t="shared" ca="1" si="34"/>
        <v>0.62131340819327885</v>
      </c>
      <c r="I108">
        <f t="shared" ca="1" si="34"/>
        <v>0.96398566206133274</v>
      </c>
      <c r="L108" t="str">
        <f t="shared" ca="1" si="22"/>
        <v>지정 장비</v>
      </c>
      <c r="M108" t="str">
        <f t="shared" ca="1" si="23"/>
        <v>Equip4401</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DI</v>
      </c>
      <c r="P108">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28</v>
      </c>
      <c r="Q108">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21</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30"/>
        <v>1</v>
      </c>
      <c r="T108" t="s">
        <v>83</v>
      </c>
      <c r="U108" t="s">
        <v>195</v>
      </c>
      <c r="V108">
        <v>1</v>
      </c>
      <c r="W108" t="s">
        <v>130</v>
      </c>
      <c r="Y108">
        <v>1300</v>
      </c>
      <c r="Z108" t="str">
        <f t="shared" ca="1" si="24"/>
        <v>fe</v>
      </c>
      <c r="AA108" t="s">
        <v>83</v>
      </c>
      <c r="AB108" t="s">
        <v>195</v>
      </c>
      <c r="AC108">
        <v>1</v>
      </c>
      <c r="AD108" t="s">
        <v>130</v>
      </c>
      <c r="AF108">
        <v>1300</v>
      </c>
      <c r="AG108" t="str">
        <f t="shared" si="25"/>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f ca="1">IF(VLOOKUP($BM108,[1]EquipTable!$1:$1048576,MATCH("업데이트순번",[1]EquipTable!$1:$1,0),0)&lt;=$BK$1,1,0)
*IF(MID(BM108,7,1)="4",0.1,1)</f>
        <v>1</v>
      </c>
      <c r="BK108">
        <f t="shared" ca="1" si="32"/>
        <v>1.3550135501355014E-2</v>
      </c>
      <c r="BL108">
        <f t="shared" ca="1" si="33"/>
        <v>0.87262872628726185</v>
      </c>
      <c r="BM108" t="str">
        <f ca="1">OFFSET([1]EquipTable!$A$1,ROW()-1,0)</f>
        <v>Equip7302</v>
      </c>
    </row>
    <row r="109" spans="1:65">
      <c r="A109">
        <v>16</v>
      </c>
      <c r="B109">
        <v>2</v>
      </c>
      <c r="C109">
        <f t="shared" si="21"/>
        <v>0</v>
      </c>
      <c r="D109">
        <f t="shared" ca="1" si="27"/>
        <v>0.67337402005375657</v>
      </c>
      <c r="E109">
        <f t="shared" ca="1" si="27"/>
        <v>0.2081472431774376</v>
      </c>
      <c r="F109">
        <f t="shared" ca="1" si="27"/>
        <v>0.1481448477458337</v>
      </c>
      <c r="G109">
        <f t="shared" ca="1" si="34"/>
        <v>0.99278172098182438</v>
      </c>
      <c r="H109">
        <f t="shared" ca="1" si="34"/>
        <v>0.52898805008690308</v>
      </c>
      <c r="I109">
        <f t="shared" ca="1" si="34"/>
        <v>0.17581233843304145</v>
      </c>
      <c r="L109" t="str">
        <f t="shared" ca="1" si="22"/>
        <v>안 지정 캐릭터 PP 영웅등급</v>
      </c>
      <c r="M109">
        <f t="shared" ca="1" si="23"/>
        <v>20814</v>
      </c>
      <c r="N109">
        <f t="shared" ca="1" si="29"/>
        <v>10</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1000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92</v>
      </c>
      <c r="U109">
        <v>58676</v>
      </c>
      <c r="V109">
        <v>12</v>
      </c>
      <c r="W109" t="s">
        <v>130</v>
      </c>
      <c r="Y109">
        <v>1200</v>
      </c>
      <c r="Z109" t="str">
        <f t="shared" ca="1" si="24"/>
        <v>uph</v>
      </c>
      <c r="AA109" t="s">
        <v>92</v>
      </c>
      <c r="AB109">
        <v>58676</v>
      </c>
      <c r="AC109">
        <v>12</v>
      </c>
      <c r="AD109" t="s">
        <v>130</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f ca="1">IF(VLOOKUP($BM109,[1]EquipTable!$1:$1048576,MATCH("업데이트순번",[1]EquipTable!$1:$1,0),0)&lt;=$BK$1,1,0)
*IF(MID(BM109,7,1)="4",0.1,1)</f>
        <v>0.1</v>
      </c>
      <c r="BK109">
        <f t="shared" ca="1" si="32"/>
        <v>1.3550135501355016E-3</v>
      </c>
      <c r="BL109">
        <f t="shared" ca="1" si="33"/>
        <v>0.88617886178861682</v>
      </c>
      <c r="BM109" t="str">
        <f ca="1">OFFSET([1]EquipTable!$A$1,ROW()-1,0)</f>
        <v>Equip7401</v>
      </c>
    </row>
    <row r="110" spans="1:65">
      <c r="A110">
        <v>16</v>
      </c>
      <c r="B110">
        <v>3</v>
      </c>
      <c r="C110">
        <f t="shared" si="21"/>
        <v>0</v>
      </c>
      <c r="D110">
        <f t="shared" ca="1" si="27"/>
        <v>0.69012100829094003</v>
      </c>
      <c r="E110">
        <f t="shared" ca="1" si="27"/>
        <v>0.26661876926607353</v>
      </c>
      <c r="F110">
        <f t="shared" ca="1" si="27"/>
        <v>0.3936128398680403</v>
      </c>
      <c r="G110">
        <f t="shared" ca="1" si="34"/>
        <v>0.83593415180877118</v>
      </c>
      <c r="H110">
        <f t="shared" ca="1" si="34"/>
        <v>0.62554696705929702</v>
      </c>
      <c r="I110">
        <f t="shared" ca="1" si="34"/>
        <v>0.67411704212930301</v>
      </c>
      <c r="L110" t="str">
        <f t="shared" ca="1" si="22"/>
        <v>안 지정 캐릭터 PP 일반등급</v>
      </c>
      <c r="M110">
        <f t="shared" ca="1" si="23"/>
        <v>26661</v>
      </c>
      <c r="N110">
        <f t="shared" ca="1" si="29"/>
        <v>10</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1000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93</v>
      </c>
      <c r="U110">
        <v>79562</v>
      </c>
      <c r="V110">
        <v>13</v>
      </c>
      <c r="W110" t="s">
        <v>130</v>
      </c>
      <c r="Y110">
        <v>1300</v>
      </c>
      <c r="Z110" t="str">
        <f t="shared" ca="1" si="24"/>
        <v>upn</v>
      </c>
      <c r="AA110" t="s">
        <v>93</v>
      </c>
      <c r="AB110">
        <v>79562</v>
      </c>
      <c r="AC110">
        <v>13</v>
      </c>
      <c r="AD110" t="s">
        <v>130</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f ca="1">IF(VLOOKUP($BM110,[1]EquipTable!$1:$1048576,MATCH("업데이트순번",[1]EquipTable!$1:$1,0),0)&lt;=$BK$1,1,0)
*IF(MID(BM110,7,1)="4",0.1,1)</f>
        <v>0.1</v>
      </c>
      <c r="BK110">
        <f t="shared" ca="1" si="32"/>
        <v>1.3550135501355016E-3</v>
      </c>
      <c r="BL110">
        <f t="shared" ca="1" si="33"/>
        <v>0.88753387533875228</v>
      </c>
      <c r="BM110" t="str">
        <f ca="1">OFFSET([1]EquipTable!$A$1,ROW()-1,0)</f>
        <v>Equip7402</v>
      </c>
    </row>
    <row r="111" spans="1:65">
      <c r="A111">
        <v>16</v>
      </c>
      <c r="B111">
        <v>4</v>
      </c>
      <c r="C111">
        <f t="shared" si="21"/>
        <v>0</v>
      </c>
      <c r="D111">
        <f t="shared" ca="1" si="27"/>
        <v>9.629578849697118E-2</v>
      </c>
      <c r="E111">
        <f t="shared" ca="1" si="27"/>
        <v>0.73110506581599566</v>
      </c>
      <c r="F111">
        <f t="shared" ca="1" si="27"/>
        <v>0.18661270151467702</v>
      </c>
      <c r="G111">
        <f t="shared" ca="1" si="34"/>
        <v>0.45619867770091682</v>
      </c>
      <c r="H111">
        <f t="shared" ca="1" si="34"/>
        <v>7.2317963085332559E-2</v>
      </c>
      <c r="I111">
        <f t="shared" ca="1" si="34"/>
        <v>0.79197382003738315</v>
      </c>
      <c r="L111" t="str">
        <f t="shared" ca="1" si="22"/>
        <v>안 지정 캐릭터 PP 일반등급</v>
      </c>
      <c r="M111">
        <f t="shared" ca="1" si="23"/>
        <v>73110</v>
      </c>
      <c r="N111">
        <f t="shared" ca="1" si="29"/>
        <v>13</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1300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93</v>
      </c>
      <c r="U111">
        <v>72195</v>
      </c>
      <c r="V111">
        <v>13</v>
      </c>
      <c r="W111" t="s">
        <v>130</v>
      </c>
      <c r="Y111">
        <v>1300</v>
      </c>
      <c r="Z111" t="str">
        <f t="shared" ca="1" si="24"/>
        <v>upn</v>
      </c>
      <c r="AA111" t="s">
        <v>93</v>
      </c>
      <c r="AB111">
        <v>72195</v>
      </c>
      <c r="AC111">
        <v>13</v>
      </c>
      <c r="AD111" t="s">
        <v>130</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f ca="1">IF(VLOOKUP($BM111,[1]EquipTable!$1:$1048576,MATCH("업데이트순번",[1]EquipTable!$1:$1,0),0)&lt;=$BK$1,1,0)
*IF(MID(BM111,7,1)="4",0.1,1)</f>
        <v>0</v>
      </c>
      <c r="BK111">
        <f t="shared" ca="1" si="32"/>
        <v>0</v>
      </c>
      <c r="BL111">
        <f t="shared" ca="1" si="33"/>
        <v>0.88888888888888773</v>
      </c>
      <c r="BM111" t="str">
        <f ca="1">OFFSET([1]EquipTable!$A$1,ROW()-1,0)</f>
        <v>Equip7403</v>
      </c>
    </row>
    <row r="112" spans="1:65">
      <c r="A112">
        <v>16</v>
      </c>
      <c r="B112">
        <v>5</v>
      </c>
      <c r="C112">
        <f t="shared" si="21"/>
        <v>0</v>
      </c>
      <c r="D112">
        <f t="shared" ca="1" si="27"/>
        <v>0.99890605538127131</v>
      </c>
      <c r="E112">
        <f t="shared" ca="1" si="27"/>
        <v>0.11539304466587841</v>
      </c>
      <c r="F112">
        <f t="shared" ca="1" si="27"/>
        <v>0.97786592107063808</v>
      </c>
      <c r="G112">
        <f t="shared" ca="1" si="34"/>
        <v>0.94337550906499412</v>
      </c>
      <c r="H112">
        <f t="shared" ca="1" si="34"/>
        <v>0.26279991172113848</v>
      </c>
      <c r="I112">
        <f t="shared" ca="1" si="34"/>
        <v>0.66346320801878655</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f ca="1">IF(VLOOKUP($BM112,[1]EquipTable!$1:$1048576,MATCH("업데이트순번",[1]EquipTable!$1:$1,0),0)&lt;=$BK$1,1,0)
*IF(MID(BM112,7,1)="4",0.1,1)</f>
        <v>0</v>
      </c>
      <c r="BK112">
        <f t="shared" ca="1" si="32"/>
        <v>0</v>
      </c>
      <c r="BL112">
        <f t="shared" ca="1" si="33"/>
        <v>0.88888888888888773</v>
      </c>
      <c r="BM112" t="str">
        <f ca="1">OFFSET([1]EquipTable!$A$1,ROW()-1,0)</f>
        <v>Equip7404</v>
      </c>
    </row>
    <row r="113" spans="1:65">
      <c r="A113">
        <v>16</v>
      </c>
      <c r="B113">
        <v>6</v>
      </c>
      <c r="C113">
        <f t="shared" si="21"/>
        <v>0</v>
      </c>
      <c r="D113">
        <f t="shared" ca="1" si="27"/>
        <v>0.5677020950235111</v>
      </c>
      <c r="E113">
        <f t="shared" ca="1" si="27"/>
        <v>0.50984640018047678</v>
      </c>
      <c r="F113">
        <f t="shared" ca="1" si="27"/>
        <v>0.30694567834580222</v>
      </c>
      <c r="G113">
        <f t="shared" ca="1" si="34"/>
        <v>0.55841992903499926</v>
      </c>
      <c r="H113">
        <f t="shared" ca="1" si="34"/>
        <v>0.8805855108522701</v>
      </c>
      <c r="I113">
        <f t="shared" ca="1" si="34"/>
        <v>0.38536118329123314</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f ca="1">IF(VLOOKUP($BM113,[1]EquipTable!$1:$1048576,MATCH("업데이트순번",[1]EquipTable!$1:$1,0),0)&lt;=$BK$1,1,0)
*IF(MID(BM113,7,1)="4",0.1,1)</f>
        <v>0</v>
      </c>
      <c r="BK113">
        <f t="shared" ca="1" si="32"/>
        <v>0</v>
      </c>
      <c r="BL113">
        <f t="shared" ca="1" si="33"/>
        <v>0.88888888888888773</v>
      </c>
      <c r="BM113" t="str">
        <f ca="1">OFFSET([1]EquipTable!$A$1,ROW()-1,0)</f>
        <v>Equip7405</v>
      </c>
    </row>
    <row r="114" spans="1:65">
      <c r="A114">
        <v>17</v>
      </c>
      <c r="B114">
        <v>0</v>
      </c>
      <c r="C114">
        <f t="shared" si="21"/>
        <v>0</v>
      </c>
      <c r="D114">
        <f t="shared" ca="1" si="27"/>
        <v>0.39824073898891188</v>
      </c>
      <c r="E114">
        <f t="shared" ca="1" si="27"/>
        <v>0.43821224170119855</v>
      </c>
      <c r="F114">
        <f t="shared" ca="1" si="27"/>
        <v>0.99336021236996508</v>
      </c>
      <c r="G114">
        <f t="shared" ca="1" si="34"/>
        <v>0.30962230297212212</v>
      </c>
      <c r="H114">
        <f t="shared" ca="1" si="34"/>
        <v>0.28039512605692496</v>
      </c>
      <c r="I114">
        <f t="shared" ca="1" si="34"/>
        <v>0.42254917110723889</v>
      </c>
      <c r="L114" t="str">
        <f t="shared" ca="1" si="22"/>
        <v>지정 장비</v>
      </c>
      <c r="M114" t="str">
        <f t="shared" ca="1" si="23"/>
        <v>Equip3302</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11</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30"/>
        <v>0</v>
      </c>
      <c r="T114" t="s">
        <v>83</v>
      </c>
      <c r="U114" t="s">
        <v>189</v>
      </c>
      <c r="V114">
        <v>1</v>
      </c>
      <c r="W114" t="s">
        <v>130</v>
      </c>
      <c r="Y114">
        <v>2600</v>
      </c>
      <c r="Z114" t="str">
        <f t="shared" ca="1" si="24"/>
        <v>fe</v>
      </c>
      <c r="AA114" t="s">
        <v>83</v>
      </c>
      <c r="AB114" t="s">
        <v>189</v>
      </c>
      <c r="AC114">
        <v>1</v>
      </c>
      <c r="AD114" t="s">
        <v>130</v>
      </c>
      <c r="AF114">
        <v>2600</v>
      </c>
      <c r="AG114" t="str">
        <f t="shared" si="25"/>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f ca="1">IF(VLOOKUP($BM114,[1]EquipTable!$1:$1048576,MATCH("업데이트순번",[1]EquipTable!$1:$1,0),0)&lt;=$BK$1,1,0)
*IF(MID(BM114,7,1)="4",0.1,1)</f>
        <v>0</v>
      </c>
      <c r="BK114">
        <f t="shared" ca="1" si="32"/>
        <v>0</v>
      </c>
      <c r="BL114">
        <f t="shared" ca="1" si="33"/>
        <v>0.88888888888888773</v>
      </c>
      <c r="BM114" t="str">
        <f ca="1">OFFSET([1]EquipTable!$A$1,ROW()-1,0)</f>
        <v>후보</v>
      </c>
    </row>
    <row r="115" spans="1:65">
      <c r="A115">
        <v>17</v>
      </c>
      <c r="B115">
        <v>1</v>
      </c>
      <c r="C115">
        <f t="shared" si="21"/>
        <v>0</v>
      </c>
      <c r="D115">
        <f t="shared" ca="1" si="27"/>
        <v>0.88871091659833767</v>
      </c>
      <c r="E115">
        <f t="shared" ca="1" si="27"/>
        <v>0.16541072893232722</v>
      </c>
      <c r="F115">
        <f t="shared" ca="1" si="27"/>
        <v>0.25341287195329176</v>
      </c>
      <c r="G115">
        <f t="shared" ca="1" si="34"/>
        <v>0.51218370684301273</v>
      </c>
      <c r="H115">
        <f t="shared" ca="1" si="34"/>
        <v>0.14437442359274999</v>
      </c>
      <c r="I115">
        <f t="shared" ca="1" si="34"/>
        <v>0.73460415209247321</v>
      </c>
      <c r="L115" t="str">
        <f t="shared" ca="1" si="22"/>
        <v>지정 장비</v>
      </c>
      <c r="M115" t="str">
        <f t="shared" ca="1" si="23"/>
        <v>Equip1201</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3300</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30"/>
        <v>0</v>
      </c>
      <c r="T115" t="s">
        <v>83</v>
      </c>
      <c r="U115" t="s">
        <v>196</v>
      </c>
      <c r="V115">
        <v>1</v>
      </c>
      <c r="W115" t="s">
        <v>130</v>
      </c>
      <c r="Y115">
        <v>800</v>
      </c>
      <c r="Z115" t="str">
        <f t="shared" ca="1" si="24"/>
        <v>fe</v>
      </c>
      <c r="AA115" t="s">
        <v>83</v>
      </c>
      <c r="AB115" t="s">
        <v>196</v>
      </c>
      <c r="AC115">
        <v>1</v>
      </c>
      <c r="AD115" t="s">
        <v>130</v>
      </c>
      <c r="AF115">
        <v>800</v>
      </c>
      <c r="AG115" t="str">
        <f t="shared" si="25"/>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f ca="1">IF(VLOOKUP($BM115,[1]EquipTable!$1:$1048576,MATCH("업데이트순번",[1]EquipTable!$1:$1,0),0)&lt;=$BK$1,1,0)
*IF(MID(BM115,7,1)="4",0.1,1)</f>
        <v>1</v>
      </c>
      <c r="BK115">
        <f t="shared" ca="1" si="32"/>
        <v>1.3550135501355014E-2</v>
      </c>
      <c r="BL115">
        <f t="shared" ca="1" si="33"/>
        <v>0.88888888888888773</v>
      </c>
      <c r="BM115" t="str">
        <f ca="1">OFFSET([1]EquipTable!$A$1,ROW()-1,0)</f>
        <v>Equip8001</v>
      </c>
    </row>
    <row r="116" spans="1:65">
      <c r="A116">
        <v>17</v>
      </c>
      <c r="B116">
        <v>2</v>
      </c>
      <c r="C116">
        <f t="shared" si="21"/>
        <v>0</v>
      </c>
      <c r="D116">
        <f t="shared" ca="1" si="27"/>
        <v>0.20641358500589491</v>
      </c>
      <c r="E116">
        <f t="shared" ca="1" si="27"/>
        <v>4.6565172737273564E-2</v>
      </c>
      <c r="F116">
        <f t="shared" ca="1" si="27"/>
        <v>0.91933702004239704</v>
      </c>
      <c r="G116">
        <f t="shared" ca="1" si="34"/>
        <v>0.76091060625579798</v>
      </c>
      <c r="H116">
        <f t="shared" ca="1" si="34"/>
        <v>0.90737838078631683</v>
      </c>
      <c r="I116">
        <f t="shared" ca="1" si="34"/>
        <v>7.6744067141152228E-2</v>
      </c>
      <c r="L116" t="str">
        <f t="shared" ca="1" si="22"/>
        <v>안 지정 캐릭터 PP 영웅등급</v>
      </c>
      <c r="M116">
        <f t="shared" ca="1" si="23"/>
        <v>4656</v>
      </c>
      <c r="N116">
        <f t="shared" ca="1" si="29"/>
        <v>9</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900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92</v>
      </c>
      <c r="U116">
        <v>93513</v>
      </c>
      <c r="V116">
        <v>14</v>
      </c>
      <c r="W116" t="s">
        <v>130</v>
      </c>
      <c r="Y116">
        <v>1400</v>
      </c>
      <c r="Z116" t="str">
        <f t="shared" ca="1" si="24"/>
        <v>uph</v>
      </c>
      <c r="AA116" t="s">
        <v>92</v>
      </c>
      <c r="AB116">
        <v>93513</v>
      </c>
      <c r="AC116">
        <v>14</v>
      </c>
      <c r="AD116" t="s">
        <v>130</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f ca="1">IF(VLOOKUP($BM116,[1]EquipTable!$1:$1048576,MATCH("업데이트순번",[1]EquipTable!$1:$1,0),0)&lt;=$BK$1,1,0)
*IF(MID(BM116,7,1)="4",0.1,1)</f>
        <v>1</v>
      </c>
      <c r="BK116">
        <f t="shared" ca="1" si="32"/>
        <v>1.3550135501355014E-2</v>
      </c>
      <c r="BL116">
        <f t="shared" ca="1" si="33"/>
        <v>0.90243902439024271</v>
      </c>
      <c r="BM116" t="str">
        <f ca="1">OFFSET([1]EquipTable!$A$1,ROW()-1,0)</f>
        <v>Equip8002</v>
      </c>
    </row>
    <row r="117" spans="1:65">
      <c r="A117">
        <v>17</v>
      </c>
      <c r="B117">
        <v>3</v>
      </c>
      <c r="C117">
        <f t="shared" si="21"/>
        <v>0</v>
      </c>
      <c r="D117">
        <f t="shared" ca="1" si="27"/>
        <v>0.56967493757274001</v>
      </c>
      <c r="E117">
        <f t="shared" ca="1" si="27"/>
        <v>0.60372231676976074</v>
      </c>
      <c r="F117">
        <f t="shared" ca="1" si="27"/>
        <v>0.36685519610024164</v>
      </c>
      <c r="G117">
        <f t="shared" ca="1" si="34"/>
        <v>0.50464593788444467</v>
      </c>
      <c r="H117">
        <f t="shared" ca="1" si="34"/>
        <v>0.64821221827262587</v>
      </c>
      <c r="I117">
        <f t="shared" ca="1" si="34"/>
        <v>0.86067680362796928</v>
      </c>
      <c r="L117" t="str">
        <f t="shared" ca="1" si="22"/>
        <v>안 지정 캐릭터 PP 일반등급</v>
      </c>
      <c r="M117">
        <f t="shared" ca="1" si="23"/>
        <v>60372</v>
      </c>
      <c r="N117">
        <f t="shared" ca="1" si="29"/>
        <v>12</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1200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92</v>
      </c>
      <c r="U117">
        <v>36160</v>
      </c>
      <c r="V117">
        <v>11</v>
      </c>
      <c r="W117" t="s">
        <v>130</v>
      </c>
      <c r="Y117">
        <v>1100</v>
      </c>
      <c r="Z117" t="str">
        <f t="shared" ca="1" si="24"/>
        <v>uph</v>
      </c>
      <c r="AA117" t="s">
        <v>92</v>
      </c>
      <c r="AB117">
        <v>36160</v>
      </c>
      <c r="AC117">
        <v>11</v>
      </c>
      <c r="AD117" t="s">
        <v>130</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f ca="1">IF(VLOOKUP($BM117,[1]EquipTable!$1:$1048576,MATCH("업데이트순번",[1]EquipTable!$1:$1,0),0)&lt;=$BK$1,1,0)
*IF(MID(BM117,7,1)="4",0.1,1)</f>
        <v>1</v>
      </c>
      <c r="BK117">
        <f t="shared" ca="1" si="32"/>
        <v>1.3550135501355014E-2</v>
      </c>
      <c r="BL117">
        <f t="shared" ca="1" si="33"/>
        <v>0.91598915989159768</v>
      </c>
      <c r="BM117" t="str">
        <f ca="1">OFFSET([1]EquipTable!$A$1,ROW()-1,0)</f>
        <v>Equip8101</v>
      </c>
    </row>
    <row r="118" spans="1:65">
      <c r="A118">
        <v>17</v>
      </c>
      <c r="B118">
        <v>4</v>
      </c>
      <c r="C118">
        <f t="shared" si="21"/>
        <v>0</v>
      </c>
      <c r="D118">
        <f t="shared" ca="1" si="27"/>
        <v>0.71385270198248107</v>
      </c>
      <c r="E118">
        <f t="shared" ca="1" si="27"/>
        <v>0.218960852958481</v>
      </c>
      <c r="F118">
        <f t="shared" ca="1" si="27"/>
        <v>0.6079589034543641</v>
      </c>
      <c r="G118">
        <f t="shared" ca="1" si="34"/>
        <v>0.88219473740745413</v>
      </c>
      <c r="H118">
        <f t="shared" ca="1" si="34"/>
        <v>0.35231860928973002</v>
      </c>
      <c r="I118">
        <f t="shared" ca="1" si="34"/>
        <v>0.90259740944730005</v>
      </c>
      <c r="L118" t="str">
        <f t="shared" ca="1" si="22"/>
        <v>안 지정 캐릭터 PP 일반등급</v>
      </c>
      <c r="M118">
        <f t="shared" ca="1" si="23"/>
        <v>21896</v>
      </c>
      <c r="N118">
        <f t="shared" ca="1" si="29"/>
        <v>10</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1000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93</v>
      </c>
      <c r="U118">
        <v>35865</v>
      </c>
      <c r="V118">
        <v>11</v>
      </c>
      <c r="W118" t="s">
        <v>130</v>
      </c>
      <c r="Y118">
        <v>1100</v>
      </c>
      <c r="Z118" t="str">
        <f t="shared" ca="1" si="24"/>
        <v>upn</v>
      </c>
      <c r="AA118" t="s">
        <v>93</v>
      </c>
      <c r="AB118">
        <v>35865</v>
      </c>
      <c r="AC118">
        <v>11</v>
      </c>
      <c r="AD118" t="s">
        <v>130</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f ca="1">IF(VLOOKUP($BM118,[1]EquipTable!$1:$1048576,MATCH("업데이트순번",[1]EquipTable!$1:$1,0),0)&lt;=$BK$1,1,0)
*IF(MID(BM118,7,1)="4",0.1,1)</f>
        <v>1</v>
      </c>
      <c r="BK118">
        <f t="shared" ca="1" si="32"/>
        <v>1.3550135501355014E-2</v>
      </c>
      <c r="BL118">
        <f t="shared" ca="1" si="33"/>
        <v>0.92953929539295266</v>
      </c>
      <c r="BM118" t="str">
        <f ca="1">OFFSET([1]EquipTable!$A$1,ROW()-1,0)</f>
        <v>Equip8102</v>
      </c>
    </row>
    <row r="119" spans="1:65">
      <c r="A119">
        <v>17</v>
      </c>
      <c r="B119">
        <v>5</v>
      </c>
      <c r="C119">
        <f t="shared" si="21"/>
        <v>0</v>
      </c>
      <c r="D119">
        <f t="shared" ca="1" si="27"/>
        <v>0.13435042379763629</v>
      </c>
      <c r="E119">
        <f t="shared" ca="1" si="27"/>
        <v>0.84579784726337048</v>
      </c>
      <c r="F119">
        <f t="shared" ca="1" si="27"/>
        <v>0.78341295495966456</v>
      </c>
      <c r="G119">
        <f t="shared" ca="1" si="34"/>
        <v>0.13388397213019088</v>
      </c>
      <c r="H119">
        <f t="shared" ca="1" si="34"/>
        <v>0.55441444748621471</v>
      </c>
      <c r="I119">
        <f t="shared" ca="1" si="34"/>
        <v>0.87710321842819872</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f ca="1">IF(VLOOKUP($BM119,[1]EquipTable!$1:$1048576,MATCH("업데이트순번",[1]EquipTable!$1:$1,0),0)&lt;=$BK$1,1,0)
*IF(MID(BM119,7,1)="4",0.1,1)</f>
        <v>1</v>
      </c>
      <c r="BK119">
        <f t="shared" ca="1" si="32"/>
        <v>1.3550135501355014E-2</v>
      </c>
      <c r="BL119">
        <f t="shared" ca="1" si="33"/>
        <v>0.94308943089430763</v>
      </c>
      <c r="BM119" t="str">
        <f ca="1">OFFSET([1]EquipTable!$A$1,ROW()-1,0)</f>
        <v>Equip8201</v>
      </c>
    </row>
    <row r="120" spans="1:65">
      <c r="A120">
        <v>17</v>
      </c>
      <c r="B120">
        <v>6</v>
      </c>
      <c r="C120">
        <f t="shared" si="21"/>
        <v>0</v>
      </c>
      <c r="D120">
        <f t="shared" ca="1" si="27"/>
        <v>0.63802524010666706</v>
      </c>
      <c r="E120">
        <f t="shared" ca="1" si="27"/>
        <v>0.20828711054125415</v>
      </c>
      <c r="F120">
        <f t="shared" ca="1" si="27"/>
        <v>0.95811772608599655</v>
      </c>
      <c r="G120">
        <f t="shared" ca="1" si="34"/>
        <v>0.64791438973892312</v>
      </c>
      <c r="H120">
        <f t="shared" ca="1" si="34"/>
        <v>0.12352794533583633</v>
      </c>
      <c r="I120">
        <f t="shared" ca="1" si="34"/>
        <v>0.33730082022650265</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f ca="1">IF(VLOOKUP($BM120,[1]EquipTable!$1:$1048576,MATCH("업데이트순번",[1]EquipTable!$1:$1,0),0)&lt;=$BK$1,1,0)
*IF(MID(BM120,7,1)="4",0.1,1)</f>
        <v>1</v>
      </c>
      <c r="BK120">
        <f t="shared" ca="1" si="32"/>
        <v>1.3550135501355014E-2</v>
      </c>
      <c r="BL120">
        <f t="shared" ca="1" si="33"/>
        <v>0.95663956639566261</v>
      </c>
      <c r="BM120" t="str">
        <f ca="1">OFFSET([1]EquipTable!$A$1,ROW()-1,0)</f>
        <v>Equip8202</v>
      </c>
    </row>
    <row r="121" spans="1:65">
      <c r="A121">
        <v>18</v>
      </c>
      <c r="B121">
        <v>0</v>
      </c>
      <c r="C121">
        <f t="shared" si="21"/>
        <v>0</v>
      </c>
      <c r="D121">
        <f t="shared" ca="1" si="27"/>
        <v>0.87707574173103009</v>
      </c>
      <c r="E121">
        <f t="shared" ca="1" si="27"/>
        <v>0.71258648977285022</v>
      </c>
      <c r="F121">
        <f t="shared" ca="1" si="27"/>
        <v>0.8278643399744624</v>
      </c>
      <c r="G121">
        <f t="shared" ca="1" si="34"/>
        <v>0.44725895478737765</v>
      </c>
      <c r="H121">
        <f t="shared" ca="1" si="34"/>
        <v>0.6948420202012543</v>
      </c>
      <c r="I121">
        <f t="shared" ca="1" si="34"/>
        <v>0.56636349289238308</v>
      </c>
      <c r="L121" t="str">
        <f t="shared" ca="1" si="22"/>
        <v>지정 장비</v>
      </c>
      <c r="M121" t="str">
        <f t="shared" ca="1" si="23"/>
        <v>Equip6102</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GO</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3600</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30"/>
        <v>0</v>
      </c>
      <c r="T121" t="s">
        <v>83</v>
      </c>
      <c r="U121" t="s">
        <v>215</v>
      </c>
      <c r="V121">
        <v>1</v>
      </c>
      <c r="W121" t="s">
        <v>134</v>
      </c>
      <c r="Y121">
        <v>5</v>
      </c>
      <c r="Z121" t="str">
        <f t="shared" ca="1" si="24"/>
        <v>fe</v>
      </c>
      <c r="AA121" t="s">
        <v>83</v>
      </c>
      <c r="AB121" t="s">
        <v>215</v>
      </c>
      <c r="AC121">
        <v>1</v>
      </c>
      <c r="AD121" t="s">
        <v>134</v>
      </c>
      <c r="AF121">
        <v>5</v>
      </c>
      <c r="AG121" t="str">
        <f t="shared" si="25"/>
        <v/>
      </c>
      <c r="AH121" t="str">
        <f ca="1">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f ca="1">IF(VLOOKUP($BM121,[1]EquipTable!$1:$1048576,MATCH("업데이트순번",[1]EquipTable!$1:$1,0),0)&lt;=$BK$1,1,0)
*IF(MID(BM121,7,1)="4",0.1,1)</f>
        <v>1</v>
      </c>
      <c r="BK121">
        <f t="shared" ca="1" si="32"/>
        <v>1.3550135501355014E-2</v>
      </c>
      <c r="BL121">
        <f t="shared" ca="1" si="33"/>
        <v>0.97018970189701759</v>
      </c>
      <c r="BM121" t="str">
        <f ca="1">OFFSET([1]EquipTable!$A$1,ROW()-1,0)</f>
        <v>Equip8301</v>
      </c>
    </row>
    <row r="122" spans="1:65">
      <c r="A122">
        <v>18</v>
      </c>
      <c r="B122">
        <v>1</v>
      </c>
      <c r="C122">
        <f t="shared" si="21"/>
        <v>0</v>
      </c>
      <c r="D122">
        <f t="shared" ca="1" si="27"/>
        <v>0.80459283068500143</v>
      </c>
      <c r="E122">
        <f t="shared" ca="1" si="27"/>
        <v>0.34275670471255593</v>
      </c>
      <c r="F122">
        <f t="shared" ca="1" si="27"/>
        <v>0.89385120150349096</v>
      </c>
      <c r="G122">
        <f t="shared" ca="1" si="34"/>
        <v>0.91137918152512665</v>
      </c>
      <c r="H122">
        <f t="shared" ca="1" si="34"/>
        <v>0.20519061982037512</v>
      </c>
      <c r="I122">
        <f t="shared" ca="1" si="34"/>
        <v>0.11674874497309107</v>
      </c>
      <c r="L122" t="str">
        <f t="shared" ca="1" si="22"/>
        <v>지정 장비</v>
      </c>
      <c r="M122" t="str">
        <f t="shared" ca="1" si="23"/>
        <v>Equip3001</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600</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30"/>
        <v>0</v>
      </c>
      <c r="T122" t="s">
        <v>83</v>
      </c>
      <c r="U122" t="s">
        <v>104</v>
      </c>
      <c r="V122">
        <v>1</v>
      </c>
      <c r="W122" t="s">
        <v>134</v>
      </c>
      <c r="Y122">
        <v>10</v>
      </c>
      <c r="Z122" t="str">
        <f t="shared" ca="1" si="24"/>
        <v>fe</v>
      </c>
      <c r="AA122" t="s">
        <v>83</v>
      </c>
      <c r="AB122" t="s">
        <v>104</v>
      </c>
      <c r="AC122">
        <v>1</v>
      </c>
      <c r="AD122" t="s">
        <v>134</v>
      </c>
      <c r="AF122">
        <v>10</v>
      </c>
      <c r="AG122" t="str">
        <f t="shared" si="25"/>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f ca="1">IF(VLOOKUP($BM122,[1]EquipTable!$1:$1048576,MATCH("업데이트순번",[1]EquipTable!$1:$1,0),0)&lt;=$BK$1,1,0)
*IF(MID(BM122,7,1)="4",0.1,1)</f>
        <v>1</v>
      </c>
      <c r="BK122">
        <f t="shared" ca="1" si="32"/>
        <v>1.3550135501355014E-2</v>
      </c>
      <c r="BL122">
        <f t="shared" ca="1" si="33"/>
        <v>0.98373983739837256</v>
      </c>
      <c r="BM122" t="str">
        <f ca="1">OFFSET([1]EquipTable!$A$1,ROW()-1,0)</f>
        <v>Equip8302</v>
      </c>
    </row>
    <row r="123" spans="1:65">
      <c r="A123">
        <v>18</v>
      </c>
      <c r="B123">
        <v>2</v>
      </c>
      <c r="C123">
        <f t="shared" si="21"/>
        <v>0</v>
      </c>
      <c r="D123">
        <f t="shared" ca="1" si="27"/>
        <v>0.32703335725363558</v>
      </c>
      <c r="E123">
        <f t="shared" ca="1" si="27"/>
        <v>0.32104303198357598</v>
      </c>
      <c r="F123">
        <f t="shared" ca="1" si="27"/>
        <v>0.56776623426735118</v>
      </c>
      <c r="G123">
        <f t="shared" ca="1" si="34"/>
        <v>0.2522990420359873</v>
      </c>
      <c r="H123">
        <f t="shared" ca="1" si="34"/>
        <v>0.98276339777155697</v>
      </c>
      <c r="I123">
        <f t="shared" ca="1" si="34"/>
        <v>0.31714156076882372</v>
      </c>
      <c r="L123" t="str">
        <f t="shared" ca="1" si="22"/>
        <v>안 지정 캐릭터 PP 영웅등급</v>
      </c>
      <c r="M123">
        <f t="shared" ca="1" si="23"/>
        <v>32104</v>
      </c>
      <c r="N123">
        <f t="shared" ca="1" si="29"/>
        <v>10</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1000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92</v>
      </c>
      <c r="U123">
        <v>91629</v>
      </c>
      <c r="V123">
        <v>14</v>
      </c>
      <c r="W123" t="s">
        <v>130</v>
      </c>
      <c r="Y123">
        <v>1400</v>
      </c>
      <c r="Z123" t="str">
        <f t="shared" ca="1" si="24"/>
        <v>uph</v>
      </c>
      <c r="AA123" t="s">
        <v>92</v>
      </c>
      <c r="AB123">
        <v>91629</v>
      </c>
      <c r="AC123">
        <v>14</v>
      </c>
      <c r="AD123" t="s">
        <v>130</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f ca="1">IF(VLOOKUP($BM123,[1]EquipTable!$1:$1048576,MATCH("업데이트순번",[1]EquipTable!$1:$1,0),0)&lt;=$BK$1,1,0)
*IF(MID(BM123,7,1)="4",0.1,1)</f>
        <v>0.1</v>
      </c>
      <c r="BK123">
        <f t="shared" ca="1" si="32"/>
        <v>1.3550135501355016E-3</v>
      </c>
      <c r="BL123">
        <f t="shared" ca="1" si="33"/>
        <v>0.99728997289972754</v>
      </c>
      <c r="BM123" t="str">
        <f ca="1">OFFSET([1]EquipTable!$A$1,ROW()-1,0)</f>
        <v>Equip8401</v>
      </c>
    </row>
    <row r="124" spans="1:65">
      <c r="A124">
        <v>18</v>
      </c>
      <c r="B124">
        <v>3</v>
      </c>
      <c r="C124">
        <f t="shared" si="21"/>
        <v>0</v>
      </c>
      <c r="D124">
        <f t="shared" ca="1" si="27"/>
        <v>0.35274058181474788</v>
      </c>
      <c r="E124">
        <f t="shared" ca="1" si="27"/>
        <v>0.42414157198064983</v>
      </c>
      <c r="F124">
        <f t="shared" ca="1" si="27"/>
        <v>0.22196808296712489</v>
      </c>
      <c r="G124">
        <f t="shared" ca="1" si="34"/>
        <v>0.69600609924895973</v>
      </c>
      <c r="H124">
        <f t="shared" ca="1" si="34"/>
        <v>0.10193172949490736</v>
      </c>
      <c r="I124">
        <f t="shared" ca="1" si="34"/>
        <v>0.80897584780990506</v>
      </c>
      <c r="L124" t="str">
        <f t="shared" ca="1" si="22"/>
        <v>안 지정 캐릭터 PP 일반등급</v>
      </c>
      <c r="M124">
        <f t="shared" ca="1" si="23"/>
        <v>42414</v>
      </c>
      <c r="N124">
        <f t="shared" ca="1" si="29"/>
        <v>11</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1100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93</v>
      </c>
      <c r="U124">
        <v>66710</v>
      </c>
      <c r="V124">
        <v>13</v>
      </c>
      <c r="W124" t="s">
        <v>130</v>
      </c>
      <c r="Y124">
        <v>1300</v>
      </c>
      <c r="Z124" t="str">
        <f t="shared" ca="1" si="24"/>
        <v>upn</v>
      </c>
      <c r="AA124" t="s">
        <v>93</v>
      </c>
      <c r="AB124">
        <v>66710</v>
      </c>
      <c r="AC124">
        <v>13</v>
      </c>
      <c r="AD124" t="s">
        <v>130</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f ca="1">IF(VLOOKUP($BM124,[1]EquipTable!$1:$1048576,MATCH("업데이트순번",[1]EquipTable!$1:$1,0),0)&lt;=$BK$1,1,0)
*IF(MID(BM124,7,1)="4",0.1,1)</f>
        <v>0.1</v>
      </c>
      <c r="BK124">
        <f t="shared" ca="1" si="32"/>
        <v>1.3550135501355016E-3</v>
      </c>
      <c r="BL124">
        <f t="shared" ca="1" si="33"/>
        <v>0.99864498644986299</v>
      </c>
      <c r="BM124" t="str">
        <f ca="1">OFFSET([1]EquipTable!$A$1,ROW()-1,0)</f>
        <v>Equip8402</v>
      </c>
    </row>
    <row r="125" spans="1:65">
      <c r="A125">
        <v>18</v>
      </c>
      <c r="B125">
        <v>4</v>
      </c>
      <c r="C125">
        <f t="shared" si="21"/>
        <v>0</v>
      </c>
      <c r="D125">
        <f t="shared" ca="1" si="27"/>
        <v>0.32249643069236789</v>
      </c>
      <c r="E125">
        <f t="shared" ca="1" si="27"/>
        <v>0.27767719843989469</v>
      </c>
      <c r="F125">
        <f t="shared" ca="1" si="27"/>
        <v>0.59442522107539619</v>
      </c>
      <c r="G125">
        <f t="shared" ca="1" si="34"/>
        <v>0.15776895649568268</v>
      </c>
      <c r="H125">
        <f t="shared" ca="1" si="34"/>
        <v>0.69210184854343293</v>
      </c>
      <c r="I125">
        <f t="shared" ca="1" si="34"/>
        <v>0.3187994921319055</v>
      </c>
      <c r="L125" t="str">
        <f t="shared" ca="1" si="22"/>
        <v>안 지정 캐릭터 PP 일반등급</v>
      </c>
      <c r="M125">
        <f t="shared" ca="1" si="23"/>
        <v>27767</v>
      </c>
      <c r="N125">
        <f t="shared" ca="1" si="29"/>
        <v>10</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1000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93</v>
      </c>
      <c r="U125">
        <v>17706</v>
      </c>
      <c r="V125">
        <v>10</v>
      </c>
      <c r="W125" t="s">
        <v>130</v>
      </c>
      <c r="Y125">
        <v>1000</v>
      </c>
      <c r="Z125" t="str">
        <f t="shared" ca="1" si="24"/>
        <v>upn</v>
      </c>
      <c r="AA125" t="s">
        <v>93</v>
      </c>
      <c r="AB125">
        <v>17706</v>
      </c>
      <c r="AC125">
        <v>10</v>
      </c>
      <c r="AD125" t="s">
        <v>130</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f ca="1">IF(VLOOKUP($BM125,[1]EquipTable!$1:$1048576,MATCH("업데이트순번",[1]EquipTable!$1:$1,0),0)&lt;=$BK$1,1,0)
*IF(MID(BM125,7,1)="4",0.1,1)</f>
        <v>0</v>
      </c>
      <c r="BK125">
        <f t="shared" ca="1" si="32"/>
        <v>0</v>
      </c>
      <c r="BL125">
        <f t="shared" ca="1" si="33"/>
        <v>0.99999999999999845</v>
      </c>
      <c r="BM125" t="str">
        <f ca="1">OFFSET([1]EquipTable!$A$1,ROW()-1,0)</f>
        <v>Equip8403</v>
      </c>
    </row>
    <row r="126" spans="1:65">
      <c r="A126">
        <v>18</v>
      </c>
      <c r="B126">
        <v>5</v>
      </c>
      <c r="C126">
        <f t="shared" si="21"/>
        <v>0</v>
      </c>
      <c r="D126">
        <f t="shared" ca="1" si="27"/>
        <v>0.36849773151491305</v>
      </c>
      <c r="E126">
        <f t="shared" ca="1" si="27"/>
        <v>0.31312650967820066</v>
      </c>
      <c r="F126">
        <f t="shared" ca="1" si="27"/>
        <v>0.19370249867510614</v>
      </c>
      <c r="G126">
        <f t="shared" ca="1" si="34"/>
        <v>0.3906357846044306</v>
      </c>
      <c r="H126">
        <f t="shared" ca="1" si="34"/>
        <v>0.14587757099053345</v>
      </c>
      <c r="I126">
        <f t="shared" ca="1" si="34"/>
        <v>0.95481289130202562</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f ca="1">IF(VLOOKUP($BM126,[1]EquipTable!$1:$1048576,MATCH("업데이트순번",[1]EquipTable!$1:$1,0),0)&lt;=$BK$1,1,0)
*IF(MID(BM126,7,1)="4",0.1,1)</f>
        <v>0</v>
      </c>
      <c r="BK126">
        <f t="shared" ca="1" si="32"/>
        <v>0</v>
      </c>
      <c r="BL126">
        <f t="shared" ca="1" si="33"/>
        <v>0.99999999999999845</v>
      </c>
      <c r="BM126" t="str">
        <f ca="1">OFFSET([1]EquipTable!$A$1,ROW()-1,0)</f>
        <v>Equip8404</v>
      </c>
    </row>
    <row r="127" spans="1:65">
      <c r="A127">
        <v>18</v>
      </c>
      <c r="B127">
        <v>6</v>
      </c>
      <c r="C127">
        <f t="shared" si="21"/>
        <v>0</v>
      </c>
      <c r="D127">
        <f t="shared" ca="1" si="27"/>
        <v>0.33482060374304845</v>
      </c>
      <c r="E127">
        <f t="shared" ca="1" si="27"/>
        <v>0.71771902337546234</v>
      </c>
      <c r="F127">
        <f t="shared" ca="1" si="27"/>
        <v>0.65607030842741965</v>
      </c>
      <c r="G127">
        <f t="shared" ca="1" si="34"/>
        <v>0.11991819913153345</v>
      </c>
      <c r="H127">
        <f t="shared" ca="1" si="34"/>
        <v>0.34077809966292516</v>
      </c>
      <c r="I127">
        <f t="shared" ca="1" si="34"/>
        <v>0.23923834279547329</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f ca="1">IF(VLOOKUP($BM127,[1]EquipTable!$1:$1048576,MATCH("업데이트순번",[1]EquipTable!$1:$1,0),0)&lt;=$BK$1,1,0)
*IF(MID(BM127,7,1)="4",0.1,1)</f>
        <v>0</v>
      </c>
      <c r="BK127">
        <f t="shared" ca="1" si="32"/>
        <v>0</v>
      </c>
      <c r="BL127">
        <f t="shared" ca="1" si="33"/>
        <v>0.99999999999999845</v>
      </c>
      <c r="BM127" t="str">
        <f ca="1">OFFSET([1]EquipTable!$A$1,ROW()-1,0)</f>
        <v>Equip8405</v>
      </c>
    </row>
    <row r="128" spans="1:65">
      <c r="A128">
        <v>19</v>
      </c>
      <c r="B128">
        <v>0</v>
      </c>
      <c r="C128">
        <f t="shared" si="21"/>
        <v>0</v>
      </c>
      <c r="D128">
        <f t="shared" ca="1" si="27"/>
        <v>0.89658187036443038</v>
      </c>
      <c r="E128">
        <f t="shared" ca="1" si="27"/>
        <v>0.78873181577701368</v>
      </c>
      <c r="F128">
        <f t="shared" ca="1" si="27"/>
        <v>0.61515521341145651</v>
      </c>
      <c r="G128">
        <f t="shared" ca="1" si="34"/>
        <v>0.50135712600156135</v>
      </c>
      <c r="H128">
        <f t="shared" ca="1" si="34"/>
        <v>0.31392064384015894</v>
      </c>
      <c r="I128">
        <f t="shared" ca="1" si="34"/>
        <v>0.40327890323851834</v>
      </c>
      <c r="L128" t="str">
        <f t="shared" ca="1" si="22"/>
        <v>캐릭터 상자 일반등급</v>
      </c>
      <c r="M128" t="str">
        <f t="shared" ca="1" si="23"/>
        <v>삭제</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29</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83</v>
      </c>
      <c r="U128" t="s">
        <v>199</v>
      </c>
      <c r="V128">
        <v>1</v>
      </c>
      <c r="W128" t="s">
        <v>134</v>
      </c>
      <c r="Y128">
        <v>11</v>
      </c>
      <c r="Z128" t="str">
        <f t="shared" ca="1" si="24"/>
        <v>fe</v>
      </c>
      <c r="AA128" t="s">
        <v>83</v>
      </c>
      <c r="AB128" t="s">
        <v>199</v>
      </c>
      <c r="AC128">
        <v>1</v>
      </c>
      <c r="AD128" t="s">
        <v>134</v>
      </c>
      <c r="AF128">
        <v>11</v>
      </c>
      <c r="AG128" t="str">
        <f t="shared" si="25"/>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f ca="1">IF(VLOOKUP($BM128,[1]EquipTable!$1:$1048576,MATCH("업데이트순번",[1]EquipTable!$1:$1,0),0)&lt;=$BK$1,1,0)
*IF(MID(BM128,7,1)="4",0.1,1)</f>
        <v>0</v>
      </c>
      <c r="BK128">
        <f t="shared" ca="1" si="32"/>
        <v>0</v>
      </c>
      <c r="BL128">
        <f t="shared" ca="1" si="33"/>
        <v>0.99999999999999845</v>
      </c>
      <c r="BM128" t="str">
        <f ca="1">OFFSET([1]EquipTable!$A$1,ROW()-1,0)</f>
        <v>후보</v>
      </c>
    </row>
    <row r="129" spans="1:37">
      <c r="A129">
        <v>19</v>
      </c>
      <c r="B129">
        <v>1</v>
      </c>
      <c r="C129">
        <f t="shared" si="21"/>
        <v>0</v>
      </c>
      <c r="D129">
        <f t="shared" ca="1" si="27"/>
        <v>5.6827391754687984E-3</v>
      </c>
      <c r="E129">
        <f t="shared" ca="1" si="27"/>
        <v>6.1519722721931513E-2</v>
      </c>
      <c r="F129">
        <f t="shared" ca="1" si="27"/>
        <v>0.79065939056196977</v>
      </c>
      <c r="G129">
        <f t="shared" ca="1" si="34"/>
        <v>0.61813851362886452</v>
      </c>
      <c r="H129">
        <f t="shared" ca="1" si="34"/>
        <v>0.98653543005547717</v>
      </c>
      <c r="I129">
        <f t="shared" ca="1" si="34"/>
        <v>2.3870698640305443E-2</v>
      </c>
      <c r="L129" t="str">
        <f t="shared" ca="1" si="22"/>
        <v>지정 장비</v>
      </c>
      <c r="M129" t="str">
        <f t="shared" ca="1" si="23"/>
        <v>Equip0201</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GO</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2500</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30"/>
        <v>0</v>
      </c>
      <c r="T129" t="s">
        <v>83</v>
      </c>
      <c r="U129" t="s">
        <v>116</v>
      </c>
      <c r="V129">
        <v>1</v>
      </c>
      <c r="W129" t="s">
        <v>130</v>
      </c>
      <c r="Y129">
        <v>1100</v>
      </c>
      <c r="Z129" t="str">
        <f t="shared" ca="1" si="24"/>
        <v>fe</v>
      </c>
      <c r="AA129" t="s">
        <v>83</v>
      </c>
      <c r="AB129" t="s">
        <v>116</v>
      </c>
      <c r="AC129">
        <v>1</v>
      </c>
      <c r="AD129" t="s">
        <v>130</v>
      </c>
      <c r="AF129">
        <v>1100</v>
      </c>
      <c r="AG129" t="str">
        <f t="shared" si="25"/>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1.4582744804222614E-2</v>
      </c>
      <c r="E130">
        <f t="shared" ca="1" si="27"/>
        <v>0.87251834325342126</v>
      </c>
      <c r="F130">
        <f t="shared" ref="F130:I193" ca="1" si="36">RAND()</f>
        <v>0.72869189925100286</v>
      </c>
      <c r="G130">
        <f t="shared" ca="1" si="34"/>
        <v>0.58482997124833747</v>
      </c>
      <c r="H130">
        <f t="shared" ca="1" si="34"/>
        <v>0.15393975637615787</v>
      </c>
      <c r="I130">
        <f t="shared" ca="1" si="34"/>
        <v>0.10473218514207228</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87251</v>
      </c>
      <c r="N130">
        <f t="shared" ca="1" si="29"/>
        <v>14</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1400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92</v>
      </c>
      <c r="U130">
        <v>62323</v>
      </c>
      <c r="V130">
        <v>12</v>
      </c>
      <c r="W130" t="s">
        <v>130</v>
      </c>
      <c r="Y130">
        <v>1200</v>
      </c>
      <c r="Z130" t="str">
        <f t="shared" ref="Z130:Z193" ca="1" si="39">IF(ISBLANK(AA130),"",
VLOOKUP(AA130,OFFSET(INDIRECT("$A:$B"),0,MATCH(AA$1&amp;"_Verify",INDIRECT("$1:$1"),0)-1),2,0)
)</f>
        <v>uph</v>
      </c>
      <c r="AA130" t="s">
        <v>92</v>
      </c>
      <c r="AB130">
        <v>62323</v>
      </c>
      <c r="AC130">
        <v>12</v>
      </c>
      <c r="AD130" t="s">
        <v>130</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0.79956718885454814</v>
      </c>
      <c r="E131">
        <f t="shared" ca="1" si="42"/>
        <v>0.51179440309244439</v>
      </c>
      <c r="F131">
        <f t="shared" ca="1" si="36"/>
        <v>0.8760981210737887</v>
      </c>
      <c r="G131">
        <f t="shared" ca="1" si="34"/>
        <v>0.43074233022730812</v>
      </c>
      <c r="H131">
        <f t="shared" ca="1" si="34"/>
        <v>0.57734719971402992</v>
      </c>
      <c r="I131">
        <f t="shared" ca="1" si="34"/>
        <v>2.5141202510070904E-2</v>
      </c>
      <c r="L131" t="str">
        <f t="shared" ca="1" si="37"/>
        <v>안 지정 캐릭터 PP 일반등급</v>
      </c>
      <c r="M131">
        <f t="shared" ca="1" si="38"/>
        <v>51179</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12</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1200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92</v>
      </c>
      <c r="U131">
        <v>24231</v>
      </c>
      <c r="V131">
        <v>10</v>
      </c>
      <c r="W131" t="s">
        <v>130</v>
      </c>
      <c r="Y131">
        <v>1000</v>
      </c>
      <c r="Z131" t="str">
        <f t="shared" ca="1" si="39"/>
        <v>uph</v>
      </c>
      <c r="AA131" t="s">
        <v>92</v>
      </c>
      <c r="AB131">
        <v>24231</v>
      </c>
      <c r="AC131">
        <v>10</v>
      </c>
      <c r="AD131" t="s">
        <v>130</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8.8448364275998004E-2</v>
      </c>
      <c r="E132">
        <f t="shared" ca="1" si="42"/>
        <v>0.63223975067801863</v>
      </c>
      <c r="F132">
        <f t="shared" ca="1" si="36"/>
        <v>0.14643814614612283</v>
      </c>
      <c r="G132">
        <f t="shared" ca="1" si="34"/>
        <v>0.90411452549252902</v>
      </c>
      <c r="H132">
        <f t="shared" ca="1" si="34"/>
        <v>0.18604662731093113</v>
      </c>
      <c r="I132">
        <f t="shared" ca="1" si="34"/>
        <v>0.70751785981312376</v>
      </c>
      <c r="L132" t="str">
        <f t="shared" ca="1" si="37"/>
        <v>안 지정 캐릭터 PP 일반등급</v>
      </c>
      <c r="M132">
        <f t="shared" ca="1" si="38"/>
        <v>63223</v>
      </c>
      <c r="N132">
        <f t="shared" ca="1" si="43"/>
        <v>12</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1200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93</v>
      </c>
      <c r="U132">
        <v>40820</v>
      </c>
      <c r="V132">
        <v>11</v>
      </c>
      <c r="W132" t="s">
        <v>130</v>
      </c>
      <c r="Y132">
        <v>1100</v>
      </c>
      <c r="Z132" t="str">
        <f t="shared" ca="1" si="39"/>
        <v>upn</v>
      </c>
      <c r="AA132" t="s">
        <v>93</v>
      </c>
      <c r="AB132">
        <v>40820</v>
      </c>
      <c r="AC132">
        <v>11</v>
      </c>
      <c r="AD132" t="s">
        <v>130</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0.94884823139615437</v>
      </c>
      <c r="E133">
        <f t="shared" ca="1" si="42"/>
        <v>0.59410097805489603</v>
      </c>
      <c r="F133">
        <f t="shared" ca="1" si="36"/>
        <v>0.60636268902517365</v>
      </c>
      <c r="G133">
        <f t="shared" ca="1" si="34"/>
        <v>0.52318250934480803</v>
      </c>
      <c r="H133">
        <f t="shared" ca="1" si="34"/>
        <v>0.47352813164637908</v>
      </c>
      <c r="I133">
        <f t="shared" ca="1" si="34"/>
        <v>0.66164684309024946</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0.68429847672213617</v>
      </c>
      <c r="E134">
        <f t="shared" ca="1" si="42"/>
        <v>0.83456982033211891</v>
      </c>
      <c r="F134">
        <f t="shared" ca="1" si="36"/>
        <v>0.24870406524875188</v>
      </c>
      <c r="G134">
        <f t="shared" ca="1" si="34"/>
        <v>0.20903934549266079</v>
      </c>
      <c r="H134">
        <f t="shared" ca="1" si="34"/>
        <v>0.76611057145984474</v>
      </c>
      <c r="I134">
        <f t="shared" ca="1" si="34"/>
        <v>0.18670450841546116</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0.8695132149201068</v>
      </c>
      <c r="E135">
        <f t="shared" ca="1" si="42"/>
        <v>0.24511801738297212</v>
      </c>
      <c r="F135">
        <f t="shared" ca="1" si="36"/>
        <v>0.17833574030643429</v>
      </c>
      <c r="G135">
        <f t="shared" ca="1" si="34"/>
        <v>0.21102193166817662</v>
      </c>
      <c r="H135">
        <f t="shared" ca="1" si="34"/>
        <v>0.88066264068121569</v>
      </c>
      <c r="I135">
        <f t="shared" ca="1" si="34"/>
        <v>1.8648828537245477E-3</v>
      </c>
      <c r="L135" t="str">
        <f t="shared" ca="1" si="37"/>
        <v>지정 장비</v>
      </c>
      <c r="M135" t="str">
        <f t="shared" ca="1" si="38"/>
        <v>Equip2002</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GO</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삭제</v>
      </c>
      <c r="Q135">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600</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44"/>
        <v>0</v>
      </c>
      <c r="T135" t="s">
        <v>83</v>
      </c>
      <c r="U135" t="s">
        <v>192</v>
      </c>
      <c r="V135">
        <v>1</v>
      </c>
      <c r="W135" t="s">
        <v>134</v>
      </c>
      <c r="Y135">
        <v>10</v>
      </c>
      <c r="Z135" t="str">
        <f t="shared" ca="1" si="39"/>
        <v>fe</v>
      </c>
      <c r="AA135" t="s">
        <v>83</v>
      </c>
      <c r="AB135" t="s">
        <v>192</v>
      </c>
      <c r="AC135">
        <v>1</v>
      </c>
      <c r="AD135" t="s">
        <v>134</v>
      </c>
      <c r="AF135">
        <v>10</v>
      </c>
      <c r="AG135" t="str">
        <f t="shared" si="40"/>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0.99709606021590358</v>
      </c>
      <c r="E136">
        <f t="shared" ca="1" si="42"/>
        <v>0.57392907974206198</v>
      </c>
      <c r="F136">
        <f t="shared" ca="1" si="36"/>
        <v>4.3780728293027926E-2</v>
      </c>
      <c r="G136">
        <f t="shared" ca="1" si="34"/>
        <v>0.15592119493172063</v>
      </c>
      <c r="H136">
        <f t="shared" ca="1" si="34"/>
        <v>0.99400812139907424</v>
      </c>
      <c r="I136">
        <f t="shared" ca="1" si="34"/>
        <v>0.37223292893279591</v>
      </c>
      <c r="L136" t="str">
        <f t="shared" ca="1" si="37"/>
        <v>지정 장비</v>
      </c>
      <c r="M136" t="str">
        <f t="shared" ca="1" si="38"/>
        <v>Equip5002</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GO</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700</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44"/>
        <v>0</v>
      </c>
      <c r="T136" t="s">
        <v>83</v>
      </c>
      <c r="U136" t="s">
        <v>118</v>
      </c>
      <c r="V136">
        <v>1</v>
      </c>
      <c r="W136" t="s">
        <v>130</v>
      </c>
      <c r="Y136">
        <v>1000</v>
      </c>
      <c r="Z136" t="str">
        <f t="shared" ca="1" si="39"/>
        <v>fe</v>
      </c>
      <c r="AA136" t="s">
        <v>83</v>
      </c>
      <c r="AB136" t="s">
        <v>118</v>
      </c>
      <c r="AC136">
        <v>1</v>
      </c>
      <c r="AD136" t="s">
        <v>130</v>
      </c>
      <c r="AF136">
        <v>1000</v>
      </c>
      <c r="AG136" t="str">
        <f t="shared" si="40"/>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0.53206663986878566</v>
      </c>
      <c r="E137">
        <f t="shared" ca="1" si="42"/>
        <v>0.35689266589202484</v>
      </c>
      <c r="F137">
        <f t="shared" ca="1" si="36"/>
        <v>0.21211651389581754</v>
      </c>
      <c r="G137">
        <f t="shared" ca="1" si="34"/>
        <v>0.95756700086470903</v>
      </c>
      <c r="H137">
        <f t="shared" ca="1" si="34"/>
        <v>0.10224833037704439</v>
      </c>
      <c r="I137">
        <f t="shared" ca="1" si="34"/>
        <v>0.74223568183570454</v>
      </c>
      <c r="L137" t="str">
        <f t="shared" ca="1" si="37"/>
        <v>안 지정 캐릭터 PP 영웅등급</v>
      </c>
      <c r="M137">
        <f t="shared" ca="1" si="38"/>
        <v>35689</v>
      </c>
      <c r="N137">
        <f t="shared" ca="1" si="43"/>
        <v>11</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1100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92</v>
      </c>
      <c r="U137">
        <v>26550</v>
      </c>
      <c r="V137">
        <v>10</v>
      </c>
      <c r="W137" t="s">
        <v>130</v>
      </c>
      <c r="Y137">
        <v>1000</v>
      </c>
      <c r="Z137" t="str">
        <f t="shared" ca="1" si="39"/>
        <v>uph</v>
      </c>
      <c r="AA137" t="s">
        <v>92</v>
      </c>
      <c r="AB137">
        <v>26550</v>
      </c>
      <c r="AC137">
        <v>10</v>
      </c>
      <c r="AD137" t="s">
        <v>130</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0.73739710874892372</v>
      </c>
      <c r="E138">
        <f t="shared" ca="1" si="42"/>
        <v>0.4593078873187999</v>
      </c>
      <c r="F138">
        <f t="shared" ca="1" si="36"/>
        <v>0.48771783413828407</v>
      </c>
      <c r="G138">
        <f t="shared" ca="1" si="34"/>
        <v>0.62317188118666555</v>
      </c>
      <c r="H138">
        <f t="shared" ca="1" si="34"/>
        <v>0.21921562499973501</v>
      </c>
      <c r="I138">
        <f t="shared" ca="1" si="34"/>
        <v>0.3273761223450633</v>
      </c>
      <c r="L138" t="str">
        <f t="shared" ca="1" si="37"/>
        <v>안 지정 캐릭터 PP 일반등급</v>
      </c>
      <c r="M138">
        <f t="shared" ca="1" si="38"/>
        <v>45930</v>
      </c>
      <c r="N138">
        <f t="shared" ca="1" si="43"/>
        <v>11</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1100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93</v>
      </c>
      <c r="U138">
        <v>58736</v>
      </c>
      <c r="V138">
        <v>12</v>
      </c>
      <c r="W138" t="s">
        <v>130</v>
      </c>
      <c r="Y138">
        <v>1200</v>
      </c>
      <c r="Z138" t="str">
        <f t="shared" ca="1" si="39"/>
        <v>upn</v>
      </c>
      <c r="AA138" t="s">
        <v>93</v>
      </c>
      <c r="AB138">
        <v>58736</v>
      </c>
      <c r="AC138">
        <v>12</v>
      </c>
      <c r="AD138" t="s">
        <v>130</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0.64606425456987671</v>
      </c>
      <c r="E139">
        <f t="shared" ca="1" si="42"/>
        <v>0.23795236312326873</v>
      </c>
      <c r="F139">
        <f t="shared" ca="1" si="36"/>
        <v>0.93663631028921346</v>
      </c>
      <c r="G139">
        <f t="shared" ca="1" si="34"/>
        <v>0.58996898653125207</v>
      </c>
      <c r="H139">
        <f t="shared" ca="1" si="34"/>
        <v>0.13251518793834727</v>
      </c>
      <c r="I139">
        <f t="shared" ca="1" si="34"/>
        <v>5.4411447371272903E-2</v>
      </c>
      <c r="L139" t="str">
        <f t="shared" ca="1" si="37"/>
        <v>안 지정 캐릭터 PP 일반등급</v>
      </c>
      <c r="M139">
        <f t="shared" ca="1" si="38"/>
        <v>23795</v>
      </c>
      <c r="N139">
        <f t="shared" ca="1" si="43"/>
        <v>10</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1000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93</v>
      </c>
      <c r="U139">
        <v>34130</v>
      </c>
      <c r="V139">
        <v>11</v>
      </c>
      <c r="W139" t="s">
        <v>130</v>
      </c>
      <c r="Y139">
        <v>1100</v>
      </c>
      <c r="Z139" t="str">
        <f t="shared" ca="1" si="39"/>
        <v>upn</v>
      </c>
      <c r="AA139" t="s">
        <v>93</v>
      </c>
      <c r="AB139">
        <v>34130</v>
      </c>
      <c r="AC139">
        <v>11</v>
      </c>
      <c r="AD139" t="s">
        <v>130</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0.85929015556249821</v>
      </c>
      <c r="E140">
        <f t="shared" ca="1" si="42"/>
        <v>0.34068926379185205</v>
      </c>
      <c r="F140">
        <f t="shared" ca="1" si="36"/>
        <v>0.84921773672851286</v>
      </c>
      <c r="G140">
        <f t="shared" ca="1" si="34"/>
        <v>0.42505209340273242</v>
      </c>
      <c r="H140">
        <f t="shared" ca="1" si="34"/>
        <v>0.16485773801546311</v>
      </c>
      <c r="I140">
        <f t="shared" ca="1" si="34"/>
        <v>0.12161390780713355</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0.62127312661022216</v>
      </c>
      <c r="E141">
        <f t="shared" ca="1" si="42"/>
        <v>0.11572334951334851</v>
      </c>
      <c r="F141">
        <f t="shared" ca="1" si="36"/>
        <v>0.55195799229110321</v>
      </c>
      <c r="G141">
        <f t="shared" ca="1" si="34"/>
        <v>7.5815924803373069E-2</v>
      </c>
      <c r="H141">
        <f t="shared" ca="1" si="34"/>
        <v>0.94878979383944384</v>
      </c>
      <c r="I141">
        <f t="shared" ca="1" si="34"/>
        <v>0.59866297395308787</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0.50976135694960856</v>
      </c>
      <c r="E142">
        <f t="shared" ca="1" si="42"/>
        <v>0.18978975912709106</v>
      </c>
      <c r="F142">
        <f t="shared" ca="1" si="36"/>
        <v>0.96125193200720283</v>
      </c>
      <c r="G142">
        <f t="shared" ca="1" si="34"/>
        <v>0.30141446585930232</v>
      </c>
      <c r="H142">
        <f t="shared" ca="1" si="34"/>
        <v>0.97632285856959122</v>
      </c>
      <c r="I142">
        <f t="shared" ca="1" si="34"/>
        <v>0.93119179103633287</v>
      </c>
      <c r="L142" t="str">
        <f t="shared" ca="1" si="37"/>
        <v>지정 장비</v>
      </c>
      <c r="M142" t="str">
        <f t="shared" ca="1" si="38"/>
        <v>Equip1202</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DI</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5</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83</v>
      </c>
      <c r="U142" t="s">
        <v>196</v>
      </c>
      <c r="V142">
        <v>1</v>
      </c>
      <c r="W142" t="s">
        <v>130</v>
      </c>
      <c r="Y142">
        <v>700</v>
      </c>
      <c r="Z142" t="str">
        <f t="shared" ca="1" si="39"/>
        <v>fe</v>
      </c>
      <c r="AA142" t="s">
        <v>83</v>
      </c>
      <c r="AB142" t="s">
        <v>196</v>
      </c>
      <c r="AC142">
        <v>1</v>
      </c>
      <c r="AD142" t="s">
        <v>130</v>
      </c>
      <c r="AF142">
        <v>700</v>
      </c>
      <c r="AG142" t="str">
        <f t="shared" si="40"/>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3.1997163847354959E-2</v>
      </c>
      <c r="E143">
        <f t="shared" ca="1" si="42"/>
        <v>7.8291664721541143E-2</v>
      </c>
      <c r="F143">
        <f t="shared" ca="1" si="36"/>
        <v>0.95736858928640545</v>
      </c>
      <c r="G143">
        <f t="shared" ca="1" si="34"/>
        <v>0.93580398957554234</v>
      </c>
      <c r="H143">
        <f t="shared" ca="1" si="34"/>
        <v>0.24658563395184718</v>
      </c>
      <c r="I143">
        <f t="shared" ca="1" si="34"/>
        <v>0.75172428142227088</v>
      </c>
      <c r="L143" t="str">
        <f t="shared" ca="1" si="37"/>
        <v>지정 장비</v>
      </c>
      <c r="M143" t="str">
        <f t="shared" ca="1" si="38"/>
        <v>Equip0202</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GO</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3300</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44"/>
        <v>0</v>
      </c>
      <c r="T143" t="s">
        <v>83</v>
      </c>
      <c r="U143" t="s">
        <v>190</v>
      </c>
      <c r="V143">
        <v>1</v>
      </c>
      <c r="W143" t="s">
        <v>134</v>
      </c>
      <c r="Y143">
        <v>12</v>
      </c>
      <c r="Z143" t="str">
        <f t="shared" ca="1" si="39"/>
        <v>fe</v>
      </c>
      <c r="AA143" t="s">
        <v>83</v>
      </c>
      <c r="AB143" t="s">
        <v>190</v>
      </c>
      <c r="AC143">
        <v>1</v>
      </c>
      <c r="AD143" t="s">
        <v>134</v>
      </c>
      <c r="AF143">
        <v>12</v>
      </c>
      <c r="AG143" t="str">
        <f t="shared" si="40"/>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0.17730274221756392</v>
      </c>
      <c r="E144">
        <f t="shared" ca="1" si="42"/>
        <v>0.96412964701343951</v>
      </c>
      <c r="F144">
        <f t="shared" ca="1" si="36"/>
        <v>0.21449226101096242</v>
      </c>
      <c r="G144">
        <f t="shared" ca="1" si="34"/>
        <v>0.99234863081014957</v>
      </c>
      <c r="H144">
        <f t="shared" ca="1" si="34"/>
        <v>0.41541309612176303</v>
      </c>
      <c r="I144">
        <f t="shared" ca="1" si="34"/>
        <v>0.71295545887301137</v>
      </c>
      <c r="L144" t="str">
        <f t="shared" ca="1" si="37"/>
        <v>안 지정 캐릭터 PP 영웅등급</v>
      </c>
      <c r="M144">
        <f t="shared" ca="1" si="38"/>
        <v>96412</v>
      </c>
      <c r="N144">
        <f t="shared" ca="1" si="43"/>
        <v>14</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1400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92</v>
      </c>
      <c r="U144">
        <v>78839</v>
      </c>
      <c r="V144">
        <v>13</v>
      </c>
      <c r="W144" t="s">
        <v>130</v>
      </c>
      <c r="Y144">
        <v>1300</v>
      </c>
      <c r="Z144" t="str">
        <f t="shared" ca="1" si="39"/>
        <v>uph</v>
      </c>
      <c r="AA144" t="s">
        <v>92</v>
      </c>
      <c r="AB144">
        <v>78839</v>
      </c>
      <c r="AC144">
        <v>13</v>
      </c>
      <c r="AD144" t="s">
        <v>130</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0.41300633895296379</v>
      </c>
      <c r="E145">
        <f t="shared" ca="1" si="42"/>
        <v>0.26411481284420235</v>
      </c>
      <c r="F145">
        <f t="shared" ca="1" si="36"/>
        <v>0.21064210634178171</v>
      </c>
      <c r="G145">
        <f t="shared" ca="1" si="34"/>
        <v>0.40550945940596073</v>
      </c>
      <c r="H145">
        <f t="shared" ca="1" si="34"/>
        <v>0.36675600896539284</v>
      </c>
      <c r="I145">
        <f t="shared" ca="1" si="34"/>
        <v>0.73860811604571786</v>
      </c>
      <c r="L145" t="str">
        <f t="shared" ca="1" si="37"/>
        <v>안 지정 캐릭터 PP 일반등급</v>
      </c>
      <c r="M145">
        <f t="shared" ca="1" si="38"/>
        <v>26411</v>
      </c>
      <c r="N145">
        <f t="shared" ca="1" si="43"/>
        <v>10</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1000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93</v>
      </c>
      <c r="U145">
        <v>52934</v>
      </c>
      <c r="V145">
        <v>12</v>
      </c>
      <c r="W145" t="s">
        <v>130</v>
      </c>
      <c r="Y145">
        <v>1200</v>
      </c>
      <c r="Z145" t="str">
        <f t="shared" ca="1" si="39"/>
        <v>upn</v>
      </c>
      <c r="AA145" t="s">
        <v>93</v>
      </c>
      <c r="AB145">
        <v>52934</v>
      </c>
      <c r="AC145">
        <v>12</v>
      </c>
      <c r="AD145" t="s">
        <v>130</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0.30812884435605847</v>
      </c>
      <c r="E146">
        <f t="shared" ca="1" si="42"/>
        <v>0.92407243438509989</v>
      </c>
      <c r="F146">
        <f t="shared" ca="1" si="36"/>
        <v>0.78297739922028031</v>
      </c>
      <c r="G146">
        <f t="shared" ca="1" si="34"/>
        <v>0.67410387399528637</v>
      </c>
      <c r="H146">
        <f t="shared" ca="1" si="34"/>
        <v>0.87975770592169145</v>
      </c>
      <c r="I146">
        <f t="shared" ca="1" si="34"/>
        <v>0.16350057646382876</v>
      </c>
      <c r="L146" t="str">
        <f t="shared" ca="1" si="37"/>
        <v>안 지정 캐릭터 PP 일반등급</v>
      </c>
      <c r="M146">
        <f t="shared" ca="1" si="38"/>
        <v>92407</v>
      </c>
      <c r="N146">
        <f t="shared" ca="1" si="43"/>
        <v>14</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1400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93</v>
      </c>
      <c r="U146">
        <v>84839</v>
      </c>
      <c r="V146">
        <v>14</v>
      </c>
      <c r="W146" t="s">
        <v>130</v>
      </c>
      <c r="Y146">
        <v>1400</v>
      </c>
      <c r="Z146" t="str">
        <f t="shared" ca="1" si="39"/>
        <v>upn</v>
      </c>
      <c r="AA146" t="s">
        <v>93</v>
      </c>
      <c r="AB146">
        <v>84839</v>
      </c>
      <c r="AC146">
        <v>14</v>
      </c>
      <c r="AD146" t="s">
        <v>130</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0.96663217834620629</v>
      </c>
      <c r="E147">
        <f t="shared" ca="1" si="42"/>
        <v>0.67955658485021919</v>
      </c>
      <c r="F147">
        <f t="shared" ca="1" si="36"/>
        <v>0.22923948165540009</v>
      </c>
      <c r="G147">
        <f t="shared" ca="1" si="34"/>
        <v>0.85000451637618979</v>
      </c>
      <c r="H147">
        <f t="shared" ca="1" si="34"/>
        <v>0.54874731647179753</v>
      </c>
      <c r="I147">
        <f t="shared" ca="1" si="34"/>
        <v>8.9011162666052579E-2</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0.95688033755052504</v>
      </c>
      <c r="E148">
        <f t="shared" ca="1" si="42"/>
        <v>0.26087877595132747</v>
      </c>
      <c r="F148">
        <f t="shared" ca="1" si="36"/>
        <v>0.50444166482247044</v>
      </c>
      <c r="G148">
        <f t="shared" ca="1" si="34"/>
        <v>0.90082647553912143</v>
      </c>
      <c r="H148">
        <f t="shared" ca="1" si="34"/>
        <v>0.62733162588662084</v>
      </c>
      <c r="I148">
        <f t="shared" ca="1" si="34"/>
        <v>0.96777971535729956</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0.10353181817019219</v>
      </c>
      <c r="E149">
        <f t="shared" ca="1" si="42"/>
        <v>0.16612386548562263</v>
      </c>
      <c r="F149">
        <f t="shared" ca="1" si="36"/>
        <v>0.75454172025155553</v>
      </c>
      <c r="G149">
        <f t="shared" ca="1" si="34"/>
        <v>0.5793923162217911</v>
      </c>
      <c r="H149">
        <f t="shared" ca="1" si="34"/>
        <v>0.10621777738326477</v>
      </c>
      <c r="I149">
        <f t="shared" ca="1" si="34"/>
        <v>0.68660552922421136</v>
      </c>
      <c r="L149" t="str">
        <f t="shared" ca="1" si="37"/>
        <v>지정 장비</v>
      </c>
      <c r="M149" t="str">
        <f t="shared" ca="1" si="38"/>
        <v>Equip1201</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3200</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44"/>
        <v>0</v>
      </c>
      <c r="T149" t="s">
        <v>83</v>
      </c>
      <c r="U149" t="s">
        <v>198</v>
      </c>
      <c r="V149">
        <v>1</v>
      </c>
      <c r="W149" t="s">
        <v>134</v>
      </c>
      <c r="Y149">
        <v>4</v>
      </c>
      <c r="Z149" t="str">
        <f t="shared" ca="1" si="39"/>
        <v>fe</v>
      </c>
      <c r="AA149" t="s">
        <v>83</v>
      </c>
      <c r="AB149" t="s">
        <v>198</v>
      </c>
      <c r="AC149">
        <v>1</v>
      </c>
      <c r="AD149" t="s">
        <v>134</v>
      </c>
      <c r="AF149">
        <v>4</v>
      </c>
      <c r="AG149" t="str">
        <f t="shared" si="40"/>
        <v/>
      </c>
      <c r="AH149" t="str">
        <f ca="1">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0.71740096357267502</v>
      </c>
      <c r="E150">
        <f t="shared" ca="1" si="42"/>
        <v>0.23731229872830761</v>
      </c>
      <c r="F150">
        <f t="shared" ca="1" si="36"/>
        <v>0.41512488613555332</v>
      </c>
      <c r="G150">
        <f t="shared" ca="1" si="34"/>
        <v>0.96829741201722563</v>
      </c>
      <c r="H150">
        <f t="shared" ca="1" si="34"/>
        <v>0.15852707541370448</v>
      </c>
      <c r="I150">
        <f t="shared" ca="1" si="34"/>
        <v>0.25538780590135712</v>
      </c>
      <c r="L150" t="str">
        <f t="shared" ca="1" si="37"/>
        <v>지정 장비</v>
      </c>
      <c r="M150" t="str">
        <f t="shared" ca="1" si="38"/>
        <v>Equip2002</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GO</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700</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44"/>
        <v>0</v>
      </c>
      <c r="T150" t="s">
        <v>83</v>
      </c>
      <c r="U150" t="s">
        <v>216</v>
      </c>
      <c r="V150">
        <v>1</v>
      </c>
      <c r="W150" t="s">
        <v>130</v>
      </c>
      <c r="Y150">
        <v>1900</v>
      </c>
      <c r="Z150" t="str">
        <f t="shared" ca="1" si="39"/>
        <v>fe</v>
      </c>
      <c r="AA150" t="s">
        <v>83</v>
      </c>
      <c r="AB150" t="s">
        <v>216</v>
      </c>
      <c r="AC150">
        <v>1</v>
      </c>
      <c r="AD150" t="s">
        <v>130</v>
      </c>
      <c r="AF150">
        <v>1900</v>
      </c>
      <c r="AG150" t="str">
        <f t="shared" si="40"/>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0.93810557738144984</v>
      </c>
      <c r="E151">
        <f t="shared" ca="1" si="42"/>
        <v>0.73127428175690545</v>
      </c>
      <c r="F151">
        <f t="shared" ca="1" si="36"/>
        <v>0.37081705668074161</v>
      </c>
      <c r="G151">
        <f t="shared" ca="1" si="34"/>
        <v>0.44817859279694983</v>
      </c>
      <c r="H151">
        <f t="shared" ca="1" si="34"/>
        <v>0.59178754315343907</v>
      </c>
      <c r="I151">
        <f t="shared" ca="1" si="34"/>
        <v>0.54423653142861583</v>
      </c>
      <c r="L151" t="str">
        <f t="shared" ca="1" si="37"/>
        <v>안 지정 캐릭터 PP 영웅등급</v>
      </c>
      <c r="M151">
        <f t="shared" ca="1" si="38"/>
        <v>73127</v>
      </c>
      <c r="N151">
        <f t="shared" ca="1" si="43"/>
        <v>13</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1300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92</v>
      </c>
      <c r="U151">
        <v>55402</v>
      </c>
      <c r="V151">
        <v>12</v>
      </c>
      <c r="W151" t="s">
        <v>130</v>
      </c>
      <c r="Y151">
        <v>1200</v>
      </c>
      <c r="Z151" t="str">
        <f t="shared" ca="1" si="39"/>
        <v>uph</v>
      </c>
      <c r="AA151" t="s">
        <v>92</v>
      </c>
      <c r="AB151">
        <v>55402</v>
      </c>
      <c r="AC151">
        <v>12</v>
      </c>
      <c r="AD151" t="s">
        <v>130</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0.43023797129937968</v>
      </c>
      <c r="E152">
        <f t="shared" ca="1" si="42"/>
        <v>0.87141234384631605</v>
      </c>
      <c r="F152">
        <f t="shared" ca="1" si="36"/>
        <v>0.67643446100375715</v>
      </c>
      <c r="G152">
        <f t="shared" ca="1" si="34"/>
        <v>7.7654826054196935E-2</v>
      </c>
      <c r="H152">
        <f t="shared" ca="1" si="34"/>
        <v>0.72257882142332774</v>
      </c>
      <c r="I152">
        <f t="shared" ca="1" si="34"/>
        <v>0.11242654492502768</v>
      </c>
      <c r="L152" t="str">
        <f t="shared" ca="1" si="37"/>
        <v>안 지정 캐릭터 PP 일반등급</v>
      </c>
      <c r="M152">
        <f t="shared" ca="1" si="38"/>
        <v>87141</v>
      </c>
      <c r="N152">
        <f t="shared" ca="1" si="43"/>
        <v>14</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1400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93</v>
      </c>
      <c r="U152">
        <v>76795</v>
      </c>
      <c r="V152">
        <v>13</v>
      </c>
      <c r="W152" t="s">
        <v>130</v>
      </c>
      <c r="Y152">
        <v>1300</v>
      </c>
      <c r="Z152" t="str">
        <f t="shared" ca="1" si="39"/>
        <v>upn</v>
      </c>
      <c r="AA152" t="s">
        <v>93</v>
      </c>
      <c r="AB152">
        <v>76795</v>
      </c>
      <c r="AC152">
        <v>13</v>
      </c>
      <c r="AD152" t="s">
        <v>130</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0.35988871536105183</v>
      </c>
      <c r="E153">
        <f t="shared" ca="1" si="42"/>
        <v>5.6025232855356433E-2</v>
      </c>
      <c r="F153">
        <f t="shared" ca="1" si="36"/>
        <v>0.54710439897709939</v>
      </c>
      <c r="G153">
        <f t="shared" ca="1" si="34"/>
        <v>0.93825527545082199</v>
      </c>
      <c r="H153">
        <f t="shared" ca="1" si="34"/>
        <v>0.37659386989997856</v>
      </c>
      <c r="I153">
        <f t="shared" ca="1" si="34"/>
        <v>0.4827714935779871</v>
      </c>
      <c r="L153" t="str">
        <f t="shared" ca="1" si="37"/>
        <v>안 지정 캐릭터 PP 일반등급</v>
      </c>
      <c r="M153">
        <f t="shared" ca="1" si="38"/>
        <v>5602</v>
      </c>
      <c r="N153">
        <f t="shared" ca="1" si="43"/>
        <v>9</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900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93</v>
      </c>
      <c r="U153">
        <v>10987</v>
      </c>
      <c r="V153">
        <v>9</v>
      </c>
      <c r="W153" t="s">
        <v>130</v>
      </c>
      <c r="Y153">
        <v>900</v>
      </c>
      <c r="Z153" t="str">
        <f t="shared" ca="1" si="39"/>
        <v>upn</v>
      </c>
      <c r="AA153" t="s">
        <v>93</v>
      </c>
      <c r="AB153">
        <v>10987</v>
      </c>
      <c r="AC153">
        <v>9</v>
      </c>
      <c r="AD153" t="s">
        <v>130</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0.89239443657921924</v>
      </c>
      <c r="E154">
        <f t="shared" ca="1" si="42"/>
        <v>0.57490077572218679</v>
      </c>
      <c r="F154">
        <f t="shared" ca="1" si="36"/>
        <v>0.83480962927147373</v>
      </c>
      <c r="G154">
        <f t="shared" ca="1" si="34"/>
        <v>0.16072004770677717</v>
      </c>
      <c r="H154">
        <f t="shared" ca="1" si="34"/>
        <v>0.37339467901072798</v>
      </c>
      <c r="I154">
        <f t="shared" ca="1" si="34"/>
        <v>0.66231751841065645</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0.66694588194297744</v>
      </c>
      <c r="E155">
        <f t="shared" ca="1" si="42"/>
        <v>0.26700873476785791</v>
      </c>
      <c r="F155">
        <f t="shared" ca="1" si="36"/>
        <v>0.12131076089859616</v>
      </c>
      <c r="G155">
        <f t="shared" ca="1" si="34"/>
        <v>0.5661678893896146</v>
      </c>
      <c r="H155">
        <f t="shared" ca="1" si="34"/>
        <v>0.57021305029636316</v>
      </c>
      <c r="I155">
        <f t="shared" ca="1" si="34"/>
        <v>0.38646438236704939</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8.270477085130945E-2</v>
      </c>
      <c r="E156">
        <f t="shared" ca="1" si="42"/>
        <v>0.37503549355484189</v>
      </c>
      <c r="F156">
        <f t="shared" ca="1" si="36"/>
        <v>0.3555812676344785</v>
      </c>
      <c r="G156">
        <f t="shared" ca="1" si="34"/>
        <v>0.84053161833976819</v>
      </c>
      <c r="H156">
        <f t="shared" ca="1" si="34"/>
        <v>0.73069604223050377</v>
      </c>
      <c r="I156">
        <f t="shared" ca="1" si="34"/>
        <v>0.85787732663184568</v>
      </c>
      <c r="L156" t="str">
        <f t="shared" ca="1" si="37"/>
        <v>지정 장비</v>
      </c>
      <c r="M156" t="str">
        <f t="shared" ca="1" si="38"/>
        <v>Equip3102</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GO</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1500</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83</v>
      </c>
      <c r="U156" t="s">
        <v>193</v>
      </c>
      <c r="V156">
        <v>1</v>
      </c>
      <c r="W156" t="s">
        <v>134</v>
      </c>
      <c r="Y156">
        <v>92</v>
      </c>
      <c r="Z156" t="str">
        <f t="shared" ca="1" si="39"/>
        <v>fe</v>
      </c>
      <c r="AA156" t="s">
        <v>83</v>
      </c>
      <c r="AB156" t="s">
        <v>193</v>
      </c>
      <c r="AC156">
        <v>1</v>
      </c>
      <c r="AD156" t="s">
        <v>134</v>
      </c>
      <c r="AF156">
        <v>92</v>
      </c>
      <c r="AG156" t="str">
        <f t="shared" si="40"/>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0.42955078507095334</v>
      </c>
      <c r="E157">
        <f t="shared" ca="1" si="42"/>
        <v>0.6488256544501102</v>
      </c>
      <c r="F157">
        <f t="shared" ca="1" si="36"/>
        <v>0.7337432030618336</v>
      </c>
      <c r="G157">
        <f t="shared" ca="1" si="34"/>
        <v>0.76381266192123287</v>
      </c>
      <c r="H157">
        <f t="shared" ca="1" si="34"/>
        <v>3.8712760841543847E-2</v>
      </c>
      <c r="I157">
        <f t="shared" ca="1" si="34"/>
        <v>0.97354275608328122</v>
      </c>
      <c r="L157" t="str">
        <f t="shared" ca="1" si="37"/>
        <v>지정 장비</v>
      </c>
      <c r="M157" t="str">
        <f t="shared" ca="1" si="38"/>
        <v>Equip5301</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8000</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44"/>
        <v>0</v>
      </c>
      <c r="T157" t="s">
        <v>83</v>
      </c>
      <c r="U157" t="s">
        <v>104</v>
      </c>
      <c r="V157">
        <v>1</v>
      </c>
      <c r="W157" t="s">
        <v>134</v>
      </c>
      <c r="Y157">
        <v>12</v>
      </c>
      <c r="Z157" t="str">
        <f t="shared" ca="1" si="39"/>
        <v>fe</v>
      </c>
      <c r="AA157" t="s">
        <v>83</v>
      </c>
      <c r="AB157" t="s">
        <v>104</v>
      </c>
      <c r="AC157">
        <v>1</v>
      </c>
      <c r="AD157" t="s">
        <v>134</v>
      </c>
      <c r="AF157">
        <v>12</v>
      </c>
      <c r="AG157" t="str">
        <f t="shared" si="40"/>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0.2728108736865773</v>
      </c>
      <c r="E158">
        <f t="shared" ca="1" si="42"/>
        <v>0.22525430643933797</v>
      </c>
      <c r="F158">
        <f t="shared" ca="1" si="36"/>
        <v>0.76108879717541511</v>
      </c>
      <c r="G158">
        <f t="shared" ca="1" si="34"/>
        <v>0.9849138685406309</v>
      </c>
      <c r="H158">
        <f t="shared" ca="1" si="34"/>
        <v>0.90639637248591254</v>
      </c>
      <c r="I158">
        <f t="shared" ca="1" si="34"/>
        <v>0.93218323797319336</v>
      </c>
      <c r="L158" t="str">
        <f t="shared" ca="1" si="37"/>
        <v>안 지정 캐릭터 PP 영웅등급</v>
      </c>
      <c r="M158">
        <f t="shared" ca="1" si="38"/>
        <v>22525</v>
      </c>
      <c r="N158">
        <f t="shared" ca="1" si="43"/>
        <v>10</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1000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92</v>
      </c>
      <c r="U158">
        <v>66262</v>
      </c>
      <c r="V158">
        <v>12</v>
      </c>
      <c r="W158" t="s">
        <v>130</v>
      </c>
      <c r="Y158">
        <v>1200</v>
      </c>
      <c r="Z158" t="str">
        <f t="shared" ca="1" si="39"/>
        <v>uph</v>
      </c>
      <c r="AA158" t="s">
        <v>92</v>
      </c>
      <c r="AB158">
        <v>66262</v>
      </c>
      <c r="AC158">
        <v>12</v>
      </c>
      <c r="AD158" t="s">
        <v>130</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0.99100753715060164</v>
      </c>
      <c r="E159">
        <f t="shared" ca="1" si="42"/>
        <v>0.54066235116866346</v>
      </c>
      <c r="F159">
        <f t="shared" ca="1" si="36"/>
        <v>0.99542734579298997</v>
      </c>
      <c r="G159">
        <f t="shared" ca="1" si="34"/>
        <v>5.4001101486242709E-2</v>
      </c>
      <c r="H159">
        <f t="shared" ca="1" si="34"/>
        <v>0.39277265621726598</v>
      </c>
      <c r="I159">
        <f t="shared" ca="1" si="34"/>
        <v>0.18974871650008873</v>
      </c>
      <c r="L159" t="str">
        <f t="shared" ca="1" si="37"/>
        <v>안 지정 캐릭터 PP 일반등급</v>
      </c>
      <c r="M159">
        <f t="shared" ca="1" si="38"/>
        <v>54066</v>
      </c>
      <c r="N159">
        <f t="shared" ca="1" si="43"/>
        <v>12</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1200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92</v>
      </c>
      <c r="U159">
        <v>1213</v>
      </c>
      <c r="V159">
        <v>9</v>
      </c>
      <c r="W159" t="s">
        <v>130</v>
      </c>
      <c r="Y159">
        <v>900</v>
      </c>
      <c r="Z159" t="str">
        <f t="shared" ca="1" si="39"/>
        <v>uph</v>
      </c>
      <c r="AA159" t="s">
        <v>92</v>
      </c>
      <c r="AB159">
        <v>1213</v>
      </c>
      <c r="AC159">
        <v>9</v>
      </c>
      <c r="AD159" t="s">
        <v>130</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0.18904455062471848</v>
      </c>
      <c r="E160">
        <f t="shared" ca="1" si="42"/>
        <v>0.95396161576517668</v>
      </c>
      <c r="F160">
        <f t="shared" ca="1" si="36"/>
        <v>0.32316464046632742</v>
      </c>
      <c r="G160">
        <f t="shared" ca="1" si="34"/>
        <v>0.83396676475121523</v>
      </c>
      <c r="H160">
        <f t="shared" ca="1" si="34"/>
        <v>6.6008772264477544E-2</v>
      </c>
      <c r="I160">
        <f t="shared" ca="1" si="34"/>
        <v>0.31686122116012738</v>
      </c>
      <c r="L160" t="str">
        <f t="shared" ca="1" si="37"/>
        <v>안 지정 캐릭터 PP 일반등급</v>
      </c>
      <c r="M160">
        <f t="shared" ca="1" si="38"/>
        <v>95396</v>
      </c>
      <c r="N160">
        <f t="shared" ca="1" si="43"/>
        <v>14</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1400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93</v>
      </c>
      <c r="U160">
        <v>91244</v>
      </c>
      <c r="V160">
        <v>14</v>
      </c>
      <c r="W160" t="s">
        <v>130</v>
      </c>
      <c r="Y160">
        <v>1400</v>
      </c>
      <c r="Z160" t="str">
        <f t="shared" ca="1" si="39"/>
        <v>upn</v>
      </c>
      <c r="AA160" t="s">
        <v>93</v>
      </c>
      <c r="AB160">
        <v>91244</v>
      </c>
      <c r="AC160">
        <v>14</v>
      </c>
      <c r="AD160" t="s">
        <v>130</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0.16231515077559222</v>
      </c>
      <c r="E161">
        <f t="shared" ca="1" si="42"/>
        <v>0.67540952776883911</v>
      </c>
      <c r="F161">
        <f t="shared" ca="1" si="36"/>
        <v>0.28769547995049582</v>
      </c>
      <c r="G161">
        <f t="shared" ca="1" si="34"/>
        <v>0.48357341654200814</v>
      </c>
      <c r="H161">
        <f t="shared" ca="1" si="34"/>
        <v>0.5639638439762672</v>
      </c>
      <c r="I161">
        <f t="shared" ca="1" si="34"/>
        <v>0.52567135784178742</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0.98880348210389701</v>
      </c>
      <c r="E162">
        <f t="shared" ca="1" si="42"/>
        <v>0.65790153946503627</v>
      </c>
      <c r="F162">
        <f t="shared" ca="1" si="36"/>
        <v>0.55296073315390393</v>
      </c>
      <c r="G162">
        <f t="shared" ca="1" si="34"/>
        <v>0.35119054596269428</v>
      </c>
      <c r="H162">
        <f t="shared" ca="1" si="34"/>
        <v>0.84126641136748204</v>
      </c>
      <c r="I162">
        <f t="shared" ca="1" si="34"/>
        <v>0.86591005283137801</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0.2246372038863409</v>
      </c>
      <c r="E163">
        <f t="shared" ca="1" si="42"/>
        <v>0.27678732788991878</v>
      </c>
      <c r="F163">
        <f t="shared" ca="1" si="36"/>
        <v>0.93587050655806059</v>
      </c>
      <c r="G163">
        <f t="shared" ca="1" si="36"/>
        <v>0.35739391878897198</v>
      </c>
      <c r="H163">
        <f t="shared" ca="1" si="36"/>
        <v>0.3364942874374417</v>
      </c>
      <c r="I163">
        <f t="shared" ca="1" si="36"/>
        <v>0.16673477272864157</v>
      </c>
      <c r="L163" t="str">
        <f t="shared" ca="1" si="37"/>
        <v>지정 장비</v>
      </c>
      <c r="M163" t="str">
        <f t="shared" ca="1" si="38"/>
        <v>Equip2201</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4</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44"/>
        <v>0</v>
      </c>
      <c r="T163" t="s">
        <v>83</v>
      </c>
      <c r="U163" t="s">
        <v>113</v>
      </c>
      <c r="V163">
        <v>1</v>
      </c>
      <c r="W163" t="s">
        <v>130</v>
      </c>
      <c r="Y163">
        <v>3200</v>
      </c>
      <c r="Z163" t="str">
        <f t="shared" ca="1" si="39"/>
        <v>fe</v>
      </c>
      <c r="AA163" t="s">
        <v>83</v>
      </c>
      <c r="AB163" t="s">
        <v>113</v>
      </c>
      <c r="AC163">
        <v>1</v>
      </c>
      <c r="AD163" t="s">
        <v>130</v>
      </c>
      <c r="AF163">
        <v>3200</v>
      </c>
      <c r="AG163" t="str">
        <f t="shared" si="40"/>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빅 바디</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0.870776000030686</v>
      </c>
      <c r="E164">
        <f t="shared" ca="1" si="42"/>
        <v>0.3039146736672188</v>
      </c>
      <c r="F164">
        <f t="shared" ca="1" si="36"/>
        <v>0.36753949839252864</v>
      </c>
      <c r="G164">
        <f t="shared" ca="1" si="36"/>
        <v>0.26205709179089909</v>
      </c>
      <c r="H164">
        <f t="shared" ca="1" si="36"/>
        <v>0.1313600666600897</v>
      </c>
      <c r="I164">
        <f t="shared" ca="1" si="36"/>
        <v>0.6550384956470332</v>
      </c>
      <c r="L164" t="str">
        <f t="shared" ca="1" si="37"/>
        <v>지정 장비</v>
      </c>
      <c r="M164" t="str">
        <f t="shared" ca="1" si="38"/>
        <v>Equip2301</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DI</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11</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44"/>
        <v>0</v>
      </c>
      <c r="T164" t="s">
        <v>83</v>
      </c>
      <c r="U164" t="s">
        <v>197</v>
      </c>
      <c r="V164">
        <v>1</v>
      </c>
      <c r="W164" t="s">
        <v>130</v>
      </c>
      <c r="Y164">
        <v>8300</v>
      </c>
      <c r="Z164" t="str">
        <f t="shared" ca="1" si="39"/>
        <v>fe</v>
      </c>
      <c r="AA164" t="s">
        <v>83</v>
      </c>
      <c r="AB164" t="s">
        <v>197</v>
      </c>
      <c r="AC164">
        <v>1</v>
      </c>
      <c r="AD164" t="s">
        <v>130</v>
      </c>
      <c r="AF164">
        <v>8300</v>
      </c>
      <c r="AG164" t="str">
        <f t="shared" si="40"/>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0.10949966547024848</v>
      </c>
      <c r="E165">
        <f t="shared" ca="1" si="42"/>
        <v>0.59441198824792529</v>
      </c>
      <c r="F165">
        <f t="shared" ca="1" si="36"/>
        <v>7.0787195582715512E-3</v>
      </c>
      <c r="G165">
        <f t="shared" ca="1" si="36"/>
        <v>0.93527287367413336</v>
      </c>
      <c r="H165">
        <f t="shared" ca="1" si="36"/>
        <v>0.96432829377745177</v>
      </c>
      <c r="I165">
        <f t="shared" ca="1" si="36"/>
        <v>2.5626314713166898E-2</v>
      </c>
      <c r="L165" t="str">
        <f t="shared" ca="1" si="37"/>
        <v>안 지정 캐릭터 PP 영웅등급</v>
      </c>
      <c r="M165">
        <f t="shared" ca="1" si="38"/>
        <v>59441</v>
      </c>
      <c r="N165">
        <f t="shared" ca="1" si="43"/>
        <v>12</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1200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92</v>
      </c>
      <c r="U165">
        <v>61194</v>
      </c>
      <c r="V165">
        <v>12</v>
      </c>
      <c r="W165" t="s">
        <v>130</v>
      </c>
      <c r="Y165">
        <v>1200</v>
      </c>
      <c r="Z165" t="str">
        <f t="shared" ca="1" si="39"/>
        <v>uph</v>
      </c>
      <c r="AA165" t="s">
        <v>92</v>
      </c>
      <c r="AB165">
        <v>61194</v>
      </c>
      <c r="AC165">
        <v>12</v>
      </c>
      <c r="AD165" t="s">
        <v>130</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0.89684788148898775</v>
      </c>
      <c r="E166">
        <f t="shared" ca="1" si="42"/>
        <v>0.25392323064194167</v>
      </c>
      <c r="F166">
        <f t="shared" ca="1" si="36"/>
        <v>0.25518107922927002</v>
      </c>
      <c r="G166">
        <f t="shared" ca="1" si="36"/>
        <v>7.6371633171046005E-2</v>
      </c>
      <c r="H166">
        <f t="shared" ca="1" si="36"/>
        <v>0.8086070986891899</v>
      </c>
      <c r="I166">
        <f t="shared" ca="1" si="36"/>
        <v>0.87727843325824151</v>
      </c>
      <c r="L166" t="str">
        <f t="shared" ca="1" si="37"/>
        <v>안 지정 캐릭터 PP 일반등급</v>
      </c>
      <c r="M166">
        <f t="shared" ca="1" si="38"/>
        <v>25392</v>
      </c>
      <c r="N166">
        <f t="shared" ca="1" si="43"/>
        <v>10</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1000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93</v>
      </c>
      <c r="U166">
        <v>57096</v>
      </c>
      <c r="V166">
        <v>12</v>
      </c>
      <c r="W166" t="s">
        <v>130</v>
      </c>
      <c r="Y166">
        <v>1200</v>
      </c>
      <c r="Z166" t="str">
        <f t="shared" ca="1" si="39"/>
        <v>upn</v>
      </c>
      <c r="AA166" t="s">
        <v>93</v>
      </c>
      <c r="AB166">
        <v>57096</v>
      </c>
      <c r="AC166">
        <v>12</v>
      </c>
      <c r="AD166" t="s">
        <v>130</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0.6496234344149967</v>
      </c>
      <c r="E167">
        <f t="shared" ca="1" si="42"/>
        <v>0.19417876626163966</v>
      </c>
      <c r="F167">
        <f t="shared" ca="1" si="36"/>
        <v>0.65577319104665044</v>
      </c>
      <c r="G167">
        <f t="shared" ca="1" si="36"/>
        <v>0.41301806179272238</v>
      </c>
      <c r="H167">
        <f t="shared" ca="1" si="36"/>
        <v>0.9238362418847692</v>
      </c>
      <c r="I167">
        <f t="shared" ca="1" si="36"/>
        <v>0.78179335929785565</v>
      </c>
      <c r="L167" t="str">
        <f t="shared" ca="1" si="37"/>
        <v>안 지정 캐릭터 PP 일반등급</v>
      </c>
      <c r="M167">
        <f t="shared" ca="1" si="38"/>
        <v>19417</v>
      </c>
      <c r="N167">
        <f t="shared" ca="1" si="43"/>
        <v>10</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1000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93</v>
      </c>
      <c r="U167">
        <v>34856</v>
      </c>
      <c r="V167">
        <v>11</v>
      </c>
      <c r="W167" t="s">
        <v>130</v>
      </c>
      <c r="Y167">
        <v>1100</v>
      </c>
      <c r="Z167" t="str">
        <f t="shared" ca="1" si="39"/>
        <v>upn</v>
      </c>
      <c r="AA167" t="s">
        <v>93</v>
      </c>
      <c r="AB167">
        <v>34856</v>
      </c>
      <c r="AC167">
        <v>11</v>
      </c>
      <c r="AD167" t="s">
        <v>130</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0.68968240859498497</v>
      </c>
      <c r="E168">
        <f t="shared" ca="1" si="42"/>
        <v>0.67732086725853424</v>
      </c>
      <c r="F168">
        <f t="shared" ca="1" si="36"/>
        <v>0.5123717515029188</v>
      </c>
      <c r="G168">
        <f t="shared" ca="1" si="36"/>
        <v>0.53121944107925412</v>
      </c>
      <c r="H168">
        <f t="shared" ca="1" si="36"/>
        <v>0.93452705701658323</v>
      </c>
      <c r="I168">
        <f t="shared" ca="1" si="36"/>
        <v>0.37918285812980257</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0.98000643724660574</v>
      </c>
      <c r="E169">
        <f t="shared" ca="1" si="42"/>
        <v>0.64566505403286878</v>
      </c>
      <c r="F169">
        <f t="shared" ca="1" si="36"/>
        <v>4.5772123762202743E-2</v>
      </c>
      <c r="G169">
        <f t="shared" ca="1" si="36"/>
        <v>0.33656576270597116</v>
      </c>
      <c r="H169">
        <f t="shared" ca="1" si="36"/>
        <v>0.11772529968647516</v>
      </c>
      <c r="I169">
        <f t="shared" ca="1" si="36"/>
        <v>0.49036161354468455</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0.33646259825199709</v>
      </c>
      <c r="E170">
        <f t="shared" ca="1" si="42"/>
        <v>0.43798839316780036</v>
      </c>
      <c r="F170">
        <f t="shared" ca="1" si="36"/>
        <v>0.91310905052105296</v>
      </c>
      <c r="G170">
        <f t="shared" ca="1" si="36"/>
        <v>0.16866350448198342</v>
      </c>
      <c r="H170">
        <f t="shared" ca="1" si="36"/>
        <v>0.6151834680132704</v>
      </c>
      <c r="I170">
        <f t="shared" ca="1" si="36"/>
        <v>0.93733539849328196</v>
      </c>
      <c r="J170" t="s">
        <v>83</v>
      </c>
      <c r="K170" t="s">
        <v>260</v>
      </c>
      <c r="L170" t="str">
        <f t="shared" si="37"/>
        <v>지정 장비</v>
      </c>
      <c r="M170" t="str">
        <f t="shared" ca="1" si="38"/>
        <v>Equip8301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t="str">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삭제</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99</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0</v>
      </c>
      <c r="T170" t="s">
        <v>83</v>
      </c>
      <c r="U170" t="s">
        <v>193</v>
      </c>
      <c r="V170">
        <v>1</v>
      </c>
      <c r="W170" t="s">
        <v>134</v>
      </c>
      <c r="Y170">
        <v>95</v>
      </c>
      <c r="Z170" t="str">
        <f t="shared" ca="1" si="39"/>
        <v>fe</v>
      </c>
      <c r="AA170" t="s">
        <v>83</v>
      </c>
      <c r="AB170" t="s">
        <v>193</v>
      </c>
      <c r="AC170">
        <v>1</v>
      </c>
      <c r="AD170" t="s">
        <v>134</v>
      </c>
      <c r="AF170">
        <v>95</v>
      </c>
      <c r="AG170" t="str">
        <f t="shared" si="40"/>
        <v/>
      </c>
      <c r="AH170" t="str">
        <f ca="1">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풀메탈 소드</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v>
      </c>
      <c r="AK170" t="str">
        <f t="shared" ca="1" si="41"/>
        <v>{"dy":25,"sl":0,"tp":"fe","vl":"Equip8301","cn":1,"pt":"DI","pr":95}</v>
      </c>
    </row>
    <row r="171" spans="1:37">
      <c r="A171">
        <v>25</v>
      </c>
      <c r="B171">
        <v>1</v>
      </c>
      <c r="C171">
        <f t="shared" si="35"/>
        <v>0</v>
      </c>
      <c r="D171">
        <f t="shared" ca="1" si="42"/>
        <v>0.79555889247839184</v>
      </c>
      <c r="E171">
        <f t="shared" ca="1" si="42"/>
        <v>0.85638638247409349</v>
      </c>
      <c r="F171">
        <f t="shared" ca="1" si="36"/>
        <v>0.29896566976897498</v>
      </c>
      <c r="G171">
        <f t="shared" ca="1" si="36"/>
        <v>0.31002740143773333</v>
      </c>
      <c r="H171">
        <f t="shared" ca="1" si="36"/>
        <v>0.88365154929198408</v>
      </c>
      <c r="I171">
        <f t="shared" ca="1" si="36"/>
        <v>0.14596479641137605</v>
      </c>
      <c r="J171" t="s">
        <v>83</v>
      </c>
      <c r="K171" t="s">
        <v>265</v>
      </c>
      <c r="L171" t="str">
        <f t="shared" si="37"/>
        <v>지정 장비</v>
      </c>
      <c r="M171" t="str">
        <f t="shared" ca="1" si="38"/>
        <v>Equip6302</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삭제</v>
      </c>
      <c r="Q171">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33</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44"/>
        <v>0</v>
      </c>
      <c r="T171" t="s">
        <v>83</v>
      </c>
      <c r="U171" t="s">
        <v>185</v>
      </c>
      <c r="V171">
        <v>1</v>
      </c>
      <c r="W171" t="s">
        <v>130</v>
      </c>
      <c r="Y171">
        <v>22700</v>
      </c>
      <c r="Z171" t="str">
        <f t="shared" ca="1" si="39"/>
        <v>fe</v>
      </c>
      <c r="AA171" t="s">
        <v>83</v>
      </c>
      <c r="AB171" t="s">
        <v>185</v>
      </c>
      <c r="AC171">
        <v>1</v>
      </c>
      <c r="AD171" t="s">
        <v>130</v>
      </c>
      <c r="AF171">
        <v>22900</v>
      </c>
      <c r="AG171" t="str">
        <f t="shared" si="40"/>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v>
      </c>
      <c r="AK171" t="str">
        <f t="shared" ca="1" si="41"/>
        <v>{"dy":25,"sl":1,"tp":"fe","vl":"Equip6302","cn":1,"pt":"GO","pr":22900}</v>
      </c>
    </row>
    <row r="172" spans="1:37">
      <c r="A172">
        <v>25</v>
      </c>
      <c r="B172">
        <v>2</v>
      </c>
      <c r="C172">
        <f t="shared" si="35"/>
        <v>0</v>
      </c>
      <c r="D172">
        <f t="shared" ca="1" si="42"/>
        <v>0.17743249414462881</v>
      </c>
      <c r="E172">
        <f t="shared" ca="1" si="42"/>
        <v>0.78781138762388636</v>
      </c>
      <c r="F172">
        <f t="shared" ca="1" si="36"/>
        <v>0.17498961204726882</v>
      </c>
      <c r="G172">
        <f t="shared" ca="1" si="36"/>
        <v>0.34180216583276413</v>
      </c>
      <c r="H172">
        <f t="shared" ca="1" si="36"/>
        <v>0.34688549569811178</v>
      </c>
      <c r="I172">
        <f t="shared" ca="1" si="36"/>
        <v>0.10614793183110338</v>
      </c>
      <c r="L172" t="str">
        <f t="shared" ca="1" si="37"/>
        <v>안 지정 캐릭터 PP 영웅등급</v>
      </c>
      <c r="M172">
        <f t="shared" ca="1" si="38"/>
        <v>78781</v>
      </c>
      <c r="N172">
        <f t="shared" ca="1" si="43"/>
        <v>13</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1300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92</v>
      </c>
      <c r="U172">
        <v>32287</v>
      </c>
      <c r="V172">
        <v>10</v>
      </c>
      <c r="W172" t="s">
        <v>130</v>
      </c>
      <c r="Y172">
        <v>1000</v>
      </c>
      <c r="Z172" t="str">
        <f t="shared" ca="1" si="39"/>
        <v>uph</v>
      </c>
      <c r="AA172" t="s">
        <v>92</v>
      </c>
      <c r="AB172">
        <v>32287</v>
      </c>
      <c r="AC172">
        <v>10</v>
      </c>
      <c r="AD172" t="s">
        <v>130</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v>
      </c>
      <c r="AK172" t="str">
        <f t="shared" ca="1" si="41"/>
        <v>{"dy":25,"sl":2,"tp":"uph","vl":"32287","cn":10,"pt":"GO","pr":1000}</v>
      </c>
    </row>
    <row r="173" spans="1:37">
      <c r="A173">
        <v>25</v>
      </c>
      <c r="B173">
        <v>3</v>
      </c>
      <c r="C173">
        <f t="shared" si="35"/>
        <v>0</v>
      </c>
      <c r="D173">
        <f t="shared" ca="1" si="42"/>
        <v>0.62795875139298085</v>
      </c>
      <c r="E173">
        <f t="shared" ca="1" si="42"/>
        <v>0.43333074160338969</v>
      </c>
      <c r="F173">
        <f t="shared" ca="1" si="36"/>
        <v>9.5379366223517392E-2</v>
      </c>
      <c r="G173">
        <f t="shared" ca="1" si="36"/>
        <v>7.2443812320766132E-2</v>
      </c>
      <c r="H173">
        <f t="shared" ca="1" si="36"/>
        <v>0.56864233204862258</v>
      </c>
      <c r="I173">
        <f t="shared" ca="1" si="36"/>
        <v>0.70906064164658078</v>
      </c>
      <c r="L173" t="str">
        <f t="shared" ca="1" si="37"/>
        <v>안 지정 캐릭터 PP 일반등급</v>
      </c>
      <c r="M173">
        <f t="shared" ca="1" si="38"/>
        <v>43333</v>
      </c>
      <c r="N173">
        <f t="shared" ca="1" si="43"/>
        <v>11</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1100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93</v>
      </c>
      <c r="U173">
        <v>9589</v>
      </c>
      <c r="V173">
        <v>9</v>
      </c>
      <c r="W173" t="s">
        <v>130</v>
      </c>
      <c r="Y173">
        <v>900</v>
      </c>
      <c r="Z173" t="str">
        <f t="shared" ca="1" si="39"/>
        <v>upn</v>
      </c>
      <c r="AA173" t="s">
        <v>93</v>
      </c>
      <c r="AB173">
        <v>9589</v>
      </c>
      <c r="AC173">
        <v>9</v>
      </c>
      <c r="AD173" t="s">
        <v>130</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v>
      </c>
      <c r="AK173" t="str">
        <f t="shared" ca="1" si="41"/>
        <v>{"dy":25,"sl":3,"tp":"upn","vl":"9589","cn":9,"pt":"GO","pr":900}</v>
      </c>
    </row>
    <row r="174" spans="1:37">
      <c r="A174">
        <v>25</v>
      </c>
      <c r="B174">
        <v>4</v>
      </c>
      <c r="C174">
        <f t="shared" si="35"/>
        <v>0</v>
      </c>
      <c r="D174">
        <f t="shared" ca="1" si="42"/>
        <v>0.74133213070416815</v>
      </c>
      <c r="E174">
        <f t="shared" ca="1" si="42"/>
        <v>0.32934787873030424</v>
      </c>
      <c r="F174">
        <f t="shared" ca="1" si="36"/>
        <v>0.65332917566415205</v>
      </c>
      <c r="G174">
        <f t="shared" ca="1" si="36"/>
        <v>0.5748919416441276</v>
      </c>
      <c r="H174">
        <f t="shared" ca="1" si="36"/>
        <v>0.21409117071486627</v>
      </c>
      <c r="I174">
        <f t="shared" ca="1" si="36"/>
        <v>0.46152657416315379</v>
      </c>
      <c r="L174" t="str">
        <f t="shared" ca="1" si="37"/>
        <v>안 지정 캐릭터 PP 일반등급</v>
      </c>
      <c r="M174">
        <f t="shared" ca="1" si="38"/>
        <v>32934</v>
      </c>
      <c r="N174">
        <f t="shared" ca="1" si="43"/>
        <v>10</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1000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93</v>
      </c>
      <c r="U174">
        <v>39530</v>
      </c>
      <c r="V174">
        <v>11</v>
      </c>
      <c r="W174" t="s">
        <v>130</v>
      </c>
      <c r="Y174">
        <v>1100</v>
      </c>
      <c r="Z174" t="str">
        <f t="shared" ca="1" si="39"/>
        <v>upn</v>
      </c>
      <c r="AA174" t="s">
        <v>93</v>
      </c>
      <c r="AB174">
        <v>39530</v>
      </c>
      <c r="AC174">
        <v>11</v>
      </c>
      <c r="AD174" t="s">
        <v>130</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v>
      </c>
      <c r="AK174" t="str">
        <f t="shared" ca="1" si="41"/>
        <v>{"dy":25,"sl":4,"tp":"upn","vl":"39530","cn":11,"pt":"GO","pr":1100}</v>
      </c>
    </row>
    <row r="175" spans="1:37">
      <c r="A175">
        <v>25</v>
      </c>
      <c r="B175">
        <v>5</v>
      </c>
      <c r="C175">
        <f t="shared" si="35"/>
        <v>0</v>
      </c>
      <c r="D175">
        <f t="shared" ca="1" si="42"/>
        <v>2.3292277341154799E-3</v>
      </c>
      <c r="E175">
        <f t="shared" ca="1" si="42"/>
        <v>0.68201399762542925</v>
      </c>
      <c r="F175">
        <f t="shared" ca="1" si="36"/>
        <v>0.30660953755594467</v>
      </c>
      <c r="G175">
        <f t="shared" ca="1" si="36"/>
        <v>0.19744930361418001</v>
      </c>
      <c r="H175">
        <f t="shared" ca="1" si="36"/>
        <v>3.5431472205603054E-2</v>
      </c>
      <c r="I175">
        <f t="shared" ca="1" si="36"/>
        <v>0.67986053132417479</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v>
      </c>
      <c r="AK175" t="str">
        <f t="shared" ca="1" si="41"/>
        <v>{"dy":25,"sl":5}</v>
      </c>
    </row>
    <row r="176" spans="1:37">
      <c r="A176">
        <v>25</v>
      </c>
      <c r="B176">
        <v>6</v>
      </c>
      <c r="C176">
        <f t="shared" si="35"/>
        <v>0</v>
      </c>
      <c r="D176">
        <f t="shared" ca="1" si="42"/>
        <v>0.88366024841806468</v>
      </c>
      <c r="E176">
        <f t="shared" ca="1" si="42"/>
        <v>0.64068431516706636</v>
      </c>
      <c r="F176">
        <f t="shared" ca="1" si="36"/>
        <v>0.35653701896476564</v>
      </c>
      <c r="G176">
        <f t="shared" ca="1" si="36"/>
        <v>0.70618222978753609</v>
      </c>
      <c r="H176">
        <f t="shared" ca="1" si="36"/>
        <v>0.14072703809217013</v>
      </c>
      <c r="I176">
        <f t="shared" ca="1" si="36"/>
        <v>2.6498173183693963E-2</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v>
      </c>
      <c r="AK176" t="str">
        <f t="shared" ca="1" si="41"/>
        <v>{"dy":25,"sl":6}</v>
      </c>
    </row>
    <row r="177" spans="1:37">
      <c r="A177">
        <v>26</v>
      </c>
      <c r="B177">
        <v>0</v>
      </c>
      <c r="C177">
        <f t="shared" si="35"/>
        <v>0</v>
      </c>
      <c r="D177">
        <f t="shared" ca="1" si="42"/>
        <v>0.20422837330340338</v>
      </c>
      <c r="E177">
        <f t="shared" ca="1" si="42"/>
        <v>0.6546490177908042</v>
      </c>
      <c r="F177">
        <f t="shared" ca="1" si="36"/>
        <v>6.5339871196853361E-3</v>
      </c>
      <c r="G177">
        <f t="shared" ca="1" si="36"/>
        <v>0.49011927855613246</v>
      </c>
      <c r="H177">
        <f t="shared" ca="1" si="36"/>
        <v>0.68901318294312641</v>
      </c>
      <c r="I177">
        <f t="shared" ca="1" si="36"/>
        <v>6.23918550596676E-2</v>
      </c>
      <c r="J177" t="s">
        <v>83</v>
      </c>
      <c r="K177" t="s">
        <v>259</v>
      </c>
      <c r="L177" t="str">
        <f t="shared" si="37"/>
        <v>지정 장비</v>
      </c>
      <c r="M177" t="str">
        <f t="shared" ca="1" si="38"/>
        <v>Equip8401</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DI</v>
      </c>
      <c r="P177">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247</v>
      </c>
      <c r="Q177">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104</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1</v>
      </c>
      <c r="T177" t="s">
        <v>84</v>
      </c>
      <c r="V177">
        <v>1</v>
      </c>
      <c r="W177" t="s">
        <v>134</v>
      </c>
      <c r="Y177">
        <v>29</v>
      </c>
      <c r="Z177" t="str">
        <f t="shared" ca="1" si="39"/>
        <v>bn</v>
      </c>
      <c r="AA177" t="s">
        <v>84</v>
      </c>
      <c r="AC177">
        <v>1</v>
      </c>
      <c r="AD177" t="s">
        <v>134</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0.67647905110326323</v>
      </c>
      <c r="E178">
        <f t="shared" ca="1" si="42"/>
        <v>2.0623795902956599E-2</v>
      </c>
      <c r="F178">
        <f t="shared" ca="1" si="36"/>
        <v>0.63377711761639921</v>
      </c>
      <c r="G178">
        <f t="shared" ca="1" si="36"/>
        <v>0.20736371620089822</v>
      </c>
      <c r="H178">
        <f t="shared" ca="1" si="36"/>
        <v>0.35555763860392908</v>
      </c>
      <c r="I178">
        <f t="shared" ca="1" si="36"/>
        <v>0.42470558238497924</v>
      </c>
      <c r="L178" t="str">
        <f t="shared" ca="1" si="37"/>
        <v>지정 장비</v>
      </c>
      <c r="M178" t="str">
        <f t="shared" ca="1" si="38"/>
        <v>Equip0002</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GO</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삭제</v>
      </c>
      <c r="Q178">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700</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44"/>
        <v>0</v>
      </c>
      <c r="T178" t="s">
        <v>83</v>
      </c>
      <c r="U178" t="s">
        <v>217</v>
      </c>
      <c r="V178">
        <v>1</v>
      </c>
      <c r="W178" t="s">
        <v>134</v>
      </c>
      <c r="X178">
        <v>240</v>
      </c>
      <c r="Y178">
        <v>164</v>
      </c>
      <c r="Z178" t="str">
        <f t="shared" ca="1" si="39"/>
        <v>fe</v>
      </c>
      <c r="AA178" t="s">
        <v>83</v>
      </c>
      <c r="AB178" t="s">
        <v>217</v>
      </c>
      <c r="AC178">
        <v>1</v>
      </c>
      <c r="AD178" t="s">
        <v>134</v>
      </c>
      <c r="AE178">
        <v>243</v>
      </c>
      <c r="AF178">
        <v>143</v>
      </c>
      <c r="AG178" t="str">
        <f t="shared" si="40"/>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얼어붙은 밤</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v>
      </c>
      <c r="AK178" t="str">
        <f t="shared" ca="1" si="41"/>
        <v>{"dy":26,"sl":1,"tp":"fe","vl":"Equip8401","cn":1,"pt":"DI","pp":243,"pr":143}</v>
      </c>
    </row>
    <row r="179" spans="1:37">
      <c r="A179">
        <v>26</v>
      </c>
      <c r="B179">
        <v>2</v>
      </c>
      <c r="C179">
        <f t="shared" si="35"/>
        <v>0</v>
      </c>
      <c r="D179">
        <f t="shared" ca="1" si="42"/>
        <v>0.75205809636301335</v>
      </c>
      <c r="E179">
        <f t="shared" ca="1" si="42"/>
        <v>0.94973662997010189</v>
      </c>
      <c r="F179">
        <f t="shared" ca="1" si="36"/>
        <v>0.73643917016569893</v>
      </c>
      <c r="G179">
        <f t="shared" ca="1" si="36"/>
        <v>0.99835624263725264</v>
      </c>
      <c r="H179">
        <f t="shared" ca="1" si="36"/>
        <v>0.29918278831980172</v>
      </c>
      <c r="I179">
        <f t="shared" ca="1" si="36"/>
        <v>0.58461482376511442</v>
      </c>
      <c r="L179" t="str">
        <f t="shared" ca="1" si="37"/>
        <v>안 지정 캐릭터 PP 영웅등급</v>
      </c>
      <c r="M179">
        <f t="shared" ca="1" si="38"/>
        <v>94973</v>
      </c>
      <c r="N179">
        <f t="shared" ca="1" si="43"/>
        <v>14</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1400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92</v>
      </c>
      <c r="U179">
        <v>44704</v>
      </c>
      <c r="V179">
        <v>11</v>
      </c>
      <c r="W179" t="s">
        <v>130</v>
      </c>
      <c r="Y179">
        <v>1100</v>
      </c>
      <c r="Z179" t="str">
        <f t="shared" ca="1" si="39"/>
        <v>uph</v>
      </c>
      <c r="AA179" t="s">
        <v>92</v>
      </c>
      <c r="AB179">
        <v>44704</v>
      </c>
      <c r="AC179">
        <v>11</v>
      </c>
      <c r="AD179" t="s">
        <v>130</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v>
      </c>
      <c r="AK179" t="str">
        <f t="shared" ca="1" si="41"/>
        <v>{"dy":26,"sl":2,"tp":"uph","vl":"44704","cn":11,"pt":"GO","pr":1100}</v>
      </c>
    </row>
    <row r="180" spans="1:37">
      <c r="A180">
        <v>26</v>
      </c>
      <c r="B180">
        <v>3</v>
      </c>
      <c r="C180">
        <f t="shared" si="35"/>
        <v>0</v>
      </c>
      <c r="D180">
        <f t="shared" ca="1" si="42"/>
        <v>0.82064478395458773</v>
      </c>
      <c r="E180">
        <f t="shared" ca="1" si="42"/>
        <v>0.95747220768019092</v>
      </c>
      <c r="F180">
        <f t="shared" ca="1" si="36"/>
        <v>0.16856029805397887</v>
      </c>
      <c r="G180">
        <f t="shared" ca="1" si="36"/>
        <v>0.12637862121494314</v>
      </c>
      <c r="H180">
        <f t="shared" ca="1" si="36"/>
        <v>0.60291058898724881</v>
      </c>
      <c r="I180">
        <f t="shared" ca="1" si="36"/>
        <v>0.41612633903957363</v>
      </c>
      <c r="L180" t="str">
        <f t="shared" ca="1" si="37"/>
        <v>안 지정 캐릭터 PP 일반등급</v>
      </c>
      <c r="M180">
        <f t="shared" ca="1" si="38"/>
        <v>95747</v>
      </c>
      <c r="N180">
        <f t="shared" ca="1" si="43"/>
        <v>14</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1400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93</v>
      </c>
      <c r="U180">
        <v>38821</v>
      </c>
      <c r="V180">
        <v>11</v>
      </c>
      <c r="W180" t="s">
        <v>130</v>
      </c>
      <c r="Y180">
        <v>1100</v>
      </c>
      <c r="Z180" t="str">
        <f t="shared" ca="1" si="39"/>
        <v>upn</v>
      </c>
      <c r="AA180" t="s">
        <v>93</v>
      </c>
      <c r="AB180">
        <v>38821</v>
      </c>
      <c r="AC180">
        <v>11</v>
      </c>
      <c r="AD180" t="s">
        <v>130</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v>
      </c>
      <c r="AK180" t="str">
        <f t="shared" ca="1" si="41"/>
        <v>{"dy":26,"sl":3,"tp":"upn","vl":"38821","cn":11,"pt":"GO","pr":1100}</v>
      </c>
    </row>
    <row r="181" spans="1:37">
      <c r="A181">
        <v>26</v>
      </c>
      <c r="B181">
        <v>4</v>
      </c>
      <c r="C181">
        <f t="shared" si="35"/>
        <v>0</v>
      </c>
      <c r="D181">
        <f t="shared" ca="1" si="42"/>
        <v>0.30211069837604276</v>
      </c>
      <c r="E181">
        <f t="shared" ca="1" si="42"/>
        <v>0.36050303801380612</v>
      </c>
      <c r="F181">
        <f t="shared" ca="1" si="36"/>
        <v>0.45406398850804552</v>
      </c>
      <c r="G181">
        <f t="shared" ca="1" si="36"/>
        <v>0.44639392924524501</v>
      </c>
      <c r="H181">
        <f t="shared" ca="1" si="36"/>
        <v>0.59328563986158589</v>
      </c>
      <c r="I181">
        <f t="shared" ca="1" si="36"/>
        <v>0.79427414133505714</v>
      </c>
      <c r="L181" t="str">
        <f t="shared" ca="1" si="37"/>
        <v>안 지정 캐릭터 PP 일반등급</v>
      </c>
      <c r="M181">
        <f t="shared" ca="1" si="38"/>
        <v>36050</v>
      </c>
      <c r="N181">
        <f t="shared" ca="1" si="43"/>
        <v>11</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1100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93</v>
      </c>
      <c r="U181">
        <v>84410</v>
      </c>
      <c r="V181">
        <v>14</v>
      </c>
      <c r="W181" t="s">
        <v>130</v>
      </c>
      <c r="Y181">
        <v>1400</v>
      </c>
      <c r="Z181" t="str">
        <f t="shared" ca="1" si="39"/>
        <v>upn</v>
      </c>
      <c r="AA181" t="s">
        <v>93</v>
      </c>
      <c r="AB181">
        <v>84410</v>
      </c>
      <c r="AC181">
        <v>14</v>
      </c>
      <c r="AD181" t="s">
        <v>130</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0.1307795713555947</v>
      </c>
      <c r="E182">
        <f t="shared" ca="1" si="42"/>
        <v>9.7462016119059358E-2</v>
      </c>
      <c r="F182">
        <f t="shared" ca="1" si="36"/>
        <v>0.26685780813664317</v>
      </c>
      <c r="G182">
        <f t="shared" ca="1" si="36"/>
        <v>0.83808454403607613</v>
      </c>
      <c r="H182">
        <f t="shared" ca="1" si="36"/>
        <v>0.54595925797809364</v>
      </c>
      <c r="I182">
        <f t="shared" ca="1" si="36"/>
        <v>0.57783745753084781</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v>
      </c>
      <c r="AK182" t="str">
        <f t="shared" ca="1" si="41"/>
        <v>{"dy":26,"sl":5}</v>
      </c>
    </row>
    <row r="183" spans="1:37">
      <c r="A183">
        <v>26</v>
      </c>
      <c r="B183">
        <v>6</v>
      </c>
      <c r="C183">
        <f t="shared" si="35"/>
        <v>0</v>
      </c>
      <c r="D183">
        <f t="shared" ca="1" si="42"/>
        <v>0.60972395559022574</v>
      </c>
      <c r="E183">
        <f t="shared" ca="1" si="42"/>
        <v>0.48449637494934072</v>
      </c>
      <c r="F183">
        <f t="shared" ca="1" si="36"/>
        <v>0.41352233462449395</v>
      </c>
      <c r="G183">
        <f t="shared" ca="1" si="36"/>
        <v>0.81755740675652955</v>
      </c>
      <c r="H183">
        <f t="shared" ca="1" si="36"/>
        <v>0.89200148151254555</v>
      </c>
      <c r="I183">
        <f t="shared" ca="1" si="36"/>
        <v>0.59837680776179947</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v>
      </c>
      <c r="AK183" t="str">
        <f t="shared" ca="1" si="41"/>
        <v>{"dy":26,"sl":6}</v>
      </c>
    </row>
    <row r="184" spans="1:37">
      <c r="A184">
        <v>27</v>
      </c>
      <c r="B184">
        <v>0</v>
      </c>
      <c r="C184">
        <f t="shared" si="35"/>
        <v>0</v>
      </c>
      <c r="D184">
        <f t="shared" ca="1" si="42"/>
        <v>0.56299793040143309</v>
      </c>
      <c r="E184">
        <f t="shared" ca="1" si="42"/>
        <v>3.8966267914809838E-2</v>
      </c>
      <c r="F184">
        <f t="shared" ca="1" si="36"/>
        <v>0.25728355545893777</v>
      </c>
      <c r="G184">
        <f t="shared" ca="1" si="36"/>
        <v>0.29414608303489109</v>
      </c>
      <c r="H184">
        <f t="shared" ca="1" si="36"/>
        <v>0.40696843158487606</v>
      </c>
      <c r="I184">
        <f t="shared" ca="1" si="36"/>
        <v>0.52305272486640408</v>
      </c>
      <c r="L184" t="str">
        <f t="shared" ca="1" si="37"/>
        <v>지정 장비</v>
      </c>
      <c r="M184" t="str">
        <f t="shared" ca="1" si="38"/>
        <v>Equip0101</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GO</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1300</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83</v>
      </c>
      <c r="U184" t="s">
        <v>218</v>
      </c>
      <c r="V184">
        <v>1</v>
      </c>
      <c r="W184" t="s">
        <v>134</v>
      </c>
      <c r="Y184">
        <v>16</v>
      </c>
      <c r="Z184" t="str">
        <f t="shared" ca="1" si="39"/>
        <v>fe</v>
      </c>
      <c r="AA184" t="s">
        <v>83</v>
      </c>
      <c r="AB184" t="s">
        <v>218</v>
      </c>
      <c r="AC184">
        <v>1</v>
      </c>
      <c r="AD184" t="s">
        <v>134</v>
      </c>
      <c r="AF184">
        <v>16</v>
      </c>
      <c r="AG184" t="str">
        <f t="shared" si="40"/>
        <v/>
      </c>
      <c r="AH184" t="str">
        <f ca="1">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더블 이퀄라이저</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0.73587778339443544</v>
      </c>
      <c r="E185">
        <f t="shared" ca="1" si="42"/>
        <v>0.29748366280088356</v>
      </c>
      <c r="F185">
        <f t="shared" ca="1" si="36"/>
        <v>0.191995095138072</v>
      </c>
      <c r="G185">
        <f t="shared" ca="1" si="36"/>
        <v>0.40971818907263069</v>
      </c>
      <c r="H185">
        <f t="shared" ca="1" si="36"/>
        <v>0.14856630419356454</v>
      </c>
      <c r="I185">
        <f t="shared" ca="1" si="36"/>
        <v>0.99038244446650847</v>
      </c>
      <c r="L185" t="str">
        <f t="shared" ca="1" si="37"/>
        <v>지정 장비</v>
      </c>
      <c r="M185" t="str">
        <f t="shared" ca="1" si="38"/>
        <v>Equip2202</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DI</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5</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44"/>
        <v>0</v>
      </c>
      <c r="T185" t="s">
        <v>83</v>
      </c>
      <c r="U185" t="s">
        <v>206</v>
      </c>
      <c r="V185">
        <v>1</v>
      </c>
      <c r="W185" t="s">
        <v>130</v>
      </c>
      <c r="Y185">
        <v>700</v>
      </c>
      <c r="Z185" t="str">
        <f t="shared" ca="1" si="39"/>
        <v>fe</v>
      </c>
      <c r="AA185" t="s">
        <v>83</v>
      </c>
      <c r="AB185" t="s">
        <v>206</v>
      </c>
      <c r="AC185">
        <v>1</v>
      </c>
      <c r="AD185" t="s">
        <v>130</v>
      </c>
      <c r="AF185">
        <v>700</v>
      </c>
      <c r="AG185" t="str">
        <f t="shared" si="40"/>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날 달린 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1.0041368638086245E-2</v>
      </c>
      <c r="E186">
        <f t="shared" ca="1" si="42"/>
        <v>0.28440046483015524</v>
      </c>
      <c r="F186">
        <f t="shared" ca="1" si="36"/>
        <v>0.97120542912024699</v>
      </c>
      <c r="G186">
        <f t="shared" ca="1" si="36"/>
        <v>0.73354618116853409</v>
      </c>
      <c r="H186">
        <f t="shared" ca="1" si="36"/>
        <v>0.33607189537368332</v>
      </c>
      <c r="I186">
        <f t="shared" ca="1" si="36"/>
        <v>0.48064375184965991</v>
      </c>
      <c r="L186" t="str">
        <f t="shared" ca="1" si="37"/>
        <v>안 지정 캐릭터 PP 영웅등급</v>
      </c>
      <c r="M186">
        <f t="shared" ca="1" si="38"/>
        <v>28440</v>
      </c>
      <c r="N186">
        <f t="shared" ca="1" si="43"/>
        <v>10</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1000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92</v>
      </c>
      <c r="U186">
        <v>75205</v>
      </c>
      <c r="V186">
        <v>13</v>
      </c>
      <c r="W186" t="s">
        <v>130</v>
      </c>
      <c r="Y186">
        <v>1300</v>
      </c>
      <c r="Z186" t="str">
        <f t="shared" ca="1" si="39"/>
        <v>uph</v>
      </c>
      <c r="AA186" t="s">
        <v>92</v>
      </c>
      <c r="AB186">
        <v>75205</v>
      </c>
      <c r="AC186">
        <v>13</v>
      </c>
      <c r="AD186" t="s">
        <v>130</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0.81018124976748329</v>
      </c>
      <c r="E187">
        <f t="shared" ca="1" si="42"/>
        <v>0.41169381833881702</v>
      </c>
      <c r="F187">
        <f t="shared" ca="1" si="36"/>
        <v>0.52580984997236691</v>
      </c>
      <c r="G187">
        <f t="shared" ca="1" si="36"/>
        <v>0.67343506070463321</v>
      </c>
      <c r="H187">
        <f t="shared" ca="1" si="36"/>
        <v>0.91120214585502723</v>
      </c>
      <c r="I187">
        <f t="shared" ca="1" si="36"/>
        <v>8.1455340885612793E-2</v>
      </c>
      <c r="L187" t="str">
        <f t="shared" ca="1" si="37"/>
        <v>안 지정 캐릭터 PP 일반등급</v>
      </c>
      <c r="M187">
        <f t="shared" ca="1" si="38"/>
        <v>41169</v>
      </c>
      <c r="N187">
        <f t="shared" ca="1" si="43"/>
        <v>11</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1100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93</v>
      </c>
      <c r="U187">
        <v>83409</v>
      </c>
      <c r="V187">
        <v>14</v>
      </c>
      <c r="W187" t="s">
        <v>130</v>
      </c>
      <c r="Y187">
        <v>1400</v>
      </c>
      <c r="Z187" t="str">
        <f t="shared" ca="1" si="39"/>
        <v>upn</v>
      </c>
      <c r="AA187" t="s">
        <v>93</v>
      </c>
      <c r="AB187">
        <v>83409</v>
      </c>
      <c r="AC187">
        <v>14</v>
      </c>
      <c r="AD187" t="s">
        <v>130</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0.7397126831433638</v>
      </c>
      <c r="E188">
        <f t="shared" ca="1" si="42"/>
        <v>0.74532367848295189</v>
      </c>
      <c r="F188">
        <f t="shared" ca="1" si="36"/>
        <v>0.12735070965754547</v>
      </c>
      <c r="G188">
        <f t="shared" ca="1" si="36"/>
        <v>0.7922115269624268</v>
      </c>
      <c r="H188">
        <f t="shared" ca="1" si="36"/>
        <v>0.69954529467417692</v>
      </c>
      <c r="I188">
        <f t="shared" ca="1" si="36"/>
        <v>0.95493455877026312</v>
      </c>
      <c r="L188" t="str">
        <f t="shared" ca="1" si="37"/>
        <v>안 지정 캐릭터 PP 일반등급</v>
      </c>
      <c r="M188">
        <f t="shared" ca="1" si="38"/>
        <v>74532</v>
      </c>
      <c r="N188">
        <f t="shared" ca="1" si="43"/>
        <v>13</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1300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93</v>
      </c>
      <c r="U188">
        <v>74697</v>
      </c>
      <c r="V188">
        <v>13</v>
      </c>
      <c r="W188" t="s">
        <v>130</v>
      </c>
      <c r="Y188">
        <v>1300</v>
      </c>
      <c r="Z188" t="str">
        <f t="shared" ca="1" si="39"/>
        <v>upn</v>
      </c>
      <c r="AA188" t="s">
        <v>93</v>
      </c>
      <c r="AB188">
        <v>74697</v>
      </c>
      <c r="AC188">
        <v>13</v>
      </c>
      <c r="AD188" t="s">
        <v>130</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0.29177501945440387</v>
      </c>
      <c r="E189">
        <f t="shared" ca="1" si="42"/>
        <v>0.3302008956635345</v>
      </c>
      <c r="F189">
        <f t="shared" ca="1" si="36"/>
        <v>0.19302155603102289</v>
      </c>
      <c r="G189">
        <f t="shared" ca="1" si="36"/>
        <v>0.7722201250298365</v>
      </c>
      <c r="H189">
        <f t="shared" ca="1" si="36"/>
        <v>0.84650342478666007</v>
      </c>
      <c r="I189">
        <f t="shared" ca="1" si="36"/>
        <v>0.42075424487602675</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0.19931418665116607</v>
      </c>
      <c r="E190">
        <f t="shared" ca="1" si="42"/>
        <v>0.9777742272798845</v>
      </c>
      <c r="F190">
        <f t="shared" ca="1" si="36"/>
        <v>0.40184676944376185</v>
      </c>
      <c r="G190">
        <f t="shared" ca="1" si="36"/>
        <v>0.99186434999489292</v>
      </c>
      <c r="H190">
        <f t="shared" ca="1" si="36"/>
        <v>0.34370608917773793</v>
      </c>
      <c r="I190">
        <f t="shared" ca="1" si="36"/>
        <v>0.85208381400256761</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0.78850803972240668</v>
      </c>
      <c r="E191">
        <f t="shared" ca="1" si="42"/>
        <v>0.45453022255645414</v>
      </c>
      <c r="F191">
        <f t="shared" ca="1" si="36"/>
        <v>0.37086061998896691</v>
      </c>
      <c r="G191">
        <f t="shared" ca="1" si="36"/>
        <v>0.54924530449836251</v>
      </c>
      <c r="H191">
        <f t="shared" ca="1" si="36"/>
        <v>0.11720627966429387</v>
      </c>
      <c r="I191">
        <f t="shared" ca="1" si="36"/>
        <v>0.53169459121623952</v>
      </c>
      <c r="L191" t="str">
        <f t="shared" ca="1" si="37"/>
        <v>지정 장비</v>
      </c>
      <c r="M191" t="str">
        <f t="shared" ca="1" si="38"/>
        <v>Equip4001</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800</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44"/>
        <v>0</v>
      </c>
      <c r="T191" t="s">
        <v>83</v>
      </c>
      <c r="U191" t="s">
        <v>186</v>
      </c>
      <c r="V191">
        <v>1</v>
      </c>
      <c r="W191" t="s">
        <v>130</v>
      </c>
      <c r="Y191">
        <v>4700</v>
      </c>
      <c r="Z191" t="str">
        <f t="shared" ca="1" si="39"/>
        <v>fe</v>
      </c>
      <c r="AA191" t="s">
        <v>83</v>
      </c>
      <c r="AB191" t="s">
        <v>186</v>
      </c>
      <c r="AC191">
        <v>1</v>
      </c>
      <c r="AD191" t="s">
        <v>130</v>
      </c>
      <c r="AF191">
        <v>4700</v>
      </c>
      <c r="AG191" t="str">
        <f t="shared" si="40"/>
        <v/>
      </c>
      <c r="AH191" t="str">
        <f ca="1">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으깨어 부수는 자</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0.55025386077887284</v>
      </c>
      <c r="E192">
        <f t="shared" ca="1" si="42"/>
        <v>0.86256604443912444</v>
      </c>
      <c r="F192">
        <f t="shared" ca="1" si="36"/>
        <v>0.34709111615515675</v>
      </c>
      <c r="G192">
        <f t="shared" ca="1" si="36"/>
        <v>0.40414715681190538</v>
      </c>
      <c r="H192">
        <f t="shared" ca="1" si="36"/>
        <v>0.88514586819807506</v>
      </c>
      <c r="I192">
        <f t="shared" ca="1" si="36"/>
        <v>0.84850943131541401</v>
      </c>
      <c r="L192" t="str">
        <f t="shared" ca="1" si="37"/>
        <v>지정 장비</v>
      </c>
      <c r="M192" t="str">
        <f t="shared" ca="1" si="38"/>
        <v>Equip7301</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37</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44"/>
        <v>0</v>
      </c>
      <c r="T192" t="s">
        <v>83</v>
      </c>
      <c r="U192" t="s">
        <v>219</v>
      </c>
      <c r="V192">
        <v>1</v>
      </c>
      <c r="W192" t="s">
        <v>134</v>
      </c>
      <c r="Y192">
        <v>5</v>
      </c>
      <c r="Z192" t="str">
        <f t="shared" ca="1" si="39"/>
        <v>fe</v>
      </c>
      <c r="AA192" t="s">
        <v>83</v>
      </c>
      <c r="AB192" t="s">
        <v>219</v>
      </c>
      <c r="AC192">
        <v>1</v>
      </c>
      <c r="AD192" t="s">
        <v>134</v>
      </c>
      <c r="AF192">
        <v>5</v>
      </c>
      <c r="AG192" t="str">
        <f t="shared" si="40"/>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지배자의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0.93185329701618969</v>
      </c>
      <c r="E193">
        <f t="shared" ca="1" si="42"/>
        <v>0.41640407068370089</v>
      </c>
      <c r="F193">
        <f t="shared" ca="1" si="36"/>
        <v>0.69707249681566574</v>
      </c>
      <c r="G193">
        <f t="shared" ca="1" si="36"/>
        <v>8.0805141077397891E-2</v>
      </c>
      <c r="H193">
        <f t="shared" ca="1" si="36"/>
        <v>0.50618845627365605</v>
      </c>
      <c r="I193">
        <f t="shared" ca="1" si="36"/>
        <v>0.41702414948040989</v>
      </c>
      <c r="L193" t="str">
        <f t="shared" ca="1" si="37"/>
        <v>안 지정 캐릭터 PP 영웅등급</v>
      </c>
      <c r="M193">
        <f t="shared" ca="1" si="38"/>
        <v>41640</v>
      </c>
      <c r="N193">
        <f t="shared" ca="1" si="43"/>
        <v>11</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1100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92</v>
      </c>
      <c r="U193">
        <v>55575</v>
      </c>
      <c r="V193">
        <v>12</v>
      </c>
      <c r="W193" t="s">
        <v>130</v>
      </c>
      <c r="Y193">
        <v>1200</v>
      </c>
      <c r="Z193" t="str">
        <f t="shared" ca="1" si="39"/>
        <v>uph</v>
      </c>
      <c r="AA193" t="s">
        <v>92</v>
      </c>
      <c r="AB193">
        <v>55575</v>
      </c>
      <c r="AC193">
        <v>12</v>
      </c>
      <c r="AD193" t="s">
        <v>130</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0.84652241993002941</v>
      </c>
      <c r="E194">
        <f t="shared" ca="1" si="42"/>
        <v>0.72796363555238652</v>
      </c>
      <c r="F194">
        <f t="shared" ca="1" si="42"/>
        <v>0.7047306981781476</v>
      </c>
      <c r="G194">
        <f t="shared" ca="1" si="42"/>
        <v>0.73317910100101713</v>
      </c>
      <c r="H194">
        <f t="shared" ca="1" si="42"/>
        <v>8.9107066775212407E-2</v>
      </c>
      <c r="I194">
        <f t="shared" ca="1" si="42"/>
        <v>0.73373158113802017</v>
      </c>
      <c r="L194" t="str">
        <f t="shared" ref="L194:L257" ca="1" si="47">IF(LEN(J194)&lt;&gt;0,J194,VLOOKUP(D194+$B194,$BG:$BH,MATCH($BH$1,$BG$1:$BH$1,0),1))</f>
        <v>안 지정 캐릭터 PP 일반등급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72796</v>
      </c>
      <c r="N194">
        <f t="shared" ca="1" si="43"/>
        <v>13</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1300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93</v>
      </c>
      <c r="U194">
        <v>20372</v>
      </c>
      <c r="V194">
        <v>10</v>
      </c>
      <c r="W194" t="s">
        <v>130</v>
      </c>
      <c r="Y194">
        <v>1000</v>
      </c>
      <c r="Z194" t="str">
        <f t="shared" ref="Z194:Z257" ca="1" si="49">IF(ISBLANK(AA194),"",
VLOOKUP(AA194,OFFSET(INDIRECT("$A:$B"),0,MATCH(AA$1&amp;"_Verify",INDIRECT("$1:$1"),0)-1),2,0)
)</f>
        <v>upn</v>
      </c>
      <c r="AA194" t="s">
        <v>93</v>
      </c>
      <c r="AB194">
        <v>20372</v>
      </c>
      <c r="AC194">
        <v>10</v>
      </c>
      <c r="AD194" t="s">
        <v>130</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0.50427780389893961</v>
      </c>
      <c r="E195">
        <f t="shared" ca="1" si="52"/>
        <v>0.56154533221722891</v>
      </c>
      <c r="F195">
        <f t="shared" ca="1" si="52"/>
        <v>0.15161030151201804</v>
      </c>
      <c r="G195">
        <f t="shared" ca="1" si="52"/>
        <v>0.14379269713244347</v>
      </c>
      <c r="H195">
        <f t="shared" ca="1" si="52"/>
        <v>0.46217931383282906</v>
      </c>
      <c r="I195">
        <f t="shared" ref="I195:I226" ca="1" si="53">RAND()</f>
        <v>7.7311613425431691E-2</v>
      </c>
      <c r="L195" t="str">
        <f t="shared" ca="1" si="47"/>
        <v>안 지정 캐릭터 PP 일반등급</v>
      </c>
      <c r="M195">
        <f t="shared" ca="1" si="48"/>
        <v>56154</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12</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1200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93</v>
      </c>
      <c r="U195">
        <v>35215</v>
      </c>
      <c r="V195">
        <v>11</v>
      </c>
      <c r="W195" t="s">
        <v>130</v>
      </c>
      <c r="Y195">
        <v>1100</v>
      </c>
      <c r="Z195" t="str">
        <f t="shared" ca="1" si="49"/>
        <v>upn</v>
      </c>
      <c r="AA195" t="s">
        <v>93</v>
      </c>
      <c r="AB195">
        <v>35215</v>
      </c>
      <c r="AC195">
        <v>11</v>
      </c>
      <c r="AD195" t="s">
        <v>130</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0.55594356722406235</v>
      </c>
      <c r="E196">
        <f t="shared" ca="1" si="52"/>
        <v>0.35088289279560547</v>
      </c>
      <c r="F196">
        <f t="shared" ca="1" si="52"/>
        <v>0.47357711037819428</v>
      </c>
      <c r="G196">
        <f t="shared" ca="1" si="52"/>
        <v>1.1510062145939193E-2</v>
      </c>
      <c r="H196">
        <f t="shared" ca="1" si="52"/>
        <v>0.82794023095975289</v>
      </c>
      <c r="I196">
        <f t="shared" ca="1" si="53"/>
        <v>0.42154471211066169</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0.10019890050997105</v>
      </c>
      <c r="E197">
        <f t="shared" ca="1" si="52"/>
        <v>0.9964398533733998</v>
      </c>
      <c r="F197">
        <f t="shared" ca="1" si="52"/>
        <v>0.83873360518344731</v>
      </c>
      <c r="G197">
        <f t="shared" ca="1" si="52"/>
        <v>0.45910727587241018</v>
      </c>
      <c r="H197">
        <f t="shared" ca="1" si="52"/>
        <v>0.34490060501126407</v>
      </c>
      <c r="I197">
        <f t="shared" ca="1" si="53"/>
        <v>0.76234654056776741</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0.47065242438928012</v>
      </c>
      <c r="E198">
        <f t="shared" ca="1" si="52"/>
        <v>0.80081742149283131</v>
      </c>
      <c r="F198">
        <f t="shared" ca="1" si="52"/>
        <v>5.8647349279201899E-2</v>
      </c>
      <c r="G198">
        <f t="shared" ca="1" si="52"/>
        <v>0.24452146820335086</v>
      </c>
      <c r="H198">
        <f t="shared" ca="1" si="52"/>
        <v>0.82541234575876532</v>
      </c>
      <c r="I198">
        <f t="shared" ca="1" si="53"/>
        <v>0.2559373298227593</v>
      </c>
      <c r="L198" t="str">
        <f t="shared" ca="1" si="47"/>
        <v>지정 장비</v>
      </c>
      <c r="M198" t="str">
        <f t="shared" ca="1" si="48"/>
        <v>Equip7002</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GO</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1800</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83</v>
      </c>
      <c r="U198" t="s">
        <v>198</v>
      </c>
      <c r="V198">
        <v>1</v>
      </c>
      <c r="W198" t="s">
        <v>130</v>
      </c>
      <c r="Y198">
        <v>3400</v>
      </c>
      <c r="Z198" t="str">
        <f t="shared" ca="1" si="49"/>
        <v>fe</v>
      </c>
      <c r="AA198" t="s">
        <v>83</v>
      </c>
      <c r="AB198" t="s">
        <v>198</v>
      </c>
      <c r="AC198">
        <v>1</v>
      </c>
      <c r="AD198" t="s">
        <v>130</v>
      </c>
      <c r="AF198">
        <v>3400</v>
      </c>
      <c r="AG198" t="str">
        <f t="shared" si="50"/>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0.19092051591550108</v>
      </c>
      <c r="E199">
        <f t="shared" ca="1" si="52"/>
        <v>0.15694719540000224</v>
      </c>
      <c r="F199">
        <f t="shared" ca="1" si="52"/>
        <v>0.15299943826620854</v>
      </c>
      <c r="G199">
        <f t="shared" ca="1" si="52"/>
        <v>0.90501483721935005</v>
      </c>
      <c r="H199">
        <f t="shared" ca="1" si="52"/>
        <v>7.5599408015455838E-2</v>
      </c>
      <c r="I199">
        <f t="shared" ca="1" si="53"/>
        <v>0.78242708357004498</v>
      </c>
      <c r="L199" t="str">
        <f t="shared" ca="1" si="47"/>
        <v>지정 장비</v>
      </c>
      <c r="M199" t="str">
        <f t="shared" ca="1" si="48"/>
        <v>Equip1102</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GO</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1400</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55"/>
        <v>0</v>
      </c>
      <c r="T199" t="s">
        <v>83</v>
      </c>
      <c r="U199" t="s">
        <v>220</v>
      </c>
      <c r="V199">
        <v>1</v>
      </c>
      <c r="W199" t="s">
        <v>130</v>
      </c>
      <c r="Y199">
        <v>5400</v>
      </c>
      <c r="Z199" t="str">
        <f t="shared" ca="1" si="49"/>
        <v>fe</v>
      </c>
      <c r="AA199" t="s">
        <v>83</v>
      </c>
      <c r="AB199" t="s">
        <v>220</v>
      </c>
      <c r="AC199">
        <v>1</v>
      </c>
      <c r="AD199" t="s">
        <v>130</v>
      </c>
      <c r="AF199">
        <v>5400</v>
      </c>
      <c r="AG199" t="str">
        <f t="shared" si="50"/>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굴곡 무늬의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7.315056054931901E-2</v>
      </c>
      <c r="E200">
        <f t="shared" ca="1" si="52"/>
        <v>0.78379384777512429</v>
      </c>
      <c r="F200">
        <f t="shared" ca="1" si="52"/>
        <v>0.32393805606583237</v>
      </c>
      <c r="G200">
        <f t="shared" ca="1" si="52"/>
        <v>0.7049462630395229</v>
      </c>
      <c r="H200">
        <f t="shared" ca="1" si="52"/>
        <v>0.912047941849634</v>
      </c>
      <c r="I200">
        <f t="shared" ca="1" si="53"/>
        <v>0.47862398238054371</v>
      </c>
      <c r="L200" t="str">
        <f t="shared" ca="1" si="47"/>
        <v>안 지정 캐릭터 PP 영웅등급</v>
      </c>
      <c r="M200">
        <f t="shared" ca="1" si="48"/>
        <v>78379</v>
      </c>
      <c r="N200">
        <f t="shared" ca="1" si="54"/>
        <v>13</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1300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92</v>
      </c>
      <c r="U200">
        <v>11366</v>
      </c>
      <c r="V200">
        <v>9</v>
      </c>
      <c r="W200" t="s">
        <v>130</v>
      </c>
      <c r="Y200">
        <v>900</v>
      </c>
      <c r="Z200" t="str">
        <f t="shared" ca="1" si="49"/>
        <v>uph</v>
      </c>
      <c r="AA200" t="s">
        <v>92</v>
      </c>
      <c r="AB200">
        <v>11366</v>
      </c>
      <c r="AC200">
        <v>9</v>
      </c>
      <c r="AD200" t="s">
        <v>130</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0.35439024756525317</v>
      </c>
      <c r="E201">
        <f t="shared" ca="1" si="52"/>
        <v>0.3319298214457489</v>
      </c>
      <c r="F201">
        <f t="shared" ca="1" si="52"/>
        <v>0.97324213486406974</v>
      </c>
      <c r="G201">
        <f t="shared" ca="1" si="52"/>
        <v>0.8925264785803424</v>
      </c>
      <c r="H201">
        <f t="shared" ca="1" si="52"/>
        <v>0.48502831830081861</v>
      </c>
      <c r="I201">
        <f t="shared" ca="1" si="53"/>
        <v>0.67836205594288013</v>
      </c>
      <c r="L201" t="str">
        <f t="shared" ca="1" si="47"/>
        <v>안 지정 캐릭터 PP 일반등급</v>
      </c>
      <c r="M201">
        <f t="shared" ca="1" si="48"/>
        <v>33192</v>
      </c>
      <c r="N201">
        <f t="shared" ca="1" si="54"/>
        <v>10</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1000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93</v>
      </c>
      <c r="U201">
        <v>69130</v>
      </c>
      <c r="V201">
        <v>13</v>
      </c>
      <c r="W201" t="s">
        <v>130</v>
      </c>
      <c r="Y201">
        <v>1300</v>
      </c>
      <c r="Z201" t="str">
        <f t="shared" ca="1" si="49"/>
        <v>upn</v>
      </c>
      <c r="AA201" t="s">
        <v>93</v>
      </c>
      <c r="AB201">
        <v>69130</v>
      </c>
      <c r="AC201">
        <v>13</v>
      </c>
      <c r="AD201" t="s">
        <v>130</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0.60246331256188856</v>
      </c>
      <c r="E202">
        <f t="shared" ca="1" si="52"/>
        <v>0.9066266043040585</v>
      </c>
      <c r="F202">
        <f t="shared" ca="1" si="52"/>
        <v>0.21884587081142959</v>
      </c>
      <c r="G202">
        <f t="shared" ca="1" si="52"/>
        <v>0.49496004320979947</v>
      </c>
      <c r="H202">
        <f t="shared" ca="1" si="52"/>
        <v>0.14279157164605416</v>
      </c>
      <c r="I202">
        <f t="shared" ca="1" si="53"/>
        <v>0.56346506321202872</v>
      </c>
      <c r="L202" t="str">
        <f t="shared" ca="1" si="47"/>
        <v>안 지정 캐릭터 PP 일반등급</v>
      </c>
      <c r="M202">
        <f t="shared" ca="1" si="48"/>
        <v>90662</v>
      </c>
      <c r="N202">
        <f t="shared" ca="1" si="54"/>
        <v>14</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1400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93</v>
      </c>
      <c r="U202">
        <v>76648</v>
      </c>
      <c r="V202">
        <v>13</v>
      </c>
      <c r="W202" t="s">
        <v>130</v>
      </c>
      <c r="Y202">
        <v>1300</v>
      </c>
      <c r="Z202" t="str">
        <f t="shared" ca="1" si="49"/>
        <v>upn</v>
      </c>
      <c r="AA202" t="s">
        <v>93</v>
      </c>
      <c r="AB202">
        <v>76648</v>
      </c>
      <c r="AC202">
        <v>13</v>
      </c>
      <c r="AD202" t="s">
        <v>130</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0.85257941810552995</v>
      </c>
      <c r="E203">
        <f t="shared" ca="1" si="52"/>
        <v>0.73396863740022322</v>
      </c>
      <c r="F203">
        <f t="shared" ca="1" si="52"/>
        <v>0.8082934812268443</v>
      </c>
      <c r="G203">
        <f t="shared" ca="1" si="52"/>
        <v>0.31970521483919112</v>
      </c>
      <c r="H203">
        <f t="shared" ca="1" si="52"/>
        <v>0.9341934881319115</v>
      </c>
      <c r="I203">
        <f t="shared" ca="1" si="53"/>
        <v>0.114036808941957</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0.37360012183477209</v>
      </c>
      <c r="E204">
        <f t="shared" ca="1" si="52"/>
        <v>0.82402649596475752</v>
      </c>
      <c r="F204">
        <f t="shared" ca="1" si="52"/>
        <v>0.53862935246224852</v>
      </c>
      <c r="G204">
        <f t="shared" ca="1" si="52"/>
        <v>3.8398014815723469E-2</v>
      </c>
      <c r="H204">
        <f t="shared" ca="1" si="52"/>
        <v>0.25878592302668157</v>
      </c>
      <c r="I204">
        <f t="shared" ca="1" si="53"/>
        <v>0.26592900974328038</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0.13577714409223252</v>
      </c>
      <c r="E205">
        <f t="shared" ca="1" si="52"/>
        <v>0.23535406575149376</v>
      </c>
      <c r="F205">
        <f t="shared" ca="1" si="52"/>
        <v>0.57997332935861656</v>
      </c>
      <c r="G205">
        <f t="shared" ca="1" si="52"/>
        <v>0.2740711692433524</v>
      </c>
      <c r="H205">
        <f t="shared" ca="1" si="52"/>
        <v>0.7018511455256522</v>
      </c>
      <c r="I205">
        <f t="shared" ca="1" si="53"/>
        <v>0.33285852759027879</v>
      </c>
      <c r="L205" t="str">
        <f t="shared" ca="1" si="47"/>
        <v>지정 장비</v>
      </c>
      <c r="M205" t="str">
        <f t="shared" ca="1" si="48"/>
        <v>Equip2001</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GO</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700</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83</v>
      </c>
      <c r="U205" t="s">
        <v>221</v>
      </c>
      <c r="V205">
        <v>1</v>
      </c>
      <c r="W205" t="s">
        <v>134</v>
      </c>
      <c r="Y205">
        <v>5</v>
      </c>
      <c r="Z205" t="str">
        <f t="shared" ca="1" si="49"/>
        <v>fe</v>
      </c>
      <c r="AA205" t="s">
        <v>83</v>
      </c>
      <c r="AB205" t="s">
        <v>221</v>
      </c>
      <c r="AC205">
        <v>1</v>
      </c>
      <c r="AD205" t="s">
        <v>134</v>
      </c>
      <c r="AF205">
        <v>5</v>
      </c>
      <c r="AG205" t="str">
        <f t="shared" si="50"/>
        <v/>
      </c>
      <c r="AH205" t="str">
        <f ca="1">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무거운 양손 도끼</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0.47628633423110489</v>
      </c>
      <c r="E206">
        <f t="shared" ca="1" si="52"/>
        <v>0.72831798644739132</v>
      </c>
      <c r="F206">
        <f t="shared" ca="1" si="52"/>
        <v>0.86131568457523933</v>
      </c>
      <c r="G206">
        <f t="shared" ca="1" si="52"/>
        <v>3.2350154132714248E-2</v>
      </c>
      <c r="H206">
        <f t="shared" ca="1" si="52"/>
        <v>0.13755399711253502</v>
      </c>
      <c r="I206">
        <f t="shared" ca="1" si="53"/>
        <v>0.90087516008927626</v>
      </c>
      <c r="L206" t="str">
        <f t="shared" ca="1" si="47"/>
        <v>지정 장비</v>
      </c>
      <c r="M206" t="str">
        <f t="shared" ca="1" si="48"/>
        <v>Equip6201</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DI</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16</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55"/>
        <v>0</v>
      </c>
      <c r="T206" t="s">
        <v>83</v>
      </c>
      <c r="U206" t="s">
        <v>208</v>
      </c>
      <c r="V206">
        <v>1</v>
      </c>
      <c r="W206" t="s">
        <v>134</v>
      </c>
      <c r="Y206">
        <v>36</v>
      </c>
      <c r="Z206" t="str">
        <f t="shared" ca="1" si="49"/>
        <v>fe</v>
      </c>
      <c r="AA206" t="s">
        <v>83</v>
      </c>
      <c r="AB206" t="s">
        <v>208</v>
      </c>
      <c r="AC206">
        <v>1</v>
      </c>
      <c r="AD206" t="s">
        <v>134</v>
      </c>
      <c r="AF206">
        <v>36</v>
      </c>
      <c r="AG206" t="str">
        <f t="shared" si="50"/>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검투사의 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0.89733237020860146</v>
      </c>
      <c r="E207">
        <f t="shared" ca="1" si="52"/>
        <v>0.74010859806596674</v>
      </c>
      <c r="F207">
        <f t="shared" ca="1" si="52"/>
        <v>0.19380719680082992</v>
      </c>
      <c r="G207">
        <f t="shared" ca="1" si="52"/>
        <v>0.43095473064047096</v>
      </c>
      <c r="H207">
        <f t="shared" ca="1" si="52"/>
        <v>0.69030747488087862</v>
      </c>
      <c r="I207">
        <f t="shared" ca="1" si="53"/>
        <v>0.61962790882674734</v>
      </c>
      <c r="L207" t="str">
        <f t="shared" ca="1" si="47"/>
        <v>안 지정 캐릭터 PP 영웅등급</v>
      </c>
      <c r="M207">
        <f t="shared" ca="1" si="48"/>
        <v>74010</v>
      </c>
      <c r="N207">
        <f t="shared" ca="1" si="54"/>
        <v>13</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1300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92</v>
      </c>
      <c r="U207">
        <v>70115</v>
      </c>
      <c r="V207">
        <v>13</v>
      </c>
      <c r="W207" t="s">
        <v>130</v>
      </c>
      <c r="Y207">
        <v>1300</v>
      </c>
      <c r="Z207" t="str">
        <f t="shared" ca="1" si="49"/>
        <v>uph</v>
      </c>
      <c r="AA207" t="s">
        <v>92</v>
      </c>
      <c r="AB207">
        <v>70115</v>
      </c>
      <c r="AC207">
        <v>13</v>
      </c>
      <c r="AD207" t="s">
        <v>130</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0.69233261182306338</v>
      </c>
      <c r="E208">
        <f t="shared" ca="1" si="52"/>
        <v>0.35543495505054723</v>
      </c>
      <c r="F208">
        <f t="shared" ca="1" si="52"/>
        <v>0.20337550028459483</v>
      </c>
      <c r="G208">
        <f t="shared" ca="1" si="52"/>
        <v>0.72100788211608202</v>
      </c>
      <c r="H208">
        <f t="shared" ca="1" si="52"/>
        <v>0.77735805332117069</v>
      </c>
      <c r="I208">
        <f t="shared" ca="1" si="53"/>
        <v>0.63491440407175015</v>
      </c>
      <c r="L208" t="str">
        <f t="shared" ca="1" si="47"/>
        <v>안 지정 캐릭터 PP 일반등급</v>
      </c>
      <c r="M208">
        <f t="shared" ca="1" si="48"/>
        <v>35543</v>
      </c>
      <c r="N208">
        <f t="shared" ca="1" si="54"/>
        <v>11</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1100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93</v>
      </c>
      <c r="U208">
        <v>79757</v>
      </c>
      <c r="V208">
        <v>13</v>
      </c>
      <c r="W208" t="s">
        <v>130</v>
      </c>
      <c r="Y208">
        <v>1300</v>
      </c>
      <c r="Z208" t="str">
        <f t="shared" ca="1" si="49"/>
        <v>upn</v>
      </c>
      <c r="AA208" t="s">
        <v>93</v>
      </c>
      <c r="AB208">
        <v>79757</v>
      </c>
      <c r="AC208">
        <v>13</v>
      </c>
      <c r="AD208" t="s">
        <v>130</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0.29930701390665115</v>
      </c>
      <c r="E209">
        <f t="shared" ca="1" si="52"/>
        <v>0.24627183943237152</v>
      </c>
      <c r="F209">
        <f t="shared" ca="1" si="52"/>
        <v>0.95996294396130433</v>
      </c>
      <c r="G209">
        <f t="shared" ca="1" si="52"/>
        <v>0.82481421138764488</v>
      </c>
      <c r="H209">
        <f t="shared" ca="1" si="52"/>
        <v>0.71731932137052079</v>
      </c>
      <c r="I209">
        <f t="shared" ca="1" si="53"/>
        <v>0.39400285344654606</v>
      </c>
      <c r="L209" t="str">
        <f t="shared" ca="1" si="47"/>
        <v>안 지정 캐릭터 PP 일반등급</v>
      </c>
      <c r="M209">
        <f t="shared" ca="1" si="48"/>
        <v>24627</v>
      </c>
      <c r="N209">
        <f t="shared" ca="1" si="54"/>
        <v>10</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1000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93</v>
      </c>
      <c r="U209">
        <v>55339</v>
      </c>
      <c r="V209">
        <v>12</v>
      </c>
      <c r="W209" t="s">
        <v>130</v>
      </c>
      <c r="Y209">
        <v>1200</v>
      </c>
      <c r="Z209" t="str">
        <f t="shared" ca="1" si="49"/>
        <v>upn</v>
      </c>
      <c r="AA209" t="s">
        <v>93</v>
      </c>
      <c r="AB209">
        <v>55339</v>
      </c>
      <c r="AC209">
        <v>12</v>
      </c>
      <c r="AD209" t="s">
        <v>130</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0.7187361495862884</v>
      </c>
      <c r="E210">
        <f t="shared" ca="1" si="52"/>
        <v>0.53333403762736187</v>
      </c>
      <c r="F210">
        <f t="shared" ca="1" si="52"/>
        <v>0.68165614568644239</v>
      </c>
      <c r="G210">
        <f t="shared" ca="1" si="52"/>
        <v>0.29776514257159348</v>
      </c>
      <c r="H210">
        <f t="shared" ca="1" si="52"/>
        <v>0.81824920050912731</v>
      </c>
      <c r="I210">
        <f t="shared" ca="1" si="53"/>
        <v>0.32783418769654593</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0.8096818469967817</v>
      </c>
      <c r="E211">
        <f t="shared" ca="1" si="52"/>
        <v>0.66281211155404651</v>
      </c>
      <c r="F211">
        <f t="shared" ca="1" si="52"/>
        <v>2.5582306777900854E-2</v>
      </c>
      <c r="G211">
        <f t="shared" ca="1" si="52"/>
        <v>5.2998115038275784E-2</v>
      </c>
      <c r="H211">
        <f t="shared" ca="1" si="52"/>
        <v>7.9039645015095639E-2</v>
      </c>
      <c r="I211">
        <f t="shared" ca="1" si="53"/>
        <v>0.19064809727468146</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0.4938854779438463</v>
      </c>
      <c r="E212">
        <f t="shared" ca="1" si="52"/>
        <v>0.44678231880993735</v>
      </c>
      <c r="F212">
        <f t="shared" ca="1" si="52"/>
        <v>0.65313377496479319</v>
      </c>
      <c r="G212">
        <f t="shared" ca="1" si="52"/>
        <v>5.3162145802457372E-2</v>
      </c>
      <c r="H212">
        <f t="shared" ca="1" si="52"/>
        <v>0.73413379840737691</v>
      </c>
      <c r="I212">
        <f t="shared" ca="1" si="53"/>
        <v>0.72845501140989488</v>
      </c>
      <c r="L212" t="str">
        <f t="shared" ca="1" si="47"/>
        <v>지정 장비</v>
      </c>
      <c r="M212" t="str">
        <f t="shared" ca="1" si="48"/>
        <v>Equip4001</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GO</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800</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83</v>
      </c>
      <c r="U212" t="s">
        <v>186</v>
      </c>
      <c r="V212">
        <v>1</v>
      </c>
      <c r="W212" t="s">
        <v>130</v>
      </c>
      <c r="Y212">
        <v>5200</v>
      </c>
      <c r="Z212" t="str">
        <f t="shared" ca="1" si="49"/>
        <v>fe</v>
      </c>
      <c r="AA212" t="s">
        <v>83</v>
      </c>
      <c r="AB212" t="s">
        <v>186</v>
      </c>
      <c r="AC212">
        <v>1</v>
      </c>
      <c r="AD212" t="s">
        <v>130</v>
      </c>
      <c r="AF212">
        <v>5200</v>
      </c>
      <c r="AG212" t="str">
        <f t="shared" si="50"/>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으깨어 부수는 자</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0.28406205677519658</v>
      </c>
      <c r="E213">
        <f t="shared" ca="1" si="52"/>
        <v>0.12233623427103701</v>
      </c>
      <c r="F213">
        <f t="shared" ca="1" si="52"/>
        <v>0.77503219944921709</v>
      </c>
      <c r="G213">
        <f t="shared" ca="1" si="52"/>
        <v>0.95245185188908965</v>
      </c>
      <c r="H213">
        <f t="shared" ca="1" si="52"/>
        <v>4.0733777484314948E-2</v>
      </c>
      <c r="I213">
        <f t="shared" ca="1" si="53"/>
        <v>0.67677542849243943</v>
      </c>
      <c r="L213" t="str">
        <f t="shared" ca="1" si="47"/>
        <v>지정 장비</v>
      </c>
      <c r="M213" t="str">
        <f t="shared" ca="1" si="48"/>
        <v>Equip1001</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800</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55"/>
        <v>0</v>
      </c>
      <c r="T213" t="s">
        <v>83</v>
      </c>
      <c r="U213" t="s">
        <v>222</v>
      </c>
      <c r="V213">
        <v>1</v>
      </c>
      <c r="W213" t="s">
        <v>130</v>
      </c>
      <c r="Y213">
        <v>3400</v>
      </c>
      <c r="Z213" t="str">
        <f t="shared" ca="1" si="49"/>
        <v>fe</v>
      </c>
      <c r="AA213" t="s">
        <v>83</v>
      </c>
      <c r="AB213" t="s">
        <v>222</v>
      </c>
      <c r="AC213">
        <v>1</v>
      </c>
      <c r="AD213" t="s">
        <v>130</v>
      </c>
      <c r="AF213">
        <v>3400</v>
      </c>
      <c r="AG213" t="str">
        <f t="shared" si="50"/>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0.46073267942864082</v>
      </c>
      <c r="E214">
        <f t="shared" ca="1" si="52"/>
        <v>0.38058245182964934</v>
      </c>
      <c r="F214">
        <f t="shared" ca="1" si="52"/>
        <v>0.1932158918101945</v>
      </c>
      <c r="G214">
        <f t="shared" ca="1" si="52"/>
        <v>0.13067848189082165</v>
      </c>
      <c r="H214">
        <f t="shared" ca="1" si="52"/>
        <v>0.57966963579843078</v>
      </c>
      <c r="I214">
        <f t="shared" ca="1" si="53"/>
        <v>0.61940201075174983</v>
      </c>
      <c r="L214" t="str">
        <f t="shared" ca="1" si="47"/>
        <v>안 지정 캐릭터 PP 영웅등급</v>
      </c>
      <c r="M214">
        <f t="shared" ca="1" si="48"/>
        <v>38058</v>
      </c>
      <c r="N214">
        <f t="shared" ca="1" si="54"/>
        <v>11</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1100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92</v>
      </c>
      <c r="U214">
        <v>8226</v>
      </c>
      <c r="V214">
        <v>9</v>
      </c>
      <c r="W214" t="s">
        <v>130</v>
      </c>
      <c r="Y214">
        <v>900</v>
      </c>
      <c r="Z214" t="str">
        <f t="shared" ca="1" si="49"/>
        <v>uph</v>
      </c>
      <c r="AA214" t="s">
        <v>92</v>
      </c>
      <c r="AB214">
        <v>8226</v>
      </c>
      <c r="AC214">
        <v>9</v>
      </c>
      <c r="AD214" t="s">
        <v>130</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0.19152956334198457</v>
      </c>
      <c r="E215">
        <f t="shared" ca="1" si="52"/>
        <v>0.93802587772481827</v>
      </c>
      <c r="F215">
        <f t="shared" ca="1" si="52"/>
        <v>0.95199041096206272</v>
      </c>
      <c r="G215">
        <f t="shared" ca="1" si="52"/>
        <v>0.25063770670507557</v>
      </c>
      <c r="H215">
        <f t="shared" ca="1" si="52"/>
        <v>0.96883867393258905</v>
      </c>
      <c r="I215">
        <f t="shared" ca="1" si="53"/>
        <v>0.52002258893795628</v>
      </c>
      <c r="L215" t="str">
        <f t="shared" ca="1" si="47"/>
        <v>안 지정 캐릭터 PP 영웅등급</v>
      </c>
      <c r="M215">
        <f t="shared" ca="1" si="48"/>
        <v>93802</v>
      </c>
      <c r="N215">
        <f t="shared" ca="1" si="54"/>
        <v>14</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1400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93</v>
      </c>
      <c r="U215">
        <v>52583</v>
      </c>
      <c r="V215">
        <v>12</v>
      </c>
      <c r="W215" t="s">
        <v>130</v>
      </c>
      <c r="Y215">
        <v>1200</v>
      </c>
      <c r="Z215" t="str">
        <f t="shared" ca="1" si="49"/>
        <v>upn</v>
      </c>
      <c r="AA215" t="s">
        <v>93</v>
      </c>
      <c r="AB215">
        <v>52583</v>
      </c>
      <c r="AC215">
        <v>12</v>
      </c>
      <c r="AD215" t="s">
        <v>130</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0.2050030835437191</v>
      </c>
      <c r="E216">
        <f t="shared" ca="1" si="52"/>
        <v>4.1189151685245506E-2</v>
      </c>
      <c r="F216">
        <f t="shared" ca="1" si="52"/>
        <v>2.7767008493460588E-2</v>
      </c>
      <c r="G216">
        <f t="shared" ca="1" si="52"/>
        <v>0.17581426207096174</v>
      </c>
      <c r="H216">
        <f t="shared" ca="1" si="52"/>
        <v>0.35527364160828556</v>
      </c>
      <c r="I216">
        <f t="shared" ca="1" si="53"/>
        <v>0.7405611770336944</v>
      </c>
      <c r="L216" t="str">
        <f t="shared" ca="1" si="47"/>
        <v>안 지정 캐릭터 PP 일반등급</v>
      </c>
      <c r="M216">
        <f t="shared" ca="1" si="48"/>
        <v>4118</v>
      </c>
      <c r="N216">
        <f t="shared" ca="1" si="54"/>
        <v>9</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900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93</v>
      </c>
      <c r="U216">
        <v>20825</v>
      </c>
      <c r="V216">
        <v>10</v>
      </c>
      <c r="W216" t="s">
        <v>130</v>
      </c>
      <c r="Y216">
        <v>1000</v>
      </c>
      <c r="Z216" t="str">
        <f t="shared" ca="1" si="49"/>
        <v>upn</v>
      </c>
      <c r="AA216" t="s">
        <v>93</v>
      </c>
      <c r="AB216">
        <v>20825</v>
      </c>
      <c r="AC216">
        <v>10</v>
      </c>
      <c r="AD216" t="s">
        <v>130</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0.16967986928526668</v>
      </c>
      <c r="E217">
        <f t="shared" ca="1" si="52"/>
        <v>0.79587453553701104</v>
      </c>
      <c r="F217">
        <f t="shared" ca="1" si="52"/>
        <v>9.040755571636494E-2</v>
      </c>
      <c r="G217">
        <f t="shared" ca="1" si="52"/>
        <v>0.46518609856569004</v>
      </c>
      <c r="H217">
        <f t="shared" ca="1" si="52"/>
        <v>0.36440863381155852</v>
      </c>
      <c r="I217">
        <f t="shared" ca="1" si="53"/>
        <v>0.41747310246518099</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0.12064159667396768</v>
      </c>
      <c r="E218">
        <f t="shared" ca="1" si="52"/>
        <v>0.94895648142144617</v>
      </c>
      <c r="F218">
        <f t="shared" ca="1" si="52"/>
        <v>0.38892759916028297</v>
      </c>
      <c r="G218">
        <f t="shared" ca="1" si="52"/>
        <v>0.72003178870323148</v>
      </c>
      <c r="H218">
        <f t="shared" ca="1" si="52"/>
        <v>0.45506784644737219</v>
      </c>
      <c r="I218">
        <f t="shared" ca="1" si="53"/>
        <v>0.70063842818117483</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0.92853020799417185</v>
      </c>
      <c r="E219">
        <f t="shared" ca="1" si="52"/>
        <v>0.57235724138169197</v>
      </c>
      <c r="F219">
        <f t="shared" ca="1" si="52"/>
        <v>0.46618133595337108</v>
      </c>
      <c r="G219">
        <f t="shared" ca="1" si="52"/>
        <v>0.95986868792925739</v>
      </c>
      <c r="H219">
        <f t="shared" ca="1" si="52"/>
        <v>0.68049133255242233</v>
      </c>
      <c r="I219">
        <f t="shared" ca="1" si="53"/>
        <v>0.81442360786746881</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4.7360259114848757E-2</v>
      </c>
      <c r="E220">
        <f t="shared" ca="1" si="52"/>
        <v>0.4063313441451375</v>
      </c>
      <c r="F220">
        <f t="shared" ca="1" si="52"/>
        <v>0.53190931096102634</v>
      </c>
      <c r="G220">
        <f t="shared" ca="1" si="52"/>
        <v>0.54034694411149342</v>
      </c>
      <c r="H220">
        <f t="shared" ca="1" si="52"/>
        <v>0.17401338879843309</v>
      </c>
      <c r="I220">
        <f t="shared" ca="1" si="53"/>
        <v>0.86997784698674763</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0.48139876681341642</v>
      </c>
      <c r="E221">
        <f t="shared" ca="1" si="52"/>
        <v>0.70908855662864068</v>
      </c>
      <c r="F221">
        <f t="shared" ca="1" si="52"/>
        <v>0.29621244882484032</v>
      </c>
      <c r="G221">
        <f t="shared" ca="1" si="52"/>
        <v>0.94210188309202725</v>
      </c>
      <c r="H221">
        <f t="shared" ca="1" si="52"/>
        <v>3.7143083069930305E-2</v>
      </c>
      <c r="I221">
        <f t="shared" ca="1" si="53"/>
        <v>5.5003559113600886E-2</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0.11695551765731715</v>
      </c>
      <c r="E222">
        <f t="shared" ca="1" si="52"/>
        <v>0.43153268769166675</v>
      </c>
      <c r="F222">
        <f t="shared" ca="1" si="52"/>
        <v>0.35371098621526242</v>
      </c>
      <c r="G222">
        <f t="shared" ca="1" si="52"/>
        <v>0.34169832483897233</v>
      </c>
      <c r="H222">
        <f t="shared" ca="1" si="52"/>
        <v>0.41980376614409398</v>
      </c>
      <c r="I222">
        <f t="shared" ca="1" si="53"/>
        <v>6.6154198041368351E-2</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0.43764464217126009</v>
      </c>
      <c r="E223">
        <f t="shared" ca="1" si="52"/>
        <v>0.64782002523036875</v>
      </c>
      <c r="F223">
        <f t="shared" ca="1" si="52"/>
        <v>0.96222143767732549</v>
      </c>
      <c r="G223">
        <f t="shared" ca="1" si="52"/>
        <v>0.40907408349651253</v>
      </c>
      <c r="H223">
        <f t="shared" ca="1" si="52"/>
        <v>0.82709349369583729</v>
      </c>
      <c r="I223">
        <f t="shared" ca="1" si="53"/>
        <v>0.9166476913347098</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0.59476758731282875</v>
      </c>
      <c r="E224">
        <f t="shared" ca="1" si="52"/>
        <v>0.37161071555061598</v>
      </c>
      <c r="F224">
        <f t="shared" ca="1" si="52"/>
        <v>0.44118582481808621</v>
      </c>
      <c r="G224">
        <f t="shared" ca="1" si="52"/>
        <v>0.27511653687369064</v>
      </c>
      <c r="H224">
        <f t="shared" ca="1" si="52"/>
        <v>0.30778578780266186</v>
      </c>
      <c r="I224">
        <f t="shared" ca="1" si="53"/>
        <v>0.26551207395382392</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6.7207693710115923E-2</v>
      </c>
      <c r="E225">
        <f t="shared" ca="1" si="52"/>
        <v>0.39024789776101376</v>
      </c>
      <c r="F225">
        <f t="shared" ca="1" si="52"/>
        <v>0.68334707231994452</v>
      </c>
      <c r="G225">
        <f t="shared" ca="1" si="52"/>
        <v>3.9598302157566878E-2</v>
      </c>
      <c r="H225">
        <f t="shared" ca="1" si="52"/>
        <v>0.30067597189752482</v>
      </c>
      <c r="I225">
        <f t="shared" ca="1" si="53"/>
        <v>4.1612082570560371E-2</v>
      </c>
      <c r="J225" t="s">
        <v>200</v>
      </c>
      <c r="K225" t="s">
        <v>257</v>
      </c>
      <c r="L225" t="str">
        <f t="shared" si="47"/>
        <v>지정 캐릭터</v>
      </c>
      <c r="M225" t="str">
        <f t="shared" ca="1" si="48"/>
        <v>Actor2238</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506</v>
      </c>
      <c r="Q225">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303</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55"/>
        <v>1</v>
      </c>
      <c r="T225" t="s">
        <v>86</v>
      </c>
      <c r="U225" t="s">
        <v>103</v>
      </c>
      <c r="V225">
        <v>1</v>
      </c>
      <c r="W225" t="s">
        <v>134</v>
      </c>
      <c r="X225">
        <v>1386</v>
      </c>
      <c r="Y225">
        <v>736</v>
      </c>
      <c r="Z225" t="str">
        <f t="shared" ca="1" si="49"/>
        <v>fc</v>
      </c>
      <c r="AA225" t="s">
        <v>86</v>
      </c>
      <c r="AB225" t="s">
        <v>103</v>
      </c>
      <c r="AC225">
        <v>1</v>
      </c>
      <c r="AD225" t="s">
        <v>134</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0.1343261111984716</v>
      </c>
      <c r="E226">
        <f t="shared" ca="1" si="52"/>
        <v>0.53310201907169208</v>
      </c>
      <c r="F226">
        <f t="shared" ca="1" si="52"/>
        <v>5.1719319367419914E-2</v>
      </c>
      <c r="G226">
        <f t="shared" ca="1" si="52"/>
        <v>0.83730132654724687</v>
      </c>
      <c r="H226">
        <f t="shared" ca="1" si="52"/>
        <v>0.63909557700799768</v>
      </c>
      <c r="I226">
        <f t="shared" ca="1" si="53"/>
        <v>0.45873600200047437</v>
      </c>
      <c r="J226" t="s">
        <v>200</v>
      </c>
      <c r="L226" t="str">
        <f t="shared" si="47"/>
        <v>지정 캐릭터</v>
      </c>
      <c r="M226" t="str">
        <f t="shared" ca="1" si="48"/>
        <v>Actor2238</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506</v>
      </c>
      <c r="Q226">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303</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55"/>
        <v>1</v>
      </c>
      <c r="T226" t="s">
        <v>86</v>
      </c>
      <c r="U226" t="s">
        <v>103</v>
      </c>
      <c r="V226">
        <v>1</v>
      </c>
      <c r="W226" t="s">
        <v>134</v>
      </c>
      <c r="X226">
        <v>1386</v>
      </c>
      <c r="Y226">
        <v>736</v>
      </c>
      <c r="Z226" t="str">
        <f t="shared" ca="1" si="49"/>
        <v>fc</v>
      </c>
      <c r="AA226" t="s">
        <v>86</v>
      </c>
      <c r="AB226" t="s">
        <v>103</v>
      </c>
      <c r="AC226">
        <v>1</v>
      </c>
      <c r="AD226" t="s">
        <v>134</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0.62623854619185859</v>
      </c>
      <c r="E227">
        <f t="shared" ca="1" si="52"/>
        <v>0.69633928833322878</v>
      </c>
      <c r="F227">
        <f t="shared" ca="1" si="52"/>
        <v>0.94129647074220102</v>
      </c>
      <c r="G227">
        <f t="shared" ref="G227:I280" ca="1" si="57">RAND()</f>
        <v>0.66513152111991758</v>
      </c>
      <c r="H227">
        <f t="shared" ca="1" si="57"/>
        <v>0.96106444482058351</v>
      </c>
      <c r="I227">
        <f t="shared" ca="1" si="57"/>
        <v>0.1403705237037205</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1.910009911664412E-2</v>
      </c>
      <c r="E228">
        <f t="shared" ca="1" si="52"/>
        <v>0.6392886828829023</v>
      </c>
      <c r="F228">
        <f t="shared" ca="1" si="52"/>
        <v>0.85505890609769852</v>
      </c>
      <c r="G228">
        <f t="shared" ca="1" si="57"/>
        <v>0.46710600192286367</v>
      </c>
      <c r="H228">
        <f t="shared" ca="1" si="57"/>
        <v>0.8278667710468629</v>
      </c>
      <c r="I228">
        <f t="shared" ca="1" si="57"/>
        <v>0.84981591026315872</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0.2963154026642959</v>
      </c>
      <c r="E229">
        <f t="shared" ca="1" si="52"/>
        <v>0.64686702823107523</v>
      </c>
      <c r="F229">
        <f t="shared" ca="1" si="52"/>
        <v>0.8818090409916729</v>
      </c>
      <c r="G229">
        <f t="shared" ca="1" si="57"/>
        <v>0.5543552240530677</v>
      </c>
      <c r="H229">
        <f t="shared" ca="1" si="57"/>
        <v>0.27099999525505158</v>
      </c>
      <c r="I229">
        <f t="shared" ca="1" si="57"/>
        <v>5.4394664782705049E-2</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0.73299184749905588</v>
      </c>
      <c r="E230">
        <f t="shared" ca="1" si="52"/>
        <v>0.3075109188375208</v>
      </c>
      <c r="F230">
        <f t="shared" ca="1" si="52"/>
        <v>0.48173030543395712</v>
      </c>
      <c r="G230">
        <f t="shared" ca="1" si="57"/>
        <v>0.52190764939762369</v>
      </c>
      <c r="H230">
        <f t="shared" ca="1" si="57"/>
        <v>0.74621192995842012</v>
      </c>
      <c r="I230">
        <f t="shared" ca="1" si="57"/>
        <v>0.22059616629626533</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0.32743416415532711</v>
      </c>
      <c r="E231">
        <f t="shared" ca="1" si="52"/>
        <v>0.71673714297105662</v>
      </c>
      <c r="F231">
        <f t="shared" ca="1" si="52"/>
        <v>0.12130889069653505</v>
      </c>
      <c r="G231">
        <f t="shared" ca="1" si="57"/>
        <v>0.59178645087635295</v>
      </c>
      <c r="H231">
        <f t="shared" ca="1" si="57"/>
        <v>0.97647402282965023</v>
      </c>
      <c r="I231">
        <f t="shared" ca="1" si="57"/>
        <v>0.85257635674297283</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0.30742782133527824</v>
      </c>
      <c r="E232">
        <f t="shared" ca="1" si="52"/>
        <v>6.3820246494469601E-2</v>
      </c>
      <c r="F232">
        <f t="shared" ca="1" si="52"/>
        <v>0.39914155191550926</v>
      </c>
      <c r="G232">
        <f t="shared" ca="1" si="57"/>
        <v>0.12707229185372659</v>
      </c>
      <c r="H232">
        <f t="shared" ca="1" si="57"/>
        <v>0.59890740071860937</v>
      </c>
      <c r="I232">
        <f t="shared" ca="1" si="57"/>
        <v>0.71635775076325658</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0.85410010171448281</v>
      </c>
      <c r="E233">
        <f t="shared" ca="1" si="52"/>
        <v>0.53880213150172396</v>
      </c>
      <c r="F233">
        <f t="shared" ca="1" si="52"/>
        <v>0.55423291787984852</v>
      </c>
      <c r="G233">
        <f t="shared" ca="1" si="57"/>
        <v>8.2451096303064242E-2</v>
      </c>
      <c r="H233">
        <f t="shared" ca="1" si="57"/>
        <v>0.86851200337789003</v>
      </c>
      <c r="I233">
        <f t="shared" ca="1" si="57"/>
        <v>0.39713913130293632</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1.277921799652304E-2</v>
      </c>
      <c r="E234">
        <f t="shared" ca="1" si="52"/>
        <v>0.75270685126613179</v>
      </c>
      <c r="F234">
        <f t="shared" ca="1" si="52"/>
        <v>0.23692876269577323</v>
      </c>
      <c r="G234">
        <f t="shared" ca="1" si="57"/>
        <v>0.95107555011957079</v>
      </c>
      <c r="H234">
        <f t="shared" ca="1" si="57"/>
        <v>0.81520793301847116</v>
      </c>
      <c r="I234">
        <f t="shared" ca="1" si="57"/>
        <v>7.7579770734853004E-2</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7.6546513675512018E-2</v>
      </c>
      <c r="E235">
        <f t="shared" ca="1" si="52"/>
        <v>0.46793609680193737</v>
      </c>
      <c r="F235">
        <f t="shared" ca="1" si="52"/>
        <v>0.38883267825168333</v>
      </c>
      <c r="G235">
        <f t="shared" ca="1" si="57"/>
        <v>0.49663971108603233</v>
      </c>
      <c r="H235">
        <f t="shared" ca="1" si="57"/>
        <v>0.63743912332146979</v>
      </c>
      <c r="I235">
        <f t="shared" ca="1" si="57"/>
        <v>0.15538102857980873</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0.88286548285283606</v>
      </c>
      <c r="E236">
        <f t="shared" ca="1" si="52"/>
        <v>0.46201224971734989</v>
      </c>
      <c r="F236">
        <f t="shared" ca="1" si="52"/>
        <v>0.39526027689832666</v>
      </c>
      <c r="G236">
        <f t="shared" ca="1" si="57"/>
        <v>0.17488844694914563</v>
      </c>
      <c r="H236">
        <f t="shared" ca="1" si="57"/>
        <v>0.11597117758939501</v>
      </c>
      <c r="I236">
        <f t="shared" ca="1" si="57"/>
        <v>0.1168121234216638</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0.46723966317388632</v>
      </c>
      <c r="E237">
        <f t="shared" ca="1" si="52"/>
        <v>0.41080721518789731</v>
      </c>
      <c r="F237">
        <f t="shared" ca="1" si="52"/>
        <v>0.34471237256394205</v>
      </c>
      <c r="G237">
        <f t="shared" ca="1" si="57"/>
        <v>0.46975606604757447</v>
      </c>
      <c r="H237">
        <f t="shared" ca="1" si="57"/>
        <v>0.62094393582062313</v>
      </c>
      <c r="I237">
        <f t="shared" ca="1" si="57"/>
        <v>0.13916895998492784</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0.21968336286791434</v>
      </c>
      <c r="E238">
        <f t="shared" ca="1" si="52"/>
        <v>0.83879756915552495</v>
      </c>
      <c r="F238">
        <f t="shared" ca="1" si="52"/>
        <v>0.57826370106945979</v>
      </c>
      <c r="G238">
        <f t="shared" ca="1" si="57"/>
        <v>0.68821916791037674</v>
      </c>
      <c r="H238">
        <f t="shared" ca="1" si="57"/>
        <v>0.40625027177645956</v>
      </c>
      <c r="I238">
        <f t="shared" ca="1" si="57"/>
        <v>0.53230964281219018</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0.82564133422652386</v>
      </c>
      <c r="E239">
        <f t="shared" ca="1" si="52"/>
        <v>0.79982413080698778</v>
      </c>
      <c r="F239">
        <f t="shared" ca="1" si="52"/>
        <v>0.23338780140873072</v>
      </c>
      <c r="G239">
        <f t="shared" ca="1" si="57"/>
        <v>0.5953671013594235</v>
      </c>
      <c r="H239">
        <f t="shared" ca="1" si="57"/>
        <v>0.63878272669878311</v>
      </c>
      <c r="I239">
        <f t="shared" ca="1" si="57"/>
        <v>0.22645555819774887</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0.62629043536881368</v>
      </c>
      <c r="E240">
        <f t="shared" ca="1" si="52"/>
        <v>0.93936963439109922</v>
      </c>
      <c r="F240">
        <f t="shared" ca="1" si="52"/>
        <v>0.18233810212905643</v>
      </c>
      <c r="G240">
        <f t="shared" ca="1" si="57"/>
        <v>0.39297036584029044</v>
      </c>
      <c r="H240">
        <f t="shared" ca="1" si="57"/>
        <v>0.72090152701445942</v>
      </c>
      <c r="I240">
        <f t="shared" ca="1" si="57"/>
        <v>0.22747494532449919</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0.38942918405757621</v>
      </c>
      <c r="E241">
        <f t="shared" ca="1" si="52"/>
        <v>3.7320398774722818E-2</v>
      </c>
      <c r="F241">
        <f t="shared" ca="1" si="52"/>
        <v>0.52900835185584227</v>
      </c>
      <c r="G241">
        <f t="shared" ca="1" si="57"/>
        <v>0.16788188768627021</v>
      </c>
      <c r="H241">
        <f t="shared" ca="1" si="57"/>
        <v>0.24653065439869226</v>
      </c>
      <c r="I241">
        <f t="shared" ca="1" si="57"/>
        <v>0.61878921296655021</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0.89071215375733426</v>
      </c>
      <c r="E242">
        <f t="shared" ca="1" si="52"/>
        <v>0.57691276455365625</v>
      </c>
      <c r="F242">
        <f t="shared" ca="1" si="52"/>
        <v>0.77332259225684041</v>
      </c>
      <c r="G242">
        <f t="shared" ca="1" si="57"/>
        <v>0.62291670679052269</v>
      </c>
      <c r="H242">
        <f t="shared" ca="1" si="57"/>
        <v>0.18327186436777887</v>
      </c>
      <c r="I242">
        <f t="shared" ca="1" si="57"/>
        <v>0.81849295572672909</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0.10991831992877721</v>
      </c>
      <c r="E243">
        <f t="shared" ca="1" si="52"/>
        <v>0.96983981333796654</v>
      </c>
      <c r="F243">
        <f t="shared" ca="1" si="52"/>
        <v>0.24421718637003431</v>
      </c>
      <c r="G243">
        <f t="shared" ca="1" si="57"/>
        <v>0.46354878598336779</v>
      </c>
      <c r="H243">
        <f t="shared" ca="1" si="57"/>
        <v>0.28459051505496025</v>
      </c>
      <c r="I243">
        <f t="shared" ca="1" si="57"/>
        <v>0.7325627964359569</v>
      </c>
      <c r="J243" t="s">
        <v>86</v>
      </c>
      <c r="K243" t="s">
        <v>261</v>
      </c>
      <c r="L243" t="str">
        <f t="shared" si="47"/>
        <v>지정 캐릭터</v>
      </c>
      <c r="M243" t="str">
        <f t="shared" ca="1" si="48"/>
        <v>Actor0240</v>
      </c>
      <c r="N243">
        <f t="shared" ca="1" si="54"/>
        <v>1</v>
      </c>
      <c r="O243" t="str">
        <f>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DI</v>
      </c>
      <c r="P243">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505</v>
      </c>
      <c r="Q243">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372</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1</v>
      </c>
      <c r="T243" t="s">
        <v>86</v>
      </c>
      <c r="U243" t="s">
        <v>262</v>
      </c>
      <c r="V243">
        <v>1</v>
      </c>
      <c r="W243" t="s">
        <v>134</v>
      </c>
      <c r="X243">
        <v>507</v>
      </c>
      <c r="Y243">
        <v>304</v>
      </c>
      <c r="Z243" t="str">
        <f t="shared" ca="1" si="49"/>
        <v>fc</v>
      </c>
      <c r="AA243" t="s">
        <v>86</v>
      </c>
      <c r="AB243" t="s">
        <v>262</v>
      </c>
      <c r="AC243">
        <v>1</v>
      </c>
      <c r="AD243" t="s">
        <v>134</v>
      </c>
      <c r="AE243">
        <v>507</v>
      </c>
      <c r="AF243">
        <v>359</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클레타</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v>
      </c>
      <c r="AK243" t="str">
        <f t="shared" ca="1" si="51"/>
        <v>{"dy":25,"sl":7,"tp":"fc","vl":"Actor0240","cn":1,"pt":"DI","pp":507,"pr":359}</v>
      </c>
    </row>
    <row r="244" spans="1:37">
      <c r="A244">
        <v>26</v>
      </c>
      <c r="B244">
        <v>7</v>
      </c>
      <c r="C244">
        <f t="shared" si="46"/>
        <v>1</v>
      </c>
      <c r="D244">
        <f t="shared" ca="1" si="52"/>
        <v>0.85783042117674724</v>
      </c>
      <c r="E244">
        <f t="shared" ca="1" si="52"/>
        <v>0.74535382191574884</v>
      </c>
      <c r="F244">
        <f t="shared" ca="1" si="52"/>
        <v>0.22412266077459997</v>
      </c>
      <c r="G244">
        <f t="shared" ca="1" si="57"/>
        <v>0.35964584726513338</v>
      </c>
      <c r="H244">
        <f t="shared" ca="1" si="57"/>
        <v>1.7663035124638071E-2</v>
      </c>
      <c r="I244">
        <f t="shared" ca="1" si="57"/>
        <v>0.18052029819964643</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v>
      </c>
      <c r="AK244" t="str">
        <f t="shared" ca="1" si="51"/>
        <v>{"dy":26,"sl":7}</v>
      </c>
    </row>
    <row r="245" spans="1:37">
      <c r="A245">
        <v>27</v>
      </c>
      <c r="B245">
        <v>7</v>
      </c>
      <c r="C245">
        <f t="shared" si="46"/>
        <v>1</v>
      </c>
      <c r="D245">
        <f t="shared" ca="1" si="52"/>
        <v>0.50523957247512308</v>
      </c>
      <c r="E245">
        <f t="shared" ca="1" si="52"/>
        <v>0.26036174567742765</v>
      </c>
      <c r="F245">
        <f t="shared" ca="1" si="52"/>
        <v>4.8929411946728951E-2</v>
      </c>
      <c r="G245">
        <f t="shared" ca="1" si="57"/>
        <v>0.11989644759117402</v>
      </c>
      <c r="H245">
        <f t="shared" ca="1" si="57"/>
        <v>0.61372443878886807</v>
      </c>
      <c r="I245">
        <f t="shared" ca="1" si="57"/>
        <v>0.36453499664742484</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v>
      </c>
      <c r="AK245" t="str">
        <f t="shared" ca="1" si="51"/>
        <v>{"dy":27,"sl":7}</v>
      </c>
    </row>
    <row r="246" spans="1:37">
      <c r="A246">
        <v>28</v>
      </c>
      <c r="B246">
        <v>7</v>
      </c>
      <c r="C246">
        <f t="shared" si="46"/>
        <v>1</v>
      </c>
      <c r="D246">
        <f t="shared" ca="1" si="52"/>
        <v>0.63350619055896629</v>
      </c>
      <c r="E246">
        <f t="shared" ca="1" si="52"/>
        <v>0.75410782127641096</v>
      </c>
      <c r="F246">
        <f t="shared" ca="1" si="52"/>
        <v>0.73449459389993399</v>
      </c>
      <c r="G246">
        <f t="shared" ca="1" si="57"/>
        <v>4.1335929349007872E-2</v>
      </c>
      <c r="H246">
        <f t="shared" ca="1" si="57"/>
        <v>0.37184677670141142</v>
      </c>
      <c r="I246">
        <f t="shared" ca="1" si="57"/>
        <v>0.78566331039905724</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v>
      </c>
      <c r="AK246" t="str">
        <f t="shared" ca="1" si="51"/>
        <v>{"dy":28,"sl":7}</v>
      </c>
    </row>
    <row r="247" spans="1:37">
      <c r="A247">
        <v>29</v>
      </c>
      <c r="B247">
        <v>7</v>
      </c>
      <c r="C247">
        <f t="shared" si="46"/>
        <v>1</v>
      </c>
      <c r="D247">
        <f t="shared" ca="1" si="52"/>
        <v>0.49054480667203793</v>
      </c>
      <c r="E247">
        <f t="shared" ca="1" si="52"/>
        <v>0.49809732568674014</v>
      </c>
      <c r="F247">
        <f t="shared" ca="1" si="52"/>
        <v>0.10562649602350249</v>
      </c>
      <c r="G247">
        <f t="shared" ca="1" si="57"/>
        <v>0.29540517794834054</v>
      </c>
      <c r="H247">
        <f t="shared" ca="1" si="57"/>
        <v>0.69381418489848279</v>
      </c>
      <c r="I247">
        <f t="shared" ca="1" si="57"/>
        <v>0.84328090266592082</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v>
      </c>
      <c r="AK247" t="str">
        <f t="shared" ca="1" si="51"/>
        <v>{"dy":29,"sl":7}</v>
      </c>
    </row>
    <row r="248" spans="1:37">
      <c r="A248">
        <v>30</v>
      </c>
      <c r="B248">
        <v>7</v>
      </c>
      <c r="C248">
        <f t="shared" si="46"/>
        <v>1</v>
      </c>
      <c r="D248">
        <f t="shared" ca="1" si="52"/>
        <v>0.57319044819389897</v>
      </c>
      <c r="E248">
        <f t="shared" ca="1" si="52"/>
        <v>0.85684183700367356</v>
      </c>
      <c r="F248">
        <f t="shared" ca="1" si="52"/>
        <v>0.54639277222786731</v>
      </c>
      <c r="G248">
        <f t="shared" ca="1" si="57"/>
        <v>0.27296148176635548</v>
      </c>
      <c r="H248">
        <f t="shared" ca="1" si="57"/>
        <v>0.40487282118306844</v>
      </c>
      <c r="I248">
        <f t="shared" ca="1" si="57"/>
        <v>0.17258830897788713</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v>
      </c>
      <c r="AK248" t="str">
        <f t="shared" ca="1" si="51"/>
        <v>{"dy":30,"sl":7}</v>
      </c>
    </row>
    <row r="249" spans="1:37">
      <c r="A249">
        <v>31</v>
      </c>
      <c r="B249">
        <v>7</v>
      </c>
      <c r="C249">
        <f t="shared" si="46"/>
        <v>1</v>
      </c>
      <c r="D249">
        <f t="shared" ca="1" si="52"/>
        <v>0.74734972927670518</v>
      </c>
      <c r="E249">
        <f t="shared" ca="1" si="52"/>
        <v>2.4935145921459179E-2</v>
      </c>
      <c r="F249">
        <f t="shared" ca="1" si="52"/>
        <v>0.96366220115215306</v>
      </c>
      <c r="G249">
        <f t="shared" ca="1" si="57"/>
        <v>0.4515175508306396</v>
      </c>
      <c r="H249">
        <f t="shared" ca="1" si="57"/>
        <v>0.37867838117789032</v>
      </c>
      <c r="I249">
        <f t="shared" ca="1" si="57"/>
        <v>0.28906318895462058</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v>
      </c>
      <c r="AK249" t="str">
        <f t="shared" ca="1" si="51"/>
        <v>{"dy":31,"sl":7}</v>
      </c>
    </row>
    <row r="250" spans="1:37">
      <c r="A250">
        <v>1</v>
      </c>
      <c r="B250">
        <v>8</v>
      </c>
      <c r="C250">
        <f t="shared" si="46"/>
        <v>2</v>
      </c>
      <c r="D250">
        <f t="shared" ca="1" si="52"/>
        <v>0.27814914975438498</v>
      </c>
      <c r="E250">
        <f t="shared" ca="1" si="52"/>
        <v>0.54737242123437158</v>
      </c>
      <c r="F250">
        <f t="shared" ca="1" si="52"/>
        <v>8.4333072552065569E-2</v>
      </c>
      <c r="G250">
        <f t="shared" ca="1" si="57"/>
        <v>0.69289358321769556</v>
      </c>
      <c r="H250">
        <f t="shared" ca="1" si="57"/>
        <v>0.34181494205664276</v>
      </c>
      <c r="I250">
        <f t="shared" ca="1" si="57"/>
        <v>0.13610409965929726</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v>
      </c>
      <c r="AK250" t="str">
        <f t="shared" ca="1" si="51"/>
        <v>{"dy":1,"sl":8}</v>
      </c>
    </row>
    <row r="251" spans="1:37">
      <c r="A251">
        <v>2</v>
      </c>
      <c r="B251">
        <v>8</v>
      </c>
      <c r="C251">
        <f t="shared" si="46"/>
        <v>2</v>
      </c>
      <c r="D251">
        <f t="shared" ca="1" si="52"/>
        <v>8.7836619304673125E-2</v>
      </c>
      <c r="E251">
        <f t="shared" ca="1" si="52"/>
        <v>0.38356067039236352</v>
      </c>
      <c r="F251">
        <f t="shared" ca="1" si="52"/>
        <v>1.125787462436878E-2</v>
      </c>
      <c r="G251">
        <f t="shared" ca="1" si="57"/>
        <v>0.72966810930400805</v>
      </c>
      <c r="H251">
        <f t="shared" ca="1" si="57"/>
        <v>7.0388515646876426E-2</v>
      </c>
      <c r="I251">
        <f t="shared" ca="1" si="57"/>
        <v>0.69327059715729622</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v>
      </c>
      <c r="AK251" t="str">
        <f t="shared" ca="1" si="51"/>
        <v>{"dy":2,"sl":8}</v>
      </c>
    </row>
    <row r="252" spans="1:37">
      <c r="A252">
        <v>3</v>
      </c>
      <c r="B252">
        <v>8</v>
      </c>
      <c r="C252">
        <f t="shared" si="46"/>
        <v>2</v>
      </c>
      <c r="D252">
        <f t="shared" ca="1" si="52"/>
        <v>0.98501105308954295</v>
      </c>
      <c r="E252">
        <f t="shared" ca="1" si="52"/>
        <v>0.83182908275183776</v>
      </c>
      <c r="F252">
        <f t="shared" ca="1" si="52"/>
        <v>0.52548567009722136</v>
      </c>
      <c r="G252">
        <f t="shared" ca="1" si="57"/>
        <v>0.49076963956156971</v>
      </c>
      <c r="H252">
        <f t="shared" ca="1" si="57"/>
        <v>0.31291850617647532</v>
      </c>
      <c r="I252">
        <f t="shared" ca="1" si="57"/>
        <v>3.6301746825151415E-3</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v>
      </c>
      <c r="AK252" t="str">
        <f t="shared" ca="1" si="51"/>
        <v>{"dy":3,"sl":8}</v>
      </c>
    </row>
    <row r="253" spans="1:37">
      <c r="A253">
        <v>4</v>
      </c>
      <c r="B253">
        <v>8</v>
      </c>
      <c r="C253">
        <f t="shared" si="46"/>
        <v>2</v>
      </c>
      <c r="D253">
        <f t="shared" ca="1" si="52"/>
        <v>0.82370479932215024</v>
      </c>
      <c r="E253">
        <f t="shared" ca="1" si="52"/>
        <v>0.40256088288780567</v>
      </c>
      <c r="F253">
        <f t="shared" ca="1" si="52"/>
        <v>0.80683984040840462</v>
      </c>
      <c r="G253">
        <f t="shared" ca="1" si="57"/>
        <v>0.29386078628651358</v>
      </c>
      <c r="H253">
        <f t="shared" ca="1" si="57"/>
        <v>0.67990441941442414</v>
      </c>
      <c r="I253">
        <f t="shared" ca="1" si="57"/>
        <v>0.1366560585919756</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v>
      </c>
      <c r="AK253" t="str">
        <f t="shared" ca="1" si="51"/>
        <v>{"dy":4,"sl":8}</v>
      </c>
    </row>
    <row r="254" spans="1:37">
      <c r="A254">
        <v>5</v>
      </c>
      <c r="B254">
        <v>8</v>
      </c>
      <c r="C254">
        <f t="shared" si="46"/>
        <v>2</v>
      </c>
      <c r="D254">
        <f t="shared" ca="1" si="52"/>
        <v>5.0367342256774084E-3</v>
      </c>
      <c r="E254">
        <f t="shared" ca="1" si="52"/>
        <v>9.2016236906538151E-2</v>
      </c>
      <c r="F254">
        <f t="shared" ca="1" si="52"/>
        <v>0.81292556247351966</v>
      </c>
      <c r="G254">
        <f t="shared" ca="1" si="57"/>
        <v>0.25993121814493603</v>
      </c>
      <c r="H254">
        <f t="shared" ca="1" si="57"/>
        <v>0.63895466109782484</v>
      </c>
      <c r="I254">
        <f t="shared" ca="1" si="57"/>
        <v>0.7520759158680842</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v>
      </c>
      <c r="AK254" t="str">
        <f t="shared" ca="1" si="51"/>
        <v>{"dy":5,"sl":8}</v>
      </c>
    </row>
    <row r="255" spans="1:37">
      <c r="A255">
        <v>6</v>
      </c>
      <c r="B255">
        <v>8</v>
      </c>
      <c r="C255">
        <f t="shared" si="46"/>
        <v>2</v>
      </c>
      <c r="D255">
        <f t="shared" ca="1" si="52"/>
        <v>0.94181003356770288</v>
      </c>
      <c r="E255">
        <f t="shared" ca="1" si="52"/>
        <v>0.94844644001462852</v>
      </c>
      <c r="F255">
        <f t="shared" ca="1" si="52"/>
        <v>0.5357057206310829</v>
      </c>
      <c r="G255">
        <f t="shared" ca="1" si="57"/>
        <v>0.63769742437070809</v>
      </c>
      <c r="H255">
        <f t="shared" ca="1" si="57"/>
        <v>0.20464602816650845</v>
      </c>
      <c r="I255">
        <f t="shared" ca="1" si="57"/>
        <v>0.55607522656943409</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v>
      </c>
      <c r="AK255" t="str">
        <f t="shared" ca="1" si="51"/>
        <v>{"dy":6,"sl":8}</v>
      </c>
    </row>
    <row r="256" spans="1:37">
      <c r="A256">
        <v>7</v>
      </c>
      <c r="B256">
        <v>8</v>
      </c>
      <c r="C256">
        <f t="shared" si="46"/>
        <v>2</v>
      </c>
      <c r="D256">
        <f t="shared" ca="1" si="52"/>
        <v>0.83326047600700892</v>
      </c>
      <c r="E256">
        <f t="shared" ca="1" si="52"/>
        <v>0.53826450091008182</v>
      </c>
      <c r="F256">
        <f t="shared" ca="1" si="52"/>
        <v>0.92191221911526766</v>
      </c>
      <c r="G256">
        <f t="shared" ca="1" si="57"/>
        <v>0.30256097606048937</v>
      </c>
      <c r="H256">
        <f t="shared" ca="1" si="57"/>
        <v>0.629628915374703</v>
      </c>
      <c r="I256">
        <f t="shared" ca="1" si="57"/>
        <v>0.96673960906407763</v>
      </c>
      <c r="J256" t="s">
        <v>90</v>
      </c>
      <c r="K256" t="s">
        <v>258</v>
      </c>
      <c r="L256" t="str">
        <f t="shared" si="47"/>
        <v>지정 캐릭터 LBP3</v>
      </c>
      <c r="M256" t="str">
        <f t="shared" ca="1" si="48"/>
        <v>Actor1002</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107</v>
      </c>
      <c r="Q256">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79</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55"/>
        <v>0</v>
      </c>
      <c r="T256" t="s">
        <v>88</v>
      </c>
      <c r="U256" t="s">
        <v>202</v>
      </c>
      <c r="V256">
        <v>1</v>
      </c>
      <c r="W256" t="s">
        <v>134</v>
      </c>
      <c r="X256">
        <v>200</v>
      </c>
      <c r="Y256">
        <v>115</v>
      </c>
      <c r="Z256" t="str">
        <f t="shared" ca="1" si="49"/>
        <v>fl1</v>
      </c>
      <c r="AA256" t="s">
        <v>88</v>
      </c>
      <c r="AB256" t="s">
        <v>202</v>
      </c>
      <c r="AC256">
        <v>1</v>
      </c>
      <c r="AD256" t="s">
        <v>134</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소하</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0.9510956707873649</v>
      </c>
      <c r="E257">
        <f t="shared" ca="1" si="52"/>
        <v>0.29447412832870246</v>
      </c>
      <c r="F257">
        <f t="shared" ca="1" si="52"/>
        <v>0.97038577434689866</v>
      </c>
      <c r="G257">
        <f t="shared" ca="1" si="57"/>
        <v>1.5704849201615967E-2</v>
      </c>
      <c r="H257">
        <f t="shared" ca="1" si="57"/>
        <v>0.26644157857094664</v>
      </c>
      <c r="I257">
        <f t="shared" ca="1" si="57"/>
        <v>0.82409055722345737</v>
      </c>
      <c r="J257" t="s">
        <v>88</v>
      </c>
      <c r="L257" t="str">
        <f t="shared" si="47"/>
        <v>지정 캐릭터 LBP1</v>
      </c>
      <c r="M257" t="str">
        <f t="shared" ca="1" si="48"/>
        <v>Actor2010</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51</v>
      </c>
      <c r="Q257">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38</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55"/>
        <v>0</v>
      </c>
      <c r="T257" t="s">
        <v>88</v>
      </c>
      <c r="U257" t="s">
        <v>202</v>
      </c>
      <c r="V257">
        <v>1</v>
      </c>
      <c r="W257" t="s">
        <v>134</v>
      </c>
      <c r="X257">
        <v>200</v>
      </c>
      <c r="Y257">
        <v>115</v>
      </c>
      <c r="Z257" t="str">
        <f t="shared" ca="1" si="49"/>
        <v>fl1</v>
      </c>
      <c r="AA257" t="s">
        <v>88</v>
      </c>
      <c r="AB257" t="s">
        <v>202</v>
      </c>
      <c r="AC257">
        <v>1</v>
      </c>
      <c r="AD257" t="s">
        <v>134</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소하</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0.79896138665849892</v>
      </c>
      <c r="E258">
        <f t="shared" ca="1" si="52"/>
        <v>2.6142243304534962E-2</v>
      </c>
      <c r="F258">
        <f t="shared" ref="F258:F280" ca="1" si="59">RAND()</f>
        <v>0.63532937195507155</v>
      </c>
      <c r="G258">
        <f t="shared" ca="1" si="57"/>
        <v>0.13123836953309242</v>
      </c>
      <c r="H258">
        <f t="shared" ca="1" si="57"/>
        <v>0.10039727573379265</v>
      </c>
      <c r="I258">
        <f t="shared" ca="1" si="57"/>
        <v>0.17087297115517686</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0.39111244659574473</v>
      </c>
      <c r="E259">
        <f t="shared" ca="1" si="65"/>
        <v>0.13044603495012741</v>
      </c>
      <c r="F259">
        <f t="shared" ca="1" si="59"/>
        <v>0.67686654596216811</v>
      </c>
      <c r="G259">
        <f t="shared" ca="1" si="57"/>
        <v>4.2224589032880067E-2</v>
      </c>
      <c r="H259">
        <f t="shared" ca="1" si="57"/>
        <v>0.2373430785876437</v>
      </c>
      <c r="I259">
        <f t="shared" ca="1" si="57"/>
        <v>0.21580605719360779</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0.12250579276472406</v>
      </c>
      <c r="E260">
        <f t="shared" ca="1" si="65"/>
        <v>0.77037782127378418</v>
      </c>
      <c r="F260">
        <f t="shared" ca="1" si="59"/>
        <v>0.53695740969486516</v>
      </c>
      <c r="G260">
        <f t="shared" ca="1" si="57"/>
        <v>9.9649666188542763E-2</v>
      </c>
      <c r="H260">
        <f t="shared" ca="1" si="57"/>
        <v>0.31199469150071912</v>
      </c>
      <c r="I260">
        <f t="shared" ca="1" si="57"/>
        <v>0.24857944253565545</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0.41525056475935129</v>
      </c>
      <c r="E261">
        <f t="shared" ca="1" si="65"/>
        <v>0.16811978067964339</v>
      </c>
      <c r="F261">
        <f t="shared" ca="1" si="59"/>
        <v>0.69139247274638083</v>
      </c>
      <c r="G261">
        <f t="shared" ca="1" si="57"/>
        <v>0.73949808260160932</v>
      </c>
      <c r="H261">
        <f t="shared" ca="1" si="57"/>
        <v>0.96173254149509113</v>
      </c>
      <c r="I261">
        <f t="shared" ca="1" si="57"/>
        <v>0.16430892612832393</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0.13089815228786217</v>
      </c>
      <c r="E262">
        <f t="shared" ca="1" si="65"/>
        <v>0.40846973231602068</v>
      </c>
      <c r="F262">
        <f t="shared" ca="1" si="59"/>
        <v>0.80245413095703588</v>
      </c>
      <c r="G262">
        <f t="shared" ca="1" si="57"/>
        <v>0.19880314748147077</v>
      </c>
      <c r="H262">
        <f t="shared" ca="1" si="57"/>
        <v>0.78582532281969852</v>
      </c>
      <c r="I262">
        <f t="shared" ca="1" si="57"/>
        <v>0.94667756035873407</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0.6627924906328887</v>
      </c>
      <c r="E263">
        <f t="shared" ca="1" si="65"/>
        <v>0.79831994546198237</v>
      </c>
      <c r="F263">
        <f t="shared" ca="1" si="59"/>
        <v>0.10827488316918477</v>
      </c>
      <c r="G263">
        <f t="shared" ca="1" si="57"/>
        <v>0.88388132303966405</v>
      </c>
      <c r="H263">
        <f t="shared" ca="1" si="57"/>
        <v>0.14707553757129721</v>
      </c>
      <c r="I263">
        <f t="shared" ca="1" si="57"/>
        <v>0.64796454671978521</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0.47380626256533864</v>
      </c>
      <c r="E264">
        <f t="shared" ca="1" si="65"/>
        <v>0.24117382486683248</v>
      </c>
      <c r="F264">
        <f t="shared" ca="1" si="59"/>
        <v>0.17491864685243974</v>
      </c>
      <c r="G264">
        <f t="shared" ca="1" si="57"/>
        <v>0.31582095203683047</v>
      </c>
      <c r="H264">
        <f t="shared" ca="1" si="57"/>
        <v>0.91819001437297743</v>
      </c>
      <c r="I264">
        <f t="shared" ca="1" si="57"/>
        <v>0.70336445523025448</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0.64423367032416423</v>
      </c>
      <c r="E265">
        <f t="shared" ca="1" si="65"/>
        <v>0.68576442549662053</v>
      </c>
      <c r="F265">
        <f t="shared" ca="1" si="59"/>
        <v>0.91409670630636042</v>
      </c>
      <c r="G265">
        <f t="shared" ca="1" si="57"/>
        <v>0.65909454403341494</v>
      </c>
      <c r="H265">
        <f t="shared" ca="1" si="57"/>
        <v>0.16839168997729381</v>
      </c>
      <c r="I265">
        <f t="shared" ca="1" si="57"/>
        <v>0.89236082039501485</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0.4599536945810162</v>
      </c>
      <c r="E266">
        <f t="shared" ca="1" si="65"/>
        <v>9.5786364079073039E-2</v>
      </c>
      <c r="F266">
        <f t="shared" ca="1" si="59"/>
        <v>9.074664848972791E-2</v>
      </c>
      <c r="G266">
        <f t="shared" ca="1" si="57"/>
        <v>0.30744762675877924</v>
      </c>
      <c r="H266">
        <f t="shared" ca="1" si="57"/>
        <v>0.44422541523885217</v>
      </c>
      <c r="I266">
        <f t="shared" ca="1" si="57"/>
        <v>6.7013275091408975E-2</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0.68362830236957162</v>
      </c>
      <c r="E267">
        <f t="shared" ca="1" si="65"/>
        <v>0.89009708352647909</v>
      </c>
      <c r="F267">
        <f t="shared" ca="1" si="59"/>
        <v>0.18430193492838332</v>
      </c>
      <c r="G267">
        <f t="shared" ca="1" si="57"/>
        <v>0.65143294209344604</v>
      </c>
      <c r="H267">
        <f t="shared" ca="1" si="57"/>
        <v>0.62128866383289738</v>
      </c>
      <c r="I267">
        <f t="shared" ca="1" si="57"/>
        <v>0.85888828407640105</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2.2499411267556613E-2</v>
      </c>
      <c r="E268">
        <f t="shared" ca="1" si="65"/>
        <v>0.7712007158552876</v>
      </c>
      <c r="F268">
        <f t="shared" ca="1" si="59"/>
        <v>0.43718978571025369</v>
      </c>
      <c r="G268">
        <f t="shared" ca="1" si="57"/>
        <v>0.89773643031614081</v>
      </c>
      <c r="H268">
        <f t="shared" ca="1" si="57"/>
        <v>0.46140187265614774</v>
      </c>
      <c r="I268">
        <f t="shared" ca="1" si="57"/>
        <v>0.4415077325658181</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0.80292165027886275</v>
      </c>
      <c r="E269">
        <f t="shared" ca="1" si="65"/>
        <v>0.89919198158351532</v>
      </c>
      <c r="F269">
        <f t="shared" ca="1" si="59"/>
        <v>0.79823839232269966</v>
      </c>
      <c r="G269">
        <f t="shared" ca="1" si="57"/>
        <v>0.54063185503651223</v>
      </c>
      <c r="H269">
        <f t="shared" ca="1" si="57"/>
        <v>0.12236205497726171</v>
      </c>
      <c r="I269">
        <f t="shared" ca="1" si="57"/>
        <v>0.36494525132069933</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0.38983637004039462</v>
      </c>
      <c r="E270">
        <f t="shared" ca="1" si="65"/>
        <v>2.4266488036944978E-2</v>
      </c>
      <c r="F270">
        <f t="shared" ca="1" si="59"/>
        <v>0.83090820255200726</v>
      </c>
      <c r="G270">
        <f t="shared" ca="1" si="57"/>
        <v>0.54974538338480505</v>
      </c>
      <c r="H270">
        <f t="shared" ca="1" si="57"/>
        <v>0.41409098464767091</v>
      </c>
      <c r="I270">
        <f t="shared" ca="1" si="57"/>
        <v>0.81781549176937463</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0.98089221209211275</v>
      </c>
      <c r="E271">
        <f t="shared" ca="1" si="65"/>
        <v>0.99779503978751516</v>
      </c>
      <c r="F271">
        <f t="shared" ca="1" si="59"/>
        <v>0.9327436985712988</v>
      </c>
      <c r="G271">
        <f t="shared" ca="1" si="57"/>
        <v>0.53250305958010202</v>
      </c>
      <c r="H271">
        <f t="shared" ca="1" si="57"/>
        <v>0.84501626936232876</v>
      </c>
      <c r="I271">
        <f t="shared" ca="1" si="57"/>
        <v>0.53468194332517094</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0.53492804434429186</v>
      </c>
      <c r="E272">
        <f t="shared" ca="1" si="65"/>
        <v>0.71361145470208298</v>
      </c>
      <c r="F272">
        <f t="shared" ca="1" si="59"/>
        <v>0.9522222111694254</v>
      </c>
      <c r="G272">
        <f t="shared" ca="1" si="57"/>
        <v>0.52857064055912284</v>
      </c>
      <c r="H272">
        <f t="shared" ca="1" si="57"/>
        <v>0.7757894431996486</v>
      </c>
      <c r="I272">
        <f t="shared" ca="1" si="57"/>
        <v>0.49268809335171293</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0.79484227467765345</v>
      </c>
      <c r="E273">
        <f t="shared" ca="1" si="65"/>
        <v>0.44127991201924344</v>
      </c>
      <c r="F273">
        <f t="shared" ca="1" si="59"/>
        <v>0.13131539748984011</v>
      </c>
      <c r="G273">
        <f t="shared" ca="1" si="57"/>
        <v>0.1294144914272084</v>
      </c>
      <c r="H273">
        <f t="shared" ca="1" si="57"/>
        <v>2.9664159730173556E-2</v>
      </c>
      <c r="I273">
        <f t="shared" ca="1" si="57"/>
        <v>6.4634936904385265E-2</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6.2749004908167483E-2</v>
      </c>
      <c r="E274">
        <f t="shared" ca="1" si="65"/>
        <v>0.27645809217151263</v>
      </c>
      <c r="F274">
        <f t="shared" ca="1" si="59"/>
        <v>0.59916472108646224</v>
      </c>
      <c r="G274">
        <f t="shared" ca="1" si="57"/>
        <v>0.18012612437850428</v>
      </c>
      <c r="H274">
        <f t="shared" ca="1" si="57"/>
        <v>0.96543000342357421</v>
      </c>
      <c r="I274">
        <f t="shared" ca="1" si="57"/>
        <v>0.44339837540226612</v>
      </c>
      <c r="J274" t="s">
        <v>87</v>
      </c>
      <c r="K274" t="s">
        <v>263</v>
      </c>
      <c r="L274" t="str">
        <f t="shared" si="60"/>
        <v>지정 캐릭터 PP</v>
      </c>
      <c r="M274" t="str">
        <f t="shared" ca="1" si="61"/>
        <v>Actor0037</v>
      </c>
      <c r="N274">
        <f t="shared" ca="1" si="66"/>
        <v>81</v>
      </c>
      <c r="O274" t="str">
        <f>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DI</v>
      </c>
      <c r="P274">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25</v>
      </c>
      <c r="Q274">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56</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T274" t="s">
        <v>87</v>
      </c>
      <c r="U274" t="s">
        <v>264</v>
      </c>
      <c r="V274">
        <v>122</v>
      </c>
      <c r="W274" t="s">
        <v>134</v>
      </c>
      <c r="X274">
        <v>38</v>
      </c>
      <c r="Y274">
        <v>87</v>
      </c>
      <c r="Z274" t="str">
        <f t="shared" ca="1" si="62"/>
        <v>fp</v>
      </c>
      <c r="AA274" t="s">
        <v>87</v>
      </c>
      <c r="AB274" t="s">
        <v>264</v>
      </c>
      <c r="AC274">
        <v>122</v>
      </c>
      <c r="AD274" t="s">
        <v>134</v>
      </c>
      <c r="AE274">
        <v>39</v>
      </c>
      <c r="AF274">
        <v>87</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튤린</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dy":25,"sl":8,"tp":"fp","vl":"Actor0037","cn":122,"pt":"DI","pp":39,"pr":87}</v>
      </c>
      <c r="AK274" t="str">
        <f t="shared" ca="1" si="64"/>
        <v>{"dy":25,"sl":8,"tp":"fp","vl":"Actor0037","cn":122,"pt":"DI","pp":39,"pr":87}</v>
      </c>
    </row>
    <row r="275" spans="1:37">
      <c r="A275">
        <v>26</v>
      </c>
      <c r="B275">
        <v>8</v>
      </c>
      <c r="C275">
        <f t="shared" si="58"/>
        <v>2</v>
      </c>
      <c r="D275">
        <f t="shared" ca="1" si="65"/>
        <v>0.52996378603953953</v>
      </c>
      <c r="E275">
        <f t="shared" ca="1" si="65"/>
        <v>3.5746144467289853E-2</v>
      </c>
      <c r="F275">
        <f t="shared" ca="1" si="59"/>
        <v>0.15248767354723769</v>
      </c>
      <c r="G275">
        <f t="shared" ca="1" si="57"/>
        <v>0.65162381233128497</v>
      </c>
      <c r="H275">
        <f t="shared" ca="1" si="57"/>
        <v>0.10757622105986597</v>
      </c>
      <c r="I275">
        <f t="shared" ca="1" si="57"/>
        <v>0.43937940337218639</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dy":25,"sl":8,"tp":"fp","vl":"Actor0037","cn":122,"pt":"DI","pp":39,"pr":87},{"dy":26,"sl":8}</v>
      </c>
      <c r="AK275" t="str">
        <f t="shared" ca="1" si="64"/>
        <v>{"dy":26,"sl":8}</v>
      </c>
    </row>
    <row r="276" spans="1:37">
      <c r="A276">
        <v>27</v>
      </c>
      <c r="B276">
        <v>8</v>
      </c>
      <c r="C276">
        <f t="shared" si="58"/>
        <v>2</v>
      </c>
      <c r="D276">
        <f t="shared" ca="1" si="65"/>
        <v>0.77526319779418651</v>
      </c>
      <c r="E276">
        <f t="shared" ca="1" si="65"/>
        <v>0.65624483040778347</v>
      </c>
      <c r="F276">
        <f t="shared" ca="1" si="59"/>
        <v>0.30170801558254479</v>
      </c>
      <c r="G276">
        <f t="shared" ca="1" si="57"/>
        <v>0.87038609639628561</v>
      </c>
      <c r="H276">
        <f t="shared" ca="1" si="57"/>
        <v>0.44210619426199838</v>
      </c>
      <c r="I276">
        <f t="shared" ca="1" si="57"/>
        <v>0.62886873420537037</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dy":25,"sl":8,"tp":"fp","vl":"Actor0037","cn":122,"pt":"DI","pp":39,"pr":87},{"dy":26,"sl":8},{"dy":27,"sl":8}</v>
      </c>
      <c r="AK276" t="str">
        <f t="shared" ca="1" si="64"/>
        <v>{"dy":27,"sl":8}</v>
      </c>
    </row>
    <row r="277" spans="1:37">
      <c r="A277">
        <v>28</v>
      </c>
      <c r="B277">
        <v>8</v>
      </c>
      <c r="C277">
        <f t="shared" si="58"/>
        <v>2</v>
      </c>
      <c r="D277">
        <f t="shared" ca="1" si="65"/>
        <v>0.6078765351391695</v>
      </c>
      <c r="E277">
        <f t="shared" ca="1" si="65"/>
        <v>0.82903577986876642</v>
      </c>
      <c r="F277">
        <f t="shared" ca="1" si="59"/>
        <v>0.13726561039096463</v>
      </c>
      <c r="G277">
        <f t="shared" ca="1" si="57"/>
        <v>0.86845912986443274</v>
      </c>
      <c r="H277">
        <f t="shared" ca="1" si="57"/>
        <v>0.77456263583103757</v>
      </c>
      <c r="I277">
        <f t="shared" ca="1" si="57"/>
        <v>0.40150471523779496</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dy":25,"sl":8,"tp":"fp","vl":"Actor0037","cn":122,"pt":"DI","pp":39,"pr":87},{"dy":26,"sl":8},{"dy":27,"sl":8},{"dy":28,"sl":8}</v>
      </c>
      <c r="AK277" t="str">
        <f t="shared" ca="1" si="64"/>
        <v>{"dy":28,"sl":8}</v>
      </c>
    </row>
    <row r="278" spans="1:37">
      <c r="A278">
        <v>29</v>
      </c>
      <c r="B278">
        <v>8</v>
      </c>
      <c r="C278">
        <f t="shared" si="58"/>
        <v>2</v>
      </c>
      <c r="D278">
        <f t="shared" ca="1" si="65"/>
        <v>0.15981913576481821</v>
      </c>
      <c r="E278">
        <f t="shared" ca="1" si="65"/>
        <v>0.34858365416507442</v>
      </c>
      <c r="F278">
        <f t="shared" ca="1" si="59"/>
        <v>0.8542967856911583</v>
      </c>
      <c r="G278">
        <f t="shared" ca="1" si="57"/>
        <v>0.1887886089741474</v>
      </c>
      <c r="H278">
        <f t="shared" ca="1" si="57"/>
        <v>0.42786149939743723</v>
      </c>
      <c r="I278">
        <f t="shared" ca="1" si="57"/>
        <v>0.87958134558299217</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dy":25,"sl":8,"tp":"fp","vl":"Actor0037","cn":122,"pt":"DI","pp":39,"pr":87},{"dy":26,"sl":8},{"dy":27,"sl":8},{"dy":28,"sl":8},{"dy":29,"sl":8}</v>
      </c>
      <c r="AK278" t="str">
        <f t="shared" ca="1" si="64"/>
        <v>{"dy":29,"sl":8}</v>
      </c>
    </row>
    <row r="279" spans="1:37">
      <c r="A279">
        <v>30</v>
      </c>
      <c r="B279">
        <v>8</v>
      </c>
      <c r="C279">
        <f t="shared" si="58"/>
        <v>2</v>
      </c>
      <c r="D279">
        <f t="shared" ca="1" si="65"/>
        <v>0.62438163573776284</v>
      </c>
      <c r="E279">
        <f t="shared" ca="1" si="65"/>
        <v>0.51060526695541175</v>
      </c>
      <c r="F279">
        <f t="shared" ca="1" si="59"/>
        <v>0.35183420666055087</v>
      </c>
      <c r="G279">
        <f t="shared" ca="1" si="57"/>
        <v>4.8742569776997313E-2</v>
      </c>
      <c r="H279">
        <f t="shared" ca="1" si="57"/>
        <v>0.68748617182465255</v>
      </c>
      <c r="I279">
        <f t="shared" ca="1" si="57"/>
        <v>0.97012078735093976</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dy":25,"sl":8,"tp":"fp","vl":"Actor0037","cn":122,"pt":"DI","pp":39,"pr":87},{"dy":26,"sl":8},{"dy":27,"sl":8},{"dy":28,"sl":8},{"dy":29,"sl":8},{"dy":30,"sl":8}</v>
      </c>
      <c r="AK279" t="str">
        <f t="shared" ca="1" si="64"/>
        <v>{"dy":30,"sl":8}</v>
      </c>
    </row>
    <row r="280" spans="1:37">
      <c r="A280">
        <v>31</v>
      </c>
      <c r="B280">
        <v>8</v>
      </c>
      <c r="C280">
        <f t="shared" si="58"/>
        <v>2</v>
      </c>
      <c r="D280">
        <f t="shared" ca="1" si="65"/>
        <v>0.91223613272811821</v>
      </c>
      <c r="E280">
        <f t="shared" ca="1" si="65"/>
        <v>0.22411692522000004</v>
      </c>
      <c r="F280">
        <f t="shared" ca="1" si="59"/>
        <v>0.95251586438887581</v>
      </c>
      <c r="G280">
        <f t="shared" ca="1" si="57"/>
        <v>0.19302130002905205</v>
      </c>
      <c r="H280">
        <f t="shared" ca="1" si="57"/>
        <v>0.97444066096545701</v>
      </c>
      <c r="I280">
        <f t="shared" ca="1" si="57"/>
        <v>0.53760004907696513</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8301","cn":1,"pt":"DI","pr":95},{"dy":25,"sl":1,"tp":"fe","vl":"Equip6302","cn":1,"pt":"GO","pr":22900},{"dy":25,"sl":2,"tp":"uph","vl":"32287","cn":10,"pt":"GO","pr":1000},{"dy":25,"sl":3,"tp":"upn","vl":"9589","cn":9,"pt":"GO","pr":900},{"dy":25,"sl":4,"tp":"upn","vl":"39530","cn":11,"pt":"GO","pr":1100},{"dy":25,"sl":5},{"dy":25,"sl":6},{"dy":26,"sl":0,"tp":"bn","cn":1,"pt":"DI","pr":29},{"dy":26,"sl":1,"tp":"fe","vl":"Equip8401","cn":1,"pt":"DI","pp":243,"pr":143},{"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tp":"fc","vl":"Actor0240","cn":1,"pt":"DI","pp":507,"pr":359},{"dy":26,"sl":7},{"dy":27,"sl":7},{"dy":28,"sl":7},{"dy":29,"sl":7},{"dy":30,"sl":7},{"dy":31,"sl":7},{"dy":1,"sl":8},{"dy":2,"sl":8},{"dy":3,"sl":8},{"dy":4,"sl":8},{"dy":5,"sl":8},{"dy":6,"sl":8},{"dy":7,"sl":8,"tp":"fl1","vl":"Actor1002","cn":1,"pt":"DI","pp":200,"pr":115},{"dy":8,"sl":8,"tp":"fl1","vl":"Actor1002","cn":1,"pt":"DI","pp":200,"pr":115},{"dy":9,"sl":8},{"dy":10,"sl":8},{"dy":11,"sl":8},{"dy":12,"sl":8},{"dy":13,"sl":8},{"dy":14,"sl":8},{"dy":15,"sl":8},{"dy":16,"sl":8},{"dy":17,"sl":8},{"dy":18,"sl":8},{"dy":19,"sl":8},{"dy":20,"sl":8},{"dy":21,"sl":8},{"dy":22,"sl":8},{"dy":23,"sl":8},{"dy":24,"sl":8},{"dy":25,"sl":8,"tp":"fp","vl":"Actor0037","cn":122,"pt":"DI","pp":39,"pr":87},{"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B4" sqref="B4:F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248</v>
      </c>
      <c r="C2" s="1">
        <v>0.99</v>
      </c>
      <c r="D2" s="1">
        <v>1200</v>
      </c>
      <c r="E2">
        <v>15</v>
      </c>
    </row>
    <row r="3" spans="1:6">
      <c r="A3" t="s">
        <v>16</v>
      </c>
      <c r="B3" t="s">
        <v>250</v>
      </c>
      <c r="C3" s="1">
        <v>4.99</v>
      </c>
      <c r="D3" s="1">
        <v>5900</v>
      </c>
      <c r="E3">
        <v>85</v>
      </c>
    </row>
    <row r="4" spans="1:6">
      <c r="A4" t="s">
        <v>17</v>
      </c>
      <c r="B4" t="s">
        <v>252</v>
      </c>
      <c r="C4" s="1">
        <v>9.99</v>
      </c>
      <c r="D4" s="1">
        <v>12000</v>
      </c>
      <c r="E4">
        <v>180</v>
      </c>
      <c r="F4" t="s">
        <v>21</v>
      </c>
    </row>
    <row r="5" spans="1:6">
      <c r="A5" t="s">
        <v>18</v>
      </c>
      <c r="B5" t="s">
        <v>253</v>
      </c>
      <c r="C5" s="1">
        <v>19.989999999999998</v>
      </c>
      <c r="D5" s="1">
        <v>25000</v>
      </c>
      <c r="E5">
        <v>390</v>
      </c>
    </row>
    <row r="6" spans="1:6">
      <c r="A6" t="s">
        <v>19</v>
      </c>
      <c r="B6" t="s">
        <v>249</v>
      </c>
      <c r="C6" s="1">
        <v>49.99</v>
      </c>
      <c r="D6" s="1">
        <v>65000</v>
      </c>
      <c r="E6">
        <v>1050</v>
      </c>
    </row>
    <row r="7" spans="1:6">
      <c r="A7" t="s">
        <v>20</v>
      </c>
      <c r="B7" t="s">
        <v>251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254</v>
      </c>
      <c r="C2">
        <v>30</v>
      </c>
      <c r="D2">
        <v>9500</v>
      </c>
    </row>
    <row r="3" spans="1:6">
      <c r="A3" t="s">
        <v>7</v>
      </c>
      <c r="B3" t="s">
        <v>255</v>
      </c>
      <c r="C3">
        <v>140</v>
      </c>
      <c r="D3">
        <v>48000</v>
      </c>
      <c r="E3" t="s">
        <v>10</v>
      </c>
      <c r="F3">
        <v>8</v>
      </c>
    </row>
    <row r="4" spans="1:6">
      <c r="A4" t="s">
        <v>8</v>
      </c>
      <c r="B4" t="s">
        <v>256</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2020-12-25T07:59:37Z</dcterms:modified>
</cp:coreProperties>
</file>