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37C0ADDE-AE1E-4C01-9271-3B95A210AE3B}" xr6:coauthVersionLast="45" xr6:coauthVersionMax="45" xr10:uidLastSave="{00000000-0000-0000-0000-000000000000}"/>
  <bookViews>
    <workbookView xWindow="-28920" yWindow="-120" windowWidth="29040" windowHeight="15840" tabRatio="653" firstSheet="1" activeTab="2" xr2:uid="{1BFDBDDD-03BC-42BF-BA52-8E4216F92F7B}"/>
    <workbookView xWindow="-120" yWindow="-120" windowWidth="29040" windowHeight="15840" tabRatio="651" activeTab="3"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51" i="11" l="1"/>
  <c r="S51" i="11"/>
  <c r="D51" i="11"/>
  <c r="C51" i="11"/>
  <c r="B51" i="11"/>
  <c r="V51" i="11" s="1"/>
  <c r="T48" i="11"/>
  <c r="S48" i="11"/>
  <c r="D48" i="11"/>
  <c r="C48" i="11"/>
  <c r="B48" i="11"/>
  <c r="V48" i="11" s="1"/>
  <c r="T35" i="11"/>
  <c r="S35" i="11"/>
  <c r="D35" i="11"/>
  <c r="C35" i="11"/>
  <c r="B35" i="11"/>
  <c r="V35" i="11" s="1"/>
  <c r="T20" i="11"/>
  <c r="S20" i="11"/>
  <c r="D20" i="11"/>
  <c r="C20" i="11"/>
  <c r="B20" i="11"/>
  <c r="V20" i="11" s="1"/>
  <c r="T4" i="11"/>
  <c r="S4" i="11"/>
  <c r="D4" i="11"/>
  <c r="C4" i="11"/>
  <c r="B4" i="11"/>
  <c r="V4" i="11" s="1"/>
  <c r="T52" i="11"/>
  <c r="S52" i="11"/>
  <c r="D52" i="11"/>
  <c r="C52" i="11"/>
  <c r="T53" i="11"/>
  <c r="S53" i="11"/>
  <c r="D53" i="11"/>
  <c r="C53" i="11"/>
  <c r="T49" i="11"/>
  <c r="S49" i="11"/>
  <c r="D49" i="11"/>
  <c r="C49" i="11"/>
  <c r="T50" i="11"/>
  <c r="S50" i="11"/>
  <c r="D50" i="11"/>
  <c r="C50" i="11"/>
  <c r="T36" i="11"/>
  <c r="S36" i="11"/>
  <c r="D36" i="11"/>
  <c r="C36" i="11"/>
  <c r="T37" i="11"/>
  <c r="S37" i="11"/>
  <c r="D37" i="11"/>
  <c r="C37" i="11"/>
  <c r="T21" i="11"/>
  <c r="S21" i="11"/>
  <c r="D21" i="11"/>
  <c r="C21" i="11"/>
  <c r="T22" i="11"/>
  <c r="S22" i="11"/>
  <c r="D22" i="11"/>
  <c r="C22" i="11"/>
  <c r="C18" i="11"/>
  <c r="D18" i="11"/>
  <c r="S18" i="11"/>
  <c r="T18" i="11"/>
  <c r="T19" i="11"/>
  <c r="S19" i="11"/>
  <c r="D19" i="11"/>
  <c r="C19" i="11"/>
  <c r="T5" i="11"/>
  <c r="S5" i="11"/>
  <c r="D5" i="11"/>
  <c r="C5" i="11"/>
  <c r="T6" i="11"/>
  <c r="S6" i="11"/>
  <c r="D6" i="11"/>
  <c r="C6" i="11"/>
  <c r="C62" i="11"/>
  <c r="D62" i="11"/>
  <c r="S62" i="11"/>
  <c r="T62" i="11"/>
  <c r="C63" i="11" l="1"/>
  <c r="D63" i="11"/>
  <c r="S63" i="11"/>
  <c r="T63" i="11"/>
  <c r="C64" i="11"/>
  <c r="D64" i="11"/>
  <c r="S64" i="11"/>
  <c r="T64" i="11"/>
  <c r="C59" i="11"/>
  <c r="D59" i="11"/>
  <c r="S59" i="11"/>
  <c r="T59" i="11"/>
  <c r="C60" i="11"/>
  <c r="D60" i="11"/>
  <c r="S60" i="11"/>
  <c r="T60" i="11"/>
  <c r="C42" i="11"/>
  <c r="D42" i="11"/>
  <c r="S42" i="11"/>
  <c r="T42" i="11"/>
  <c r="C43" i="11"/>
  <c r="D43" i="11"/>
  <c r="S43" i="11"/>
  <c r="T43" i="11"/>
  <c r="C25" i="11"/>
  <c r="D25" i="11"/>
  <c r="S25" i="11"/>
  <c r="T25" i="11"/>
  <c r="C26" i="11"/>
  <c r="D26" i="11"/>
  <c r="S26" i="11"/>
  <c r="T26" i="11"/>
  <c r="C27" i="11"/>
  <c r="D27" i="11"/>
  <c r="S27" i="11"/>
  <c r="T27" i="11"/>
  <c r="C28" i="11"/>
  <c r="D28" i="11"/>
  <c r="S28" i="11"/>
  <c r="T28" i="11"/>
  <c r="T11" i="11"/>
  <c r="S11" i="11"/>
  <c r="D11" i="11"/>
  <c r="C11" i="11"/>
  <c r="C12" i="11"/>
  <c r="D12" i="11"/>
  <c r="S12" i="11"/>
  <c r="T12" i="11"/>
  <c r="T13" i="11"/>
  <c r="S13" i="11"/>
  <c r="D13" i="11"/>
  <c r="C13" i="11"/>
  <c r="B13" i="11"/>
  <c r="V13" i="11" s="1"/>
  <c r="AB33" i="11" l="1"/>
  <c r="T47" i="11"/>
  <c r="S47" i="11"/>
  <c r="D47" i="11"/>
  <c r="C47" i="11"/>
  <c r="T32" i="11"/>
  <c r="S32" i="11"/>
  <c r="D32" i="11"/>
  <c r="C32" i="11"/>
  <c r="T70" i="11"/>
  <c r="S70" i="11"/>
  <c r="D70" i="11"/>
  <c r="C70" i="11"/>
  <c r="B69" i="11" l="1"/>
  <c r="B67" i="11"/>
  <c r="B65" i="11"/>
  <c r="B63" i="11"/>
  <c r="B61" i="11"/>
  <c r="B62" i="11" s="1"/>
  <c r="B58" i="11"/>
  <c r="B59" i="11" s="1"/>
  <c r="B56" i="11"/>
  <c r="B54" i="11"/>
  <c r="B55" i="11" s="1"/>
  <c r="B52" i="11"/>
  <c r="E51" i="11" s="1"/>
  <c r="B46" i="11"/>
  <c r="B47" i="11" s="1"/>
  <c r="V47" i="11" s="1"/>
  <c r="B44" i="11"/>
  <c r="B45" i="11" s="1"/>
  <c r="B42" i="11"/>
  <c r="B40" i="11"/>
  <c r="B41" i="11" s="1"/>
  <c r="B38" i="11"/>
  <c r="B33" i="11"/>
  <c r="B31" i="11"/>
  <c r="B32" i="11" s="1"/>
  <c r="V32" i="11" s="1"/>
  <c r="B29" i="11"/>
  <c r="B23" i="11"/>
  <c r="B24" i="11" s="1"/>
  <c r="E23" i="11" s="1"/>
  <c r="B21" i="11"/>
  <c r="E20" i="11" s="1"/>
  <c r="B17" i="11"/>
  <c r="B15" i="11"/>
  <c r="B16" i="11" s="1"/>
  <c r="B14" i="11"/>
  <c r="E13" i="11" s="1"/>
  <c r="B9" i="11"/>
  <c r="B10" i="11" s="1"/>
  <c r="E9" i="11" s="1"/>
  <c r="B7" i="11"/>
  <c r="B8" i="11" s="1"/>
  <c r="B5" i="11"/>
  <c r="E4" i="11" s="1"/>
  <c r="B2" i="11"/>
  <c r="T68" i="11"/>
  <c r="S68" i="11"/>
  <c r="D68" i="11"/>
  <c r="C68" i="11"/>
  <c r="B53" i="11" l="1"/>
  <c r="E52" i="11" s="1"/>
  <c r="V52" i="11"/>
  <c r="B22" i="11"/>
  <c r="E21" i="11" s="1"/>
  <c r="V21" i="11"/>
  <c r="V5" i="11"/>
  <c r="B6" i="11"/>
  <c r="E5" i="11" s="1"/>
  <c r="V62" i="11"/>
  <c r="E62" i="11"/>
  <c r="V63" i="11"/>
  <c r="V59" i="11"/>
  <c r="E58" i="11"/>
  <c r="B60" i="11"/>
  <c r="E59" i="11" s="1"/>
  <c r="B43" i="11"/>
  <c r="E42" i="11" s="1"/>
  <c r="V42" i="11"/>
  <c r="B27" i="11"/>
  <c r="B11" i="11"/>
  <c r="E10" i="11" s="1"/>
  <c r="B64" i="11"/>
  <c r="B49" i="11"/>
  <c r="E48" i="11" s="1"/>
  <c r="E47" i="11"/>
  <c r="B34" i="11"/>
  <c r="E34" i="11" s="1"/>
  <c r="E32" i="11"/>
  <c r="E15" i="11"/>
  <c r="B18" i="11"/>
  <c r="B70" i="11"/>
  <c r="E69" i="11" s="1"/>
  <c r="B57" i="11"/>
  <c r="E57" i="11" s="1"/>
  <c r="E31" i="11"/>
  <c r="B66" i="11"/>
  <c r="E66" i="11" s="1"/>
  <c r="B39" i="11"/>
  <c r="E54" i="11"/>
  <c r="E44" i="11"/>
  <c r="E45" i="11"/>
  <c r="E46" i="11"/>
  <c r="E41" i="11"/>
  <c r="E40" i="11"/>
  <c r="B68" i="11"/>
  <c r="E61" i="11"/>
  <c r="B30" i="11"/>
  <c r="E30" i="11" s="1"/>
  <c r="B36" i="11"/>
  <c r="E35" i="11" s="1"/>
  <c r="E7" i="11"/>
  <c r="E8" i="11"/>
  <c r="B3" i="11"/>
  <c r="E53" i="11" l="1"/>
  <c r="V53" i="11"/>
  <c r="V49" i="11"/>
  <c r="B50" i="11"/>
  <c r="E49" i="11" s="1"/>
  <c r="E22" i="11"/>
  <c r="V22" i="11"/>
  <c r="V36" i="11"/>
  <c r="B37" i="11"/>
  <c r="E36" i="11" s="1"/>
  <c r="V18" i="11"/>
  <c r="B19" i="11"/>
  <c r="E18" i="11" s="1"/>
  <c r="E6" i="11"/>
  <c r="V6" i="11"/>
  <c r="V64" i="11"/>
  <c r="E64" i="11"/>
  <c r="E63" i="11"/>
  <c r="V60" i="11"/>
  <c r="E60" i="11"/>
  <c r="E43" i="11"/>
  <c r="V43" i="11"/>
  <c r="V27" i="11"/>
  <c r="B28" i="11"/>
  <c r="E27" i="11" s="1"/>
  <c r="B25" i="11"/>
  <c r="E24" i="11" s="1"/>
  <c r="V11" i="11"/>
  <c r="B12" i="11"/>
  <c r="E16" i="11"/>
  <c r="E17" i="11"/>
  <c r="E33" i="11"/>
  <c r="V70" i="11"/>
  <c r="E56" i="11"/>
  <c r="E65" i="11"/>
  <c r="E39" i="11"/>
  <c r="E38" i="11"/>
  <c r="E55" i="11"/>
  <c r="E2" i="11"/>
  <c r="E68" i="11"/>
  <c r="V68" i="11"/>
  <c r="E67" i="11"/>
  <c r="E29" i="11"/>
  <c r="E14" i="11"/>
  <c r="E3" i="11" l="1"/>
  <c r="V50" i="11"/>
  <c r="E50" i="11"/>
  <c r="V37" i="11"/>
  <c r="E37" i="11"/>
  <c r="V19" i="11"/>
  <c r="E19" i="11"/>
  <c r="V25" i="11"/>
  <c r="B26" i="11"/>
  <c r="E28" i="11"/>
  <c r="V28" i="11"/>
  <c r="E12" i="11"/>
  <c r="V12" i="11"/>
  <c r="E11" i="11"/>
  <c r="E70" i="11"/>
  <c r="E26" i="11" l="1"/>
  <c r="V26" i="11"/>
  <c r="E25" i="11"/>
  <c r="AH333" i="9"/>
  <c r="AB32" i="11" l="1"/>
  <c r="AB31" i="11" l="1"/>
  <c r="AB30" i="11"/>
  <c r="AB29" i="11"/>
  <c r="AB28" i="11"/>
  <c r="AB27" i="11"/>
  <c r="AB26" i="11"/>
  <c r="AB25" i="11"/>
  <c r="AB24" i="11"/>
  <c r="AB23" i="11"/>
  <c r="AB22" i="11"/>
  <c r="AB21" i="11"/>
  <c r="AB20" i="11"/>
  <c r="AB19" i="11"/>
  <c r="AB18" i="11"/>
  <c r="AB17" i="11"/>
  <c r="AB16" i="11"/>
  <c r="AB15" i="11"/>
  <c r="AB14" i="11"/>
  <c r="AB13" i="11"/>
  <c r="AB12" i="11"/>
  <c r="AB11" i="11"/>
  <c r="AB10" i="11"/>
  <c r="AB9" i="11"/>
  <c r="AB8" i="11"/>
  <c r="AB7" i="11"/>
  <c r="AB6" i="11"/>
  <c r="AB5" i="11"/>
  <c r="AB4" i="11"/>
  <c r="AB3" i="11"/>
  <c r="AB2" i="11"/>
  <c r="AF81" i="11" l="1"/>
  <c r="AF80" i="11"/>
  <c r="AF79" i="11"/>
  <c r="AF78" i="11"/>
  <c r="AF77" i="11"/>
  <c r="AF76" i="11"/>
  <c r="AF75" i="11"/>
  <c r="AF74" i="11"/>
  <c r="AF73" i="11"/>
  <c r="AF72" i="11"/>
  <c r="AF71" i="11"/>
  <c r="AF70" i="11"/>
  <c r="AF69" i="11"/>
  <c r="AF68" i="11"/>
  <c r="AF67" i="11"/>
  <c r="AF66" i="11"/>
  <c r="AF65" i="11"/>
  <c r="AF64" i="11"/>
  <c r="AF63" i="11"/>
  <c r="AF62" i="11"/>
  <c r="AF61" i="11"/>
  <c r="AF60" i="11"/>
  <c r="AF59" i="11"/>
  <c r="AF58" i="11"/>
  <c r="AF57" i="11"/>
  <c r="AF56" i="11"/>
  <c r="AF55" i="11"/>
  <c r="AF54" i="11"/>
  <c r="AF53" i="11"/>
  <c r="AF52" i="11"/>
  <c r="AF51" i="11"/>
  <c r="AF50" i="11"/>
  <c r="AF49" i="11"/>
  <c r="AF48" i="11"/>
  <c r="AF47" i="11"/>
  <c r="AF46" i="11"/>
  <c r="AF45" i="11"/>
  <c r="AF44" i="11"/>
  <c r="AF43" i="11"/>
  <c r="AF42" i="11"/>
  <c r="AF41" i="11"/>
  <c r="AF40" i="11"/>
  <c r="AF39" i="11"/>
  <c r="AF38" i="11"/>
  <c r="AF37" i="11"/>
  <c r="AF36" i="11"/>
  <c r="AF35" i="11"/>
  <c r="AF34" i="11"/>
  <c r="AF33" i="11"/>
  <c r="AF32" i="11"/>
  <c r="AF31" i="11"/>
  <c r="AF30" i="11"/>
  <c r="AF29" i="11"/>
  <c r="AF28" i="11"/>
  <c r="AF27" i="11"/>
  <c r="AF26" i="11"/>
  <c r="AF25" i="11"/>
  <c r="AF24" i="11"/>
  <c r="AF23" i="11"/>
  <c r="AF22" i="11"/>
  <c r="AF21" i="11"/>
  <c r="AF20" i="11"/>
  <c r="AF19" i="11"/>
  <c r="AF18" i="11"/>
  <c r="AF17" i="11"/>
  <c r="AF16" i="11"/>
  <c r="AF15" i="11"/>
  <c r="AF14" i="11"/>
  <c r="AF13" i="11"/>
  <c r="AF12" i="11"/>
  <c r="AF11" i="11"/>
  <c r="AF10" i="11"/>
  <c r="AF9" i="11"/>
  <c r="AF8" i="11"/>
  <c r="AF7" i="11"/>
  <c r="AF6" i="11"/>
  <c r="AF5" i="11"/>
  <c r="AF4" i="11"/>
  <c r="AF3" i="11"/>
  <c r="AF2" i="11"/>
  <c r="AH43" i="9" l="1"/>
  <c r="AH290" i="9" l="1"/>
  <c r="AI290" i="9"/>
  <c r="AJ290" i="9"/>
  <c r="AI287" i="9"/>
  <c r="AJ287" i="9"/>
  <c r="J28" i="8" l="1"/>
  <c r="J29" i="8"/>
  <c r="T39" i="11" l="1"/>
  <c r="S69" i="11"/>
  <c r="S67" i="11"/>
  <c r="S66" i="11"/>
  <c r="S65" i="11"/>
  <c r="S61" i="11"/>
  <c r="S58" i="11"/>
  <c r="S57" i="11"/>
  <c r="S56" i="11"/>
  <c r="S55" i="11"/>
  <c r="S54" i="11"/>
  <c r="S46" i="11"/>
  <c r="S45" i="11"/>
  <c r="S44" i="11"/>
  <c r="S41" i="11"/>
  <c r="S40" i="11"/>
  <c r="S39" i="11"/>
  <c r="S38" i="11"/>
  <c r="S34" i="11"/>
  <c r="S33" i="11"/>
  <c r="S31" i="11"/>
  <c r="S30" i="11"/>
  <c r="S29" i="11"/>
  <c r="S24" i="11"/>
  <c r="S23" i="11"/>
  <c r="S17" i="11"/>
  <c r="S16" i="11"/>
  <c r="S15" i="11"/>
  <c r="S14" i="11"/>
  <c r="S10" i="11"/>
  <c r="S9" i="11"/>
  <c r="S8" i="11"/>
  <c r="S7" i="11"/>
  <c r="S3" i="11"/>
  <c r="S2" i="11"/>
  <c r="V69" i="11" l="1"/>
  <c r="V67" i="11"/>
  <c r="V66" i="11"/>
  <c r="V65" i="11"/>
  <c r="V61" i="11"/>
  <c r="V58" i="11"/>
  <c r="V57" i="11"/>
  <c r="V56" i="11"/>
  <c r="V55" i="11"/>
  <c r="V54" i="11"/>
  <c r="V46" i="11"/>
  <c r="V45" i="11"/>
  <c r="V44" i="11"/>
  <c r="V41" i="11"/>
  <c r="V40" i="11"/>
  <c r="V39" i="11"/>
  <c r="V38" i="11"/>
  <c r="V34" i="11"/>
  <c r="V33" i="11"/>
  <c r="V31" i="11"/>
  <c r="V30" i="11"/>
  <c r="V29" i="11"/>
  <c r="V24" i="11"/>
  <c r="V23" i="11"/>
  <c r="V17" i="11"/>
  <c r="V16" i="11"/>
  <c r="V15" i="11"/>
  <c r="V14" i="11"/>
  <c r="V10" i="11"/>
  <c r="V9" i="11"/>
  <c r="V8" i="11"/>
  <c r="V7" i="11"/>
  <c r="V3" i="11"/>
  <c r="V2" i="11"/>
  <c r="U2" i="11" s="1"/>
  <c r="U3" i="11" l="1"/>
  <c r="U4" i="11" s="1"/>
  <c r="U5" i="11" l="1"/>
  <c r="U6" i="11" l="1"/>
  <c r="U7" i="11" s="1"/>
  <c r="U8" i="11" s="1"/>
  <c r="U9" i="11" s="1"/>
  <c r="U10" i="11" s="1"/>
  <c r="U11" i="11" l="1"/>
  <c r="U12" i="11" s="1"/>
  <c r="U13" i="11" s="1"/>
  <c r="U14" i="11" s="1"/>
  <c r="U15" i="11" s="1"/>
  <c r="U16" i="11" s="1"/>
  <c r="C69" i="11"/>
  <c r="C67" i="11"/>
  <c r="C66" i="11"/>
  <c r="C65" i="11"/>
  <c r="C61" i="11"/>
  <c r="C58" i="11"/>
  <c r="C57" i="11"/>
  <c r="C56" i="11"/>
  <c r="C55" i="11"/>
  <c r="C54" i="11"/>
  <c r="C46" i="11"/>
  <c r="C45" i="11"/>
  <c r="C44" i="11"/>
  <c r="C41" i="11"/>
  <c r="C40" i="11"/>
  <c r="C39" i="11"/>
  <c r="C38" i="11"/>
  <c r="C34" i="11"/>
  <c r="C33" i="11"/>
  <c r="C31" i="11"/>
  <c r="C30" i="11"/>
  <c r="C29" i="11"/>
  <c r="C24" i="11"/>
  <c r="C23" i="11"/>
  <c r="C17" i="11"/>
  <c r="C16" i="11"/>
  <c r="C15" i="11"/>
  <c r="C14" i="11"/>
  <c r="C10" i="11"/>
  <c r="C9" i="11"/>
  <c r="C8" i="11"/>
  <c r="C7" i="11"/>
  <c r="C3" i="11"/>
  <c r="C2" i="11"/>
  <c r="T69" i="11"/>
  <c r="T67" i="11"/>
  <c r="T66" i="11"/>
  <c r="T65" i="11"/>
  <c r="T61" i="11"/>
  <c r="T58" i="11"/>
  <c r="T57" i="11"/>
  <c r="T56" i="11"/>
  <c r="T55" i="11"/>
  <c r="T54" i="11"/>
  <c r="T46" i="11"/>
  <c r="T45" i="11"/>
  <c r="T44" i="11"/>
  <c r="T41" i="11"/>
  <c r="T40" i="11"/>
  <c r="T38" i="11"/>
  <c r="T34" i="11"/>
  <c r="T33" i="11"/>
  <c r="T31" i="11"/>
  <c r="T30" i="11"/>
  <c r="T29" i="11"/>
  <c r="T24" i="11"/>
  <c r="T23" i="11"/>
  <c r="T17" i="11"/>
  <c r="T16" i="11"/>
  <c r="T15" i="11"/>
  <c r="T14" i="11"/>
  <c r="T10" i="11"/>
  <c r="T9" i="11"/>
  <c r="T8" i="11"/>
  <c r="T7" i="11"/>
  <c r="T3" i="11"/>
  <c r="T2" i="11"/>
  <c r="U17" i="11" l="1"/>
  <c r="U18" i="11" s="1"/>
  <c r="AZ6" i="9"/>
  <c r="U19" i="11" l="1"/>
  <c r="AI373" i="9"/>
  <c r="AI372" i="9"/>
  <c r="AI371" i="9"/>
  <c r="AI370" i="9"/>
  <c r="AI369" i="9"/>
  <c r="AI368" i="9"/>
  <c r="AI367" i="9"/>
  <c r="AI366" i="9"/>
  <c r="AI365" i="9"/>
  <c r="AW10" i="9" s="1"/>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1" i="9"/>
  <c r="AH300" i="9"/>
  <c r="AH295" i="9"/>
  <c r="AH291" i="9"/>
  <c r="AH286"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0" i="9"/>
  <c r="AH15" i="9"/>
  <c r="AH11" i="9"/>
  <c r="AH10" i="9"/>
  <c r="U20" i="11" l="1"/>
  <c r="U21" i="11" s="1"/>
  <c r="U22" i="11" s="1"/>
  <c r="U23" i="11" s="1"/>
  <c r="U24" i="11" s="1"/>
  <c r="U25" i="11" s="1"/>
  <c r="U26" i="11" s="1"/>
  <c r="U27" i="11" s="1"/>
  <c r="U28" i="11" s="1"/>
  <c r="U29" i="11" s="1"/>
  <c r="U30" i="11" s="1"/>
  <c r="U31" i="11" s="1"/>
  <c r="U32" i="11" s="1"/>
  <c r="U33" i="11" s="1"/>
  <c r="U34" i="11" s="1"/>
  <c r="AW11" i="9"/>
  <c r="AW12" i="9"/>
  <c r="AW8" i="9"/>
  <c r="AW9" i="9"/>
  <c r="AW13" i="9"/>
  <c r="AW5" i="9"/>
  <c r="AW4" i="9"/>
  <c r="AW3" i="9"/>
  <c r="AW6" i="9"/>
  <c r="AW7" i="9"/>
  <c r="AW14" i="9"/>
  <c r="AW15" i="9"/>
  <c r="AW2" i="9"/>
  <c r="U35" i="11" l="1"/>
  <c r="U36" i="11" s="1"/>
  <c r="U37" i="11" s="1"/>
  <c r="U38" i="11" s="1"/>
  <c r="U39" i="11" s="1"/>
  <c r="U40" i="11" s="1"/>
  <c r="U41" i="11" s="1"/>
  <c r="U42" i="11" s="1"/>
  <c r="U43" i="11" s="1"/>
  <c r="U44" i="11" s="1"/>
  <c r="U45" i="11" s="1"/>
  <c r="U46" i="11" s="1"/>
  <c r="U47" i="11" s="1"/>
  <c r="J32" i="8"/>
  <c r="J31" i="8"/>
  <c r="J30" i="8"/>
  <c r="J27" i="8"/>
  <c r="J26" i="8"/>
  <c r="J25" i="8"/>
  <c r="J24" i="8"/>
  <c r="J23" i="8"/>
  <c r="J22" i="8"/>
  <c r="J21" i="8"/>
  <c r="J20" i="8"/>
  <c r="J19" i="8"/>
  <c r="J18" i="8"/>
  <c r="J17" i="8"/>
  <c r="J16" i="8"/>
  <c r="J15" i="8"/>
  <c r="J14" i="8"/>
  <c r="J13" i="8"/>
  <c r="J12" i="8"/>
  <c r="J11" i="8"/>
  <c r="J10" i="8"/>
  <c r="J9" i="8"/>
  <c r="J8" i="8"/>
  <c r="J7" i="8"/>
  <c r="J6" i="8"/>
  <c r="J5" i="8"/>
  <c r="J4" i="8"/>
  <c r="J3" i="8"/>
  <c r="J2" i="8"/>
  <c r="U48" i="11" l="1"/>
  <c r="U49" i="11" s="1"/>
  <c r="U50" i="11" s="1"/>
  <c r="AK15" i="9"/>
  <c r="AK26" i="9"/>
  <c r="AK30" i="9"/>
  <c r="AK31" i="9"/>
  <c r="AK35" i="9"/>
  <c r="AK37" i="9"/>
  <c r="AK44" i="9"/>
  <c r="AK47" i="9"/>
  <c r="AK50" i="9"/>
  <c r="AK51" i="9"/>
  <c r="AK55" i="9"/>
  <c r="AK60" i="9"/>
  <c r="AK61" i="9"/>
  <c r="AK64" i="9"/>
  <c r="AK76" i="9"/>
  <c r="AK80" i="9"/>
  <c r="AK81" i="9"/>
  <c r="AK87" i="9"/>
  <c r="AK94" i="9"/>
  <c r="AK95" i="9"/>
  <c r="AK96" i="9"/>
  <c r="AK106" i="9"/>
  <c r="AK114" i="9"/>
  <c r="AK116" i="9"/>
  <c r="AK130" i="9"/>
  <c r="AK131" i="9"/>
  <c r="AK134" i="9"/>
  <c r="AK136" i="9"/>
  <c r="AK145" i="9"/>
  <c r="AK150" i="9"/>
  <c r="AK151" i="9"/>
  <c r="AK154" i="9"/>
  <c r="AK156" i="9"/>
  <c r="AK165" i="9"/>
  <c r="AK175" i="9"/>
  <c r="AK185" i="9"/>
  <c r="AK194" i="9"/>
  <c r="AK216" i="9"/>
  <c r="AK224" i="9"/>
  <c r="AK231" i="9"/>
  <c r="AK234" i="9"/>
  <c r="AK286" i="9"/>
  <c r="AK295" i="9"/>
  <c r="AK300" i="9"/>
  <c r="AK301" i="9"/>
  <c r="AK311" i="9"/>
  <c r="AK312" i="9"/>
  <c r="AK313" i="9"/>
  <c r="AK314" i="9"/>
  <c r="AK315" i="9"/>
  <c r="AK316" i="9"/>
  <c r="AK317" i="9"/>
  <c r="AK318" i="9"/>
  <c r="AK319" i="9"/>
  <c r="AK320" i="9"/>
  <c r="AK321" i="9"/>
  <c r="AK322" i="9"/>
  <c r="AK325" i="9"/>
  <c r="AK328" i="9"/>
  <c r="AK329" i="9"/>
  <c r="AK343" i="9"/>
  <c r="AK344" i="9"/>
  <c r="AK345" i="9"/>
  <c r="AK346" i="9"/>
  <c r="AK347" i="9"/>
  <c r="AK348" i="9"/>
  <c r="AK349" i="9"/>
  <c r="AK350" i="9"/>
  <c r="AK351" i="9"/>
  <c r="AK352" i="9"/>
  <c r="AK353" i="9"/>
  <c r="AK356" i="9"/>
  <c r="AK359" i="9"/>
  <c r="AK360" i="9"/>
  <c r="AK364" i="9"/>
  <c r="U51" i="11" l="1"/>
  <c r="U52" i="11" s="1"/>
  <c r="U53" i="11" s="1"/>
  <c r="U54" i="11" s="1"/>
  <c r="U55" i="11" s="1"/>
  <c r="U56" i="11" s="1"/>
  <c r="U57" i="11" s="1"/>
  <c r="U58" i="11" s="1"/>
  <c r="U59" i="11" s="1"/>
  <c r="U60" i="11" s="1"/>
  <c r="U61" i="11" s="1"/>
  <c r="U62" i="11" s="1"/>
  <c r="U63" i="11" s="1"/>
  <c r="U64" i="11" s="1"/>
  <c r="U65" i="11" s="1"/>
  <c r="U66" i="11" s="1"/>
  <c r="U67" i="11" s="1"/>
  <c r="U68" i="11" s="1"/>
  <c r="U69" i="11" s="1"/>
  <c r="U70" i="11" s="1"/>
  <c r="AU12" i="9"/>
  <c r="AU11" i="9"/>
  <c r="AU10" i="9"/>
  <c r="X2" i="11" l="1"/>
  <c r="AU20" i="9"/>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M351" i="9"/>
  <c r="M340" i="9"/>
  <c r="M326" i="9"/>
  <c r="M362" i="9"/>
  <c r="S336" i="9" l="1"/>
  <c r="S60" i="9"/>
  <c r="P367" i="9"/>
  <c r="R80" i="9"/>
  <c r="Q80" i="9"/>
  <c r="R322" i="9"/>
  <c r="Q322" i="9"/>
  <c r="R310" i="9"/>
  <c r="Q310" i="9"/>
  <c r="R336" i="9"/>
  <c r="Q335" i="9"/>
  <c r="R335" i="9"/>
  <c r="R325" i="9"/>
  <c r="Q325" i="9"/>
  <c r="Q251" i="9"/>
  <c r="R251" i="9"/>
  <c r="R71" i="9"/>
  <c r="Q71" i="9"/>
  <c r="Q344" i="9"/>
  <c r="R344" i="9"/>
  <c r="Q21" i="9"/>
  <c r="R21" i="9"/>
  <c r="Q131" i="9"/>
  <c r="R131" i="9"/>
  <c r="R343" i="9"/>
  <c r="Q343" i="9"/>
  <c r="Q353" i="9"/>
  <c r="R353" i="9"/>
  <c r="R51" i="9"/>
  <c r="Q51" i="9"/>
  <c r="Q311" i="9"/>
  <c r="R311" i="9"/>
  <c r="R250" i="9"/>
  <c r="Q250" i="9"/>
  <c r="Q70" i="9"/>
  <c r="R70" i="9"/>
  <c r="R41" i="9"/>
  <c r="Q41" i="9"/>
  <c r="R150" i="9"/>
  <c r="Q150" i="9"/>
  <c r="R40" i="9"/>
  <c r="Q40" i="9"/>
  <c r="R364" i="9"/>
  <c r="Q364" i="9"/>
  <c r="R321" i="9"/>
  <c r="Q321" i="9"/>
  <c r="Q161" i="9"/>
  <c r="R161" i="9"/>
  <c r="R10" i="9"/>
  <c r="Q10" i="9"/>
  <c r="R351" i="9"/>
  <c r="Q351" i="9"/>
  <c r="Q371" i="9"/>
  <c r="R371" i="9"/>
  <c r="R90" i="9"/>
  <c r="Q90" i="9"/>
  <c r="R301" i="9"/>
  <c r="Q301" i="9"/>
  <c r="R231" i="9"/>
  <c r="Q231" i="9"/>
  <c r="R130" i="9"/>
  <c r="Q130" i="9"/>
  <c r="R31" i="9"/>
  <c r="Q31" i="9"/>
  <c r="R100" i="9"/>
  <c r="Q100" i="9"/>
  <c r="R81" i="9"/>
  <c r="Q81" i="9"/>
  <c r="R110" i="9"/>
  <c r="Q110" i="9"/>
  <c r="R111" i="9"/>
  <c r="Q111"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Q230" i="9"/>
  <c r="R230" i="9"/>
  <c r="R291" i="9"/>
  <c r="Q291" i="9"/>
  <c r="R334" i="9"/>
  <c r="Q334" i="9"/>
  <c r="Q356" i="9"/>
  <c r="R356" i="9"/>
  <c r="R313" i="9"/>
  <c r="Q313" i="9"/>
  <c r="R91" i="9"/>
  <c r="Q91" i="9"/>
  <c r="Q290" i="9"/>
  <c r="R290" i="9"/>
  <c r="R280" i="9"/>
  <c r="Q280" i="9"/>
  <c r="R30" i="9"/>
  <c r="Q30" i="9"/>
  <c r="Q11" i="9"/>
  <c r="R11" i="9"/>
  <c r="Q281" i="9"/>
  <c r="R281" i="9"/>
  <c r="R50" i="9"/>
  <c r="Q50" i="9"/>
  <c r="P336" i="9"/>
  <c r="Q336" i="9" s="1"/>
  <c r="O336" i="9"/>
  <c r="P318" i="9"/>
  <c r="O318" i="9"/>
  <c r="O319" i="9"/>
  <c r="P319" i="9"/>
  <c r="N319" i="9"/>
  <c r="T319" i="9" s="1"/>
  <c r="P350" i="9"/>
  <c r="O350" i="9"/>
  <c r="O349" i="9"/>
  <c r="P349" i="9"/>
  <c r="P216" i="9"/>
  <c r="Q216" i="9" s="1"/>
  <c r="P55" i="9"/>
  <c r="Q55" i="9" s="1"/>
  <c r="P45" i="9"/>
  <c r="Q45" i="9" s="1"/>
  <c r="P106" i="9"/>
  <c r="Q106" i="9" s="1"/>
  <c r="P104" i="9"/>
  <c r="Q104" i="9" s="1"/>
  <c r="P174" i="9"/>
  <c r="Q174" i="9" s="1"/>
  <c r="P46" i="9"/>
  <c r="Q4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P332" i="9"/>
  <c r="P342" i="9"/>
  <c r="P365" i="9"/>
  <c r="P314" i="9"/>
  <c r="P270" i="9"/>
  <c r="N90" i="9"/>
  <c r="T90" i="9" s="1"/>
  <c r="P90" i="9"/>
  <c r="N301" i="9"/>
  <c r="T301" i="9" s="1"/>
  <c r="P301" i="9"/>
  <c r="N231" i="9"/>
  <c r="T231" i="9" s="1"/>
  <c r="P231" i="9"/>
  <c r="N130" i="9"/>
  <c r="T130" i="9" s="1"/>
  <c r="P130" i="9"/>
  <c r="N31" i="9"/>
  <c r="T31" i="9" s="1"/>
  <c r="P31" i="9"/>
  <c r="N100" i="9"/>
  <c r="T100" i="9" s="1"/>
  <c r="P100" i="9"/>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P181" i="9"/>
  <c r="N280" i="9"/>
  <c r="T280" i="9" s="1"/>
  <c r="P280" i="9"/>
  <c r="N30" i="9"/>
  <c r="T30" i="9" s="1"/>
  <c r="P30" i="9"/>
  <c r="N11" i="9"/>
  <c r="T11" i="9" s="1"/>
  <c r="P11" i="9"/>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P220" i="9"/>
  <c r="N101" i="9"/>
  <c r="T101" i="9" s="1"/>
  <c r="P101" i="9"/>
  <c r="N310" i="9"/>
  <c r="T310" i="9" s="1"/>
  <c r="P310" i="9"/>
  <c r="N260" i="9"/>
  <c r="T260" i="9" s="1"/>
  <c r="P260" i="9"/>
  <c r="P191" i="9"/>
  <c r="N71" i="9"/>
  <c r="T71" i="9" s="1"/>
  <c r="P71" i="9"/>
  <c r="N294" i="9"/>
  <c r="T294" i="9" s="1"/>
  <c r="AV13" i="9" s="1"/>
  <c r="N175" i="9"/>
  <c r="T175" i="9" s="1"/>
  <c r="P175" i="9"/>
  <c r="Q175" i="9" s="1"/>
  <c r="P326" i="9"/>
  <c r="P316" i="9"/>
  <c r="P340" i="9"/>
  <c r="P330" i="9"/>
  <c r="P347" i="9"/>
  <c r="N364" i="9"/>
  <c r="T364" i="9" s="1"/>
  <c r="P364" i="9"/>
  <c r="N328" i="9"/>
  <c r="T328" i="9" s="1"/>
  <c r="P328" i="9"/>
  <c r="N344" i="9"/>
  <c r="T344" i="9" s="1"/>
  <c r="P344" i="9"/>
  <c r="N321" i="9"/>
  <c r="T321" i="9" s="1"/>
  <c r="P321" i="9"/>
  <c r="P355" i="9"/>
  <c r="P331" i="9"/>
  <c r="N161" i="9"/>
  <c r="T161" i="9" s="1"/>
  <c r="P161" i="9"/>
  <c r="N21" i="9"/>
  <c r="T21" i="9" s="1"/>
  <c r="P21" i="9"/>
  <c r="P180" i="9"/>
  <c r="N10" i="9"/>
  <c r="T10" i="9" s="1"/>
  <c r="P10" i="9"/>
  <c r="P271" i="9"/>
  <c r="N131" i="9"/>
  <c r="T131" i="9" s="1"/>
  <c r="P131" i="9"/>
  <c r="P171" i="9"/>
  <c r="P221" i="9"/>
  <c r="P140" i="9"/>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66" i="9" l="1"/>
  <c r="Q66" i="9" s="1"/>
  <c r="P296" i="9"/>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295" i="9"/>
  <c r="S104" i="9"/>
  <c r="S55" i="9"/>
  <c r="S165" i="9"/>
  <c r="S284" i="9"/>
  <c r="S65" i="9"/>
  <c r="S226" i="9"/>
  <c r="S164" i="9"/>
  <c r="S204" i="9"/>
  <c r="S296" i="9"/>
  <c r="S64" i="9"/>
  <c r="S176" i="9"/>
  <c r="S114" i="9"/>
  <c r="S196" i="9"/>
  <c r="S144" i="9"/>
  <c r="S150" i="9"/>
  <c r="S320" i="9"/>
  <c r="S126" i="9"/>
  <c r="S84" i="9"/>
  <c r="S131" i="9"/>
  <c r="S344" i="9"/>
  <c r="S294" i="9"/>
  <c r="S260" i="9"/>
  <c r="S322" i="9"/>
  <c r="S280" i="9"/>
  <c r="S115" i="9"/>
  <c r="S230" i="9"/>
  <c r="S261" i="9"/>
  <c r="S36" i="9"/>
  <c r="S130" i="9"/>
  <c r="S90" i="9"/>
  <c r="S166" i="9"/>
  <c r="S335" i="9"/>
  <c r="S321" i="9"/>
  <c r="S225" i="9"/>
  <c r="S235" i="9"/>
  <c r="S61" i="9"/>
  <c r="S56" i="9"/>
  <c r="S16" i="9"/>
  <c r="S6" i="9"/>
  <c r="S224" i="9"/>
  <c r="S135" i="9"/>
  <c r="S206" i="9"/>
  <c r="S311" i="9"/>
  <c r="S205" i="9"/>
  <c r="S66" i="9"/>
  <c r="S116" i="9"/>
  <c r="S24" i="9"/>
  <c r="S94" i="9"/>
  <c r="S105" i="9"/>
  <c r="S86" i="9"/>
  <c r="S305" i="9"/>
  <c r="S194" i="9"/>
  <c r="S54" i="9"/>
  <c r="S15" i="9"/>
  <c r="S275" i="9"/>
  <c r="S41" i="9"/>
  <c r="S250" i="9"/>
  <c r="S343" i="9"/>
  <c r="S14" i="9"/>
  <c r="S276" i="9"/>
  <c r="S21" i="9"/>
  <c r="S310" i="9"/>
  <c r="S80" i="9"/>
  <c r="S50" i="9"/>
  <c r="S313" i="9"/>
  <c r="S356" i="9"/>
  <c r="S170" i="9"/>
  <c r="S312" i="9"/>
  <c r="S337" i="9"/>
  <c r="S184" i="9"/>
  <c r="S110" i="9"/>
  <c r="S100" i="9"/>
  <c r="S70" i="9"/>
  <c r="S161" i="9"/>
  <c r="S364" i="9"/>
  <c r="S31" i="9"/>
  <c r="S301" i="9"/>
  <c r="S291" i="9"/>
  <c r="S325" i="9"/>
  <c r="S333" i="9"/>
  <c r="S91" i="9"/>
  <c r="S334" i="9"/>
  <c r="S352" i="9"/>
  <c r="S151" i="9"/>
  <c r="S111" i="9"/>
  <c r="S371" i="9"/>
  <c r="S351" i="9"/>
  <c r="S101" i="9"/>
  <c r="S251" i="9"/>
  <c r="S360" i="9"/>
  <c r="S81" i="9"/>
  <c r="S51" i="9"/>
  <c r="S353" i="9"/>
  <c r="S328" i="9"/>
  <c r="S71" i="9"/>
  <c r="S11" i="9"/>
  <c r="S359" i="9"/>
  <c r="S231" i="9"/>
  <c r="AB7" i="8"/>
  <c r="R60" i="9"/>
  <c r="AB9" i="8"/>
  <c r="AB5" i="8"/>
  <c r="AC4" i="8"/>
  <c r="AC5" i="8" s="1"/>
  <c r="AB6" i="8"/>
  <c r="AB10" i="8"/>
  <c r="AB8" i="8"/>
  <c r="AJ350" i="9"/>
  <c r="AJ349" i="9"/>
  <c r="AJ347" i="9"/>
  <c r="AJ346" i="9"/>
  <c r="AJ345" i="9"/>
  <c r="R66" i="9" l="1"/>
  <c r="R296" i="9"/>
  <c r="R294" i="9"/>
  <c r="R16" i="9"/>
  <c r="R14" i="9"/>
  <c r="R5" i="9"/>
  <c r="R6" i="9"/>
  <c r="R4" i="9"/>
  <c r="N349" i="9"/>
  <c r="T349" i="9" s="1"/>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N20" i="9" l="1"/>
  <c r="T20" i="9" s="1"/>
  <c r="S20" i="9" l="1"/>
  <c r="P20" i="9"/>
  <c r="R20" i="9" l="1"/>
  <c r="Q20" i="9"/>
  <c r="N329" i="9" l="1"/>
  <c r="T329" i="9" l="1"/>
  <c r="Q329" i="9"/>
  <c r="S329" i="9"/>
  <c r="R329" i="9"/>
  <c r="N160" i="9"/>
  <c r="T160" i="9" l="1"/>
  <c r="R160" i="9"/>
  <c r="Q160" i="9"/>
  <c r="S160" i="9"/>
  <c r="AH260" i="9" l="1"/>
  <c r="AH241" i="9"/>
  <c r="N266" i="9" l="1"/>
  <c r="N265" i="9"/>
  <c r="N264" i="9"/>
  <c r="N255" i="9"/>
  <c r="N256" i="9"/>
  <c r="N254" i="9"/>
  <c r="N244" i="9"/>
  <c r="N245" i="9"/>
  <c r="N246" i="9"/>
  <c r="T264" i="9" l="1"/>
  <c r="T265" i="9"/>
  <c r="T266" i="9"/>
  <c r="T254" i="9"/>
  <c r="T256" i="9"/>
  <c r="T255" i="9"/>
  <c r="T246" i="9"/>
  <c r="T245" i="9"/>
  <c r="T244" i="9"/>
  <c r="AH254" i="9" l="1"/>
  <c r="AH245" i="9"/>
  <c r="AH266" i="9"/>
  <c r="AK245" i="9"/>
  <c r="AK254" i="9"/>
  <c r="AK266" i="9"/>
  <c r="AK246" i="9"/>
  <c r="AH246" i="9"/>
  <c r="AH89" i="9" l="1"/>
  <c r="AK52" i="9"/>
  <c r="AK48" i="9"/>
  <c r="AK72" i="9"/>
  <c r="AK58" i="9"/>
  <c r="S256" i="9"/>
  <c r="P256" i="9"/>
  <c r="S265" i="9"/>
  <c r="AH72" i="9"/>
  <c r="AH282" i="9"/>
  <c r="AK89" i="9"/>
  <c r="AK78"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T346" i="9" l="1"/>
  <c r="S346" i="9"/>
  <c r="T345" i="9"/>
  <c r="R345" i="9"/>
  <c r="R346" i="9" s="1"/>
  <c r="Q345" i="9"/>
  <c r="Q346" i="9" s="1"/>
  <c r="S345" i="9"/>
  <c r="T315" i="9"/>
  <c r="S315" i="9"/>
  <c r="T314" i="9"/>
  <c r="R314" i="9"/>
  <c r="R315" i="9" s="1"/>
  <c r="Q314" i="9"/>
  <c r="Q315" i="9" s="1"/>
  <c r="S314"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26" i="9"/>
  <c r="N327" i="9" s="1"/>
  <c r="N323" i="9"/>
  <c r="S323" i="9" s="1"/>
  <c r="Q140" i="9" l="1"/>
  <c r="S140" i="9"/>
  <c r="T141" i="9"/>
  <c r="R141" i="9"/>
  <c r="Q141" i="9"/>
  <c r="S141" i="9"/>
  <c r="N358" i="9"/>
  <c r="N355" i="9"/>
  <c r="Q354" i="9"/>
  <c r="Q355" i="9" s="1"/>
  <c r="T354" i="9"/>
  <c r="S354" i="9"/>
  <c r="R354" i="9"/>
  <c r="R355" i="9" s="1"/>
  <c r="T327" i="9"/>
  <c r="S327" i="9"/>
  <c r="T326" i="9"/>
  <c r="R326" i="9"/>
  <c r="R327" i="9" s="1"/>
  <c r="Q326" i="9"/>
  <c r="Q327" i="9" s="1"/>
  <c r="S326" i="9"/>
  <c r="T323" i="9"/>
  <c r="N324" i="9"/>
  <c r="Q323" i="9"/>
  <c r="Q324" i="9" s="1"/>
  <c r="R323" i="9"/>
  <c r="R324" i="9" s="1"/>
  <c r="S355" i="9" l="1"/>
  <c r="T355" i="9"/>
  <c r="T358" i="9"/>
  <c r="S358" i="9"/>
  <c r="T324" i="9"/>
  <c r="S324" i="9"/>
  <c r="AK323" i="9" l="1"/>
  <c r="AK355" i="9"/>
  <c r="AK354" i="9"/>
  <c r="AK324" i="9"/>
  <c r="N368" i="9" l="1"/>
  <c r="N363" i="9"/>
  <c r="N362" i="9"/>
  <c r="T363" i="9" l="1"/>
  <c r="S363" i="9"/>
  <c r="T362" i="9"/>
  <c r="S362" i="9"/>
  <c r="T368" i="9"/>
  <c r="S368" i="9"/>
  <c r="AH270" i="9" l="1"/>
  <c r="AH261" i="9"/>
  <c r="AK261" i="9"/>
  <c r="S124" i="9"/>
  <c r="AH279" i="9"/>
  <c r="AH263" i="9"/>
  <c r="AH278" i="9"/>
  <c r="AH277" i="9"/>
  <c r="AH284" i="9"/>
  <c r="AH269" i="9"/>
  <c r="AH299" i="9"/>
  <c r="P124" i="9"/>
  <c r="AH303" i="9"/>
  <c r="AH297" i="9"/>
  <c r="R124" i="9" l="1"/>
  <c r="Q124" i="9"/>
  <c r="P304" i="9" l="1"/>
  <c r="Q304" i="9" l="1"/>
  <c r="R304" i="9"/>
  <c r="AK284" i="9" l="1"/>
  <c r="AK269" i="9"/>
  <c r="AK357" i="9"/>
  <c r="AK326" i="9"/>
  <c r="AK358" i="9"/>
  <c r="AK327" i="9"/>
  <c r="AK362" i="9"/>
  <c r="AK363" i="9"/>
  <c r="AK361" i="9"/>
  <c r="AK330" i="9"/>
  <c r="AK331" i="9"/>
  <c r="AK277" i="9"/>
  <c r="AK279" i="9"/>
  <c r="AK278" i="9"/>
  <c r="AK334" i="9"/>
  <c r="AK365" i="9"/>
  <c r="AK335" i="9"/>
  <c r="AK366" i="9"/>
  <c r="AK263" i="9"/>
  <c r="N369" i="9" l="1"/>
  <c r="N372" i="9"/>
  <c r="N341" i="9"/>
  <c r="N338" i="9"/>
  <c r="N271" i="9"/>
  <c r="R270" i="9"/>
  <c r="Q270" i="9"/>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T365" i="9"/>
  <c r="R365" i="9"/>
  <c r="Q365" i="9"/>
  <c r="S365" i="9"/>
  <c r="Q330" i="9"/>
  <c r="Q331" i="9" s="1"/>
  <c r="S330" i="9"/>
  <c r="R330" i="9"/>
  <c r="R331" i="9" s="1"/>
  <c r="T330" i="9"/>
  <c r="S361" i="9"/>
  <c r="T361" i="9"/>
  <c r="R361" i="9"/>
  <c r="R362" i="9" s="1"/>
  <c r="R363" i="9" s="1"/>
  <c r="Q361" i="9"/>
  <c r="Q362" i="9" s="1"/>
  <c r="Q363" i="9" s="1"/>
  <c r="T367" i="9"/>
  <c r="S367" i="9"/>
  <c r="S340" i="9" l="1"/>
  <c r="S339" i="9"/>
  <c r="T339" i="9"/>
  <c r="T373" i="9"/>
  <c r="S373" i="9"/>
  <c r="T370" i="9"/>
  <c r="S370" i="9"/>
  <c r="T342" i="9"/>
  <c r="S342" i="9"/>
  <c r="AK297" i="9" l="1"/>
  <c r="AK299" i="9" l="1"/>
  <c r="AK307" i="9"/>
  <c r="AK303" i="9"/>
  <c r="AK110" i="9"/>
  <c r="AK111" i="9"/>
  <c r="AK342" i="9"/>
  <c r="AK373" i="9"/>
  <c r="AK100" i="9"/>
  <c r="AK101" i="9"/>
  <c r="AK370" i="9"/>
  <c r="AK339" i="9"/>
  <c r="N121" i="9" l="1"/>
  <c r="N347" i="9"/>
  <c r="N316" i="9"/>
  <c r="AA301" i="9"/>
  <c r="AA300" i="9"/>
  <c r="T121" i="9" l="1"/>
  <c r="R121" i="9"/>
  <c r="Q121" i="9"/>
  <c r="S121" i="9"/>
  <c r="N348" i="9"/>
  <c r="T347" i="9"/>
  <c r="Q347" i="9"/>
  <c r="Q348" i="9" s="1"/>
  <c r="Q349" i="9" s="1"/>
  <c r="Q350" i="9" s="1"/>
  <c r="S347" i="9"/>
  <c r="R347" i="9"/>
  <c r="R348" i="9" s="1"/>
  <c r="R349" i="9" s="1"/>
  <c r="R350" i="9" s="1"/>
  <c r="R316" i="9"/>
  <c r="S316" i="9"/>
  <c r="T316" i="9"/>
  <c r="Q316" i="9"/>
  <c r="AN301" i="9"/>
  <c r="AN300" i="9"/>
  <c r="T348" i="9" l="1"/>
  <c r="S348" i="9"/>
  <c r="BV92" i="9"/>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AH23" i="9" l="1"/>
  <c r="AH21" i="9"/>
  <c r="BO110" i="9"/>
  <c r="AH305" i="9"/>
  <c r="AH287" i="9"/>
  <c r="AH302" i="9"/>
  <c r="AH285" i="9"/>
  <c r="AH304" i="9"/>
  <c r="AH306" i="9"/>
  <c r="AH276" i="9"/>
  <c r="AH265" i="9"/>
  <c r="AH117" i="9"/>
  <c r="AH42" i="9"/>
  <c r="BM87" i="9"/>
  <c r="AH56" i="9"/>
  <c r="AH267" i="9"/>
  <c r="AH205" i="9"/>
  <c r="AH107" i="9"/>
  <c r="AH157" i="9"/>
  <c r="AH65" i="9"/>
  <c r="AH228" i="9"/>
  <c r="AH115" i="9"/>
  <c r="AH296" i="9"/>
  <c r="BM67" i="9"/>
  <c r="AH159" i="9"/>
  <c r="AH46" i="9"/>
  <c r="AH225" i="9"/>
  <c r="AH289" i="9"/>
  <c r="AH104" i="9"/>
  <c r="AH308" i="9"/>
  <c r="AH229" i="9"/>
  <c r="AH214" i="9"/>
  <c r="AH183" i="9"/>
  <c r="AH294" i="9"/>
  <c r="AH97" i="9"/>
  <c r="AH219" i="9"/>
  <c r="AH146" i="9"/>
  <c r="AH16" i="9"/>
  <c r="AH137" i="9"/>
  <c r="AH123" i="9"/>
  <c r="AH275" i="9"/>
  <c r="AH174" i="9"/>
  <c r="AH283" i="9"/>
  <c r="AH177" i="9"/>
  <c r="BN81" i="9"/>
  <c r="AH233" i="9"/>
  <c r="AH124" i="9"/>
  <c r="AH34" i="9"/>
  <c r="AH217" i="9"/>
  <c r="AH153" i="9"/>
  <c r="AH198" i="9"/>
  <c r="AH173" i="9"/>
  <c r="AH237" i="9"/>
  <c r="AH213" i="9"/>
  <c r="BM84" i="9"/>
  <c r="AH19" i="9"/>
  <c r="BN114" i="9"/>
  <c r="AH164" i="9"/>
  <c r="AH197" i="9"/>
  <c r="AH243" i="9"/>
  <c r="AH179" i="9"/>
  <c r="AH54" i="9"/>
  <c r="AH126" i="9"/>
  <c r="BO67" i="9"/>
  <c r="AH113" i="9"/>
  <c r="AH149" i="9"/>
  <c r="AH102" i="9"/>
  <c r="AH166" i="9"/>
  <c r="AH99" i="9"/>
  <c r="AH75" i="9"/>
  <c r="AH262" i="9"/>
  <c r="AH274" i="9"/>
  <c r="AH105" i="9"/>
  <c r="AH59" i="9"/>
  <c r="AH39" i="9"/>
  <c r="AH67" i="9"/>
  <c r="AH144" i="9"/>
  <c r="BO84" i="9"/>
  <c r="AH273" i="9"/>
  <c r="AH133" i="9"/>
  <c r="AH206" i="9"/>
  <c r="AH13" i="9"/>
  <c r="AH8" i="9"/>
  <c r="BO85" i="9"/>
  <c r="AH36" i="9"/>
  <c r="AH293" i="9"/>
  <c r="AH247" i="9"/>
  <c r="AH6" i="9"/>
  <c r="AH2" i="9"/>
  <c r="BN82" i="9"/>
  <c r="BN85" i="9"/>
  <c r="AH255" i="9"/>
  <c r="AH24" i="9"/>
  <c r="BO114" i="9"/>
  <c r="AH142" i="9"/>
  <c r="AH272" i="9"/>
  <c r="AH176" i="9"/>
  <c r="AH68" i="9"/>
  <c r="AH84" i="9"/>
  <c r="BN83" i="9"/>
  <c r="AH264" i="9"/>
  <c r="AH244" i="9"/>
  <c r="BM83" i="9"/>
  <c r="BO86" i="9"/>
  <c r="AH239" i="9"/>
  <c r="AH162" i="9"/>
  <c r="AH235" i="9"/>
  <c r="AH148" i="9"/>
  <c r="AH49" i="9"/>
  <c r="AH32" i="9"/>
  <c r="AH226" i="9"/>
  <c r="BM128" i="9"/>
  <c r="AH53" i="9"/>
  <c r="AH85" i="9"/>
  <c r="BN128" i="9"/>
  <c r="AH14" i="9"/>
  <c r="AH118" i="9"/>
  <c r="BO128" i="9"/>
  <c r="AH93" i="9"/>
  <c r="AH82" i="9"/>
  <c r="AH7" i="9"/>
  <c r="AH209" i="9"/>
  <c r="AH188" i="9"/>
  <c r="AH74" i="9"/>
  <c r="BO82" i="9"/>
  <c r="AH196" i="9"/>
  <c r="BM114" i="9"/>
  <c r="BN67" i="9"/>
  <c r="BM86" i="9"/>
  <c r="AH25" i="9"/>
  <c r="AH135" i="9"/>
  <c r="AH5" i="9"/>
  <c r="AH268" i="9"/>
  <c r="BN86" i="9"/>
  <c r="AH57" i="9"/>
  <c r="AH182" i="9"/>
  <c r="AH125" i="9"/>
  <c r="AH29" i="9"/>
  <c r="AH223" i="9"/>
  <c r="AH27" i="9"/>
  <c r="AH236" i="9"/>
  <c r="BN84" i="9"/>
  <c r="AH168" i="9"/>
  <c r="BV2" i="9"/>
  <c r="AH12" i="9"/>
  <c r="AH195" i="9"/>
  <c r="AH88" i="9"/>
  <c r="AH79" i="9"/>
  <c r="AH139" i="9"/>
  <c r="AH184" i="9"/>
  <c r="AH259" i="9"/>
  <c r="BN87" i="9"/>
  <c r="AH298" i="9"/>
  <c r="AH242" i="9"/>
  <c r="BM81" i="9"/>
  <c r="AH152" i="9"/>
  <c r="AH73" i="9"/>
  <c r="BO87" i="9"/>
  <c r="BM85" i="9"/>
  <c r="AH155" i="9"/>
  <c r="AH122" i="9"/>
  <c r="BO81" i="9"/>
  <c r="AH38" i="9"/>
  <c r="AH256" i="9"/>
  <c r="AH4" i="9"/>
  <c r="AH309" i="9"/>
  <c r="AH77" i="9"/>
  <c r="AH252" i="9"/>
  <c r="AH186" i="9"/>
  <c r="AH17" i="9"/>
  <c r="AH86" i="9"/>
  <c r="AH193" i="9"/>
  <c r="BM82" i="9"/>
  <c r="AH215" i="9"/>
  <c r="AH3" i="9"/>
  <c r="AH208" i="9"/>
  <c r="AH62" i="9"/>
  <c r="AH9" i="9"/>
  <c r="AH204" i="9"/>
  <c r="AH92" i="9"/>
  <c r="AH108" i="9"/>
  <c r="AH66" i="9"/>
  <c r="BO83" i="9"/>
  <c r="AH119" i="9"/>
  <c r="AH257" i="9"/>
  <c r="AH292" i="9"/>
  <c r="AH288" i="9"/>
  <c r="AH22" i="9"/>
  <c r="AH28" i="9"/>
  <c r="AH169" i="9"/>
  <c r="AH18" i="9"/>
  <c r="AK125" i="9"/>
  <c r="AK17" i="9"/>
  <c r="AK22" i="9"/>
  <c r="AK28" i="9"/>
  <c r="AK13" i="9"/>
  <c r="AK309" i="9"/>
  <c r="AK6" i="9"/>
  <c r="AK2" i="9"/>
  <c r="AK4" i="9"/>
  <c r="BM92" i="9"/>
  <c r="BO92" i="9"/>
  <c r="BN92" i="9"/>
  <c r="BO103" i="9"/>
  <c r="BN103" i="9"/>
  <c r="BM103" i="9"/>
  <c r="BO115" i="9"/>
  <c r="BN115" i="9"/>
  <c r="BM115" i="9"/>
  <c r="BM126" i="9"/>
  <c r="BN126" i="9"/>
  <c r="BO126" i="9"/>
  <c r="BN9" i="9"/>
  <c r="BO9" i="9"/>
  <c r="BM9" i="9"/>
  <c r="BN124" i="9"/>
  <c r="BO124" i="9"/>
  <c r="BM124" i="9"/>
  <c r="BN55" i="9"/>
  <c r="BO55" i="9"/>
  <c r="BM55" i="9"/>
  <c r="BN49" i="9"/>
  <c r="BM49" i="9"/>
  <c r="BO49" i="9"/>
  <c r="BN31" i="9"/>
  <c r="BO31" i="9"/>
  <c r="BM31" i="9"/>
  <c r="BN17" i="9"/>
  <c r="BO17" i="9"/>
  <c r="BM17" i="9"/>
  <c r="BM28" i="9"/>
  <c r="BO28" i="9"/>
  <c r="BN28" i="9"/>
  <c r="BO76" i="9"/>
  <c r="BN76" i="9"/>
  <c r="BM76" i="9"/>
  <c r="BN88" i="9"/>
  <c r="BM88" i="9"/>
  <c r="BO88" i="9"/>
  <c r="BM6" i="9"/>
  <c r="BM37" i="9"/>
  <c r="BN47" i="9"/>
  <c r="BM111" i="9"/>
  <c r="BO6" i="9"/>
  <c r="BN37" i="9"/>
  <c r="BO47" i="9"/>
  <c r="BN111" i="9"/>
  <c r="BN6" i="9"/>
  <c r="BO37" i="9"/>
  <c r="BM47" i="9"/>
  <c r="BO111" i="9"/>
  <c r="BO11" i="9"/>
  <c r="BN102" i="9"/>
  <c r="BM30" i="9"/>
  <c r="BM11" i="9"/>
  <c r="BM102" i="9"/>
  <c r="BO102" i="9"/>
  <c r="BO30" i="9"/>
  <c r="BN11" i="9"/>
  <c r="BN30" i="9"/>
  <c r="BN58" i="9"/>
  <c r="BM58" i="9"/>
  <c r="BO58" i="9"/>
  <c r="BN113" i="9"/>
  <c r="BO113" i="9"/>
  <c r="BM113" i="9"/>
  <c r="BN119" i="9"/>
  <c r="BO119" i="9"/>
  <c r="BM119" i="9"/>
  <c r="BM33" i="9"/>
  <c r="BN33" i="9"/>
  <c r="BO33" i="9"/>
  <c r="BO105" i="9"/>
  <c r="BN75" i="9"/>
  <c r="BN32" i="9"/>
  <c r="BM105" i="9"/>
  <c r="BO75" i="9"/>
  <c r="BN105" i="9"/>
  <c r="BM75" i="9"/>
  <c r="BO32" i="9"/>
  <c r="BM32" i="9"/>
  <c r="BM79" i="9"/>
  <c r="BM25" i="9"/>
  <c r="BN79" i="9"/>
  <c r="BO79" i="9"/>
  <c r="BN25" i="9"/>
  <c r="BO25" i="9"/>
  <c r="BO19" i="9"/>
  <c r="BN118" i="9"/>
  <c r="BM19" i="9"/>
  <c r="BM118" i="9"/>
  <c r="BN19" i="9"/>
  <c r="BO118" i="9"/>
  <c r="BO48" i="9"/>
  <c r="BN48" i="9"/>
  <c r="BN122" i="9"/>
  <c r="BO122" i="9"/>
  <c r="BM48" i="9"/>
  <c r="BM122" i="9"/>
  <c r="BN41" i="9"/>
  <c r="BM78" i="9"/>
  <c r="BM41" i="9"/>
  <c r="BO78" i="9"/>
  <c r="BO41" i="9"/>
  <c r="BN78" i="9"/>
  <c r="BN5" i="9"/>
  <c r="BN96" i="9"/>
  <c r="BM5" i="9"/>
  <c r="BO5" i="9"/>
  <c r="BO96" i="9"/>
  <c r="BM96" i="9"/>
  <c r="BO52" i="9"/>
  <c r="BN107" i="9"/>
  <c r="BM16" i="9"/>
  <c r="BM52" i="9"/>
  <c r="BO107" i="9"/>
  <c r="BN52" i="9"/>
  <c r="BM107" i="9"/>
  <c r="BN16" i="9"/>
  <c r="BO16" i="9"/>
  <c r="BM63" i="9"/>
  <c r="BN27" i="9"/>
  <c r="BO63" i="9"/>
  <c r="BO27" i="9"/>
  <c r="BO112" i="9"/>
  <c r="BN63" i="9"/>
  <c r="BM27" i="9"/>
  <c r="BM112" i="9"/>
  <c r="BN112" i="9"/>
  <c r="BM26" i="9"/>
  <c r="BM69" i="9"/>
  <c r="BN26" i="9"/>
  <c r="BO69" i="9"/>
  <c r="BO26" i="9"/>
  <c r="BN69" i="9"/>
  <c r="BN93" i="9"/>
  <c r="BO93" i="9"/>
  <c r="BM93" i="9"/>
  <c r="BN71" i="9"/>
  <c r="BO66" i="9"/>
  <c r="BM59" i="9"/>
  <c r="BO71" i="9"/>
  <c r="BM66" i="9"/>
  <c r="BN59" i="9"/>
  <c r="BM71" i="9"/>
  <c r="BN66" i="9"/>
  <c r="BO59" i="9"/>
  <c r="BN61" i="9"/>
  <c r="BN13" i="9"/>
  <c r="BO61" i="9"/>
  <c r="BO13" i="9"/>
  <c r="BM13" i="9"/>
  <c r="BM61" i="9"/>
  <c r="BO45" i="9"/>
  <c r="BO50" i="9"/>
  <c r="BO104" i="9"/>
  <c r="BM45" i="9"/>
  <c r="BM50" i="9"/>
  <c r="BN45" i="9"/>
  <c r="BN50" i="9"/>
  <c r="BM104" i="9"/>
  <c r="BN104" i="9"/>
  <c r="BO97" i="9"/>
  <c r="BM97" i="9"/>
  <c r="BN97" i="9"/>
  <c r="BN38" i="9"/>
  <c r="BO38" i="9"/>
  <c r="BM38" i="9"/>
  <c r="BO44" i="9"/>
  <c r="BN120" i="9"/>
  <c r="BM98" i="9"/>
  <c r="BN108" i="9"/>
  <c r="BN44" i="9"/>
  <c r="BO120" i="9"/>
  <c r="BO98" i="9"/>
  <c r="BM44" i="9"/>
  <c r="BM120" i="9"/>
  <c r="BN98" i="9"/>
  <c r="BN125" i="9"/>
  <c r="BM108" i="9"/>
  <c r="BM125" i="9"/>
  <c r="BO125" i="9"/>
  <c r="BO108" i="9"/>
  <c r="BM20" i="9"/>
  <c r="BO91" i="9"/>
  <c r="BN20" i="9"/>
  <c r="BO20" i="9"/>
  <c r="BN91" i="9"/>
  <c r="BM91" i="9"/>
  <c r="BO99" i="9"/>
  <c r="BN99" i="9"/>
  <c r="BM99" i="9"/>
  <c r="BO22" i="9"/>
  <c r="BM22" i="9"/>
  <c r="BN22" i="9"/>
  <c r="BN116" i="9"/>
  <c r="BN36" i="9"/>
  <c r="BO7" i="9"/>
  <c r="BM116" i="9"/>
  <c r="BM36" i="9"/>
  <c r="BO116" i="9"/>
  <c r="BO36" i="9"/>
  <c r="BN7" i="9"/>
  <c r="BM7" i="9"/>
  <c r="BO35" i="9"/>
  <c r="BO127" i="9"/>
  <c r="BM35" i="9"/>
  <c r="BN127" i="9"/>
  <c r="BN35" i="9"/>
  <c r="BM127" i="9"/>
  <c r="BO72" i="9"/>
  <c r="BN72" i="9"/>
  <c r="BM72" i="9"/>
  <c r="BM101" i="9"/>
  <c r="BO46" i="9"/>
  <c r="BN101" i="9"/>
  <c r="BM46" i="9"/>
  <c r="BO101" i="9"/>
  <c r="BN46" i="9"/>
  <c r="BM90" i="9"/>
  <c r="BN10" i="9"/>
  <c r="BN90" i="9"/>
  <c r="BO10" i="9"/>
  <c r="BO90" i="9"/>
  <c r="BM10" i="9"/>
  <c r="BO57" i="9"/>
  <c r="BO106" i="9"/>
  <c r="BM57" i="9"/>
  <c r="BN106" i="9"/>
  <c r="BN57" i="9"/>
  <c r="BM106" i="9"/>
  <c r="BN21" i="9"/>
  <c r="BO21" i="9"/>
  <c r="BM21" i="9"/>
  <c r="BN62" i="9"/>
  <c r="BM80" i="9"/>
  <c r="BM62" i="9"/>
  <c r="BO80" i="9"/>
  <c r="BO62" i="9"/>
  <c r="BN80" i="9"/>
  <c r="BO14" i="9"/>
  <c r="BM14" i="9"/>
  <c r="BN14" i="9"/>
  <c r="BO23" i="9"/>
  <c r="BM12" i="9"/>
  <c r="BM117" i="9"/>
  <c r="BN3" i="9"/>
  <c r="BO34" i="9"/>
  <c r="BN23" i="9"/>
  <c r="BO12" i="9"/>
  <c r="BO117" i="9"/>
  <c r="BM3" i="9"/>
  <c r="BM23" i="9"/>
  <c r="BN12" i="9"/>
  <c r="BN117" i="9"/>
  <c r="BO3" i="9"/>
  <c r="BN54" i="9"/>
  <c r="BN34" i="9"/>
  <c r="BO89" i="9"/>
  <c r="BM89" i="9"/>
  <c r="BO54" i="9"/>
  <c r="BM34" i="9"/>
  <c r="BN89" i="9"/>
  <c r="BM54" i="9"/>
  <c r="BO24" i="9"/>
  <c r="BO73" i="9"/>
  <c r="BM24" i="9"/>
  <c r="BM73" i="9"/>
  <c r="BN24" i="9"/>
  <c r="BN73" i="9"/>
  <c r="BN94" i="9"/>
  <c r="BM94" i="9"/>
  <c r="BO94" i="9"/>
  <c r="BM53" i="9"/>
  <c r="BN43" i="9"/>
  <c r="BM64" i="9"/>
  <c r="BN70" i="9"/>
  <c r="BN53" i="9"/>
  <c r="BO43" i="9"/>
  <c r="BN64" i="9"/>
  <c r="BO53" i="9"/>
  <c r="BM43" i="9"/>
  <c r="BO64" i="9"/>
  <c r="BN39" i="9"/>
  <c r="BO39" i="9"/>
  <c r="BO60" i="9"/>
  <c r="BO70" i="9"/>
  <c r="BN60" i="9"/>
  <c r="BM39" i="9"/>
  <c r="BM60" i="9"/>
  <c r="BM70" i="9"/>
  <c r="BM123" i="9"/>
  <c r="BN18" i="9"/>
  <c r="BN123" i="9"/>
  <c r="BM18" i="9"/>
  <c r="BO123" i="9"/>
  <c r="BO18" i="9"/>
  <c r="BN109" i="9"/>
  <c r="BN74" i="9"/>
  <c r="BM74" i="9"/>
  <c r="BM109" i="9"/>
  <c r="BO74" i="9"/>
  <c r="BO109" i="9"/>
  <c r="BM65" i="9"/>
  <c r="BM121" i="9"/>
  <c r="BN65" i="9"/>
  <c r="BO121" i="9"/>
  <c r="BO65" i="9"/>
  <c r="BN121" i="9"/>
  <c r="BN29" i="9"/>
  <c r="BO29" i="9"/>
  <c r="BM29" i="9"/>
  <c r="BO95" i="9"/>
  <c r="BM40" i="9"/>
  <c r="BN95" i="9"/>
  <c r="BN40" i="9"/>
  <c r="BM95" i="9"/>
  <c r="BO40" i="9"/>
  <c r="BN77" i="9"/>
  <c r="BO4" i="9"/>
  <c r="BO77" i="9"/>
  <c r="BM77" i="9"/>
  <c r="BM4" i="9"/>
  <c r="BN4" i="9"/>
  <c r="BO51" i="9"/>
  <c r="BN100" i="9"/>
  <c r="BN51" i="9"/>
  <c r="BO100" i="9"/>
  <c r="BM51" i="9"/>
  <c r="BM100" i="9"/>
  <c r="BO15" i="9"/>
  <c r="BM15" i="9"/>
  <c r="BN15" i="9"/>
  <c r="BO56" i="9"/>
  <c r="BM68" i="9"/>
  <c r="BN56" i="9"/>
  <c r="BO68" i="9"/>
  <c r="BN8" i="9"/>
  <c r="BM56" i="9"/>
  <c r="BN68" i="9"/>
  <c r="BO8" i="9"/>
  <c r="BM8" i="9"/>
  <c r="BN110" i="9"/>
  <c r="BM110" i="9"/>
  <c r="BM42" i="9"/>
  <c r="BO42" i="9"/>
  <c r="BN42" i="9"/>
  <c r="BN2" i="9" l="1"/>
  <c r="BQ94" i="9" s="1"/>
  <c r="BS1" i="9"/>
  <c r="BO2" i="9"/>
  <c r="BR121" i="9" s="1"/>
  <c r="BM2" i="9"/>
  <c r="BP128" i="9" s="1"/>
  <c r="AI1" i="9" a="1"/>
  <c r="AI1" i="9" s="1"/>
  <c r="BQ105" i="9" l="1"/>
  <c r="BQ85" i="9"/>
  <c r="BQ45" i="9"/>
  <c r="BQ23" i="9"/>
  <c r="BQ51" i="9"/>
  <c r="BP17" i="9"/>
  <c r="BR48" i="9"/>
  <c r="BR118" i="9"/>
  <c r="BQ28" i="9"/>
  <c r="BQ59" i="9"/>
  <c r="BP59" i="9"/>
  <c r="BQ49" i="9"/>
  <c r="BR99" i="9"/>
  <c r="BR25" i="9"/>
  <c r="BR126" i="9"/>
  <c r="BR45" i="9"/>
  <c r="BR23" i="9"/>
  <c r="BP31" i="9"/>
  <c r="BR42" i="9"/>
  <c r="BR94" i="9"/>
  <c r="BR11" i="9"/>
  <c r="BR111" i="9"/>
  <c r="BR116" i="9"/>
  <c r="BR27" i="9"/>
  <c r="BR106" i="9"/>
  <c r="BR16" i="9"/>
  <c r="BR63" i="9"/>
  <c r="BR39" i="9"/>
  <c r="BR47" i="9"/>
  <c r="BR57" i="9"/>
  <c r="BR50" i="9"/>
  <c r="BP114" i="9"/>
  <c r="BP4" i="9"/>
  <c r="BP93" i="9"/>
  <c r="BP72" i="9"/>
  <c r="BP79" i="9"/>
  <c r="BR58" i="9"/>
  <c r="BP98" i="9"/>
  <c r="BR18" i="9"/>
  <c r="BQ86" i="9"/>
  <c r="BP107" i="9"/>
  <c r="BR56" i="9"/>
  <c r="BQ107" i="9"/>
  <c r="BR86" i="9"/>
  <c r="BR19" i="9"/>
  <c r="BR36" i="9"/>
  <c r="BR29" i="9"/>
  <c r="BR114" i="9"/>
  <c r="BP83" i="9"/>
  <c r="BR102" i="9"/>
  <c r="BQ69" i="9"/>
  <c r="BP106" i="9"/>
  <c r="BR117" i="9"/>
  <c r="BQ67" i="9"/>
  <c r="BR30" i="9"/>
  <c r="BQ93" i="9"/>
  <c r="BR80" i="9"/>
  <c r="BR21" i="9"/>
  <c r="BQ102" i="9"/>
  <c r="BR84" i="9"/>
  <c r="BP55" i="9"/>
  <c r="BP119" i="9"/>
  <c r="BP126" i="9"/>
  <c r="BQ108" i="9"/>
  <c r="BQ109" i="9"/>
  <c r="BP95" i="9"/>
  <c r="BQ128" i="9"/>
  <c r="BQ78" i="9"/>
  <c r="BQ97" i="9"/>
  <c r="BQ14" i="9"/>
  <c r="BP42" i="9"/>
  <c r="BQ26" i="9"/>
  <c r="BQ124" i="9"/>
  <c r="BQ113" i="9"/>
  <c r="BP26" i="9"/>
  <c r="BQ116" i="9"/>
  <c r="BP73" i="9"/>
  <c r="BQ36" i="9"/>
  <c r="BQ16" i="9"/>
  <c r="BP9" i="9"/>
  <c r="BQ112" i="9"/>
  <c r="BQ22" i="9"/>
  <c r="BQ43" i="9"/>
  <c r="BQ17" i="9"/>
  <c r="BP65" i="9"/>
  <c r="BQ126" i="9"/>
  <c r="BQ38" i="9"/>
  <c r="BQ21" i="9"/>
  <c r="BQ40" i="9"/>
  <c r="BQ111" i="9"/>
  <c r="BQ83" i="9"/>
  <c r="BR62" i="9"/>
  <c r="BR38" i="9"/>
  <c r="BQ81" i="9"/>
  <c r="BQ11" i="9"/>
  <c r="BQ68" i="9"/>
  <c r="BQ114" i="9"/>
  <c r="BQ118" i="9"/>
  <c r="BQ44" i="9"/>
  <c r="BQ122" i="9"/>
  <c r="BQ87" i="9"/>
  <c r="BQ41" i="9"/>
  <c r="BQ50" i="9"/>
  <c r="BQ127" i="9"/>
  <c r="BQ64" i="9"/>
  <c r="BQ103" i="9"/>
  <c r="BQ48" i="9"/>
  <c r="BP53" i="9"/>
  <c r="BP37" i="9"/>
  <c r="BP122" i="9"/>
  <c r="BP35" i="9"/>
  <c r="BP24" i="9"/>
  <c r="BP19" i="9"/>
  <c r="BP34" i="9"/>
  <c r="BQ29" i="9"/>
  <c r="BQ10" i="9"/>
  <c r="BR8" i="9"/>
  <c r="BP7" i="9"/>
  <c r="BR124" i="9"/>
  <c r="BR75" i="9"/>
  <c r="BR112" i="9"/>
  <c r="BR67" i="9"/>
  <c r="BP67" i="9"/>
  <c r="BP124" i="9"/>
  <c r="BP49" i="9"/>
  <c r="BP25" i="9"/>
  <c r="BP69" i="9"/>
  <c r="BP120" i="9"/>
  <c r="BP62" i="9"/>
  <c r="BP68" i="9"/>
  <c r="BP41" i="9"/>
  <c r="BP86" i="9"/>
  <c r="BP104" i="9"/>
  <c r="BP30" i="9"/>
  <c r="BP2" i="9"/>
  <c r="BS3" i="9" s="1"/>
  <c r="BQ115" i="9"/>
  <c r="BR6" i="9"/>
  <c r="BR32" i="9"/>
  <c r="BR107" i="9"/>
  <c r="BP13" i="9"/>
  <c r="BQ91" i="9"/>
  <c r="BR90" i="9"/>
  <c r="BP89" i="9"/>
  <c r="BR123" i="9"/>
  <c r="BP15" i="9"/>
  <c r="BR77" i="9"/>
  <c r="BR53" i="9"/>
  <c r="BQ6" i="9"/>
  <c r="BR61" i="9"/>
  <c r="BP74" i="9"/>
  <c r="BP118" i="9"/>
  <c r="BQ70" i="9"/>
  <c r="BQ60" i="9"/>
  <c r="BQ65" i="9"/>
  <c r="BP63" i="9"/>
  <c r="BR24" i="9"/>
  <c r="BQ123" i="9"/>
  <c r="BQ58" i="9"/>
  <c r="BR20" i="9"/>
  <c r="BP29" i="9"/>
  <c r="BP75" i="9"/>
  <c r="BQ3" i="9"/>
  <c r="BR93" i="9"/>
  <c r="BR2" i="9"/>
  <c r="BU3" i="9" s="1"/>
  <c r="BR110" i="9"/>
  <c r="BR9" i="9"/>
  <c r="BP47" i="9"/>
  <c r="BQ25" i="9"/>
  <c r="BQ27" i="9"/>
  <c r="BP50" i="9"/>
  <c r="BP22" i="9"/>
  <c r="BQ57" i="9"/>
  <c r="BR73" i="9"/>
  <c r="BR74" i="9"/>
  <c r="BQ8" i="9"/>
  <c r="BQ15" i="9"/>
  <c r="BP121" i="9"/>
  <c r="BR33" i="9"/>
  <c r="BP38" i="9"/>
  <c r="BP100" i="9"/>
  <c r="BP27" i="9"/>
  <c r="BP109" i="9"/>
  <c r="BR40" i="9"/>
  <c r="BQ56" i="9"/>
  <c r="BR13" i="9"/>
  <c r="BR64" i="9"/>
  <c r="BP8" i="9"/>
  <c r="BR79" i="9"/>
  <c r="BR35" i="9"/>
  <c r="BR68" i="9"/>
  <c r="BQ4" i="9"/>
  <c r="BR122" i="9"/>
  <c r="BP23" i="9"/>
  <c r="BR55" i="9"/>
  <c r="BP102" i="9"/>
  <c r="BQ19" i="9"/>
  <c r="BP112" i="9"/>
  <c r="BP97" i="9"/>
  <c r="BP36" i="9"/>
  <c r="BP80" i="9"/>
  <c r="BP94" i="9"/>
  <c r="BR65" i="9"/>
  <c r="BP110" i="9"/>
  <c r="BP56" i="9"/>
  <c r="BP51" i="9"/>
  <c r="BQ79" i="9"/>
  <c r="BP108" i="9"/>
  <c r="BQ9" i="9"/>
  <c r="BP71" i="9"/>
  <c r="BR51" i="9"/>
  <c r="BP99" i="9"/>
  <c r="BQ55" i="9"/>
  <c r="BR97" i="9"/>
  <c r="BR95" i="9"/>
  <c r="BR82" i="9"/>
  <c r="BR5" i="9"/>
  <c r="BR10" i="9"/>
  <c r="BP127" i="9"/>
  <c r="BP81" i="9"/>
  <c r="BR69" i="9"/>
  <c r="BQ7" i="9"/>
  <c r="BQ2" i="9"/>
  <c r="BT3" i="9" s="1"/>
  <c r="BT4" i="9" s="1"/>
  <c r="BR31" i="9"/>
  <c r="BP58" i="9"/>
  <c r="BP48" i="9"/>
  <c r="BR26" i="9"/>
  <c r="BQ120" i="9"/>
  <c r="BR127" i="9"/>
  <c r="BP14" i="9"/>
  <c r="BQ53" i="9"/>
  <c r="BP40" i="9"/>
  <c r="BR43" i="9"/>
  <c r="BP12" i="9"/>
  <c r="BQ42" i="9"/>
  <c r="BP5" i="9"/>
  <c r="BR7" i="9"/>
  <c r="BQ31" i="9"/>
  <c r="BR98" i="9"/>
  <c r="BQ99" i="9"/>
  <c r="BP57" i="9"/>
  <c r="BQ88" i="9"/>
  <c r="BR22" i="9"/>
  <c r="BR15" i="9"/>
  <c r="BP92" i="9"/>
  <c r="BP52" i="9"/>
  <c r="BR14" i="9"/>
  <c r="BP21" i="9"/>
  <c r="BP82" i="9"/>
  <c r="BP45" i="9"/>
  <c r="BP18" i="9"/>
  <c r="BP87" i="9"/>
  <c r="BQ92" i="9"/>
  <c r="BR88" i="9"/>
  <c r="BQ32" i="9"/>
  <c r="BP96" i="9"/>
  <c r="BR59" i="9"/>
  <c r="BR108" i="9"/>
  <c r="BQ46" i="9"/>
  <c r="BQ117" i="9"/>
  <c r="BR109" i="9"/>
  <c r="BQ18" i="9"/>
  <c r="BQ47" i="9"/>
  <c r="BQ104" i="9"/>
  <c r="BR87" i="9"/>
  <c r="BR76" i="9"/>
  <c r="BP33" i="9"/>
  <c r="BQ5" i="9"/>
  <c r="BR71" i="9"/>
  <c r="BQ98" i="9"/>
  <c r="BP101" i="9"/>
  <c r="BR12" i="9"/>
  <c r="BR60" i="9"/>
  <c r="BP77" i="9"/>
  <c r="BQ35" i="9"/>
  <c r="BQ89" i="9"/>
  <c r="BP76" i="9"/>
  <c r="BR104" i="9"/>
  <c r="BP85" i="9"/>
  <c r="BR17" i="9"/>
  <c r="BR113" i="9"/>
  <c r="BP78" i="9"/>
  <c r="BP66" i="9"/>
  <c r="BQ125" i="9"/>
  <c r="BR128" i="9"/>
  <c r="BR85" i="9"/>
  <c r="BR81" i="9"/>
  <c r="BR28" i="9"/>
  <c r="BR119" i="9"/>
  <c r="BR41" i="9"/>
  <c r="BR66" i="9"/>
  <c r="BP44" i="9"/>
  <c r="BQ72" i="9"/>
  <c r="BR34" i="9"/>
  <c r="BQ39" i="9"/>
  <c r="BR4" i="9"/>
  <c r="BP70" i="9"/>
  <c r="BQ54" i="9"/>
  <c r="BP103" i="9"/>
  <c r="BP16" i="9"/>
  <c r="BQ101" i="9"/>
  <c r="BR37" i="9"/>
  <c r="BP116" i="9"/>
  <c r="BQ80" i="9"/>
  <c r="BP3" i="9"/>
  <c r="BR105" i="9"/>
  <c r="BR72" i="9"/>
  <c r="BQ90" i="9"/>
  <c r="BP28" i="9"/>
  <c r="BQ71" i="9"/>
  <c r="BR89" i="9"/>
  <c r="BP117" i="9"/>
  <c r="BR115" i="9"/>
  <c r="BP125" i="9"/>
  <c r="BQ77" i="9"/>
  <c r="BP84" i="9"/>
  <c r="BP115" i="9"/>
  <c r="BQ37" i="9"/>
  <c r="BP32" i="9"/>
  <c r="BQ52" i="9"/>
  <c r="BP61" i="9"/>
  <c r="BP91" i="9"/>
  <c r="BP10" i="9"/>
  <c r="BR54" i="9"/>
  <c r="BQ95" i="9"/>
  <c r="BQ74" i="9"/>
  <c r="BP113" i="9"/>
  <c r="BQ20" i="9"/>
  <c r="BR103" i="9"/>
  <c r="BP6" i="9"/>
  <c r="BP105" i="9"/>
  <c r="BR52" i="9"/>
  <c r="BQ61" i="9"/>
  <c r="BP20" i="9"/>
  <c r="BP90" i="9"/>
  <c r="BR3" i="9"/>
  <c r="BP123" i="9"/>
  <c r="BR100" i="9"/>
  <c r="BR46" i="9"/>
  <c r="BR70" i="9"/>
  <c r="BQ30" i="9"/>
  <c r="BR120" i="9"/>
  <c r="BR83" i="9"/>
  <c r="BQ76" i="9"/>
  <c r="BQ33" i="9"/>
  <c r="BQ96" i="9"/>
  <c r="BQ13" i="9"/>
  <c r="BR91" i="9"/>
  <c r="BQ84" i="9"/>
  <c r="BQ82" i="9"/>
  <c r="BR92" i="9"/>
  <c r="BP88" i="9"/>
  <c r="BQ75" i="9"/>
  <c r="BR96" i="9"/>
  <c r="BQ66" i="9"/>
  <c r="BR125" i="9"/>
  <c r="BR101" i="9"/>
  <c r="BQ12" i="9"/>
  <c r="BP60" i="9"/>
  <c r="BQ100" i="9"/>
  <c r="BQ121" i="9"/>
  <c r="BQ24" i="9"/>
  <c r="BR49" i="9"/>
  <c r="BQ63" i="9"/>
  <c r="BP64" i="9"/>
  <c r="BQ119" i="9"/>
  <c r="BQ106" i="9"/>
  <c r="BQ34" i="9"/>
  <c r="BQ73" i="9"/>
  <c r="BR78" i="9"/>
  <c r="BQ62" i="9"/>
  <c r="BP54" i="9"/>
  <c r="BP11" i="9"/>
  <c r="BR44" i="9"/>
  <c r="BP39" i="9"/>
  <c r="BP43" i="9"/>
  <c r="BP111" i="9"/>
  <c r="BP46" i="9"/>
  <c r="BQ110" i="9"/>
  <c r="BT5" i="9" l="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157"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T157" i="9" l="1"/>
  <c r="S157" i="9"/>
  <c r="P157" i="9"/>
  <c r="N297" i="9"/>
  <c r="N237" i="9"/>
  <c r="N277" i="9"/>
  <c r="N32" i="9"/>
  <c r="N227" i="9"/>
  <c r="N122" i="9"/>
  <c r="N167" i="9"/>
  <c r="N187" i="9"/>
  <c r="N307" i="9"/>
  <c r="N127" i="9"/>
  <c r="N52" i="9"/>
  <c r="N217" i="9"/>
  <c r="N168" i="9"/>
  <c r="N78" i="9"/>
  <c r="N98" i="9"/>
  <c r="N178" i="9"/>
  <c r="N188" i="9"/>
  <c r="N88" i="9"/>
  <c r="N18" i="9"/>
  <c r="N58" i="9"/>
  <c r="N8" i="9"/>
  <c r="N148" i="9"/>
  <c r="N138" i="9"/>
  <c r="N308" i="9"/>
  <c r="N228" i="9"/>
  <c r="N48" i="9"/>
  <c r="N28" i="9"/>
  <c r="N268" i="9"/>
  <c r="N198" i="9"/>
  <c r="N248" i="9"/>
  <c r="N128" i="9"/>
  <c r="N278" i="9"/>
  <c r="N68" i="9"/>
  <c r="N118" i="9"/>
  <c r="N298" i="9"/>
  <c r="N108" i="9"/>
  <c r="N288" i="9"/>
  <c r="N218" i="9"/>
  <c r="N258" i="9"/>
  <c r="N38" i="9"/>
  <c r="N208" i="9"/>
  <c r="N238" i="9"/>
  <c r="N158" i="9"/>
  <c r="N69" i="9"/>
  <c r="N89" i="9"/>
  <c r="N289" i="9"/>
  <c r="N119" i="9"/>
  <c r="N39" i="9"/>
  <c r="N59" i="9"/>
  <c r="N139" i="9"/>
  <c r="N299" i="9"/>
  <c r="N309" i="9"/>
  <c r="N229" i="9"/>
  <c r="N199" i="9"/>
  <c r="N269" i="9"/>
  <c r="N169" i="9"/>
  <c r="N179" i="9"/>
  <c r="N29" i="9"/>
  <c r="N259" i="9"/>
  <c r="N109" i="9"/>
  <c r="N129" i="9"/>
  <c r="N219" i="9"/>
  <c r="N99" i="9"/>
  <c r="N239" i="9"/>
  <c r="N159" i="9"/>
  <c r="N279" i="9"/>
  <c r="N189" i="9"/>
  <c r="N19" i="9"/>
  <c r="N209" i="9"/>
  <c r="N49" i="9"/>
  <c r="N79" i="9"/>
  <c r="N149" i="9"/>
  <c r="N249" i="9"/>
  <c r="N9" i="9"/>
  <c r="N304" i="9"/>
  <c r="N147" i="9"/>
  <c r="N283" i="9"/>
  <c r="N13" i="9"/>
  <c r="N103" i="9"/>
  <c r="N92" i="9"/>
  <c r="N67" i="9"/>
  <c r="N62" i="9"/>
  <c r="N73" i="9"/>
  <c r="N137" i="9"/>
  <c r="N253" i="9"/>
  <c r="N242" i="9"/>
  <c r="N182" i="9"/>
  <c r="N72" i="9"/>
  <c r="N33" i="9"/>
  <c r="N252" i="9"/>
  <c r="N22" i="9"/>
  <c r="N53" i="9"/>
  <c r="N267" i="9"/>
  <c r="N233" i="9"/>
  <c r="N107" i="9"/>
  <c r="N3" i="9"/>
  <c r="N162" i="9"/>
  <c r="N37" i="9"/>
  <c r="N207" i="9"/>
  <c r="N163" i="9"/>
  <c r="N87" i="9"/>
  <c r="N63" i="9"/>
  <c r="N172" i="9"/>
  <c r="N152" i="9"/>
  <c r="N153" i="9"/>
  <c r="N173" i="9"/>
  <c r="N97" i="9"/>
  <c r="N143" i="9"/>
  <c r="N47" i="9"/>
  <c r="N12" i="9"/>
  <c r="N17" i="9"/>
  <c r="N203" i="9"/>
  <c r="N302" i="9"/>
  <c r="N272" i="9"/>
  <c r="N202" i="9"/>
  <c r="N273" i="9"/>
  <c r="N303" i="9"/>
  <c r="N193" i="9"/>
  <c r="N117" i="9"/>
  <c r="N23" i="9"/>
  <c r="N212" i="9"/>
  <c r="N43" i="9"/>
  <c r="N287" i="9"/>
  <c r="N292" i="9"/>
  <c r="N293" i="9"/>
  <c r="N2" i="9"/>
  <c r="N123" i="9"/>
  <c r="N93" i="9"/>
  <c r="N42" i="9"/>
  <c r="N263" i="9"/>
  <c r="N57" i="9"/>
  <c r="N232" i="9"/>
  <c r="N27" i="9"/>
  <c r="N257" i="9"/>
  <c r="N262" i="9"/>
  <c r="N132" i="9"/>
  <c r="N112" i="9"/>
  <c r="N282" i="9"/>
  <c r="N82" i="9"/>
  <c r="N177" i="9"/>
  <c r="N77" i="9"/>
  <c r="N7" i="9"/>
  <c r="N192" i="9"/>
  <c r="N102" i="9"/>
  <c r="N213" i="9"/>
  <c r="N183" i="9"/>
  <c r="N197" i="9"/>
  <c r="N113" i="9"/>
  <c r="N83" i="9"/>
  <c r="N247" i="9"/>
  <c r="N133" i="9"/>
  <c r="N243" i="9"/>
  <c r="N142" i="9"/>
  <c r="N222" i="9"/>
  <c r="N223" i="9"/>
  <c r="Q157" i="9" l="1"/>
  <c r="R157" i="9"/>
  <c r="T237" i="9"/>
  <c r="S237" i="9"/>
  <c r="P237" i="9"/>
  <c r="P297" i="9"/>
  <c r="S297" i="9"/>
  <c r="T297" i="9"/>
  <c r="T32" i="9"/>
  <c r="S32" i="9"/>
  <c r="P32" i="9"/>
  <c r="T277" i="9"/>
  <c r="P277" i="9"/>
  <c r="S277" i="9"/>
  <c r="P127" i="9"/>
  <c r="S127" i="9"/>
  <c r="T127" i="9"/>
  <c r="P307" i="9"/>
  <c r="T307" i="9"/>
  <c r="S307" i="9"/>
  <c r="S187" i="9"/>
  <c r="P187" i="9"/>
  <c r="T187" i="9"/>
  <c r="T167" i="9"/>
  <c r="P167" i="9"/>
  <c r="S167" i="9"/>
  <c r="S217" i="9"/>
  <c r="P217" i="9"/>
  <c r="T217" i="9"/>
  <c r="T122" i="9"/>
  <c r="P122" i="9"/>
  <c r="S122" i="9"/>
  <c r="P52" i="9"/>
  <c r="T52" i="9"/>
  <c r="S52" i="9"/>
  <c r="T227" i="9"/>
  <c r="S227" i="9"/>
  <c r="P227" i="9"/>
  <c r="P192" i="9"/>
  <c r="S192" i="9"/>
  <c r="T192" i="9"/>
  <c r="P113" i="9"/>
  <c r="T113" i="9"/>
  <c r="S113" i="9"/>
  <c r="T193" i="9"/>
  <c r="S193" i="9"/>
  <c r="P193" i="9"/>
  <c r="S77" i="9"/>
  <c r="T77" i="9"/>
  <c r="P77" i="9"/>
  <c r="S287" i="9"/>
  <c r="T287" i="9"/>
  <c r="P287" i="9"/>
  <c r="S207" i="9"/>
  <c r="T207" i="9"/>
  <c r="P207" i="9"/>
  <c r="S243" i="9"/>
  <c r="T243" i="9"/>
  <c r="P243" i="9"/>
  <c r="P257" i="9"/>
  <c r="T257" i="9"/>
  <c r="S257" i="9"/>
  <c r="P133" i="9"/>
  <c r="S133" i="9"/>
  <c r="T133" i="9"/>
  <c r="S247" i="9"/>
  <c r="P247" i="9"/>
  <c r="T247" i="9"/>
  <c r="P102" i="9"/>
  <c r="S102" i="9"/>
  <c r="T102" i="9"/>
  <c r="S282" i="9"/>
  <c r="P282" i="9"/>
  <c r="T282" i="9"/>
  <c r="S232" i="9"/>
  <c r="P232" i="9"/>
  <c r="T232" i="9"/>
  <c r="S2" i="9"/>
  <c r="AT20" i="9"/>
  <c r="P2" i="9"/>
  <c r="T2" i="9"/>
  <c r="AT21" i="9"/>
  <c r="AT19" i="9"/>
  <c r="P23" i="9"/>
  <c r="T23" i="9"/>
  <c r="S23" i="9"/>
  <c r="P272" i="9"/>
  <c r="S272" i="9"/>
  <c r="T272" i="9"/>
  <c r="T143" i="9"/>
  <c r="S143" i="9"/>
  <c r="P143" i="9"/>
  <c r="S63" i="9"/>
  <c r="P63" i="9"/>
  <c r="T63" i="9"/>
  <c r="T3" i="9"/>
  <c r="P3" i="9"/>
  <c r="S3" i="9"/>
  <c r="P252" i="9"/>
  <c r="T252" i="9"/>
  <c r="S252" i="9"/>
  <c r="T137" i="9"/>
  <c r="S137" i="9"/>
  <c r="P137" i="9"/>
  <c r="T13" i="9"/>
  <c r="S13" i="9"/>
  <c r="P13" i="9"/>
  <c r="T149" i="9"/>
  <c r="P149" i="9"/>
  <c r="S149" i="9"/>
  <c r="T279" i="9"/>
  <c r="S279" i="9"/>
  <c r="P279" i="9"/>
  <c r="P109" i="9"/>
  <c r="S109" i="9"/>
  <c r="T109" i="9"/>
  <c r="P199" i="9"/>
  <c r="T199" i="9"/>
  <c r="S199" i="9"/>
  <c r="T39" i="9"/>
  <c r="S39" i="9"/>
  <c r="P39" i="9"/>
  <c r="T238" i="9"/>
  <c r="S238" i="9"/>
  <c r="P238" i="9"/>
  <c r="S108" i="9"/>
  <c r="T108" i="9"/>
  <c r="P108" i="9"/>
  <c r="P248" i="9"/>
  <c r="S248" i="9"/>
  <c r="T248" i="9"/>
  <c r="S308" i="9"/>
  <c r="P308" i="9"/>
  <c r="T308" i="9"/>
  <c r="P88" i="9"/>
  <c r="T88" i="9"/>
  <c r="S88" i="9"/>
  <c r="T112" i="9"/>
  <c r="S112" i="9"/>
  <c r="P112" i="9"/>
  <c r="T302" i="9"/>
  <c r="S302" i="9"/>
  <c r="P302" i="9"/>
  <c r="T97" i="9"/>
  <c r="P97" i="9"/>
  <c r="S97" i="9"/>
  <c r="S87" i="9"/>
  <c r="P87" i="9"/>
  <c r="T87" i="9"/>
  <c r="P107" i="9"/>
  <c r="S107" i="9"/>
  <c r="T107" i="9"/>
  <c r="S33" i="9"/>
  <c r="P33" i="9"/>
  <c r="T33" i="9"/>
  <c r="S73" i="9"/>
  <c r="P73" i="9"/>
  <c r="T73" i="9"/>
  <c r="T283" i="9"/>
  <c r="P283" i="9"/>
  <c r="S283" i="9"/>
  <c r="S79" i="9"/>
  <c r="T79" i="9"/>
  <c r="P79" i="9"/>
  <c r="T159" i="9"/>
  <c r="P159" i="9"/>
  <c r="S159" i="9"/>
  <c r="T259" i="9"/>
  <c r="S259" i="9"/>
  <c r="P259" i="9"/>
  <c r="P229" i="9"/>
  <c r="S229" i="9"/>
  <c r="T229" i="9"/>
  <c r="P119" i="9"/>
  <c r="T119" i="9"/>
  <c r="S119" i="9"/>
  <c r="S208" i="9"/>
  <c r="P208" i="9"/>
  <c r="T208" i="9"/>
  <c r="T298" i="9"/>
  <c r="P298" i="9"/>
  <c r="S298" i="9"/>
  <c r="P198" i="9"/>
  <c r="S198" i="9"/>
  <c r="T198" i="9"/>
  <c r="T138" i="9"/>
  <c r="S138" i="9"/>
  <c r="P138" i="9"/>
  <c r="P188" i="9"/>
  <c r="S188" i="9"/>
  <c r="T188" i="9"/>
  <c r="T293" i="9"/>
  <c r="S293" i="9"/>
  <c r="P293" i="9"/>
  <c r="T292" i="9"/>
  <c r="P292" i="9"/>
  <c r="S292" i="9"/>
  <c r="T173" i="9"/>
  <c r="P173" i="9"/>
  <c r="S173" i="9"/>
  <c r="P163" i="9"/>
  <c r="T163" i="9"/>
  <c r="S163" i="9"/>
  <c r="P233" i="9"/>
  <c r="S233" i="9"/>
  <c r="T233" i="9"/>
  <c r="S72" i="9"/>
  <c r="T72" i="9"/>
  <c r="P72" i="9"/>
  <c r="T62" i="9"/>
  <c r="P62" i="9"/>
  <c r="S62" i="9"/>
  <c r="P147" i="9"/>
  <c r="S147" i="9"/>
  <c r="T147" i="9"/>
  <c r="S49" i="9"/>
  <c r="T49" i="9"/>
  <c r="P49" i="9"/>
  <c r="T239" i="9"/>
  <c r="S239" i="9"/>
  <c r="P239" i="9"/>
  <c r="S29" i="9"/>
  <c r="P29" i="9"/>
  <c r="T29" i="9"/>
  <c r="S309" i="9"/>
  <c r="T309" i="9"/>
  <c r="P309" i="9"/>
  <c r="S289" i="9"/>
  <c r="T289" i="9"/>
  <c r="P289" i="9"/>
  <c r="T38" i="9"/>
  <c r="P38" i="9"/>
  <c r="S38" i="9"/>
  <c r="T118" i="9"/>
  <c r="P118" i="9"/>
  <c r="S118" i="9"/>
  <c r="T268" i="9"/>
  <c r="S268" i="9"/>
  <c r="P268" i="9"/>
  <c r="P148" i="9"/>
  <c r="S148" i="9"/>
  <c r="T148" i="9"/>
  <c r="S178" i="9"/>
  <c r="P178" i="9"/>
  <c r="T178" i="9"/>
  <c r="T223" i="9"/>
  <c r="S223" i="9"/>
  <c r="P223" i="9"/>
  <c r="S117" i="9"/>
  <c r="P117" i="9"/>
  <c r="T117" i="9"/>
  <c r="S263" i="9"/>
  <c r="T263" i="9"/>
  <c r="P263" i="9"/>
  <c r="S197" i="9"/>
  <c r="P197" i="9"/>
  <c r="T197" i="9"/>
  <c r="T303" i="9"/>
  <c r="P303" i="9"/>
  <c r="S303" i="9"/>
  <c r="P267" i="9"/>
  <c r="S267" i="9"/>
  <c r="T267" i="9"/>
  <c r="T304" i="9"/>
  <c r="S304" i="9"/>
  <c r="T209" i="9"/>
  <c r="P209" i="9"/>
  <c r="S209" i="9"/>
  <c r="T99" i="9"/>
  <c r="S99" i="9"/>
  <c r="P99" i="9"/>
  <c r="S179" i="9"/>
  <c r="P179" i="9"/>
  <c r="T179" i="9"/>
  <c r="T299" i="9"/>
  <c r="S299" i="9"/>
  <c r="P299" i="9"/>
  <c r="T89" i="9"/>
  <c r="P89" i="9"/>
  <c r="S89" i="9"/>
  <c r="T258" i="9"/>
  <c r="P258" i="9"/>
  <c r="S258" i="9"/>
  <c r="S68" i="9"/>
  <c r="P68" i="9"/>
  <c r="T68" i="9"/>
  <c r="S28" i="9"/>
  <c r="T28" i="9"/>
  <c r="P28" i="9"/>
  <c r="T8" i="9"/>
  <c r="P8" i="9"/>
  <c r="S8" i="9"/>
  <c r="T98" i="9"/>
  <c r="P98" i="9"/>
  <c r="S98" i="9"/>
  <c r="S57" i="9"/>
  <c r="P57" i="9"/>
  <c r="T57" i="9"/>
  <c r="P7" i="9"/>
  <c r="T7" i="9"/>
  <c r="S7" i="9"/>
  <c r="P203" i="9"/>
  <c r="S203" i="9"/>
  <c r="T203" i="9"/>
  <c r="S262" i="9"/>
  <c r="T262" i="9"/>
  <c r="P262" i="9"/>
  <c r="T153" i="9"/>
  <c r="S153" i="9"/>
  <c r="P153" i="9"/>
  <c r="T67" i="9"/>
  <c r="S67" i="9"/>
  <c r="P67" i="9"/>
  <c r="P177" i="9"/>
  <c r="S177" i="9"/>
  <c r="T177" i="9"/>
  <c r="S43" i="9"/>
  <c r="T43" i="9"/>
  <c r="P43" i="9"/>
  <c r="P273" i="9"/>
  <c r="T273" i="9"/>
  <c r="S273" i="9"/>
  <c r="S12" i="9"/>
  <c r="P12" i="9"/>
  <c r="T12" i="9"/>
  <c r="S152" i="9"/>
  <c r="P152" i="9"/>
  <c r="T152" i="9"/>
  <c r="T37" i="9"/>
  <c r="S37" i="9"/>
  <c r="P37" i="9"/>
  <c r="S53" i="9"/>
  <c r="T53" i="9"/>
  <c r="P53" i="9"/>
  <c r="P242" i="9"/>
  <c r="T242" i="9"/>
  <c r="S242" i="9"/>
  <c r="T92" i="9"/>
  <c r="S92" i="9"/>
  <c r="P92" i="9"/>
  <c r="P9" i="9"/>
  <c r="S9" i="9"/>
  <c r="T9" i="9"/>
  <c r="T19" i="9"/>
  <c r="P19" i="9"/>
  <c r="S19" i="9"/>
  <c r="T219" i="9"/>
  <c r="P219" i="9"/>
  <c r="S219" i="9"/>
  <c r="P169" i="9"/>
  <c r="T169" i="9"/>
  <c r="S169" i="9"/>
  <c r="S139" i="9"/>
  <c r="P139" i="9"/>
  <c r="T139" i="9"/>
  <c r="S69" i="9"/>
  <c r="T69" i="9"/>
  <c r="P69" i="9"/>
  <c r="T218" i="9"/>
  <c r="P218" i="9"/>
  <c r="S218" i="9"/>
  <c r="S278" i="9"/>
  <c r="P278" i="9"/>
  <c r="T278" i="9"/>
  <c r="P48" i="9"/>
  <c r="T48" i="9"/>
  <c r="S48" i="9"/>
  <c r="S58" i="9"/>
  <c r="P58" i="9"/>
  <c r="T58" i="9"/>
  <c r="S78" i="9"/>
  <c r="T78" i="9"/>
  <c r="P78" i="9"/>
  <c r="S83" i="9"/>
  <c r="P83" i="9"/>
  <c r="T83" i="9"/>
  <c r="S222" i="9"/>
  <c r="P222" i="9"/>
  <c r="T222" i="9"/>
  <c r="P132" i="9"/>
  <c r="S132" i="9"/>
  <c r="T132" i="9"/>
  <c r="T142" i="9"/>
  <c r="S142" i="9"/>
  <c r="P142" i="9"/>
  <c r="T42" i="9"/>
  <c r="P42" i="9"/>
  <c r="S42" i="9"/>
  <c r="S17" i="9"/>
  <c r="P17" i="9"/>
  <c r="T17" i="9"/>
  <c r="T182" i="9"/>
  <c r="S182" i="9"/>
  <c r="P182" i="9"/>
  <c r="P183" i="9"/>
  <c r="T183" i="9"/>
  <c r="S183" i="9"/>
  <c r="T93" i="9"/>
  <c r="P93" i="9"/>
  <c r="S93" i="9"/>
  <c r="T213" i="9"/>
  <c r="S213" i="9"/>
  <c r="P213" i="9"/>
  <c r="P82" i="9"/>
  <c r="S82" i="9"/>
  <c r="T82" i="9"/>
  <c r="P27" i="9"/>
  <c r="S27" i="9"/>
  <c r="T27" i="9"/>
  <c r="S123" i="9"/>
  <c r="P123" i="9"/>
  <c r="T123" i="9"/>
  <c r="P212" i="9"/>
  <c r="S212" i="9"/>
  <c r="T212" i="9"/>
  <c r="P202" i="9"/>
  <c r="S202" i="9"/>
  <c r="T202" i="9"/>
  <c r="T47" i="9"/>
  <c r="P47" i="9"/>
  <c r="S47" i="9"/>
  <c r="T172" i="9"/>
  <c r="S172" i="9"/>
  <c r="P172" i="9"/>
  <c r="T162" i="9"/>
  <c r="P162" i="9"/>
  <c r="S162" i="9"/>
  <c r="T22" i="9"/>
  <c r="S22" i="9"/>
  <c r="P22" i="9"/>
  <c r="P253" i="9"/>
  <c r="T253" i="9"/>
  <c r="S253" i="9"/>
  <c r="T103" i="9"/>
  <c r="P103" i="9"/>
  <c r="S103" i="9"/>
  <c r="T249" i="9"/>
  <c r="P249" i="9"/>
  <c r="S249" i="9"/>
  <c r="T189" i="9"/>
  <c r="S189" i="9"/>
  <c r="P189" i="9"/>
  <c r="T129" i="9"/>
  <c r="P129" i="9"/>
  <c r="S129" i="9"/>
  <c r="T269" i="9"/>
  <c r="S269" i="9"/>
  <c r="P269" i="9"/>
  <c r="P59" i="9"/>
  <c r="T59" i="9"/>
  <c r="S59" i="9"/>
  <c r="S158" i="9"/>
  <c r="T158" i="9"/>
  <c r="P158" i="9"/>
  <c r="T288" i="9"/>
  <c r="S288" i="9"/>
  <c r="P288" i="9"/>
  <c r="P128" i="9"/>
  <c r="T128" i="9"/>
  <c r="S128" i="9"/>
  <c r="S228" i="9"/>
  <c r="T228" i="9"/>
  <c r="P228" i="9"/>
  <c r="T18" i="9"/>
  <c r="P18" i="9"/>
  <c r="S18" i="9"/>
  <c r="T168" i="9"/>
  <c r="P168" i="9"/>
  <c r="S168" i="9"/>
  <c r="AV3" i="9" l="1"/>
  <c r="R297" i="9"/>
  <c r="Q297" i="9"/>
  <c r="AV4" i="9"/>
  <c r="R237" i="9"/>
  <c r="Q237" i="9"/>
  <c r="Q277" i="9"/>
  <c r="R277" i="9"/>
  <c r="R32" i="9"/>
  <c r="Q32" i="9"/>
  <c r="R227" i="9"/>
  <c r="Q227" i="9"/>
  <c r="Q122" i="9"/>
  <c r="R122" i="9"/>
  <c r="Q167" i="9"/>
  <c r="R167" i="9"/>
  <c r="AV14" i="9"/>
  <c r="AV15" i="9"/>
  <c r="R307" i="9"/>
  <c r="Q307" i="9"/>
  <c r="Q217" i="9"/>
  <c r="R217" i="9"/>
  <c r="Q187" i="9"/>
  <c r="R187" i="9"/>
  <c r="R52" i="9"/>
  <c r="Q52" i="9"/>
  <c r="Q127" i="9"/>
  <c r="R127" i="9"/>
  <c r="R148" i="9"/>
  <c r="Q148" i="9"/>
  <c r="Q119" i="9"/>
  <c r="R119" i="9"/>
  <c r="R107" i="9"/>
  <c r="Q107" i="9"/>
  <c r="R23" i="9"/>
  <c r="Q23" i="9"/>
  <c r="Q59" i="9"/>
  <c r="R59" i="9"/>
  <c r="Q212" i="9"/>
  <c r="R212" i="9"/>
  <c r="Q183" i="9"/>
  <c r="R183" i="9"/>
  <c r="R9" i="9"/>
  <c r="Q9" i="9"/>
  <c r="Q7" i="9"/>
  <c r="R7" i="9"/>
  <c r="Q268" i="9"/>
  <c r="R268" i="9"/>
  <c r="R239" i="9"/>
  <c r="Q239" i="9"/>
  <c r="Q302" i="9"/>
  <c r="R302" i="9"/>
  <c r="Q238" i="9"/>
  <c r="R238" i="9"/>
  <c r="R269" i="9"/>
  <c r="Q269" i="9"/>
  <c r="R172" i="9"/>
  <c r="Q172" i="9"/>
  <c r="Q182" i="9"/>
  <c r="R182" i="9"/>
  <c r="Q53" i="9"/>
  <c r="R53" i="9"/>
  <c r="R117" i="9"/>
  <c r="Q117" i="9"/>
  <c r="Q38" i="9"/>
  <c r="R38" i="9"/>
  <c r="Q292" i="9"/>
  <c r="R292" i="9"/>
  <c r="R159" i="9"/>
  <c r="Q159" i="9"/>
  <c r="R87" i="9"/>
  <c r="Q87" i="9"/>
  <c r="Q63" i="9"/>
  <c r="R63" i="9"/>
  <c r="Q128" i="9"/>
  <c r="R128" i="9"/>
  <c r="Q202" i="9"/>
  <c r="R202" i="9"/>
  <c r="Q82" i="9"/>
  <c r="R82" i="9"/>
  <c r="R132" i="9"/>
  <c r="Q132" i="9"/>
  <c r="Q169" i="9"/>
  <c r="R169" i="9"/>
  <c r="R273" i="9"/>
  <c r="Q273" i="9"/>
  <c r="R177" i="9"/>
  <c r="Q177" i="9"/>
  <c r="R203" i="9"/>
  <c r="Q203" i="9"/>
  <c r="Q263" i="9"/>
  <c r="R263" i="9"/>
  <c r="R223" i="9"/>
  <c r="Q223" i="9"/>
  <c r="R289" i="9"/>
  <c r="Q289" i="9"/>
  <c r="R49" i="9"/>
  <c r="Q49" i="9"/>
  <c r="Q293" i="9"/>
  <c r="R293" i="9"/>
  <c r="R138" i="9"/>
  <c r="Q138" i="9"/>
  <c r="Q259" i="9"/>
  <c r="R259" i="9"/>
  <c r="Q79" i="9"/>
  <c r="R79" i="9"/>
  <c r="R112" i="9"/>
  <c r="Q112" i="9"/>
  <c r="R108" i="9"/>
  <c r="Q108" i="9"/>
  <c r="R39" i="9"/>
  <c r="Q39" i="9"/>
  <c r="R137" i="9"/>
  <c r="Q137" i="9"/>
  <c r="Q143" i="9"/>
  <c r="R143" i="9"/>
  <c r="Q2" i="9"/>
  <c r="R2" i="9"/>
  <c r="R207" i="9"/>
  <c r="Q207" i="9"/>
  <c r="Q77" i="9"/>
  <c r="R77" i="9"/>
  <c r="Q282" i="9"/>
  <c r="R282" i="9"/>
  <c r="R247" i="9"/>
  <c r="Q247" i="9"/>
  <c r="R257" i="9"/>
  <c r="Q257" i="9"/>
  <c r="R113" i="9"/>
  <c r="Q113" i="9"/>
  <c r="AT17" i="9"/>
  <c r="AT18" i="9"/>
  <c r="Q243" i="9"/>
  <c r="R243" i="9"/>
  <c r="R287" i="9"/>
  <c r="Q287" i="9"/>
  <c r="R193" i="9"/>
  <c r="Q193" i="9"/>
  <c r="R232" i="9"/>
  <c r="Q232" i="9"/>
  <c r="Q228" i="9"/>
  <c r="R228" i="9"/>
  <c r="R288" i="9"/>
  <c r="Q288" i="9"/>
  <c r="Q213" i="9"/>
  <c r="R213" i="9"/>
  <c r="R142" i="9"/>
  <c r="Q142" i="9"/>
  <c r="Q78" i="9"/>
  <c r="R78" i="9"/>
  <c r="Q37" i="9"/>
  <c r="R37" i="9"/>
  <c r="Q43" i="9"/>
  <c r="R43" i="9"/>
  <c r="Q67" i="9"/>
  <c r="R67" i="9"/>
  <c r="Q262" i="9"/>
  <c r="R262" i="9"/>
  <c r="Q28" i="9"/>
  <c r="R28" i="9"/>
  <c r="Q299" i="9"/>
  <c r="R299" i="9"/>
  <c r="Q99" i="9"/>
  <c r="R99" i="9"/>
  <c r="R303" i="9"/>
  <c r="Q303" i="9"/>
  <c r="Q118" i="9"/>
  <c r="R118" i="9"/>
  <c r="R29" i="9"/>
  <c r="Q29" i="9"/>
  <c r="R62" i="9"/>
  <c r="Q62" i="9"/>
  <c r="Q173" i="9"/>
  <c r="R173" i="9"/>
  <c r="R298" i="9"/>
  <c r="Q298" i="9"/>
  <c r="Q73" i="9"/>
  <c r="R73" i="9"/>
  <c r="R97" i="9"/>
  <c r="Q97" i="9"/>
  <c r="Q308" i="9"/>
  <c r="R308" i="9"/>
  <c r="R149" i="9"/>
  <c r="Q149" i="9"/>
  <c r="Q3" i="9"/>
  <c r="R3" i="9"/>
  <c r="Q168" i="9"/>
  <c r="R168" i="9"/>
  <c r="R129" i="9"/>
  <c r="Q129" i="9"/>
  <c r="Q249" i="9"/>
  <c r="R249" i="9"/>
  <c r="R162" i="9"/>
  <c r="Q162" i="9"/>
  <c r="R47" i="9"/>
  <c r="Q47" i="9"/>
  <c r="Q17" i="9"/>
  <c r="R17" i="9"/>
  <c r="Q222" i="9"/>
  <c r="R222" i="9"/>
  <c r="Q218" i="9"/>
  <c r="R218" i="9"/>
  <c r="Q139" i="9"/>
  <c r="R139" i="9"/>
  <c r="Q219" i="9"/>
  <c r="R219" i="9"/>
  <c r="R12" i="9"/>
  <c r="Q12" i="9"/>
  <c r="R98" i="9"/>
  <c r="Q98" i="9"/>
  <c r="R258" i="9"/>
  <c r="Q258" i="9"/>
  <c r="Q233" i="9"/>
  <c r="R233" i="9"/>
  <c r="R109" i="9"/>
  <c r="Q109" i="9"/>
  <c r="Q253" i="9"/>
  <c r="R253" i="9"/>
  <c r="Q27" i="9"/>
  <c r="R27" i="9"/>
  <c r="Q48" i="9"/>
  <c r="R48" i="9"/>
  <c r="Q242" i="9"/>
  <c r="R242" i="9"/>
  <c r="R309" i="9"/>
  <c r="Q309" i="9"/>
  <c r="Q72" i="9"/>
  <c r="R72" i="9"/>
  <c r="Q279" i="9"/>
  <c r="R279" i="9"/>
  <c r="Q13" i="9"/>
  <c r="R13" i="9"/>
  <c r="Q158" i="9"/>
  <c r="R158" i="9"/>
  <c r="Q189" i="9"/>
  <c r="R189" i="9"/>
  <c r="Q22" i="9"/>
  <c r="R22" i="9"/>
  <c r="R69" i="9"/>
  <c r="Q69" i="9"/>
  <c r="Q92" i="9"/>
  <c r="R92" i="9"/>
  <c r="Q153" i="9"/>
  <c r="R153" i="9"/>
  <c r="Q197" i="9"/>
  <c r="R197" i="9"/>
  <c r="Q178" i="9"/>
  <c r="R178" i="9"/>
  <c r="Q208" i="9"/>
  <c r="R208" i="9"/>
  <c r="Q283" i="9"/>
  <c r="R283" i="9"/>
  <c r="R33" i="9"/>
  <c r="Q33" i="9"/>
  <c r="R18" i="9"/>
  <c r="Q18" i="9"/>
  <c r="Q103" i="9"/>
  <c r="R103" i="9"/>
  <c r="Q123" i="9"/>
  <c r="R123" i="9"/>
  <c r="R93" i="9"/>
  <c r="Q93" i="9"/>
  <c r="R42" i="9"/>
  <c r="Q42" i="9"/>
  <c r="Q83" i="9"/>
  <c r="R83" i="9"/>
  <c r="R58" i="9"/>
  <c r="Q58" i="9"/>
  <c r="Q278" i="9"/>
  <c r="R278" i="9"/>
  <c r="Q19" i="9"/>
  <c r="R19" i="9"/>
  <c r="R152" i="9"/>
  <c r="Q152" i="9"/>
  <c r="Q57" i="9"/>
  <c r="R57" i="9"/>
  <c r="R8" i="9"/>
  <c r="Q8" i="9"/>
  <c r="Q68" i="9"/>
  <c r="R68" i="9"/>
  <c r="Q89" i="9"/>
  <c r="R89" i="9"/>
  <c r="Q179" i="9"/>
  <c r="R179" i="9"/>
  <c r="Q209" i="9"/>
  <c r="R209" i="9"/>
  <c r="Q267" i="9"/>
  <c r="R267" i="9"/>
  <c r="Q147" i="9"/>
  <c r="R147" i="9"/>
  <c r="Q163" i="9"/>
  <c r="R163" i="9"/>
  <c r="Q188" i="9"/>
  <c r="R188" i="9"/>
  <c r="Q198" i="9"/>
  <c r="R198" i="9"/>
  <c r="Q229" i="9"/>
  <c r="R229" i="9"/>
  <c r="Q88" i="9"/>
  <c r="R88" i="9"/>
  <c r="Q248" i="9"/>
  <c r="R248" i="9"/>
  <c r="Q199" i="9"/>
  <c r="R199" i="9"/>
  <c r="R252" i="9"/>
  <c r="Q252" i="9"/>
  <c r="R272" i="9"/>
  <c r="Q272" i="9"/>
  <c r="AV2" i="9"/>
  <c r="R102" i="9"/>
  <c r="Q102" i="9"/>
  <c r="Q133" i="9"/>
  <c r="R133" i="9"/>
  <c r="Q192" i="9"/>
  <c r="R192" i="9"/>
  <c r="AA311" i="9"/>
  <c r="AA370" i="9"/>
  <c r="AA312" i="9"/>
  <c r="AA344" i="9"/>
  <c r="AA343" i="9"/>
  <c r="AA313" i="9"/>
  <c r="AA110" i="9"/>
  <c r="AA100" i="9"/>
  <c r="AA111" i="9"/>
  <c r="AA101" i="9"/>
  <c r="AN311" i="9" l="1"/>
  <c r="AN344" i="9"/>
  <c r="AN343" i="9"/>
  <c r="AN312" i="9"/>
  <c r="AN313" i="9"/>
  <c r="AN370" i="9"/>
  <c r="AN111" i="9"/>
  <c r="AN100" i="9"/>
  <c r="AN110" i="9"/>
  <c r="AN101" i="9"/>
  <c r="AK84" i="9" l="1"/>
  <c r="AK186" i="9"/>
  <c r="AK77" i="9"/>
  <c r="AK53" i="9"/>
  <c r="AK67" i="9"/>
  <c r="AK93" i="9"/>
  <c r="AK229" i="9"/>
  <c r="AK242" i="9"/>
  <c r="AK32" i="9"/>
  <c r="AK152" i="9"/>
  <c r="AK79" i="9"/>
  <c r="AK244" i="9"/>
  <c r="AK255" i="9"/>
  <c r="AK164" i="9"/>
  <c r="AK99" i="9"/>
  <c r="AK148" i="9"/>
  <c r="AK226" i="9"/>
  <c r="AK42" i="9"/>
  <c r="AK287" i="9"/>
  <c r="AK43" i="9"/>
  <c r="AK182" i="9"/>
  <c r="AK204" i="9"/>
  <c r="AK223" i="9" l="1"/>
  <c r="AK133" i="9"/>
  <c r="AK73" i="9"/>
  <c r="AK274" i="9"/>
  <c r="AK230" i="9"/>
  <c r="AK228" i="9"/>
  <c r="AK9" i="9"/>
  <c r="AK188" i="9"/>
  <c r="AK276" i="9"/>
  <c r="AK183" i="9"/>
  <c r="AK209" i="9"/>
  <c r="AK57" i="9"/>
  <c r="AK16" i="9"/>
  <c r="AK259" i="9"/>
  <c r="AK159" i="9"/>
  <c r="AK177" i="9"/>
  <c r="AK123" i="9"/>
  <c r="AK56" i="9"/>
  <c r="AK174" i="9"/>
  <c r="AK293" i="9"/>
  <c r="AK153" i="9"/>
  <c r="AK104" i="9"/>
  <c r="AK214" i="9"/>
  <c r="AK144" i="9"/>
  <c r="AK62" i="9"/>
  <c r="AK19" i="9"/>
  <c r="AK247" i="9"/>
  <c r="AK108" i="9"/>
  <c r="AK197" i="9"/>
  <c r="AK126" i="9"/>
  <c r="AK38" i="9"/>
  <c r="AK256" i="9"/>
  <c r="AK173" i="9"/>
  <c r="AK179" i="9"/>
  <c r="AK139" i="9"/>
  <c r="AK198" i="9"/>
  <c r="AK119" i="9"/>
  <c r="AK288" i="9"/>
  <c r="AK118" i="9"/>
  <c r="AK308" i="9"/>
  <c r="AK168" i="9"/>
  <c r="AK45" i="9"/>
  <c r="AK215" i="9"/>
  <c r="AK155" i="9"/>
  <c r="AK3" i="9"/>
  <c r="AK18" i="9"/>
  <c r="AK68" i="9"/>
  <c r="AK102" i="9"/>
  <c r="AK162" i="9"/>
  <c r="AK233" i="9"/>
  <c r="AK142" i="9"/>
  <c r="AK275" i="9"/>
  <c r="AK25" i="9"/>
  <c r="AK283" i="9"/>
  <c r="AK217" i="9"/>
  <c r="AK305" i="9"/>
  <c r="AK75" i="9"/>
  <c r="AK46" i="9"/>
  <c r="AK124" i="9"/>
  <c r="AK12" i="9"/>
  <c r="AK225" i="9"/>
  <c r="AK137" i="9"/>
  <c r="AK135" i="9"/>
  <c r="AK34" i="9"/>
  <c r="AK27" i="9"/>
  <c r="AK107" i="9"/>
  <c r="AK23" i="9"/>
  <c r="AK302" i="9"/>
  <c r="AK285" i="9"/>
  <c r="AK252" i="9"/>
  <c r="AK54" i="9"/>
  <c r="AK5" i="9"/>
  <c r="AK97" i="9"/>
  <c r="AK273" i="9"/>
  <c r="AK8" i="9"/>
  <c r="AK296" i="9"/>
  <c r="AK39" i="9"/>
  <c r="AK262" i="9"/>
  <c r="AK113" i="9"/>
  <c r="AK237" i="9"/>
  <c r="AK196" i="9"/>
  <c r="AK74" i="9"/>
  <c r="AK115" i="9"/>
  <c r="AK235" i="9"/>
  <c r="AK195" i="9"/>
  <c r="AK265" i="9"/>
  <c r="AK146" i="9"/>
  <c r="AK24" i="9"/>
  <c r="AK105" i="9"/>
  <c r="AK176" i="9"/>
  <c r="AK243" i="9"/>
  <c r="AK7" i="9"/>
  <c r="AK219" i="9"/>
  <c r="AK59" i="9"/>
  <c r="AK298" i="9"/>
  <c r="AK304" i="9"/>
  <c r="AK92" i="9"/>
  <c r="AK65" i="9"/>
  <c r="AK193" i="9"/>
  <c r="AK36" i="9"/>
  <c r="AK157" i="9"/>
  <c r="AK294" i="9"/>
  <c r="AK88" i="9"/>
  <c r="AK268" i="9"/>
  <c r="AK310" i="9"/>
  <c r="AK260" i="9"/>
  <c r="AK306" i="9"/>
  <c r="AK66" i="9"/>
  <c r="AK267" i="9"/>
  <c r="AK82" i="9"/>
  <c r="AK257" i="9"/>
  <c r="AK29" i="9"/>
  <c r="AK208" i="9"/>
  <c r="AK122" i="9"/>
  <c r="AK236" i="9"/>
  <c r="AK213" i="9"/>
  <c r="AK85" i="9"/>
  <c r="AK184" i="9"/>
  <c r="AK86" i="9"/>
  <c r="AK169" i="9"/>
  <c r="AK289" i="9"/>
  <c r="AK149" i="9"/>
  <c r="AK49" i="9"/>
  <c r="AK117" i="9"/>
  <c r="AK166" i="9"/>
  <c r="AK239" i="9"/>
  <c r="AK264" i="9"/>
  <c r="AK205" i="9"/>
  <c r="AK272" i="9"/>
  <c r="AK14" i="9"/>
  <c r="AK292" i="9"/>
  <c r="AK206" i="9"/>
  <c r="AK120" i="9"/>
  <c r="AK121" i="9"/>
  <c r="AK170" i="9"/>
  <c r="AK171" i="9"/>
  <c r="N220" i="9" l="1"/>
  <c r="N221" i="9"/>
  <c r="N210" i="9"/>
  <c r="N211" i="9"/>
  <c r="N200" i="9"/>
  <c r="N201" i="9"/>
  <c r="N190" i="9"/>
  <c r="N191" i="9"/>
  <c r="N181" i="9"/>
  <c r="N332" i="9"/>
  <c r="S332" i="9" s="1"/>
  <c r="N180" i="9"/>
  <c r="R332" i="9"/>
  <c r="Q332" i="9"/>
  <c r="N240" i="9"/>
  <c r="S240" i="9" s="1"/>
  <c r="N241" i="9"/>
  <c r="R240" i="9"/>
  <c r="N366" i="9"/>
  <c r="N357" i="9"/>
  <c r="N171" i="9"/>
  <c r="S221" i="9" l="1"/>
  <c r="Q221" i="9"/>
  <c r="R221" i="9"/>
  <c r="T221" i="9"/>
  <c r="T220" i="9"/>
  <c r="R220" i="9"/>
  <c r="Q220" i="9"/>
  <c r="S220" i="9"/>
  <c r="T210" i="9"/>
  <c r="R210" i="9"/>
  <c r="Q210" i="9"/>
  <c r="S210" i="9"/>
  <c r="T201" i="9"/>
  <c r="Q201" i="9"/>
  <c r="S201" i="9"/>
  <c r="R201" i="9"/>
  <c r="T200" i="9"/>
  <c r="Q200" i="9"/>
  <c r="R200" i="9"/>
  <c r="S200" i="9"/>
  <c r="T211" i="9"/>
  <c r="R211" i="9"/>
  <c r="Q211" i="9"/>
  <c r="S211" i="9"/>
  <c r="T190" i="9"/>
  <c r="R190" i="9"/>
  <c r="S190" i="9"/>
  <c r="Q190" i="9"/>
  <c r="T332" i="9"/>
  <c r="R191" i="9"/>
  <c r="S191" i="9"/>
  <c r="T191" i="9"/>
  <c r="Q191" i="9"/>
  <c r="T181" i="9"/>
  <c r="R181" i="9"/>
  <c r="Q181" i="9"/>
  <c r="S181" i="9"/>
  <c r="T180" i="9"/>
  <c r="AV5" i="9" s="1"/>
  <c r="R180" i="9"/>
  <c r="S180" i="9"/>
  <c r="Q180" i="9"/>
  <c r="AV9" i="9"/>
  <c r="AV10" i="9"/>
  <c r="AV7" i="9"/>
  <c r="AV8" i="9"/>
  <c r="T240" i="9"/>
  <c r="Q240" i="9"/>
  <c r="T241" i="9"/>
  <c r="AV12" i="9" s="1"/>
  <c r="R241" i="9"/>
  <c r="Q241" i="9"/>
  <c r="S241" i="9"/>
  <c r="T366" i="9"/>
  <c r="S366" i="9"/>
  <c r="Q366" i="9"/>
  <c r="Q367" i="9" s="1"/>
  <c r="Q368" i="9" s="1"/>
  <c r="R366" i="9"/>
  <c r="R367" i="9" s="1"/>
  <c r="R368" i="9" s="1"/>
  <c r="R357" i="9"/>
  <c r="R358" i="9" s="1"/>
  <c r="T357" i="9"/>
  <c r="Q357" i="9"/>
  <c r="Q358" i="9" s="1"/>
  <c r="S357" i="9"/>
  <c r="T171" i="9"/>
  <c r="AV6" i="9" s="1"/>
  <c r="Q171" i="9"/>
  <c r="R171" i="9"/>
  <c r="S171" i="9"/>
  <c r="AA339" i="9" l="1"/>
  <c r="AA310" i="9"/>
  <c r="AN339" i="9" l="1"/>
  <c r="AN310" i="9"/>
  <c r="CB4" i="9" l="1"/>
  <c r="CB33" i="9"/>
  <c r="CB32" i="9"/>
  <c r="CB35" i="9"/>
  <c r="CB37" i="9"/>
  <c r="CB43" i="9"/>
  <c r="CB21" i="9"/>
  <c r="CB11" i="9"/>
  <c r="CB28" i="9"/>
  <c r="CB15" i="9"/>
  <c r="CB6" i="9"/>
  <c r="CB36" i="9"/>
  <c r="CB19" i="9"/>
  <c r="CB13" i="9"/>
  <c r="CB17" i="9"/>
  <c r="CB42" i="9"/>
  <c r="CB7" i="9"/>
  <c r="CB34" i="9"/>
  <c r="CB26" i="9"/>
  <c r="CB22" i="9"/>
  <c r="CB3" i="9"/>
  <c r="N270" i="9" s="1"/>
  <c r="CB14" i="9"/>
  <c r="CB29" i="9"/>
  <c r="CB10" i="9"/>
  <c r="CB24" i="9"/>
  <c r="CB27" i="9"/>
  <c r="CB16" i="9"/>
  <c r="CB9" i="9"/>
  <c r="AK211" i="9" l="1"/>
  <c r="AK201" i="9"/>
  <c r="AK200" i="9"/>
  <c r="CB39" i="9"/>
  <c r="AK210" i="9"/>
  <c r="AK290" i="9"/>
  <c r="AK291" i="9"/>
  <c r="CB12" i="9"/>
  <c r="AK91" i="9"/>
  <c r="AK90" i="9"/>
  <c r="AK161" i="9"/>
  <c r="CB40" i="9"/>
  <c r="T270" i="9"/>
  <c r="S270" i="9"/>
  <c r="CB45" i="9"/>
  <c r="AK337" i="9"/>
  <c r="AK368" i="9"/>
  <c r="AK336" i="9"/>
  <c r="AK367" i="9"/>
  <c r="AK369" i="9"/>
  <c r="AK338" i="9"/>
  <c r="CB18" i="9"/>
  <c r="AK280" i="9"/>
  <c r="AK281" i="9"/>
  <c r="CB25" i="9"/>
  <c r="AK240" i="9"/>
  <c r="AK270" i="9"/>
  <c r="CB38" i="9"/>
  <c r="AK10" i="9"/>
  <c r="AK11" i="9"/>
  <c r="AK340" i="9"/>
  <c r="AK371" i="9"/>
  <c r="AK341" i="9"/>
  <c r="AK372" i="9"/>
  <c r="CB5" i="9"/>
  <c r="AK271" i="9"/>
  <c r="AK40" i="9"/>
  <c r="AK41" i="9"/>
  <c r="CB30" i="9"/>
  <c r="AK251" i="9"/>
  <c r="AK250" i="9"/>
  <c r="CB8" i="9"/>
  <c r="CB44" i="9"/>
  <c r="AK333" i="9"/>
  <c r="AK332" i="9"/>
  <c r="CB2" i="9"/>
  <c r="AK220" i="9"/>
  <c r="AK221" i="9"/>
  <c r="AK71" i="9"/>
  <c r="AK160" i="9"/>
  <c r="AK70" i="9"/>
  <c r="CB31" i="9"/>
  <c r="AK20" i="9"/>
  <c r="AK21" i="9"/>
  <c r="CB20" i="9"/>
  <c r="AK241" i="9"/>
  <c r="AK141" i="9"/>
  <c r="CB23" i="9"/>
  <c r="AK140" i="9"/>
  <c r="AK191" i="9"/>
  <c r="AK180" i="9"/>
  <c r="AK181" i="9"/>
  <c r="AK190" i="9"/>
  <c r="CB41" i="9"/>
  <c r="D65" i="11"/>
  <c r="D54" i="11"/>
  <c r="D8" i="11"/>
  <c r="D39" i="11"/>
  <c r="N317" i="9" l="1"/>
  <c r="Q317" i="9" s="1"/>
  <c r="Q318" i="9" s="1"/>
  <c r="Q319" i="9" s="1"/>
  <c r="N318" i="9"/>
  <c r="D67" i="11"/>
  <c r="D69" i="11"/>
  <c r="D14" i="11"/>
  <c r="D17" i="11"/>
  <c r="D3" i="11"/>
  <c r="D66" i="11"/>
  <c r="D46" i="11"/>
  <c r="D33" i="11"/>
  <c r="D9" i="11"/>
  <c r="D56" i="11"/>
  <c r="D16" i="11"/>
  <c r="AD1" i="9" a="1"/>
  <c r="AD1" i="9" s="1"/>
  <c r="D24" i="11"/>
  <c r="D55" i="11"/>
  <c r="D44" i="11"/>
  <c r="D15" i="11"/>
  <c r="D10" i="11"/>
  <c r="D57" i="11"/>
  <c r="D34" i="11"/>
  <c r="D40" i="11"/>
  <c r="D30" i="11"/>
  <c r="D41" i="11"/>
  <c r="D45" i="11"/>
  <c r="D31" i="11"/>
  <c r="D38" i="11"/>
  <c r="D2" i="11"/>
  <c r="D23" i="11"/>
  <c r="D58" i="11"/>
  <c r="D61" i="11"/>
  <c r="D7" i="11"/>
  <c r="D29" i="11"/>
  <c r="AA41" i="9"/>
  <c r="AA40" i="9"/>
  <c r="AA160" i="9"/>
  <c r="AA201" i="9"/>
  <c r="AA190" i="9"/>
  <c r="AA271" i="9"/>
  <c r="AA270" i="9"/>
  <c r="AA241" i="9"/>
  <c r="AA240" i="9"/>
  <c r="AA191" i="9"/>
  <c r="AA141" i="9"/>
  <c r="AA161" i="9"/>
  <c r="AA140" i="9"/>
  <c r="AA200" i="9"/>
  <c r="R317" i="9" l="1"/>
  <c r="R318" i="9" s="1"/>
  <c r="R319" i="9" s="1"/>
  <c r="T317" i="9"/>
  <c r="S317" i="9"/>
  <c r="T318" i="9"/>
  <c r="AV11" i="9" s="1"/>
  <c r="S318" i="9"/>
  <c r="AN200" i="9"/>
  <c r="AN140" i="9"/>
  <c r="AN161" i="9"/>
  <c r="AN141" i="9"/>
  <c r="AN191" i="9"/>
  <c r="AN240" i="9"/>
  <c r="AN241" i="9"/>
  <c r="AN270" i="9"/>
  <c r="AN271" i="9"/>
  <c r="AN190" i="9"/>
  <c r="AN201" i="9"/>
  <c r="AN160" i="9"/>
  <c r="AN40" i="9"/>
  <c r="AN41" i="9"/>
  <c r="T1" i="9" l="1" a="1"/>
  <c r="T1" i="9" s="1"/>
  <c r="AA80" i="9"/>
  <c r="AA61" i="9"/>
  <c r="AA60" i="9"/>
  <c r="AA368" i="9"/>
  <c r="AA337" i="9"/>
  <c r="AA171" i="9"/>
  <c r="AA261" i="9"/>
  <c r="AA11" i="9"/>
  <c r="AA355" i="9"/>
  <c r="AA317" i="9"/>
  <c r="AA314" i="9"/>
  <c r="AA324" i="9"/>
  <c r="AA221" i="9"/>
  <c r="AA325" i="9"/>
  <c r="AA170" i="9"/>
  <c r="AA345" i="9"/>
  <c r="AA356" i="9"/>
  <c r="AA10" i="9"/>
  <c r="AA260" i="9"/>
  <c r="AA220" i="9"/>
  <c r="AA348" i="9"/>
  <c r="AA81" i="9"/>
  <c r="AA31" i="9"/>
  <c r="AA30" i="9"/>
  <c r="AA250" i="9"/>
  <c r="AA319" i="9"/>
  <c r="AA318" i="9"/>
  <c r="AA349" i="9"/>
  <c r="AA338" i="9"/>
  <c r="AA280" i="9"/>
  <c r="AA50" i="9"/>
  <c r="AA130" i="9"/>
  <c r="AA322" i="9"/>
  <c r="AA369" i="9"/>
  <c r="AA131" i="9"/>
  <c r="AA323" i="9"/>
  <c r="AA334" i="9"/>
  <c r="AA333" i="9"/>
  <c r="AA360" i="9"/>
  <c r="AA329" i="9"/>
  <c r="AA364" i="9"/>
  <c r="AA350" i="9"/>
  <c r="AA211" i="9"/>
  <c r="AA353" i="9"/>
  <c r="AA281" i="9"/>
  <c r="AA210" i="9"/>
  <c r="AA354" i="9"/>
  <c r="AA51" i="9"/>
  <c r="AA365" i="9"/>
  <c r="AA330" i="9"/>
  <c r="AA361" i="9"/>
  <c r="AA340" i="9"/>
  <c r="AA251" i="9"/>
  <c r="AA121" i="9"/>
  <c r="AA71" i="9"/>
  <c r="AA335" i="9"/>
  <c r="AA357" i="9"/>
  <c r="AA320" i="9"/>
  <c r="AA166" i="9"/>
  <c r="AA62" i="9"/>
  <c r="AA243" i="9"/>
  <c r="AA173" i="9"/>
  <c r="AA277" i="9"/>
  <c r="AA282" i="9"/>
  <c r="AA79" i="9"/>
  <c r="AA306" i="9"/>
  <c r="AA24" i="9"/>
  <c r="AA87" i="9"/>
  <c r="AA103" i="9"/>
  <c r="AA214" i="9"/>
  <c r="AA189" i="9"/>
  <c r="AA115" i="9"/>
  <c r="AA347" i="9"/>
  <c r="AA113" i="9"/>
  <c r="AA52" i="9"/>
  <c r="AA49" i="9"/>
  <c r="AA145" i="9"/>
  <c r="AA247" i="9"/>
  <c r="AA233" i="9"/>
  <c r="AA32" i="9"/>
  <c r="AA276" i="9"/>
  <c r="AA122" i="9"/>
  <c r="AA252" i="9"/>
  <c r="AA125" i="9"/>
  <c r="AA35" i="9"/>
  <c r="AA5" i="9"/>
  <c r="AA154" i="9"/>
  <c r="AA275" i="9"/>
  <c r="AA63" i="9"/>
  <c r="AA206" i="9"/>
  <c r="AA249" i="9"/>
  <c r="AA253" i="9"/>
  <c r="AA229" i="9"/>
  <c r="AA286" i="9"/>
  <c r="AA245" i="9"/>
  <c r="AA15" i="9"/>
  <c r="AA302" i="9"/>
  <c r="AA255" i="9"/>
  <c r="AA256" i="9"/>
  <c r="AA88" i="9"/>
  <c r="AA120" i="9"/>
  <c r="AA70" i="9"/>
  <c r="AA336" i="9"/>
  <c r="AA358" i="9"/>
  <c r="AA321" i="9"/>
  <c r="AA137" i="9"/>
  <c r="AA178" i="9"/>
  <c r="AA102" i="9"/>
  <c r="AA72" i="9"/>
  <c r="AA37" i="9"/>
  <c r="AA272" i="9"/>
  <c r="AA19" i="9"/>
  <c r="AA69" i="9"/>
  <c r="AA175" i="9"/>
  <c r="AA43" i="9"/>
  <c r="AA129" i="9"/>
  <c r="AA158" i="9"/>
  <c r="AA156" i="9"/>
  <c r="AA192" i="9"/>
  <c r="AA6" i="9"/>
  <c r="AA143" i="9"/>
  <c r="AA99" i="9"/>
  <c r="AA199" i="9"/>
  <c r="AA296" i="9"/>
  <c r="AA147" i="9"/>
  <c r="AA209" i="9"/>
  <c r="AA65" i="9"/>
  <c r="AA47" i="9"/>
  <c r="AA92" i="9"/>
  <c r="AA94" i="9"/>
  <c r="AA139" i="9"/>
  <c r="AA197" i="9"/>
  <c r="AA307" i="9"/>
  <c r="AA341" i="9"/>
  <c r="AA34" i="9"/>
  <c r="AA217" i="9"/>
  <c r="AA309" i="9"/>
  <c r="AA148" i="9"/>
  <c r="AA55" i="9"/>
  <c r="AA264" i="9"/>
  <c r="AA266" i="9"/>
  <c r="AA244" i="9"/>
  <c r="AA45" i="9"/>
  <c r="AA225" i="9"/>
  <c r="AA213" i="9"/>
  <c r="AA152" i="9"/>
  <c r="AA18" i="9"/>
  <c r="AA105" i="9"/>
  <c r="AA299" i="9"/>
  <c r="AA203" i="9"/>
  <c r="AA283" i="9"/>
  <c r="AA230" i="9"/>
  <c r="AA291" i="9"/>
  <c r="AA332" i="9"/>
  <c r="AA326" i="9"/>
  <c r="AA342" i="9"/>
  <c r="AA8" i="9"/>
  <c r="AA303" i="9"/>
  <c r="AA218" i="9"/>
  <c r="AA98" i="9"/>
  <c r="AA20" i="9"/>
  <c r="AA7" i="9"/>
  <c r="AA4" i="9"/>
  <c r="AA265" i="9"/>
  <c r="AA267" i="9"/>
  <c r="AA294" i="9"/>
  <c r="AA257" i="9"/>
  <c r="AA248" i="9"/>
  <c r="AA144" i="9"/>
  <c r="AA93" i="9"/>
  <c r="AA124" i="9"/>
  <c r="AA297" i="9"/>
  <c r="AA127" i="9"/>
  <c r="AA85" i="9"/>
  <c r="AA21" i="9"/>
  <c r="AA118" i="9"/>
  <c r="AA346" i="9"/>
  <c r="AA136" i="9"/>
  <c r="AA188" i="9"/>
  <c r="AA95" i="9"/>
  <c r="AA150" i="9"/>
  <c r="AA194" i="9"/>
  <c r="AA126" i="9"/>
  <c r="AA23" i="9"/>
  <c r="AA235" i="9"/>
  <c r="AA162" i="9"/>
  <c r="AA44" i="9"/>
  <c r="AA262" i="9"/>
  <c r="AA287" i="9"/>
  <c r="AA232" i="9"/>
  <c r="AA185" i="9"/>
  <c r="AA57" i="9"/>
  <c r="AA116" i="9"/>
  <c r="AA196" i="9"/>
  <c r="AA119" i="9"/>
  <c r="AA83" i="9"/>
  <c r="AA231" i="9"/>
  <c r="AA290" i="9"/>
  <c r="AA331" i="9"/>
  <c r="AA327" i="9"/>
  <c r="AA373" i="9"/>
  <c r="AA193" i="9"/>
  <c r="AA295" i="9"/>
  <c r="AA182" i="9"/>
  <c r="AA149" i="9"/>
  <c r="AA316" i="9"/>
  <c r="AA59" i="9"/>
  <c r="AA151" i="9"/>
  <c r="AA22" i="9"/>
  <c r="AA268" i="9"/>
  <c r="AA39" i="9"/>
  <c r="AA372" i="9"/>
  <c r="AA53" i="9"/>
  <c r="AA292" i="9"/>
  <c r="AA74" i="9"/>
  <c r="AA315" i="9"/>
  <c r="AA33" i="9"/>
  <c r="AA224" i="9"/>
  <c r="AA76" i="9"/>
  <c r="AA288" i="9"/>
  <c r="AA284" i="9"/>
  <c r="AA237" i="9"/>
  <c r="AA259" i="9"/>
  <c r="AA228" i="9"/>
  <c r="AA202" i="9"/>
  <c r="AA153" i="9"/>
  <c r="AA66" i="9"/>
  <c r="AA68" i="9"/>
  <c r="AA174" i="9"/>
  <c r="AA159" i="9"/>
  <c r="AA17" i="9"/>
  <c r="AA25" i="9"/>
  <c r="AA167" i="9"/>
  <c r="AA96" i="9"/>
  <c r="AA207" i="9"/>
  <c r="AA123" i="9"/>
  <c r="AA107" i="9"/>
  <c r="AA135" i="9"/>
  <c r="AA236" i="9"/>
  <c r="AA142" i="9"/>
  <c r="AA157" i="9"/>
  <c r="AA90" i="9"/>
  <c r="AA219" i="9"/>
  <c r="AA177" i="9"/>
  <c r="AA172" i="9"/>
  <c r="AA212" i="9"/>
  <c r="AA108" i="9"/>
  <c r="AA239" i="9"/>
  <c r="AA181" i="9"/>
  <c r="AA366" i="9"/>
  <c r="AA362" i="9"/>
  <c r="AA351" i="9"/>
  <c r="AA164" i="9"/>
  <c r="AA42" i="9"/>
  <c r="AA176" i="9"/>
  <c r="AA183" i="9"/>
  <c r="AA146" i="9"/>
  <c r="AA86" i="9"/>
  <c r="AA16" i="9"/>
  <c r="AA97" i="9"/>
  <c r="AA223" i="9"/>
  <c r="AA205" i="9"/>
  <c r="AA238" i="9"/>
  <c r="AA263" i="9"/>
  <c r="AA298" i="9"/>
  <c r="AA186" i="9"/>
  <c r="AA254" i="9"/>
  <c r="AA359" i="9"/>
  <c r="AA38" i="9"/>
  <c r="AA165" i="9"/>
  <c r="AA75" i="9"/>
  <c r="AA328" i="9"/>
  <c r="AA227" i="9"/>
  <c r="AA195" i="9"/>
  <c r="AA128" i="9"/>
  <c r="AA163" i="9"/>
  <c r="AA89" i="9"/>
  <c r="AA56" i="9"/>
  <c r="AA169" i="9"/>
  <c r="AA104" i="9"/>
  <c r="AA82" i="9"/>
  <c r="AA293" i="9"/>
  <c r="AA84" i="9"/>
  <c r="AA117" i="9"/>
  <c r="AA222" i="9"/>
  <c r="AA2" i="9"/>
  <c r="AA208" i="9"/>
  <c r="AA133" i="9"/>
  <c r="AA274" i="9"/>
  <c r="AA155" i="9"/>
  <c r="AA289" i="9"/>
  <c r="AA114" i="9"/>
  <c r="AA180" i="9"/>
  <c r="AA367" i="9"/>
  <c r="AA363" i="9"/>
  <c r="AA352" i="9"/>
  <c r="AA168" i="9"/>
  <c r="AA77" i="9"/>
  <c r="AA179" i="9"/>
  <c r="AA242" i="9"/>
  <c r="AA198" i="9"/>
  <c r="AA134" i="9"/>
  <c r="AA14" i="9"/>
  <c r="AA78" i="9"/>
  <c r="AA9" i="9"/>
  <c r="AA187" i="9"/>
  <c r="AA132" i="9"/>
  <c r="AA278" i="9"/>
  <c r="AA279" i="9"/>
  <c r="AA67" i="9"/>
  <c r="AA106" i="9"/>
  <c r="AA12" i="9"/>
  <c r="AA138" i="9"/>
  <c r="AA258" i="9"/>
  <c r="AA184" i="9"/>
  <c r="AA64" i="9"/>
  <c r="AA3" i="9"/>
  <c r="AA269" i="9"/>
  <c r="AA28" i="9"/>
  <c r="AA54" i="9"/>
  <c r="AA13" i="9"/>
  <c r="AA26" i="9"/>
  <c r="AA215" i="9"/>
  <c r="AA216" i="9"/>
  <c r="AA36" i="9"/>
  <c r="AA226" i="9"/>
  <c r="AA285" i="9"/>
  <c r="AA27" i="9"/>
  <c r="AA234" i="9"/>
  <c r="AA29" i="9"/>
  <c r="AA46" i="9"/>
  <c r="AA58" i="9"/>
  <c r="AA308" i="9"/>
  <c r="AA204" i="9"/>
  <c r="AA73" i="9"/>
  <c r="AA273" i="9"/>
  <c r="AA91" i="9"/>
  <c r="AA112" i="9"/>
  <c r="AA246" i="9"/>
  <c r="AA109" i="9"/>
  <c r="AA48" i="9"/>
  <c r="AA305" i="9"/>
  <c r="AA304" i="9"/>
  <c r="AN231" i="9" l="1"/>
  <c r="AN230" i="9"/>
  <c r="AN70" i="9"/>
  <c r="AN71" i="9"/>
  <c r="AN331" i="9"/>
  <c r="AN362" i="9"/>
  <c r="AN352" i="9"/>
  <c r="AN351" i="9"/>
  <c r="AN321" i="9"/>
  <c r="AN320" i="9"/>
  <c r="AN251" i="9"/>
  <c r="AN250" i="9"/>
  <c r="AN210" i="9"/>
  <c r="AN211" i="9"/>
  <c r="AN280" i="9"/>
  <c r="AN281" i="9"/>
  <c r="AN21" i="9"/>
  <c r="AN20" i="9"/>
  <c r="AN359" i="9"/>
  <c r="AN353" i="9"/>
  <c r="AN328" i="9"/>
  <c r="AN322" i="9"/>
  <c r="AN350" i="9"/>
  <c r="AN319" i="9"/>
  <c r="AN316" i="9"/>
  <c r="AN347" i="9"/>
  <c r="AN340" i="9"/>
  <c r="AN371" i="9"/>
  <c r="AN171" i="9"/>
  <c r="AN170" i="9"/>
  <c r="AN151" i="9"/>
  <c r="AN150" i="9"/>
  <c r="AN90" i="9"/>
  <c r="AN91" i="9"/>
  <c r="AN81" i="9"/>
  <c r="AN80" i="9"/>
  <c r="AN51" i="9"/>
  <c r="AN50" i="9"/>
  <c r="AN365" i="9"/>
  <c r="AN366" i="9"/>
  <c r="AN360" i="9"/>
  <c r="AN361" i="9"/>
  <c r="AN356" i="9"/>
  <c r="AN355" i="9"/>
  <c r="AN354" i="9"/>
  <c r="AN335" i="9"/>
  <c r="AN334" i="9"/>
  <c r="AN330" i="9"/>
  <c r="AN329" i="9"/>
  <c r="AN325" i="9"/>
  <c r="AN324" i="9"/>
  <c r="AN323" i="9"/>
  <c r="AN76" i="9"/>
  <c r="AN228" i="9"/>
  <c r="AN302" i="9"/>
  <c r="AN192" i="9"/>
  <c r="AN307" i="9"/>
  <c r="AN184" i="9"/>
  <c r="AN266" i="9"/>
  <c r="AN265" i="9"/>
  <c r="AN125" i="9"/>
  <c r="AN189" i="9"/>
  <c r="AN137" i="9"/>
  <c r="AN99" i="9"/>
  <c r="AN25" i="9"/>
  <c r="AN104" i="9"/>
  <c r="AN256" i="9"/>
  <c r="AN242" i="9"/>
  <c r="AN219" i="9"/>
  <c r="AN4" i="9"/>
  <c r="AN206" i="9"/>
  <c r="AN186" i="9"/>
  <c r="AN113" i="9"/>
  <c r="AN15" i="9"/>
  <c r="AN55" i="9"/>
  <c r="AN88" i="9"/>
  <c r="AN357" i="9"/>
  <c r="AN34" i="9"/>
  <c r="AN165" i="9"/>
  <c r="AN8" i="9"/>
  <c r="AN132" i="9"/>
  <c r="AN180" i="9"/>
  <c r="AN225" i="9"/>
  <c r="AN220" i="9"/>
  <c r="AN60" i="9"/>
  <c r="AN62" i="9"/>
  <c r="AN87" i="9"/>
  <c r="AN73" i="9"/>
  <c r="AN61" i="9"/>
  <c r="AN182" i="9"/>
  <c r="AN236" i="9"/>
  <c r="AN49" i="9"/>
  <c r="AN147" i="9"/>
  <c r="AN33" i="9"/>
  <c r="AN181" i="9"/>
  <c r="AN297" i="9"/>
  <c r="AN149" i="9"/>
  <c r="AN243" i="9"/>
  <c r="AN67" i="9"/>
  <c r="AN364" i="9"/>
  <c r="AN273" i="9"/>
  <c r="AN18" i="9"/>
  <c r="AN26" i="9"/>
  <c r="AN218" i="9"/>
  <c r="AN2" i="9"/>
  <c r="AM2" i="9" s="1"/>
  <c r="AN227" i="9"/>
  <c r="AN207" i="9"/>
  <c r="AN3" i="9"/>
  <c r="AN209" i="9"/>
  <c r="AN290" i="9"/>
  <c r="AN246" i="9"/>
  <c r="AN94" i="9"/>
  <c r="AN369" i="9"/>
  <c r="AN202" i="9"/>
  <c r="AN83" i="9"/>
  <c r="AN134" i="9"/>
  <c r="AN158" i="9"/>
  <c r="AN304" i="9"/>
  <c r="AN345" i="9"/>
  <c r="AN260" i="9"/>
  <c r="AN22" i="9"/>
  <c r="AN16" i="9"/>
  <c r="AN263" i="9"/>
  <c r="AN221" i="9"/>
  <c r="AN178" i="9"/>
  <c r="AN293" i="9"/>
  <c r="AN275" i="9"/>
  <c r="AN309" i="9"/>
  <c r="AN58" i="9"/>
  <c r="AN133" i="9"/>
  <c r="AN38" i="9"/>
  <c r="AN86" i="9"/>
  <c r="AN35" i="9"/>
  <c r="AN144" i="9"/>
  <c r="AN106" i="9"/>
  <c r="AN145" i="9"/>
  <c r="AN295" i="9"/>
  <c r="AN153" i="9"/>
  <c r="AN177" i="9"/>
  <c r="AN305" i="9"/>
  <c r="AN129" i="9"/>
  <c r="AN115" i="9"/>
  <c r="AN28" i="9"/>
  <c r="AN23" i="9"/>
  <c r="AN75" i="9"/>
  <c r="AN13" i="9"/>
  <c r="AN314" i="9"/>
  <c r="AN78" i="9"/>
  <c r="AN65" i="9"/>
  <c r="AN252" i="9"/>
  <c r="AN146" i="9"/>
  <c r="AN267" i="9"/>
  <c r="AN157" i="9"/>
  <c r="AN53" i="9"/>
  <c r="AN166" i="9"/>
  <c r="AN358" i="9"/>
  <c r="AN232" i="9"/>
  <c r="AN29" i="9"/>
  <c r="AN126" i="9"/>
  <c r="AN156" i="9"/>
  <c r="AN235" i="9"/>
  <c r="AN64" i="9"/>
  <c r="AN152" i="9"/>
  <c r="AN56" i="9"/>
  <c r="AN74" i="9"/>
  <c r="AN120" i="9"/>
  <c r="AN285" i="9"/>
  <c r="AN244" i="9"/>
  <c r="AN6" i="9"/>
  <c r="AN77" i="9"/>
  <c r="AN179" i="9"/>
  <c r="AN148" i="9"/>
  <c r="AN154" i="9"/>
  <c r="AN282" i="9"/>
  <c r="AN346" i="9"/>
  <c r="AN299" i="9"/>
  <c r="AN194" i="9"/>
  <c r="AN238" i="9"/>
  <c r="AN162" i="9"/>
  <c r="AN298" i="9"/>
  <c r="AN264" i="9"/>
  <c r="AN89" i="9"/>
  <c r="AN39" i="9"/>
  <c r="AN9" i="9"/>
  <c r="AN69" i="9"/>
  <c r="AN48" i="9"/>
  <c r="AN155" i="9"/>
  <c r="AN269" i="9"/>
  <c r="AN284" i="9"/>
  <c r="AN5" i="9"/>
  <c r="AN239" i="9"/>
  <c r="AN11" i="9"/>
  <c r="AN245" i="9"/>
  <c r="AN253" i="9"/>
  <c r="AN276" i="9"/>
  <c r="AN131" i="9"/>
  <c r="AN367" i="9"/>
  <c r="AN327" i="9"/>
  <c r="AN199" i="9"/>
  <c r="AN214" i="9"/>
  <c r="AN259" i="9"/>
  <c r="AN248" i="9"/>
  <c r="AN128" i="9"/>
  <c r="AN247" i="9"/>
  <c r="AN136" i="9"/>
  <c r="AN315" i="9"/>
  <c r="AN187" i="9"/>
  <c r="AN333" i="9"/>
  <c r="AN288" i="9"/>
  <c r="AN97" i="9"/>
  <c r="AN204" i="9"/>
  <c r="AN332" i="9"/>
  <c r="AN278" i="9"/>
  <c r="AN7" i="9"/>
  <c r="AN105" i="9"/>
  <c r="AN292" i="9"/>
  <c r="AN54" i="9"/>
  <c r="AN372" i="9"/>
  <c r="AN294" i="9"/>
  <c r="AN92" i="9"/>
  <c r="AN43" i="9"/>
  <c r="AN168" i="9"/>
  <c r="AN135" i="9"/>
  <c r="AN121" i="9"/>
  <c r="AN17" i="9"/>
  <c r="AN237" i="9"/>
  <c r="AN274" i="9"/>
  <c r="AN52" i="9"/>
  <c r="AN277" i="9"/>
  <c r="AN164" i="9"/>
  <c r="AN258" i="9"/>
  <c r="AN95" i="9"/>
  <c r="AN363" i="9"/>
  <c r="AN283" i="9"/>
  <c r="AN47" i="9"/>
  <c r="AN142" i="9"/>
  <c r="AN226" i="9"/>
  <c r="AN303" i="9"/>
  <c r="AN198" i="9"/>
  <c r="AN10" i="9"/>
  <c r="AN336" i="9"/>
  <c r="AN127" i="9"/>
  <c r="AN272" i="9"/>
  <c r="AN222" i="9"/>
  <c r="AN208" i="9"/>
  <c r="AN139" i="9"/>
  <c r="AN205" i="9"/>
  <c r="AN368" i="9"/>
  <c r="AN116" i="9"/>
  <c r="AN30" i="9"/>
  <c r="AN296" i="9"/>
  <c r="AN262" i="9"/>
  <c r="AN79" i="9"/>
  <c r="AN306" i="9"/>
  <c r="AN42" i="9"/>
  <c r="AN173" i="9"/>
  <c r="AN117" i="9"/>
  <c r="AN203" i="9"/>
  <c r="AN82" i="9"/>
  <c r="AN130" i="9"/>
  <c r="AN286" i="9"/>
  <c r="AN119" i="9"/>
  <c r="AN233" i="9"/>
  <c r="AN223" i="9"/>
  <c r="AN32" i="9"/>
  <c r="AN14" i="9"/>
  <c r="AN215" i="9"/>
  <c r="AN108" i="9"/>
  <c r="AN174" i="9"/>
  <c r="AN224" i="9"/>
  <c r="AN213" i="9"/>
  <c r="AN257" i="9"/>
  <c r="AN196" i="9"/>
  <c r="AN112" i="9"/>
  <c r="AN114" i="9"/>
  <c r="AN24" i="9"/>
  <c r="AN183" i="9"/>
  <c r="AN84" i="9"/>
  <c r="AN103" i="9"/>
  <c r="AN229" i="9"/>
  <c r="AN255" i="9"/>
  <c r="AN107" i="9"/>
  <c r="AN279" i="9"/>
  <c r="AN96" i="9"/>
  <c r="AN289" i="9"/>
  <c r="AN46" i="9"/>
  <c r="AN118" i="9"/>
  <c r="AN175" i="9"/>
  <c r="AN122" i="9"/>
  <c r="AN102" i="9"/>
  <c r="AN85" i="9"/>
  <c r="AN188" i="9"/>
  <c r="AN12" i="9"/>
  <c r="AN163" i="9"/>
  <c r="AN98" i="9"/>
  <c r="AN36" i="9"/>
  <c r="AN37" i="9"/>
  <c r="AN268" i="9"/>
  <c r="AN195" i="9"/>
  <c r="AN31" i="9"/>
  <c r="AN234" i="9"/>
  <c r="AN109" i="9"/>
  <c r="AN138" i="9"/>
  <c r="AN193" i="9"/>
  <c r="AN59" i="9"/>
  <c r="AN338" i="9"/>
  <c r="AN337" i="9"/>
  <c r="AN287" i="9"/>
  <c r="AN72" i="9"/>
  <c r="AN249" i="9"/>
  <c r="AN123" i="9"/>
  <c r="AN176" i="9"/>
  <c r="AN143" i="9"/>
  <c r="AN341" i="9"/>
  <c r="AN217" i="9"/>
  <c r="AN66" i="9"/>
  <c r="AN124" i="9"/>
  <c r="AN57" i="9"/>
  <c r="AN44" i="9"/>
  <c r="AN45" i="9"/>
  <c r="AN159" i="9"/>
  <c r="AN254" i="9"/>
  <c r="AN93" i="9"/>
  <c r="AN68" i="9"/>
  <c r="AN261" i="9"/>
  <c r="AN212" i="9"/>
  <c r="AN185" i="9"/>
  <c r="AN197" i="9"/>
  <c r="AN291" i="9"/>
  <c r="AN172" i="9"/>
  <c r="AN27" i="9"/>
  <c r="AN169" i="9"/>
  <c r="AN19" i="9"/>
  <c r="AN326" i="9"/>
  <c r="AN167" i="9"/>
  <c r="AN216" i="9"/>
  <c r="AN308" i="9"/>
  <c r="AN63" i="9"/>
  <c r="AN373" i="9"/>
  <c r="AN342" i="9"/>
  <c r="AN348" i="9"/>
  <c r="AN349" i="9"/>
  <c r="AN317" i="9"/>
  <c r="AN318" i="9"/>
  <c r="AM3" i="9" l="1"/>
  <c r="AM4" i="9" s="1"/>
  <c r="AM5" i="9" s="1"/>
  <c r="AM6" i="9" s="1"/>
  <c r="AM7" i="9" s="1"/>
  <c r="AM8" i="9" s="1"/>
  <c r="AM9" i="9" s="1"/>
  <c r="AM10" i="9" s="1"/>
  <c r="AM11" i="9" s="1"/>
  <c r="AM12" i="9" l="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<sst xmlns="http://schemas.openxmlformats.org/spreadsheetml/2006/main" count="1892" uniqueCount="521">
  <si>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</si>
  <si>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</si>
  <si>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</si>
  <si>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</si>
  <si>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</si>
  <si>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</si>
  <si>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</si>
  <si>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</si>
  <si>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</si>
  <si>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</si>
  <si>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</si>
  <si>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</si>
  <si>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</si>
  <si>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</si>
  <si>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</si>
  <si>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</si>
  <si>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</si>
  <si>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</si>
  <si>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</si>
  <si>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</si>
  <si>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</si>
  <si>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</si>
  <si>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</si>
  <si>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</si>
  <si>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</si>
  <si>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</si>
  <si>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</si>
  <si>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</si>
  <si>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</si>
  <si>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</si>
  <si>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</si>
  <si>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</si>
  <si>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</si>
  <si>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</si>
  <si>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</si>
  <si>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</si>
  <si>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</si>
  <si>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</si>
  <si>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</si>
  <si>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</si>
  <si>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</si>
  <si>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</si>
  <si>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</si>
  <si>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</si>
  <si>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</si>
  <si>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</si>
  <si>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</si>
  <si>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</si>
  <si>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</si>
  <si>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</si>
  <si>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</si>
  <si>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</si>
  <si>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</si>
  <si>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</si>
  <si>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</si>
  <si>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</si>
  <si>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</si>
  <si>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</si>
  <si>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</si>
  <si>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</si>
  <si>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</si>
  <si>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</si>
  <si>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</si>
  <si>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</si>
  <si>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</si>
  <si>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</si>
  <si>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</si>
  <si>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</si>
  <si>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</si>
  <si>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</si>
  <si>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</si>
  <si>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</si>
  <si>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</si>
  <si>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</si>
  <si>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</si>
  <si>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</si>
  <si>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</si>
  <si>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</si>
  <si>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</si>
  <si>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</si>
  <si>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</si>
  <si>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</si>
  <si>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</si>
  <si>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</si>
  <si>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</si>
  <si>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</si>
  <si>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</si>
  <si>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</si>
  <si>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</si>
  <si>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</si>
  <si>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</si>
  <si>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</si>
  <si>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</si>
  <si>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</si>
  <si>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</si>
  <si>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</si>
  <si>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</si>
  <si>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</si>
  <si>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</si>
  <si>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</si>
  <si>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</si>
  <si>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</si>
  <si>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</si>
  <si>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</si>
  <si>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</si>
  <si>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</si>
  <si>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</si>
  <si>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</si>
  <si>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</si>
  <si>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</si>
  <si>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</si>
  <si>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</si>
  <si>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</si>
  <si>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</si>
  <si>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</si>
  <si>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</si>
  <si>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</si>
  <si>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</si>
  <si>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</si>
  <si>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</si>
  <si>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</si>
  <si>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</si>
  <si>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</si>
  <si>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</si>
  <si>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</si>
  <si>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</si>
  <si>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</si>
  <si>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</si>
  <si>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</si>
  <si>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</si>
  <si>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</si>
  <si>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</si>
  <si>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</si>
  <si>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</si>
  <si>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</si>
  <si>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</si>
  <si>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</si>
  <si>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</si>
  <si>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</si>
  <si>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</si>
  <si>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</si>
  <si>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</si>
  <si>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</si>
  <si>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</si>
  <si>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</si>
  <si>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</si>
  <si>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</si>
  <si>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</si>
  <si>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</si>
  <si>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</si>
  <si>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</si>
  <si>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</si>
  <si>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</si>
  <si>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</si>
  <si>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</si>
  <si>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</si>
  <si>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</si>
  <si>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</si>
  <si>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</si>
  <si>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</si>
  <si>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</si>
  <si>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</si>
  <si>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</si>
  <si>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</si>
  <si>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</si>
  <si>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</si>
  <si>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</si>
  <si>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</si>
  <si>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</si>
  <si>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</si>
  <si>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</si>
  <si>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</si>
  <si>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</si>
  <si>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</si>
  <si>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</si>
  <si>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</si>
  <si>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</si>
  <si>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</si>
  <si>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</si>
  <si>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</si>
  <si>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Equip8002</t>
  </si>
  <si>
    <t>Equip7201</t>
  </si>
  <si>
    <t>Equip2201</t>
  </si>
  <si>
    <t>Equip6102</t>
  </si>
  <si>
    <t>Equip1302</t>
  </si>
  <si>
    <t>Equip8301</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</si>
  <si>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</si>
  <si>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</si>
  <si>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</si>
  <si>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</si>
  <si>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</si>
  <si>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</si>
  <si>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</si>
  <si>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</si>
  <si>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</si>
  <si>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</si>
  <si>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</si>
  <si>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</si>
  <si>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</si>
  <si>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</si>
  <si>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</si>
  <si>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</si>
  <si>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</si>
  <si>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</si>
  <si>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</si>
  <si>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</si>
  <si>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</si>
  <si>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</si>
  <si>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</si>
  <si>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</si>
  <si>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</si>
  <si>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</si>
  <si>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</si>
  <si>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</si>
  <si>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</si>
  <si>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</si>
  <si>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</si>
  <si>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</si>
  <si>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</si>
  <si>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</si>
  <si>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</si>
  <si>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</si>
  <si>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</si>
  <si>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</si>
  <si>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</si>
  <si>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</si>
  <si>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</si>
  <si>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</si>
  <si>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</si>
  <si>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</si>
  <si>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</si>
  <si>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</si>
  <si>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</si>
  <si>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</si>
  <si>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</si>
  <si>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</si>
  <si>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</si>
  <si>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</si>
  <si>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</si>
  <si>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</si>
  <si>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</si>
  <si>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</si>
  <si>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</si>
  <si>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</si>
  <si>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</si>
  <si>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</si>
  <si>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</si>
  <si>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</si>
  <si>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</si>
  <si>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</si>
  <si>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</si>
  <si>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</si>
  <si>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</si>
  <si>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</si>
  <si>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</si>
  <si>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</si>
  <si>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</si>
  <si>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</si>
  <si>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</si>
  <si>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</si>
  <si>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</si>
  <si>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</si>
  <si>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</si>
  <si>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</si>
  <si>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</si>
  <si>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</si>
  <si>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</si>
  <si>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</si>
  <si>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</si>
  <si>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</si>
  <si>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</si>
  <si>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</si>
  <si>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</si>
  <si>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</si>
  <si>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</si>
  <si>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</si>
  <si>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</si>
  <si>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</si>
  <si>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</si>
  <si>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</si>
  <si>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</si>
  <si>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</si>
  <si>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</si>
  <si>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</si>
  <si>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</si>
  <si>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</si>
  <si>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</si>
  <si>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</si>
  <si>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</si>
  <si>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</si>
  <si>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</si>
  <si>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</si>
  <si>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</si>
  <si>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Equip8001</t>
  </si>
  <si>
    <t>Equip7001</t>
    <phoneticPr fontId="1" type="noConversion"/>
  </si>
  <si>
    <t>GO</t>
    <phoneticPr fontId="1" type="noConversion"/>
  </si>
  <si>
    <t>GO</t>
    <phoneticPr fontId="1" type="noConversion"/>
  </si>
  <si>
    <t>DI</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</si>
  <si>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</si>
  <si>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</si>
  <si>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</si>
  <si>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</si>
  <si>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</si>
  <si>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</si>
  <si>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</si>
  <si>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</si>
  <si>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</si>
  <si>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</si>
  <si>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</si>
  <si>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</si>
  <si>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</si>
  <si>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</si>
  <si>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</si>
  <si>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</si>
  <si>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</si>
  <si>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</si>
  <si>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</si>
  <si>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</si>
  <si>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</si>
  <si>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</si>
  <si>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</si>
  <si>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</si>
  <si>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</si>
  <si>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</si>
  <si>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</si>
  <si>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</si>
  <si>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</si>
  <si>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</si>
  <si>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</si>
  <si>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</si>
  <si>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</si>
  <si>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</si>
  <si>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</si>
  <si>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</si>
  <si>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</si>
  <si>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</si>
  <si>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</si>
  <si>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</si>
  <si>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</si>
  <si>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</si>
  <si>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</si>
  <si>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</si>
  <si>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</si>
  <si>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</si>
  <si>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</si>
  <si>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</si>
  <si>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</si>
  <si>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</si>
  <si>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</si>
  <si>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</si>
  <si>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</si>
  <si>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</si>
  <si>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</si>
  <si>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</si>
  <si>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</si>
  <si>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DI</t>
    <phoneticPr fontId="1" type="noConversion"/>
  </si>
  <si>
    <t>Equip2302</t>
    <phoneticPr fontId="1" type="noConversion"/>
  </si>
  <si>
    <t>Equip8001</t>
    <phoneticPr fontId="1" type="noConversion"/>
  </si>
  <si>
    <t>Actor0240m</t>
    <phoneticPr fontId="1" type="noConversion"/>
  </si>
  <si>
    <t>Actor2238m</t>
    <phoneticPr fontId="1" type="noConversion"/>
  </si>
  <si>
    <t>Actor1108m</t>
    <phoneticPr fontId="1" type="noConversion"/>
  </si>
  <si>
    <t>Actor3114m</t>
    <phoneticPr fontId="1" type="noConversion"/>
  </si>
  <si>
    <t>Actor1109m</t>
    <phoneticPr fontId="1" type="noConversion"/>
  </si>
  <si>
    <t>Actor2128m</t>
    <phoneticPr fontId="1" type="noConversion"/>
  </si>
  <si>
    <t>Actor1216m</t>
    <phoneticPr fontId="1" type="noConversion"/>
  </si>
  <si>
    <t>Actor0007m</t>
    <phoneticPr fontId="1" type="noConversion"/>
  </si>
  <si>
    <t>Actor3231m</t>
    <phoneticPr fontId="1" type="noConversion"/>
  </si>
  <si>
    <t>Actor0125m</t>
    <phoneticPr fontId="1" type="noConversion"/>
  </si>
  <si>
    <t>Actor3021m</t>
    <phoneticPr fontId="1" type="noConversion"/>
  </si>
  <si>
    <t>Actor2010m</t>
    <phoneticPr fontId="1" type="noConversion"/>
  </si>
  <si>
    <t>Actor2011m</t>
    <phoneticPr fontId="1" type="noConversion"/>
  </si>
  <si>
    <t>Actor0113m</t>
    <phoneticPr fontId="1" type="noConversion"/>
  </si>
  <si>
    <t>Equip6101</t>
    <phoneticPr fontId="1" type="noConversion"/>
  </si>
  <si>
    <t>DI</t>
    <phoneticPr fontId="1" type="noConversion"/>
  </si>
  <si>
    <t>GO</t>
    <phoneticPr fontId="1" type="noConversion"/>
  </si>
  <si>
    <t>Equip0102</t>
    <phoneticPr fontId="1" type="noConversion"/>
  </si>
  <si>
    <t>DI</t>
    <phoneticPr fontId="1" type="noConversion"/>
  </si>
  <si>
    <t>안 지정 캐릭터 PP 영웅등급</t>
    <phoneticPr fontId="1" type="noConversion"/>
  </si>
  <si>
    <t>안 지정 캐릭터 PP 일반등급</t>
    <phoneticPr fontId="1" type="noConversion"/>
  </si>
  <si>
    <t>Equip6102</t>
    <phoneticPr fontId="1" type="noConversion"/>
  </si>
  <si>
    <t>Equip7002</t>
    <phoneticPr fontId="1" type="noConversion"/>
  </si>
  <si>
    <t>GO</t>
    <phoneticPr fontId="1" type="noConversion"/>
  </si>
  <si>
    <t>Actor0037m</t>
    <phoneticPr fontId="1" type="noConversion"/>
  </si>
  <si>
    <t>Equip1102</t>
    <phoneticPr fontId="1" type="noConversion"/>
  </si>
  <si>
    <t>Actor3022m</t>
    <phoneticPr fontId="1" type="noConversion"/>
  </si>
  <si>
    <t>Equip6301</t>
  </si>
  <si>
    <t>Equip2002</t>
    <phoneticPr fontId="1" type="noConversion"/>
  </si>
  <si>
    <t>Actor1005m</t>
    <phoneticPr fontId="1" type="noConversion"/>
  </si>
  <si>
    <t>Actor0024m</t>
    <phoneticPr fontId="1" type="noConversion"/>
  </si>
  <si>
    <t>ShopUIName_EquipmentBox45</t>
    <phoneticPr fontId="1" type="noConversion"/>
  </si>
  <si>
    <t>ShopUI_Get35Plus10</t>
    <phoneticPr fontId="1" type="noConversion"/>
  </si>
  <si>
    <t>EquipmentBox45</t>
    <phoneticPr fontId="1" type="noConversion"/>
  </si>
  <si>
    <t>Actor2120m</t>
    <phoneticPr fontId="1" type="noConversion"/>
  </si>
  <si>
    <t>Actor3019m</t>
    <phoneticPr fontId="1" type="noConversion"/>
  </si>
  <si>
    <t>Actor0030m</t>
    <phoneticPr fontId="1" type="noConversion"/>
  </si>
  <si>
    <t>DI</t>
    <phoneticPr fontId="1" type="noConversion"/>
  </si>
  <si>
    <t>GO</t>
    <phoneticPr fontId="1" type="noConversion"/>
  </si>
  <si>
    <t>Equip4301</t>
    <phoneticPr fontId="1" type="noConversion"/>
  </si>
  <si>
    <t>Equip2001</t>
    <phoneticPr fontId="1" type="noConversion"/>
  </si>
  <si>
    <t>Equip4002</t>
    <phoneticPr fontId="1" type="noConversion"/>
  </si>
  <si>
    <t>Equip8201</t>
  </si>
  <si>
    <t>Equip2301</t>
    <phoneticPr fontId="1" type="noConversion"/>
  </si>
  <si>
    <t>Equip3002</t>
    <phoneticPr fontId="1" type="noConversion"/>
  </si>
  <si>
    <t>Equip3201</t>
    <phoneticPr fontId="1" type="noConversion"/>
  </si>
  <si>
    <t>Equip1002</t>
    <phoneticPr fontId="1" type="noConversion"/>
  </si>
  <si>
    <t>Equip6101</t>
    <phoneticPr fontId="1" type="noConversion"/>
  </si>
  <si>
    <t>Equip7201</t>
    <phoneticPr fontId="1" type="noConversion"/>
  </si>
  <si>
    <t>Equip3001</t>
    <phoneticPr fontId="1" type="noConversion"/>
  </si>
  <si>
    <t>GO</t>
    <phoneticPr fontId="1" type="noConversion"/>
  </si>
  <si>
    <t>Equip1001</t>
    <phoneticPr fontId="1" type="noConversion"/>
  </si>
  <si>
    <t>Equip8002</t>
    <phoneticPr fontId="1" type="noConversion"/>
  </si>
  <si>
    <t>Equip6202</t>
    <phoneticPr fontId="1" type="noConversion"/>
  </si>
  <si>
    <t>Equip5201</t>
    <phoneticPr fontId="1" type="noConversion"/>
  </si>
  <si>
    <t>Equip5102</t>
    <phoneticPr fontId="1" type="noConversion"/>
  </si>
  <si>
    <t>Equip7101</t>
    <phoneticPr fontId="1" type="noConversion"/>
  </si>
  <si>
    <t>Actor2103m</t>
    <phoneticPr fontId="1" type="noConversion"/>
  </si>
  <si>
    <t>Actor1039m</t>
    <phoneticPr fontId="1" type="noConversion"/>
  </si>
  <si>
    <t>Equip8001</t>
    <phoneticPr fontId="1" type="noConversion"/>
  </si>
  <si>
    <t>DI</t>
    <phoneticPr fontId="1" type="noConversion"/>
  </si>
  <si>
    <t>Equip8101</t>
    <phoneticPr fontId="1" type="noConversion"/>
  </si>
  <si>
    <t>DI</t>
    <phoneticPr fontId="1" type="noConversion"/>
  </si>
  <si>
    <t>Actor1029m</t>
    <phoneticPr fontId="1" type="noConversion"/>
  </si>
  <si>
    <t>Actor0104m</t>
    <phoneticPr fontId="1" type="noConversion"/>
  </si>
  <si>
    <t>Actor0201m</t>
    <phoneticPr fontId="1" type="noConversion"/>
  </si>
  <si>
    <t>Actor2015m</t>
    <phoneticPr fontId="1" type="noConversion"/>
  </si>
  <si>
    <t>Equip3102</t>
    <phoneticPr fontId="1" type="noConversion"/>
  </si>
  <si>
    <t>Equip7102</t>
    <phoneticPr fontId="1" type="noConversion"/>
  </si>
  <si>
    <t>Equip6002</t>
    <phoneticPr fontId="1" type="noConversion"/>
  </si>
  <si>
    <t>Equip8201</t>
    <phoneticPr fontId="1" type="noConversion"/>
  </si>
  <si>
    <t>Equip3202</t>
    <phoneticPr fontId="1" type="noConversion"/>
  </si>
  <si>
    <t>Equip4302</t>
    <phoneticPr fontId="1" type="noConversion"/>
  </si>
  <si>
    <t>Equip0101</t>
    <phoneticPr fontId="1" type="noConversion"/>
  </si>
  <si>
    <t>Equip7201</t>
    <phoneticPr fontId="1" type="noConversion"/>
  </si>
  <si>
    <t>Equip8102</t>
    <phoneticPr fontId="1" type="noConversion"/>
  </si>
  <si>
    <t>Equip3101</t>
    <phoneticPr fontId="1" type="noConversion"/>
  </si>
  <si>
    <t>Equip6001</t>
    <phoneticPr fontId="1" type="noConversion"/>
  </si>
  <si>
    <t>Equip1101</t>
    <phoneticPr fontId="1" type="noConversion"/>
  </si>
  <si>
    <t>Equip2402</t>
    <phoneticPr fontId="1" type="noConversion"/>
  </si>
  <si>
    <t>Equip1201</t>
    <phoneticPr fontId="1" type="noConversion"/>
  </si>
  <si>
    <t>Equip6202</t>
    <phoneticPr fontId="1" type="noConversion"/>
  </si>
  <si>
    <t>Equip0101</t>
    <phoneticPr fontId="1" type="noConversion"/>
  </si>
  <si>
    <t>Equip5302</t>
    <phoneticPr fontId="1" type="noConversion"/>
  </si>
  <si>
    <t>Equip6102</t>
    <phoneticPr fontId="1" type="noConversion"/>
  </si>
  <si>
    <t>Equip7101</t>
    <phoneticPr fontId="1" type="noConversion"/>
  </si>
  <si>
    <t>Equip6001</t>
    <phoneticPr fontId="1" type="noConversion"/>
  </si>
  <si>
    <t>DI</t>
    <phoneticPr fontId="1" type="noConversion"/>
  </si>
  <si>
    <t>Equip2201</t>
    <phoneticPr fontId="1" type="noConversion"/>
  </si>
  <si>
    <t>Equip3302</t>
    <phoneticPr fontId="1" type="noConversion"/>
  </si>
  <si>
    <t>Equip5202</t>
    <phoneticPr fontId="1" type="noConversion"/>
  </si>
  <si>
    <t>Equip4401</t>
    <phoneticPr fontId="1" type="noConversion"/>
  </si>
  <si>
    <t>Actor1218m</t>
    <phoneticPr fontId="1" type="noConversion"/>
  </si>
  <si>
    <t>Actor1218m</t>
    <phoneticPr fontId="1" type="noConversion"/>
  </si>
  <si>
    <t>지정 캐릭터 LBP1</t>
    <phoneticPr fontId="1" type="noConversion"/>
  </si>
  <si>
    <t>Equip3101</t>
    <phoneticPr fontId="1" type="noConversion"/>
  </si>
  <si>
    <t>Equip0101</t>
    <phoneticPr fontId="1" type="noConversion"/>
  </si>
  <si>
    <t>Equip8102</t>
    <phoneticPr fontId="1" type="noConversion"/>
  </si>
  <si>
    <t>Equip8002</t>
    <phoneticPr fontId="1" type="noConversion"/>
  </si>
  <si>
    <t>Equip2102</t>
    <phoneticPr fontId="1" type="noConversion"/>
  </si>
  <si>
    <t>Equip1302</t>
    <phoneticPr fontId="1" type="noConversion"/>
  </si>
  <si>
    <t>Equip7002</t>
    <phoneticPr fontId="1" type="noConversion"/>
  </si>
  <si>
    <t>Equip4002</t>
    <phoneticPr fontId="1" type="noConversion"/>
  </si>
  <si>
    <t>Equip5001</t>
    <phoneticPr fontId="1" type="noConversion"/>
  </si>
  <si>
    <t>Equip5301</t>
    <phoneticPr fontId="1" type="noConversion"/>
  </si>
  <si>
    <t>Equip6201</t>
    <phoneticPr fontId="1" type="noConversion"/>
  </si>
  <si>
    <t>Equip7202</t>
    <phoneticPr fontId="1" type="noConversion"/>
  </si>
  <si>
    <t>Actor1002m</t>
    <phoneticPr fontId="1" type="noConversion"/>
  </si>
  <si>
    <t>Actor1108</t>
    <phoneticPr fontId="1" type="noConversion"/>
  </si>
  <si>
    <t>Actor2120</t>
    <phoneticPr fontId="1" type="noConversion"/>
  </si>
  <si>
    <t>Equip0202</t>
    <phoneticPr fontId="1" type="noConversion"/>
  </si>
  <si>
    <t>Equip1202</t>
  </si>
  <si>
    <t>Equip1202</t>
    <phoneticPr fontId="1" type="noConversion"/>
  </si>
  <si>
    <t>Equip3402</t>
    <phoneticPr fontId="1" type="noConversion"/>
  </si>
  <si>
    <t>Equip0302</t>
    <phoneticPr fontId="1" type="noConversion"/>
  </si>
  <si>
    <t>Equip2101</t>
    <phoneticPr fontId="1" type="noConversion"/>
  </si>
  <si>
    <t>Equip8302</t>
    <phoneticPr fontId="1" type="noConversion"/>
  </si>
  <si>
    <t>Equip7301</t>
    <phoneticPr fontId="1" type="noConversion"/>
  </si>
  <si>
    <t>Equip6302</t>
    <phoneticPr fontId="1" type="noConversion"/>
  </si>
  <si>
    <t>Equip4101</t>
    <phoneticPr fontId="1" type="noConversion"/>
  </si>
  <si>
    <t>Equip4201</t>
    <phoneticPr fontId="1" type="noConversion"/>
  </si>
  <si>
    <t>Actor3212m</t>
    <phoneticPr fontId="1" type="noConversion"/>
  </si>
  <si>
    <t>Actor0125m</t>
    <phoneticPr fontId="1" type="noConversion"/>
  </si>
  <si>
    <t>Equip0001</t>
    <phoneticPr fontId="1" type="noConversion"/>
  </si>
  <si>
    <t>Actor0125</t>
    <phoneticPr fontId="1" type="noConversion"/>
  </si>
  <si>
    <t>Actor3114</t>
    <phoneticPr fontId="1" type="noConversion"/>
  </si>
  <si>
    <t>Actor2128</t>
    <phoneticPr fontId="1" type="noConversion"/>
  </si>
  <si>
    <t>Actor1109</t>
    <phoneticPr fontId="1" type="noConversion"/>
  </si>
  <si>
    <t>Actor0113</t>
    <phoneticPr fontId="1" type="noConversion"/>
  </si>
  <si>
    <t>Actor0104</t>
    <phoneticPr fontId="1" type="noConversion"/>
  </si>
  <si>
    <t>Actor3117</t>
    <phoneticPr fontId="1" type="noConversion"/>
  </si>
  <si>
    <t>Equip2202</t>
    <phoneticPr fontId="1" type="noConversion"/>
  </si>
  <si>
    <t>Equip7002</t>
    <phoneticPr fontId="1" type="noConversion"/>
  </si>
  <si>
    <t>Equip5201</t>
    <phoneticPr fontId="1" type="noConversion"/>
  </si>
  <si>
    <t>Equip2202</t>
    <phoneticPr fontId="1" type="noConversion"/>
  </si>
  <si>
    <t>Equip4001</t>
    <phoneticPr fontId="1" type="noConversion"/>
  </si>
  <si>
    <t>Equip0301</t>
    <phoneticPr fontId="1" type="noConversion"/>
  </si>
  <si>
    <t>EN</t>
    <phoneticPr fontId="1" type="noConversion"/>
  </si>
  <si>
    <t>지정 캐릭터 LBP2</t>
    <phoneticPr fontId="1" type="noConversion"/>
  </si>
  <si>
    <t>지정 캐릭터 LBP3</t>
    <phoneticPr fontId="1" type="noConversion"/>
  </si>
  <si>
    <t>Equip2102</t>
    <phoneticPr fontId="1" type="noConversion"/>
  </si>
  <si>
    <t>Equip1402</t>
    <phoneticPr fontId="1" type="noConversion"/>
  </si>
  <si>
    <t>Equip0401</t>
    <phoneticPr fontId="1" type="noConversion"/>
  </si>
  <si>
    <t>Equip1001</t>
    <phoneticPr fontId="1" type="noConversion"/>
  </si>
  <si>
    <t>DI</t>
    <phoneticPr fontId="1" type="noConversion"/>
  </si>
  <si>
    <t>GO</t>
    <phoneticPr fontId="1" type="noConversion"/>
  </si>
  <si>
    <t>Actor1108</t>
  </si>
  <si>
    <t>Actor2120</t>
  </si>
  <si>
    <t>Actor0113</t>
  </si>
  <si>
    <t>Actor1141</t>
  </si>
  <si>
    <t>Actor1141</t>
    <phoneticPr fontId="1" type="noConversion"/>
  </si>
  <si>
    <t>Actor3117</t>
  </si>
  <si>
    <t>Actor2128</t>
  </si>
  <si>
    <t>Actor2015</t>
    <phoneticPr fontId="1" type="noConversion"/>
  </si>
  <si>
    <t>Actor1029</t>
    <phoneticPr fontId="1" type="noConversion"/>
  </si>
  <si>
    <t>Actor3021</t>
    <phoneticPr fontId="1" type="noConversion"/>
  </si>
  <si>
    <t>Actor0030</t>
    <phoneticPr fontId="1" type="noConversion"/>
  </si>
  <si>
    <t>Actor2103</t>
    <phoneticPr fontId="1" type="noConversion"/>
  </si>
  <si>
    <t>Equip0402</t>
    <phoneticPr fontId="1" type="noConversion"/>
  </si>
  <si>
    <t>Equip3401</t>
    <phoneticPr fontId="1" type="noConversion"/>
  </si>
  <si>
    <t>Equip2301</t>
    <phoneticPr fontId="1" type="noConversion"/>
  </si>
  <si>
    <t>Equip1202</t>
    <phoneticPr fontId="1" type="noConversion"/>
  </si>
  <si>
    <t>Equip2401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</si>
</sst>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7.6859386591591656</v>
          </cell>
          <cell r="W2">
            <v>10.639329927676691</v>
          </cell>
          <cell r="X2">
            <v>11.53</v>
          </cell>
          <cell r="Y2">
            <v>15.96</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7.1137219972660208</v>
          </cell>
          <cell r="W3">
            <v>11.627662281351089</v>
          </cell>
          <cell r="X3">
            <v>10.67</v>
          </cell>
          <cell r="Y3">
            <v>17.440000000000001</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7.6945154791631971</v>
          </cell>
          <cell r="W4">
            <v>10.853609150052746</v>
          </cell>
          <cell r="X4">
            <v>16.899999999999999</v>
          </cell>
          <cell r="Y4">
            <v>23.84</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7.0301404885362571</v>
          </cell>
          <cell r="W5">
            <v>11.635646334322111</v>
          </cell>
          <cell r="X5">
            <v>15.44</v>
          </cell>
          <cell r="Y5">
            <v>25.55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7.6953125634970085</v>
          </cell>
          <cell r="W6">
            <v>10.412924986985459</v>
          </cell>
          <cell r="X6">
            <v>27.22</v>
          </cell>
          <cell r="Y6">
            <v>36.83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6.6826473077304094</v>
          </cell>
          <cell r="W7">
            <v>11.255538100834052</v>
          </cell>
          <cell r="X7">
            <v>23.64</v>
          </cell>
          <cell r="Y7">
            <v>39.81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8.0635479268817729</v>
          </cell>
          <cell r="W8">
            <v>10.486069387726207</v>
          </cell>
          <cell r="X8">
            <v>55.58</v>
          </cell>
          <cell r="Y8">
            <v>72.27</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7.0418756566506167</v>
          </cell>
          <cell r="W9">
            <v>11.579210543914888</v>
          </cell>
          <cell r="X9">
            <v>48.54</v>
          </cell>
          <cell r="Y9">
            <v>79.81</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7.4648417067006152</v>
          </cell>
          <cell r="W10">
            <v>10.929328064615332</v>
          </cell>
          <cell r="X10">
            <v>110.29</v>
          </cell>
          <cell r="Y10">
            <v>161.47999999999999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6.823436272213808</v>
          </cell>
          <cell r="W11">
            <v>11.384250907131246</v>
          </cell>
          <cell r="X11">
            <v>100.81</v>
          </cell>
          <cell r="Y11">
            <v>168.2</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7.9299628403440403</v>
          </cell>
          <cell r="W12">
            <v>11.020553362923975</v>
          </cell>
          <cell r="X12">
            <v>152.69</v>
          </cell>
          <cell r="Y12">
            <v>212.2</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7.0432211687048074</v>
          </cell>
          <cell r="W13">
            <v>11.460281917568913</v>
          </cell>
          <cell r="X13">
            <v>135.62</v>
          </cell>
          <cell r="Y13">
            <v>220.67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7.6216282548131318</v>
          </cell>
          <cell r="W14">
            <v>10.445538475600017</v>
          </cell>
          <cell r="X14">
            <v>191.27</v>
          </cell>
          <cell r="Y14">
            <v>262.13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8.1198176568373981</v>
          </cell>
          <cell r="W15">
            <v>10.930747398237104</v>
          </cell>
          <cell r="X15">
            <v>12.18</v>
          </cell>
          <cell r="Y15">
            <v>16.399999999999999</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6.7688589006885591</v>
          </cell>
          <cell r="W16">
            <v>11.35070601362507</v>
          </cell>
          <cell r="X16">
            <v>10.15</v>
          </cell>
          <cell r="Y16">
            <v>17.03</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8.0454677803948478</v>
          </cell>
          <cell r="W17">
            <v>10.733767712231298</v>
          </cell>
          <cell r="X17">
            <v>17.670000000000002</v>
          </cell>
          <cell r="Y17">
            <v>23.57</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6.8988168056157075</v>
          </cell>
          <cell r="W18">
            <v>11.419743343368182</v>
          </cell>
          <cell r="X18">
            <v>15.15</v>
          </cell>
          <cell r="Y18">
            <v>25.08</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7.8417102685558575</v>
          </cell>
          <cell r="W19">
            <v>10.488619761044857</v>
          </cell>
          <cell r="X19">
            <v>27.74</v>
          </cell>
          <cell r="Y19">
            <v>37.1</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7.2880218934037995</v>
          </cell>
          <cell r="W20">
            <v>11.605809554910195</v>
          </cell>
          <cell r="X20">
            <v>25.78</v>
          </cell>
          <cell r="Y20">
            <v>41.05</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7.8393171840834004</v>
          </cell>
          <cell r="W21">
            <v>10.455035622467319</v>
          </cell>
          <cell r="X21">
            <v>54.03</v>
          </cell>
          <cell r="Y21">
            <v>72.06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6.7827779226134508</v>
          </cell>
          <cell r="W22">
            <v>11.808982535646262</v>
          </cell>
          <cell r="X22">
            <v>46.75</v>
          </cell>
          <cell r="Y22">
            <v>81.39</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7.7229482621121015</v>
          </cell>
          <cell r="W23">
            <v>10.906504258722549</v>
          </cell>
          <cell r="X23">
            <v>114.1</v>
          </cell>
          <cell r="Y23">
            <v>161.13999999999999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6.6462274744502778</v>
          </cell>
          <cell r="W24">
            <v>11.818960574679917</v>
          </cell>
          <cell r="X24">
            <v>98.2</v>
          </cell>
          <cell r="Y24">
            <v>174.62</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8.0155465900304517</v>
          </cell>
          <cell r="W25">
            <v>10.413571122624854</v>
          </cell>
          <cell r="X25">
            <v>154.34</v>
          </cell>
          <cell r="Y25">
            <v>200.52</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6.6076678611401567</v>
          </cell>
          <cell r="W26">
            <v>11.75696306250345</v>
          </cell>
          <cell r="X26">
            <v>127.23</v>
          </cell>
          <cell r="Y26">
            <v>226.38</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7.8464183890765042</v>
          </cell>
          <cell r="W27">
            <v>11.012265346423158</v>
          </cell>
          <cell r="X27">
            <v>196.91</v>
          </cell>
          <cell r="Y27">
            <v>276.35000000000002</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8.1459544438169598</v>
          </cell>
          <cell r="W28">
            <v>10.511071804455744</v>
          </cell>
          <cell r="X28">
            <v>12.22</v>
          </cell>
          <cell r="Y28">
            <v>15.77</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7.2773498667058956</v>
          </cell>
          <cell r="W29">
            <v>11.227471315125294</v>
          </cell>
          <cell r="X29">
            <v>10.92</v>
          </cell>
          <cell r="Y29">
            <v>16.84</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7.4385632271487117</v>
          </cell>
          <cell r="W30">
            <v>10.59731951949162</v>
          </cell>
          <cell r="X30">
            <v>16.34</v>
          </cell>
          <cell r="Y30">
            <v>23.27</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6.8131568625495067</v>
          </cell>
          <cell r="W31">
            <v>11.306293798447424</v>
          </cell>
          <cell r="X31">
            <v>14.96</v>
          </cell>
          <cell r="Y31">
            <v>24.83</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7.4944444860298836</v>
          </cell>
          <cell r="W32">
            <v>10.793225061882376</v>
          </cell>
          <cell r="X32">
            <v>26.51</v>
          </cell>
          <cell r="Y32">
            <v>38.17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6.8803433431603782</v>
          </cell>
          <cell r="W33">
            <v>11.420376542051475</v>
          </cell>
          <cell r="X33">
            <v>24.34</v>
          </cell>
          <cell r="Y33">
            <v>40.39</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7.9653575531922636</v>
          </cell>
          <cell r="W34">
            <v>10.412616023498952</v>
          </cell>
          <cell r="X34">
            <v>54.9</v>
          </cell>
          <cell r="Y34">
            <v>71.77</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7.3253685263907125</v>
          </cell>
          <cell r="W35">
            <v>11.404867720753893</v>
          </cell>
          <cell r="X35">
            <v>50.49</v>
          </cell>
          <cell r="Y35">
            <v>78.61</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7.7034617627157651</v>
          </cell>
          <cell r="W36">
            <v>10.6876482537314</v>
          </cell>
          <cell r="X36">
            <v>113.82</v>
          </cell>
          <cell r="Y36">
            <v>157.91</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6.6551245814352846</v>
          </cell>
          <cell r="W37">
            <v>11.837036171093029</v>
          </cell>
          <cell r="X37">
            <v>98.33</v>
          </cell>
          <cell r="Y37">
            <v>174.89</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7.7556386509764277</v>
          </cell>
          <cell r="W38">
            <v>10.355826034395704</v>
          </cell>
          <cell r="X38">
            <v>149.34</v>
          </cell>
          <cell r="Y38">
            <v>199.41</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6.9344885767833153</v>
          </cell>
          <cell r="W39">
            <v>11.64667780893503</v>
          </cell>
          <cell r="X39">
            <v>133.53</v>
          </cell>
          <cell r="Y39">
            <v>224.26</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7.9337806123625354</v>
          </cell>
          <cell r="W40">
            <v>10.782364582306252</v>
          </cell>
          <cell r="X40">
            <v>199.1</v>
          </cell>
          <cell r="Y40">
            <v>270.58</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7.7764727856478375</v>
          </cell>
          <cell r="W41">
            <v>10.814882080218629</v>
          </cell>
          <cell r="X41">
            <v>11.66</v>
          </cell>
          <cell r="Y41">
            <v>16.22</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6.8748683961104931</v>
          </cell>
          <cell r="W42">
            <v>11.225614058719</v>
          </cell>
          <cell r="X42">
            <v>10.31</v>
          </cell>
          <cell r="Y42">
            <v>16.84</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7.6800573586276926</v>
          </cell>
          <cell r="W43">
            <v>10.572667570905708</v>
          </cell>
          <cell r="X43">
            <v>16.87</v>
          </cell>
          <cell r="Y43">
            <v>23.22</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7.2290187281821119</v>
          </cell>
          <cell r="W44">
            <v>11.786026063773964</v>
          </cell>
          <cell r="X44">
            <v>15.88</v>
          </cell>
          <cell r="Y44">
            <v>25.88</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8.0659680256504398</v>
          </cell>
          <cell r="W45">
            <v>11.110753263193708</v>
          </cell>
          <cell r="X45">
            <v>28.53</v>
          </cell>
          <cell r="Y45">
            <v>39.299999999999997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7.164164507911158</v>
          </cell>
          <cell r="W46">
            <v>11.795784923642978</v>
          </cell>
          <cell r="X46">
            <v>25.34</v>
          </cell>
          <cell r="Y46">
            <v>41.72</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7.7244178553101852</v>
          </cell>
          <cell r="W47">
            <v>10.501921882897824</v>
          </cell>
          <cell r="X47">
            <v>53.24</v>
          </cell>
          <cell r="Y47">
            <v>72.38</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7.3320392536869967</v>
          </cell>
          <cell r="W48">
            <v>11.761323349850883</v>
          </cell>
          <cell r="X48">
            <v>50.54</v>
          </cell>
          <cell r="Y48">
            <v>81.06</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8.0691590536944666</v>
          </cell>
          <cell r="W49">
            <v>10.988972776797166</v>
          </cell>
          <cell r="X49">
            <v>119.22</v>
          </cell>
          <cell r="Y49">
            <v>162.36000000000001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7.0458234499783883</v>
          </cell>
          <cell r="W50">
            <v>11.311757588957672</v>
          </cell>
          <cell r="X50">
            <v>104.1</v>
          </cell>
          <cell r="Y50">
            <v>167.13</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8.0954831962115783</v>
          </cell>
          <cell r="W51">
            <v>11.069961347550503</v>
          </cell>
          <cell r="X51">
            <v>155.88</v>
          </cell>
          <cell r="Y51">
            <v>213.16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6.7661658534966573</v>
          </cell>
          <cell r="W52">
            <v>11.115413064409852</v>
          </cell>
          <cell r="X52">
            <v>130.29</v>
          </cell>
          <cell r="Y52">
            <v>214.03</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8.1476306263012539</v>
          </cell>
          <cell r="W53">
            <v>10.567659655381348</v>
          </cell>
          <cell r="X53">
            <v>204.47</v>
          </cell>
          <cell r="Y53">
            <v>265.2</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7.7639175093783601</v>
          </cell>
          <cell r="W54">
            <v>10.998021657277077</v>
          </cell>
          <cell r="X54">
            <v>11.65</v>
          </cell>
          <cell r="Y54">
            <v>16.5</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7.2911443203945527</v>
          </cell>
          <cell r="W55">
            <v>11.293644342946262</v>
          </cell>
          <cell r="X55">
            <v>10.94</v>
          </cell>
          <cell r="Y55">
            <v>16.940000000000001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7.676141478858491</v>
          </cell>
          <cell r="W56">
            <v>10.94303108180743</v>
          </cell>
          <cell r="X56">
            <v>16.86</v>
          </cell>
          <cell r="Y56">
            <v>24.03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7.2874919813255472</v>
          </cell>
          <cell r="W57">
            <v>11.706848276939276</v>
          </cell>
          <cell r="X57">
            <v>16</v>
          </cell>
          <cell r="Y57">
            <v>25.71</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7.7887127065741373</v>
          </cell>
          <cell r="W58">
            <v>10.883610560398129</v>
          </cell>
          <cell r="X58">
            <v>27.55</v>
          </cell>
          <cell r="Y58">
            <v>38.49</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7.1573548918792191</v>
          </cell>
          <cell r="W59">
            <v>11.289237468237582</v>
          </cell>
          <cell r="X59">
            <v>25.32</v>
          </cell>
          <cell r="Y59">
            <v>39.93</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7.692062393520791</v>
          </cell>
          <cell r="W60">
            <v>10.464979949845196</v>
          </cell>
          <cell r="X60">
            <v>53.02</v>
          </cell>
          <cell r="Y60">
            <v>72.13</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7.3813413334053761</v>
          </cell>
          <cell r="W61">
            <v>11.180567404322876</v>
          </cell>
          <cell r="X61">
            <v>50.88</v>
          </cell>
          <cell r="Y61">
            <v>77.06</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8.0532107107065993</v>
          </cell>
          <cell r="W62">
            <v>10.463491069684363</v>
          </cell>
          <cell r="X62">
            <v>118.98</v>
          </cell>
          <cell r="Y62">
            <v>154.59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7.3940406957454199</v>
          </cell>
          <cell r="W63">
            <v>11.563980915656728</v>
          </cell>
          <cell r="X63">
            <v>109.24</v>
          </cell>
          <cell r="Y63">
            <v>170.85</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7.483872928334514</v>
          </cell>
          <cell r="W64">
            <v>11.035556751718381</v>
          </cell>
          <cell r="X64">
            <v>144.1</v>
          </cell>
          <cell r="Y64">
            <v>212.49</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7.1976396512366447</v>
          </cell>
          <cell r="W65">
            <v>11.570971061578755</v>
          </cell>
          <cell r="X65">
            <v>138.59</v>
          </cell>
          <cell r="Y65">
            <v>222.8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7.9520517037434146</v>
          </cell>
          <cell r="W66">
            <v>11.005256169356505</v>
          </cell>
          <cell r="X66">
            <v>199.56</v>
          </cell>
          <cell r="Y66">
            <v>276.18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7.8207297381873397</v>
          </cell>
          <cell r="W68">
            <v>11.002742968757762</v>
          </cell>
          <cell r="X68">
            <v>11.73</v>
          </cell>
          <cell r="Y68">
            <v>16.5</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7.2298261057586739</v>
          </cell>
          <cell r="W69">
            <v>11.713211284977575</v>
          </cell>
          <cell r="X69">
            <v>10.84</v>
          </cell>
          <cell r="Y69">
            <v>17.57</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7.700852880144974</v>
          </cell>
          <cell r="W70">
            <v>10.915726932420437</v>
          </cell>
          <cell r="X70">
            <v>16.91</v>
          </cell>
          <cell r="Y70">
            <v>23.97</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7.2798285906910909</v>
          </cell>
          <cell r="W71">
            <v>11.223579876290808</v>
          </cell>
          <cell r="X71">
            <v>15.99</v>
          </cell>
          <cell r="Y71">
            <v>24.65</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8.1424279799439159</v>
          </cell>
          <cell r="W72">
            <v>10.874890598096538</v>
          </cell>
          <cell r="X72">
            <v>28.8</v>
          </cell>
          <cell r="Y72">
            <v>38.46</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7.076772295785327</v>
          </cell>
          <cell r="W73">
            <v>11.394122640887073</v>
          </cell>
          <cell r="X73">
            <v>25.03</v>
          </cell>
          <cell r="Y73">
            <v>40.299999999999997</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8.1497599313139624</v>
          </cell>
          <cell r="W74">
            <v>10.893282800697691</v>
          </cell>
          <cell r="X74">
            <v>56.17</v>
          </cell>
          <cell r="Y74">
            <v>75.08</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7.1899756280359997</v>
          </cell>
          <cell r="W75">
            <v>11.652509602223565</v>
          </cell>
          <cell r="X75">
            <v>49.56</v>
          </cell>
          <cell r="Y75">
            <v>80.31</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7.6505592145500634</v>
          </cell>
          <cell r="W76">
            <v>10.353145407719786</v>
          </cell>
          <cell r="X76">
            <v>113.03</v>
          </cell>
          <cell r="Y76">
            <v>152.96</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7.1729000612139711</v>
          </cell>
          <cell r="W77">
            <v>11.570394293553303</v>
          </cell>
          <cell r="X77">
            <v>105.98</v>
          </cell>
          <cell r="Y77">
            <v>170.95</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8.1166366503837981</v>
          </cell>
          <cell r="W78">
            <v>10.747619825315297</v>
          </cell>
          <cell r="X78">
            <v>156.29</v>
          </cell>
          <cell r="Y78">
            <v>206.95</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7.1566310298361167</v>
          </cell>
          <cell r="W79">
            <v>11.841194731395097</v>
          </cell>
          <cell r="X79">
            <v>137.80000000000001</v>
          </cell>
          <cell r="Y79">
            <v>228.01</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7.9125009287285275</v>
          </cell>
          <cell r="W80">
            <v>10.598132594405083</v>
          </cell>
          <cell r="X80">
            <v>198.56</v>
          </cell>
          <cell r="Y80">
            <v>265.95999999999998</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7.5669804911888132</v>
          </cell>
          <cell r="W88">
            <v>10.51926466178665</v>
          </cell>
          <cell r="X88">
            <v>11.35</v>
          </cell>
          <cell r="Y88">
            <v>15.78</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7.3738507340759742</v>
          </cell>
          <cell r="W89">
            <v>11.778602026881032</v>
          </cell>
          <cell r="X89">
            <v>11.06</v>
          </cell>
          <cell r="Y89">
            <v>17.670000000000002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7.6727619260749451</v>
          </cell>
          <cell r="W90">
            <v>10.806598978759574</v>
          </cell>
          <cell r="X90">
            <v>16.850000000000001</v>
          </cell>
          <cell r="Y90">
            <v>23.73</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6.7716502625410104</v>
          </cell>
          <cell r="W91">
            <v>11.868657384585541</v>
          </cell>
          <cell r="X91">
            <v>14.87</v>
          </cell>
          <cell r="Y91">
            <v>26.07</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7.4283341672049534</v>
          </cell>
          <cell r="W92">
            <v>10.895605738953915</v>
          </cell>
          <cell r="X92">
            <v>26.27</v>
          </cell>
          <cell r="Y92">
            <v>38.54</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6.7223952836562457</v>
          </cell>
          <cell r="W93">
            <v>11.499274254593683</v>
          </cell>
          <cell r="X93">
            <v>23.78</v>
          </cell>
          <cell r="Y93">
            <v>40.67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7.4709065157333381</v>
          </cell>
          <cell r="W94">
            <v>10.727385930419459</v>
          </cell>
          <cell r="X94">
            <v>51.49</v>
          </cell>
          <cell r="Y94">
            <v>73.94</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6.8721676543679244</v>
          </cell>
          <cell r="W95">
            <v>11.337083778889268</v>
          </cell>
          <cell r="X95">
            <v>47.37</v>
          </cell>
          <cell r="Y95">
            <v>78.14</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8.0696681191566775</v>
          </cell>
          <cell r="W96">
            <v>10.863740159631927</v>
          </cell>
          <cell r="X96">
            <v>119.23</v>
          </cell>
          <cell r="Y96">
            <v>160.51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7.3484530747752261</v>
          </cell>
          <cell r="W97">
            <v>11.138429765223275</v>
          </cell>
          <cell r="X97">
            <v>108.57</v>
          </cell>
          <cell r="Y97">
            <v>164.57</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8.2054431451361527</v>
          </cell>
          <cell r="W98">
            <v>10.681561189888939</v>
          </cell>
          <cell r="X98">
            <v>158</v>
          </cell>
          <cell r="Y98">
            <v>205.68</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7.0402509452039759</v>
          </cell>
          <cell r="W99">
            <v>11.689647361555355</v>
          </cell>
          <cell r="X99">
            <v>135.56</v>
          </cell>
          <cell r="Y99">
            <v>225.09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7.566162707367055</v>
          </cell>
          <cell r="W100">
            <v>10.635677118456076</v>
          </cell>
          <cell r="X100">
            <v>189.87</v>
          </cell>
          <cell r="Y100">
            <v>266.89999999999998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7.9674087601568813</v>
          </cell>
          <cell r="W101">
            <v>10.832426797810568</v>
          </cell>
          <cell r="X101">
            <v>11.95</v>
          </cell>
          <cell r="Y101">
            <v>16.25</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7.3162885128868087</v>
          </cell>
          <cell r="W102">
            <v>11.419844725608025</v>
          </cell>
          <cell r="X102">
            <v>10.97</v>
          </cell>
          <cell r="Y102">
            <v>17.13</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7.7834379855435545</v>
          </cell>
          <cell r="W103">
            <v>11.001039638162712</v>
          </cell>
          <cell r="X103">
            <v>17.09</v>
          </cell>
          <cell r="Y103">
            <v>24.16</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6.989366456045806</v>
          </cell>
          <cell r="W104">
            <v>11.766203557315503</v>
          </cell>
          <cell r="X104">
            <v>15.35</v>
          </cell>
          <cell r="Y104">
            <v>25.84</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7.7403689790693386</v>
          </cell>
          <cell r="W105">
            <v>11.09726324379235</v>
          </cell>
          <cell r="X105">
            <v>27.38</v>
          </cell>
          <cell r="Y105">
            <v>39.25</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7.1293098976169205</v>
          </cell>
          <cell r="W106">
            <v>11.810520953895917</v>
          </cell>
          <cell r="X106">
            <v>25.22</v>
          </cell>
          <cell r="Y106">
            <v>41.77</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8.1170812887702244</v>
          </cell>
          <cell r="W107">
            <v>10.99306548401144</v>
          </cell>
          <cell r="X107">
            <v>55.95</v>
          </cell>
          <cell r="Y107">
            <v>75.77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6.8561041499654705</v>
          </cell>
          <cell r="W108">
            <v>11.858835348930249</v>
          </cell>
          <cell r="X108">
            <v>47.26</v>
          </cell>
          <cell r="Y108">
            <v>81.739999999999995</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7.981946510880495</v>
          </cell>
          <cell r="W109">
            <v>10.976225073579947</v>
          </cell>
          <cell r="X109">
            <v>117.93</v>
          </cell>
          <cell r="Y109">
            <v>162.16999999999999</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6.7878016535557206</v>
          </cell>
          <cell r="W110">
            <v>11.76586726113378</v>
          </cell>
          <cell r="X110">
            <v>100.29</v>
          </cell>
          <cell r="Y110">
            <v>173.84</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8.1555160825623894</v>
          </cell>
          <cell r="W111">
            <v>10.814556363602271</v>
          </cell>
          <cell r="X111">
            <v>157.04</v>
          </cell>
          <cell r="Y111">
            <v>208.24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6.7846443162704526</v>
          </cell>
          <cell r="W112">
            <v>11.523135178356013</v>
          </cell>
          <cell r="X112">
            <v>130.63999999999999</v>
          </cell>
          <cell r="Y112">
            <v>221.88</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7.9092260284068576</v>
          </cell>
          <cell r="W113">
            <v>10.59184992055158</v>
          </cell>
          <cell r="X113">
            <v>198.48</v>
          </cell>
          <cell r="Y113">
            <v>265.8</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7.5738167826377607</v>
          </cell>
          <cell r="W115">
            <v>10.955594153095486</v>
          </cell>
          <cell r="X115">
            <v>11.36</v>
          </cell>
          <cell r="Y115">
            <v>16.43</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7.1733334151274448</v>
          </cell>
          <cell r="W116">
            <v>11.745444096649861</v>
          </cell>
          <cell r="X116">
            <v>10.76</v>
          </cell>
          <cell r="Y116">
            <v>17.62</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7.7693561396737101</v>
          </cell>
          <cell r="W117">
            <v>10.809958586951254</v>
          </cell>
          <cell r="X117">
            <v>17.059999999999999</v>
          </cell>
          <cell r="Y117">
            <v>23.74</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6.9194444041268381</v>
          </cell>
          <cell r="W118">
            <v>11.615025685196906</v>
          </cell>
          <cell r="X118">
            <v>15.2</v>
          </cell>
          <cell r="Y118">
            <v>25.51</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7.6049204314591687</v>
          </cell>
          <cell r="W119">
            <v>10.923534452928802</v>
          </cell>
          <cell r="X119">
            <v>26.9</v>
          </cell>
          <cell r="Y119">
            <v>38.64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6.8380356395698634</v>
          </cell>
          <cell r="W120">
            <v>11.368309071070659</v>
          </cell>
          <cell r="X120">
            <v>24.19</v>
          </cell>
          <cell r="Y120">
            <v>40.21</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7.8217166287045323</v>
          </cell>
          <cell r="W121">
            <v>10.72530855386357</v>
          </cell>
          <cell r="X121">
            <v>53.91</v>
          </cell>
          <cell r="Y121">
            <v>73.92</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7.3596931962799399</v>
          </cell>
          <cell r="W122">
            <v>11.689055596430304</v>
          </cell>
          <cell r="X122">
            <v>50.73</v>
          </cell>
          <cell r="Y122">
            <v>80.569999999999993</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7.6452574615255635</v>
          </cell>
          <cell r="W123">
            <v>10.790324195587139</v>
          </cell>
          <cell r="X123">
            <v>112.96</v>
          </cell>
          <cell r="Y123">
            <v>159.41999999999999</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6.7559549266739838</v>
          </cell>
          <cell r="W124">
            <v>11.887399657604481</v>
          </cell>
          <cell r="X124">
            <v>99.82</v>
          </cell>
          <cell r="Y124">
            <v>175.63</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7.7626696509061786</v>
          </cell>
          <cell r="W125">
            <v>10.383150957582899</v>
          </cell>
          <cell r="X125">
            <v>149.47</v>
          </cell>
          <cell r="Y125">
            <v>199.93</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6.6185622800371302</v>
          </cell>
          <cell r="W126">
            <v>11.219146256490475</v>
          </cell>
          <cell r="X126">
            <v>127.44</v>
          </cell>
          <cell r="Y126">
            <v>216.03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8.1410584733321532</v>
          </cell>
          <cell r="W127">
            <v>10.802897379535063</v>
          </cell>
          <cell r="X127">
            <v>204.3</v>
          </cell>
          <cell r="Y127">
            <v>271.10000000000002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0.23074999999999998</v>
          </cell>
          <cell r="P5">
            <v>0.18036958333333333</v>
          </cell>
          <cell r="Q5">
            <v>0.88200000000000001</v>
          </cell>
          <cell r="R5">
            <v>3</v>
          </cell>
          <cell r="S5">
            <v>0.54110875000000003</v>
          </cell>
          <cell r="T5">
            <v>0.6135019841269842</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218</v>
      </c>
      <c r="H2">
        <v>35</v>
      </c>
      <c r="I2">
        <v>15000</v>
      </c>
      <c r="M2">
        <v>4</v>
      </c>
      <c r="N2" t="s">
        <v>53</v>
      </c>
      <c r="O2" t="s">
        <v>49</v>
      </c>
    </row>
    <row r="3" spans="1:16">
      <c r="A3">
        <v>5</v>
      </c>
      <c r="D3" s="1">
        <v>1.99</v>
      </c>
      <c r="E3" s="1">
        <v>2500</v>
      </c>
      <c r="F3" t="s">
        <v>35</v>
      </c>
      <c r="G3" t="s">
        <v>219</v>
      </c>
      <c r="H3">
        <v>50</v>
      </c>
      <c r="I3">
        <v>25000</v>
      </c>
      <c r="K3">
        <v>1</v>
      </c>
      <c r="M3">
        <v>4</v>
      </c>
      <c r="N3" t="s">
        <v>54</v>
      </c>
      <c r="O3" t="s">
        <v>49</v>
      </c>
      <c r="P3" t="s">
        <v>45</v>
      </c>
    </row>
    <row r="4" spans="1:16">
      <c r="A4">
        <v>15</v>
      </c>
      <c r="D4" s="1">
        <v>2.99</v>
      </c>
      <c r="E4" s="1">
        <v>3900</v>
      </c>
      <c r="F4" t="s">
        <v>36</v>
      </c>
      <c r="G4" t="s">
        <v>220</v>
      </c>
      <c r="H4">
        <v>65</v>
      </c>
      <c r="I4">
        <v>30000</v>
      </c>
      <c r="L4">
        <v>2</v>
      </c>
      <c r="M4">
        <v>4</v>
      </c>
      <c r="N4" t="s">
        <v>55</v>
      </c>
      <c r="O4" t="s">
        <v>49</v>
      </c>
      <c r="P4" t="s">
        <v>47</v>
      </c>
    </row>
    <row r="5" spans="1:16">
      <c r="A5">
        <v>25</v>
      </c>
      <c r="D5" s="1">
        <v>3.99</v>
      </c>
      <c r="E5" s="1">
        <v>4900</v>
      </c>
      <c r="F5" t="s">
        <v>37</v>
      </c>
      <c r="G5" t="s">
        <v>221</v>
      </c>
      <c r="H5">
        <v>80</v>
      </c>
      <c r="I5">
        <v>30000</v>
      </c>
      <c r="L5">
        <v>2</v>
      </c>
      <c r="M5">
        <v>4</v>
      </c>
      <c r="N5" t="s">
        <v>56</v>
      </c>
      <c r="O5" t="s">
        <v>49</v>
      </c>
      <c r="P5" t="s">
        <v>47</v>
      </c>
    </row>
    <row r="6" spans="1:16">
      <c r="A6">
        <v>35</v>
      </c>
      <c r="D6" s="1">
        <v>4.99</v>
      </c>
      <c r="E6" s="1">
        <v>5900</v>
      </c>
      <c r="F6" t="s">
        <v>38</v>
      </c>
      <c r="G6" t="s">
        <v>222</v>
      </c>
      <c r="H6">
        <v>100</v>
      </c>
      <c r="I6">
        <v>30000</v>
      </c>
      <c r="L6">
        <v>2</v>
      </c>
      <c r="M6">
        <v>4</v>
      </c>
      <c r="N6" t="s">
        <v>57</v>
      </c>
      <c r="O6" t="s">
        <v>49</v>
      </c>
      <c r="P6" t="s">
        <v>47</v>
      </c>
    </row>
    <row r="7" spans="1:16">
      <c r="A7">
        <v>45</v>
      </c>
      <c r="D7" s="1">
        <v>5.99</v>
      </c>
      <c r="E7" s="1">
        <v>7500</v>
      </c>
      <c r="F7" t="s">
        <v>208</v>
      </c>
      <c r="G7" t="s">
        <v>223</v>
      </c>
      <c r="H7">
        <v>100</v>
      </c>
      <c r="I7">
        <v>35000</v>
      </c>
      <c r="L7">
        <v>3</v>
      </c>
      <c r="M7">
        <v>4</v>
      </c>
      <c r="N7" t="s">
        <v>214</v>
      </c>
      <c r="O7" t="s">
        <v>49</v>
      </c>
      <c r="P7" t="s">
        <v>48</v>
      </c>
    </row>
    <row r="8" spans="1:16">
      <c r="A8">
        <v>55</v>
      </c>
      <c r="D8" s="1">
        <v>7.99</v>
      </c>
      <c r="E8" s="1">
        <v>9900</v>
      </c>
      <c r="F8" t="s">
        <v>209</v>
      </c>
      <c r="G8" t="s">
        <v>224</v>
      </c>
      <c r="H8">
        <v>120</v>
      </c>
      <c r="I8">
        <v>35000</v>
      </c>
      <c r="L8">
        <v>3</v>
      </c>
      <c r="M8">
        <v>4</v>
      </c>
      <c r="N8" t="s">
        <v>215</v>
      </c>
      <c r="O8" t="s">
        <v>49</v>
      </c>
      <c r="P8" t="s">
        <v>48</v>
      </c>
    </row>
    <row r="9" spans="1:16">
      <c r="A9">
        <v>65</v>
      </c>
      <c r="D9" s="1">
        <v>8.99</v>
      </c>
      <c r="E9" s="1">
        <v>11000</v>
      </c>
      <c r="F9" t="s">
        <v>210</v>
      </c>
      <c r="G9" t="s">
        <v>225</v>
      </c>
      <c r="H9">
        <v>120</v>
      </c>
      <c r="I9">
        <v>40000</v>
      </c>
      <c r="L9">
        <v>4</v>
      </c>
      <c r="M9">
        <v>4</v>
      </c>
      <c r="N9" t="s">
        <v>216</v>
      </c>
      <c r="O9" t="s">
        <v>49</v>
      </c>
      <c r="P9" t="s">
        <v>212</v>
      </c>
    </row>
    <row r="10" spans="1:16">
      <c r="A10">
        <v>75</v>
      </c>
      <c r="D10" s="1">
        <v>9.99</v>
      </c>
      <c r="E10" s="1">
        <v>12000</v>
      </c>
      <c r="F10" t="s">
        <v>211</v>
      </c>
      <c r="G10" t="s">
        <v>226</v>
      </c>
      <c r="H10">
        <v>135</v>
      </c>
      <c r="I10">
        <v>45000</v>
      </c>
      <c r="L10">
        <v>5</v>
      </c>
      <c r="M10">
        <v>4</v>
      </c>
      <c r="N10" t="s">
        <v>217</v>
      </c>
      <c r="O10" t="s">
        <v>49</v>
      </c>
      <c r="P10" t="s">
        <v>213</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227</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tabSelected="1" workbookViewId="0">
      <pane ySplit="1" topLeftCell="A2" activePane="bottomLeft" state="frozen"/>
      <selection pane="bottomLeft" activeCell="N2" sqref="N2"/>
    </sheetView>
    <sheetView zoomScaleNormal="100" workbookViewId="1">
      <selection activeCell="N2" sqref="N2"/>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114</v>
      </c>
      <c r="C1" s="6" t="s">
        <v>115</v>
      </c>
      <c r="D1" s="6" t="s">
        <v>116</v>
      </c>
      <c r="E1" s="6" t="s">
        <v>117</v>
      </c>
      <c r="F1" s="6" t="s">
        <v>145</v>
      </c>
      <c r="G1" s="6" t="s">
        <v>146</v>
      </c>
      <c r="H1" s="3" t="s">
        <v>64</v>
      </c>
      <c r="I1" s="3" t="s">
        <v>65</v>
      </c>
      <c r="J1" s="6" t="s">
        <v>291</v>
      </c>
      <c r="K1" s="8" t="s">
        <v>105</v>
      </c>
      <c r="L1" s="8" t="s">
        <v>104</v>
      </c>
      <c r="N1" t="s">
        <v>135</v>
      </c>
      <c r="P1" t="s">
        <v>99</v>
      </c>
      <c r="Q1" t="s">
        <v>131</v>
      </c>
      <c r="R1" t="s">
        <v>100</v>
      </c>
      <c r="S1" t="s">
        <v>101</v>
      </c>
      <c r="T1" t="s">
        <v>118</v>
      </c>
      <c r="U1" t="s">
        <v>132</v>
      </c>
      <c r="V1" t="s">
        <v>133</v>
      </c>
      <c r="W1" t="s">
        <v>134</v>
      </c>
      <c r="Y1" t="s">
        <v>119</v>
      </c>
      <c r="Z1" t="s">
        <v>124</v>
      </c>
      <c r="AA1" t="s">
        <v>120</v>
      </c>
      <c r="AB1" t="s">
        <v>121</v>
      </c>
      <c r="AC1" t="s">
        <v>122</v>
      </c>
      <c r="AD1" t="s">
        <v>123</v>
      </c>
    </row>
    <row r="2" spans="1:30">
      <c r="A2">
        <v>1</v>
      </c>
      <c r="B2">
        <f ca="1">RAND()</f>
        <v>0.79576517896085908</v>
      </c>
      <c r="C2">
        <f t="shared" ref="C2:C32" ca="1" si="0">RAND()</f>
        <v>0.74151382512776531</v>
      </c>
      <c r="D2" t="str">
        <f ca="1">VLOOKUP($B2
+IF(D1="DI",1,
IF(D1="EN",2,
IF(D1="GO",3,0))),$AC:$AD,MATCH($AD$1,$AC$1:$AD$1,0),1)</f>
        <v>EN</v>
      </c>
      <c r="E2">
        <f ca="1">ROUNDDOWN(VLOOKUP(D2,$P:$W,MATCH($U$1,$P$1:$W$1,0),0)+C2*(VLOOKUP(D2,$P:$W,MATCH($V$1,$P$1:$W$1,0),0)-VLOOKUP(D2,$P:$W,MATCH($U$1,$P$1:$W$1,0),0)+10^ABS(VLOOKUP(D2,$P:$W,MATCH($W$1,$P$1:$W$1,0),0))),VLOOKUP(D2,$P:$W,MATCH($W$1,$P$1:$W$1,0),0))</f>
        <v>8</v>
      </c>
      <c r="F2" t="s">
        <v>127</v>
      </c>
      <c r="G2">
        <v>7</v>
      </c>
      <c r="H2" t="s">
        <v>127</v>
      </c>
      <c r="I2">
        <v>8</v>
      </c>
      <c r="J2" t="str">
        <f>IF(H2="GO",
  IF(I2&lt;100,"골드이상",""),
IF(H2="DI",
  IF(I2&gt;29,"다이아너무많음",
  IF(I2&gt;9,"다이아다소많음","")),""))</f>
        <v/>
      </c>
      <c r="K2" t="str">
        <f ca="1">IF(ROW()=2,L2,OFFSET(K2,-1,0)&amp;","&amp;L2)</f>
        <v>{"dy":1,"cd":"EN","cn":8}</v>
      </c>
      <c r="L2" t="str">
        <f>"{"""&amp;A$1&amp;""":"&amp;A2
&amp;","""&amp;H$1&amp;""":"""&amp;H2&amp;""""
&amp;","""&amp;I$1&amp;""":"&amp;I2&amp;"}"</f>
        <v>{"dy":1,"cd":"EN","cn":8}</v>
      </c>
      <c r="N2" t="str">
        <f ca="1">"["&amp;
IF(LEFT(OFFSET(K1,COUNTA(K:K)-1,0),1)=",",SUBSTITUTE(OFFSET(K1,COUNTA(K:K)-1,0),",","",1),OFFSET(K1,COUNTA(K:K)-1,0))
&amp;"]"</f>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dy":26,"cd":"EN","cn":6},{"dy":27,"cd":"GO","cn":1600},{"dy":28,"cd":"EN","cn":6},{"dy":29,"cd":"GO","cn":1900},{"dy":30,"cd":"EN","cn":8},{"dy":31,"cd":"GO","cn":3000}]</v>
      </c>
      <c r="P2" t="s">
        <v>97</v>
      </c>
      <c r="Q2">
        <f ca="1">COUNTIF(D:D,P2)</f>
        <v>16</v>
      </c>
      <c r="R2">
        <f>COUNTIF(H:H,P2)</f>
        <v>13</v>
      </c>
      <c r="S2">
        <f>SUMIF(H:H,P2,I:I)</f>
        <v>96</v>
      </c>
      <c r="T2">
        <f>S2/R2</f>
        <v>7.384615384615385</v>
      </c>
      <c r="U2">
        <v>6</v>
      </c>
      <c r="V2">
        <v>9</v>
      </c>
      <c r="W2">
        <v>0</v>
      </c>
      <c r="Y2">
        <v>1</v>
      </c>
      <c r="Z2">
        <v>0</v>
      </c>
      <c r="AA2">
        <v>14</v>
      </c>
      <c r="AB2">
        <f>AA2/SUMIF(Z:Z,Z2,AA:AA)</f>
        <v>0.46666666666666667</v>
      </c>
      <c r="AC2">
        <v>0</v>
      </c>
      <c r="AD2" t="s">
        <v>126</v>
      </c>
    </row>
    <row r="3" spans="1:30">
      <c r="A3">
        <v>2</v>
      </c>
      <c r="B3">
        <f t="shared" ref="B3:B32" ca="1" si="1">RAND()</f>
        <v>0.15547165126495477</v>
      </c>
      <c r="C3">
        <f t="shared" ca="1" si="0"/>
        <v>6.3750339595421979E-2</v>
      </c>
      <c r="D3" t="str">
        <f t="shared" ref="D3:D32" ca="1" si="2">VLOOKUP($B3
+IF(D2="DI",1,
IF(D2="EN",2,
IF(D2="GO",3,0))),$AC:$AD,MATCH($AD$1,$AC$1:$AD$1,0),1)</f>
        <v>GO</v>
      </c>
      <c r="E3">
        <f t="shared" ref="E3:E32" ca="1" si="3">ROUNDDOWN(VLOOKUP(D3,$P:$W,MATCH($U$1,$P$1:$W$1,0),0)+C3*(VLOOKUP(D3,$P:$W,MATCH($V$1,$P$1:$W$1,0),0)-VLOOKUP(D3,$P:$W,MATCH($U$1,$P$1:$W$1,0),0)+10^ABS(VLOOKUP(D3,$P:$W,MATCH($W$1,$P$1:$W$1,0),0))),VLOOKUP(D3,$P:$W,MATCH($W$1,$P$1:$W$1,0),0))</f>
        <v>600</v>
      </c>
      <c r="F3" t="s">
        <v>125</v>
      </c>
      <c r="G3">
        <v>800</v>
      </c>
      <c r="H3" t="s">
        <v>502</v>
      </c>
      <c r="I3">
        <v>4</v>
      </c>
      <c r="J3" t="str">
        <f t="shared" ref="J3:J32" si="4">IF(H3="GO",
  IF(I3&lt;100,"골드이상",""),
IF(H3="DI",
  IF(I3&gt;29,"다이아너무많음",
  IF(I3&gt;9,"다이아다소많음","")),""))</f>
        <v/>
      </c>
      <c r="K3" t="str">
        <f t="shared" ref="K3:K32" ca="1" si="5">IF(ROW()=2,L3,OFFSET(K3,-1,0)&amp;","&amp;L3)</f>
        <v>{"dy":1,"cd":"EN","cn":8},{"dy":2,"cd":"DI","cn":4}</v>
      </c>
      <c r="L3" t="str">
        <f t="shared" ref="L3:L32" si="6">"{"""&amp;A$1&amp;""":"&amp;A3
&amp;","""&amp;H$1&amp;""":"""&amp;H3&amp;""""
&amp;","""&amp;I$1&amp;""":"&amp;I3&amp;"}"</f>
        <v>{"dy":2,"cd":"DI","cn":4}</v>
      </c>
      <c r="P3" t="s">
        <v>68</v>
      </c>
      <c r="Q3">
        <f t="shared" ref="Q3:Q4" ca="1" si="7">COUNTIF(D:D,P3)</f>
        <v>15</v>
      </c>
      <c r="R3">
        <f t="shared" ref="R3:R4" si="8">COUNTIF(H:H,P3)</f>
        <v>14</v>
      </c>
      <c r="S3">
        <f t="shared" ref="S3:S4" si="9">SUMIF(H:H,P3,I:I)</f>
        <v>32300</v>
      </c>
      <c r="T3">
        <f>S3/R3</f>
        <v>2307.1428571428573</v>
      </c>
      <c r="U3">
        <v>500</v>
      </c>
      <c r="V3">
        <v>3500</v>
      </c>
      <c r="W3">
        <v>-2</v>
      </c>
      <c r="Y3">
        <v>2</v>
      </c>
      <c r="Z3">
        <v>0</v>
      </c>
      <c r="AA3">
        <v>14</v>
      </c>
      <c r="AB3">
        <f t="shared" ref="AB3:AB10" si="10">AA3/SUMIF(Z:Z,Z3,AA:AA)</f>
        <v>0.46666666666666667</v>
      </c>
      <c r="AC3">
        <f>AC2+AB2</f>
        <v>0.46666666666666667</v>
      </c>
      <c r="AD3" t="s">
        <v>128</v>
      </c>
    </row>
    <row r="4" spans="1:30">
      <c r="A4">
        <v>3</v>
      </c>
      <c r="B4">
        <f t="shared" ca="1" si="1"/>
        <v>0.59487722617656158</v>
      </c>
      <c r="C4">
        <f t="shared" ca="1" si="0"/>
        <v>0.77445353684467644</v>
      </c>
      <c r="D4" t="str">
        <f t="shared" ca="1" si="2"/>
        <v>EN</v>
      </c>
      <c r="E4">
        <f t="shared" ca="1" si="3"/>
        <v>9</v>
      </c>
      <c r="F4" t="s">
        <v>127</v>
      </c>
      <c r="G4">
        <v>12</v>
      </c>
      <c r="H4" t="s">
        <v>127</v>
      </c>
      <c r="I4">
        <v>7</v>
      </c>
      <c r="J4" t="str">
        <f t="shared" si="4"/>
        <v/>
      </c>
      <c r="K4" t="str">
        <f t="shared" ca="1" si="5"/>
        <v>{"dy":1,"cd":"EN","cn":8},{"dy":2,"cd":"DI","cn":4},{"dy":3,"cd":"EN","cn":7}</v>
      </c>
      <c r="L4" t="str">
        <f t="shared" si="6"/>
        <v>{"dy":3,"cd":"EN","cn":7}</v>
      </c>
      <c r="P4" t="s">
        <v>98</v>
      </c>
      <c r="Q4">
        <f t="shared" ca="1" si="7"/>
        <v>0</v>
      </c>
      <c r="R4">
        <f t="shared" si="8"/>
        <v>4</v>
      </c>
      <c r="S4">
        <f t="shared" si="9"/>
        <v>21</v>
      </c>
      <c r="T4">
        <f>S4/R4</f>
        <v>5.25</v>
      </c>
      <c r="U4">
        <v>3</v>
      </c>
      <c r="V4">
        <v>6</v>
      </c>
      <c r="W4">
        <v>0</v>
      </c>
      <c r="Y4">
        <v>3</v>
      </c>
      <c r="Z4">
        <v>0</v>
      </c>
      <c r="AA4">
        <v>2</v>
      </c>
      <c r="AB4">
        <f t="shared" si="10"/>
        <v>6.6666666666666666E-2</v>
      </c>
      <c r="AC4">
        <f>AC3+AB3</f>
        <v>0.93333333333333335</v>
      </c>
      <c r="AD4" t="s">
        <v>130</v>
      </c>
    </row>
    <row r="5" spans="1:30">
      <c r="A5">
        <v>4</v>
      </c>
      <c r="B5">
        <f t="shared" ca="1" si="1"/>
        <v>6.010781075507754E-2</v>
      </c>
      <c r="C5">
        <f t="shared" ca="1" si="0"/>
        <v>0.17839645206126375</v>
      </c>
      <c r="D5" t="str">
        <f t="shared" ca="1" si="2"/>
        <v>GO</v>
      </c>
      <c r="E5">
        <f t="shared" ca="1" si="3"/>
        <v>1000</v>
      </c>
      <c r="F5" t="s">
        <v>125</v>
      </c>
      <c r="G5">
        <v>1000</v>
      </c>
      <c r="H5" t="s">
        <v>125</v>
      </c>
      <c r="I5">
        <v>3300</v>
      </c>
      <c r="J5" t="str">
        <f t="shared" si="4"/>
        <v/>
      </c>
      <c r="K5" t="str">
        <f t="shared" ca="1" si="5"/>
        <v>{"dy":1,"cd":"EN","cn":8},{"dy":2,"cd":"DI","cn":4},{"dy":3,"cd":"EN","cn":7},{"dy":4,"cd":"GO","cn":3300}</v>
      </c>
      <c r="L5" t="str">
        <f t="shared" si="6"/>
        <v>{"dy":4,"cd":"GO","cn":3300}</v>
      </c>
      <c r="Y5">
        <v>1</v>
      </c>
      <c r="Z5">
        <v>1</v>
      </c>
      <c r="AA5">
        <f>VLOOKUP($Y5,$Y:$AD,MATCH(AA$1,$Y$1:$AD$1,0),0)</f>
        <v>14</v>
      </c>
      <c r="AB5">
        <f t="shared" si="10"/>
        <v>0.5</v>
      </c>
      <c r="AC5">
        <f>AC4+AB4</f>
        <v>1</v>
      </c>
      <c r="AD5" t="str">
        <f>VLOOKUP($Y5,$Y:$AD,MATCH(AD$1,$Y$1:$AD$1,0),0)</f>
        <v>GO</v>
      </c>
    </row>
    <row r="6" spans="1:30">
      <c r="A6">
        <v>5</v>
      </c>
      <c r="B6">
        <f t="shared" ca="1" si="1"/>
        <v>0.53298734008024518</v>
      </c>
      <c r="C6">
        <f t="shared" ca="1" si="0"/>
        <v>0.70040533963220264</v>
      </c>
      <c r="D6" t="str">
        <f t="shared" ca="1" si="2"/>
        <v>EN</v>
      </c>
      <c r="E6">
        <f t="shared" ca="1" si="3"/>
        <v>8</v>
      </c>
      <c r="F6" t="s">
        <v>127</v>
      </c>
      <c r="G6">
        <v>5</v>
      </c>
      <c r="H6" t="s">
        <v>127</v>
      </c>
      <c r="I6">
        <v>8</v>
      </c>
      <c r="J6" t="str">
        <f t="shared" si="4"/>
        <v/>
      </c>
      <c r="K6" t="str">
        <f t="shared" ca="1" si="5"/>
        <v>{"dy":1,"cd":"EN","cn":8},{"dy":2,"cd":"DI","cn":4},{"dy":3,"cd":"EN","cn":7},{"dy":4,"cd":"GO","cn":3300},{"dy":5,"cd":"EN","cn":8}</v>
      </c>
      <c r="L6" t="str">
        <f t="shared" si="6"/>
        <v>{"dy":5,"cd":"EN","cn":8}</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0.25303260882183898</v>
      </c>
      <c r="C7">
        <f t="shared" ca="1" si="0"/>
        <v>0.32691228843876874</v>
      </c>
      <c r="D7" t="str">
        <f t="shared" ca="1" si="2"/>
        <v>GO</v>
      </c>
      <c r="E7">
        <f t="shared" ca="1" si="3"/>
        <v>1500</v>
      </c>
      <c r="F7" t="s">
        <v>125</v>
      </c>
      <c r="G7">
        <v>900</v>
      </c>
      <c r="H7" t="s">
        <v>125</v>
      </c>
      <c r="I7">
        <v>2900</v>
      </c>
      <c r="J7" t="str">
        <f t="shared" si="4"/>
        <v/>
      </c>
      <c r="K7" t="str">
        <f t="shared" ca="1" si="5"/>
        <v>{"dy":1,"cd":"EN","cn":8},{"dy":2,"cd":"DI","cn":4},{"dy":3,"cd":"EN","cn":7},{"dy":4,"cd":"GO","cn":3300},{"dy":5,"cd":"EN","cn":8},{"dy":6,"cd":"GO","cn":2900}</v>
      </c>
      <c r="L7" t="str">
        <f t="shared" si="6"/>
        <v>{"dy":6,"cd":"GO","cn":2900}</v>
      </c>
      <c r="Y7">
        <v>1</v>
      </c>
      <c r="Z7">
        <v>2</v>
      </c>
      <c r="AA7">
        <f t="shared" si="11"/>
        <v>14</v>
      </c>
      <c r="AB7">
        <f t="shared" si="10"/>
        <v>0.875</v>
      </c>
      <c r="AC7">
        <f t="shared" si="12"/>
        <v>2</v>
      </c>
      <c r="AD7" t="str">
        <f t="shared" si="13"/>
        <v>GO</v>
      </c>
    </row>
    <row r="8" spans="1:30">
      <c r="A8">
        <v>7</v>
      </c>
      <c r="B8">
        <f t="shared" ca="1" si="1"/>
        <v>2.6685593517224993E-3</v>
      </c>
      <c r="C8">
        <f t="shared" ca="1" si="0"/>
        <v>0.78055500921812515</v>
      </c>
      <c r="D8" t="str">
        <f t="shared" ca="1" si="2"/>
        <v>EN</v>
      </c>
      <c r="E8">
        <f t="shared" ca="1" si="3"/>
        <v>9</v>
      </c>
      <c r="F8" t="s">
        <v>127</v>
      </c>
      <c r="G8">
        <v>6</v>
      </c>
      <c r="H8" t="s">
        <v>129</v>
      </c>
      <c r="I8">
        <v>6</v>
      </c>
      <c r="J8" t="str">
        <f t="shared" si="4"/>
        <v/>
      </c>
      <c r="K8" t="str">
        <f t="shared" ca="1" si="5"/>
        <v>{"dy":1,"cd":"EN","cn":8},{"dy":2,"cd":"DI","cn":4},{"dy":3,"cd":"EN","cn":7},{"dy":4,"cd":"GO","cn":3300},{"dy":5,"cd":"EN","cn":8},{"dy":6,"cd":"GO","cn":2900},{"dy":7,"cd":"DI","cn":6}</v>
      </c>
      <c r="L8" t="str">
        <f t="shared" si="6"/>
        <v>{"dy":7,"cd":"DI","cn":6}</v>
      </c>
      <c r="Y8">
        <v>3</v>
      </c>
      <c r="Z8">
        <v>2</v>
      </c>
      <c r="AA8">
        <f t="shared" si="11"/>
        <v>2</v>
      </c>
      <c r="AB8">
        <f t="shared" si="10"/>
        <v>0.125</v>
      </c>
      <c r="AC8">
        <f t="shared" si="12"/>
        <v>2.875</v>
      </c>
      <c r="AD8" t="str">
        <f t="shared" si="13"/>
        <v>DI</v>
      </c>
    </row>
    <row r="9" spans="1:30">
      <c r="A9">
        <v>8</v>
      </c>
      <c r="B9">
        <f t="shared" ca="1" si="1"/>
        <v>0.56446640468912423</v>
      </c>
      <c r="C9">
        <f t="shared" ca="1" si="0"/>
        <v>0.60892929475539148</v>
      </c>
      <c r="D9" t="str">
        <f t="shared" ca="1" si="2"/>
        <v>GO</v>
      </c>
      <c r="E9">
        <f t="shared" ca="1" si="3"/>
        <v>2300</v>
      </c>
      <c r="F9" t="s">
        <v>129</v>
      </c>
      <c r="G9">
        <v>3</v>
      </c>
      <c r="H9" t="s">
        <v>127</v>
      </c>
      <c r="I9">
        <v>9</v>
      </c>
      <c r="J9" t="str">
        <f t="shared" si="4"/>
        <v/>
      </c>
      <c r="K9" t="str">
        <f t="shared" ca="1" si="5"/>
        <v>{"dy":1,"cd":"EN","cn":8},{"dy":2,"cd":"DI","cn":4},{"dy":3,"cd":"EN","cn":7},{"dy":4,"cd":"GO","cn":3300},{"dy":5,"cd":"EN","cn":8},{"dy":6,"cd":"GO","cn":2900},{"dy":7,"cd":"DI","cn":6},{"dy":8,"cd":"EN","cn":9}</v>
      </c>
      <c r="L9" t="str">
        <f t="shared" si="6"/>
        <v>{"dy":8,"cd":"EN","cn":9}</v>
      </c>
      <c r="Y9">
        <v>2</v>
      </c>
      <c r="Z9">
        <v>3</v>
      </c>
      <c r="AA9">
        <f t="shared" si="11"/>
        <v>14</v>
      </c>
      <c r="AB9">
        <f t="shared" si="10"/>
        <v>0.875</v>
      </c>
      <c r="AC9">
        <f t="shared" si="12"/>
        <v>3</v>
      </c>
      <c r="AD9" t="str">
        <f t="shared" si="13"/>
        <v>EN</v>
      </c>
    </row>
    <row r="10" spans="1:30">
      <c r="A10">
        <v>9</v>
      </c>
      <c r="B10">
        <f t="shared" ca="1" si="1"/>
        <v>0.41297961574288433</v>
      </c>
      <c r="C10">
        <f t="shared" ca="1" si="0"/>
        <v>0.33574619743941891</v>
      </c>
      <c r="D10" t="str">
        <f t="shared" ca="1" si="2"/>
        <v>EN</v>
      </c>
      <c r="E10">
        <f t="shared" ca="1" si="3"/>
        <v>7</v>
      </c>
      <c r="F10" t="s">
        <v>125</v>
      </c>
      <c r="G10">
        <v>700</v>
      </c>
      <c r="H10" t="s">
        <v>125</v>
      </c>
      <c r="I10">
        <v>3000</v>
      </c>
      <c r="J10" t="str">
        <f t="shared" si="4"/>
        <v/>
      </c>
      <c r="K10" t="str">
        <f t="shared" ca="1" si="5"/>
        <v>{"dy":1,"cd":"EN","cn":8},{"dy":2,"cd":"DI","cn":4},{"dy":3,"cd":"EN","cn":7},{"dy":4,"cd":"GO","cn":3300},{"dy":5,"cd":"EN","cn":8},{"dy":6,"cd":"GO","cn":2900},{"dy":7,"cd":"DI","cn":6},{"dy":8,"cd":"EN","cn":9},{"dy":9,"cd":"GO","cn":3000}</v>
      </c>
      <c r="L10" t="str">
        <f t="shared" si="6"/>
        <v>{"dy":9,"cd":"GO","cn":3000}</v>
      </c>
      <c r="Y10">
        <v>3</v>
      </c>
      <c r="Z10">
        <v>3</v>
      </c>
      <c r="AA10">
        <f t="shared" si="11"/>
        <v>2</v>
      </c>
      <c r="AB10">
        <f t="shared" si="10"/>
        <v>0.125</v>
      </c>
      <c r="AC10">
        <f t="shared" si="12"/>
        <v>3.875</v>
      </c>
      <c r="AD10" t="str">
        <f t="shared" si="13"/>
        <v>DI</v>
      </c>
    </row>
    <row r="11" spans="1:30">
      <c r="A11">
        <v>10</v>
      </c>
      <c r="B11">
        <f t="shared" ca="1" si="1"/>
        <v>0.12853698922838941</v>
      </c>
      <c r="C11">
        <f t="shared" ca="1" si="0"/>
        <v>0.24849646621552801</v>
      </c>
      <c r="D11" t="str">
        <f t="shared" ca="1" si="2"/>
        <v>GO</v>
      </c>
      <c r="E11">
        <f t="shared" ca="1" si="3"/>
        <v>1200</v>
      </c>
      <c r="F11" t="s">
        <v>127</v>
      </c>
      <c r="G11">
        <v>10</v>
      </c>
      <c r="H11" t="s">
        <v>127</v>
      </c>
      <c r="I11">
        <v>6</v>
      </c>
      <c r="J11" t="str">
        <f t="shared" si="4"/>
        <v/>
      </c>
      <c r="K11" t="str">
        <f t="shared" ca="1" si="5"/>
        <v>{"dy":1,"cd":"EN","cn":8},{"dy":2,"cd":"DI","cn":4},{"dy":3,"cd":"EN","cn":7},{"dy":4,"cd":"GO","cn":3300},{"dy":5,"cd":"EN","cn":8},{"dy":6,"cd":"GO","cn":2900},{"dy":7,"cd":"DI","cn":6},{"dy":8,"cd":"EN","cn":9},{"dy":9,"cd":"GO","cn":3000},{"dy":10,"cd":"EN","cn":6}</v>
      </c>
      <c r="L11" t="str">
        <f t="shared" si="6"/>
        <v>{"dy":10,"cd":"EN","cn":6}</v>
      </c>
    </row>
    <row r="12" spans="1:30">
      <c r="A12">
        <v>11</v>
      </c>
      <c r="B12">
        <f t="shared" ca="1" si="1"/>
        <v>0.40657409873191241</v>
      </c>
      <c r="C12">
        <f t="shared" ca="1" si="0"/>
        <v>0.19637568549545359</v>
      </c>
      <c r="D12" t="str">
        <f t="shared" ca="1" si="2"/>
        <v>EN</v>
      </c>
      <c r="E12">
        <f t="shared" ca="1" si="3"/>
        <v>6</v>
      </c>
      <c r="F12" t="s">
        <v>125</v>
      </c>
      <c r="G12">
        <v>1300</v>
      </c>
      <c r="H12" t="s">
        <v>125</v>
      </c>
      <c r="I12">
        <v>1300</v>
      </c>
      <c r="J12" t="str">
        <f t="shared" si="4"/>
        <v/>
      </c>
      <c r="K12" t="str">
        <f t="shared" ca="1" si="5"/>
        <v>{"dy":1,"cd":"EN","cn":8},{"dy":2,"cd":"DI","cn":4},{"dy":3,"cd":"EN","cn":7},{"dy":4,"cd":"GO","cn":3300},{"dy":5,"cd":"EN","cn":8},{"dy":6,"cd":"GO","cn":2900},{"dy":7,"cd":"DI","cn":6},{"dy":8,"cd":"EN","cn":9},{"dy":9,"cd":"GO","cn":3000},{"dy":10,"cd":"EN","cn":6},{"dy":11,"cd":"GO","cn":1300}</v>
      </c>
      <c r="L12" t="str">
        <f t="shared" si="6"/>
        <v>{"dy":11,"cd":"GO","cn":1300}</v>
      </c>
    </row>
    <row r="13" spans="1:30">
      <c r="A13">
        <v>12</v>
      </c>
      <c r="B13">
        <f t="shared" ca="1" si="1"/>
        <v>0.67904596457320354</v>
      </c>
      <c r="C13">
        <f t="shared" ca="1" si="0"/>
        <v>4.9702765798691595E-2</v>
      </c>
      <c r="D13" t="str">
        <f t="shared" ca="1" si="2"/>
        <v>GO</v>
      </c>
      <c r="E13">
        <f t="shared" ca="1" si="3"/>
        <v>600</v>
      </c>
      <c r="F13" t="s">
        <v>127</v>
      </c>
      <c r="G13">
        <v>6</v>
      </c>
      <c r="H13" t="s">
        <v>502</v>
      </c>
      <c r="I13">
        <v>5</v>
      </c>
      <c r="J13" t="str">
        <f t="shared" si="4"/>
        <v/>
      </c>
      <c r="K13" t="str">
        <f t="shared" ca="1" si="5"/>
        <v>{"dy":1,"cd":"EN","cn":8},{"dy":2,"cd":"DI","cn":4},{"dy":3,"cd":"EN","cn":7},{"dy":4,"cd":"GO","cn":3300},{"dy":5,"cd":"EN","cn":8},{"dy":6,"cd":"GO","cn":2900},{"dy":7,"cd":"DI","cn":6},{"dy":8,"cd":"EN","cn":9},{"dy":9,"cd":"GO","cn":3000},{"dy":10,"cd":"EN","cn":6},{"dy":11,"cd":"GO","cn":1300},{"dy":12,"cd":"DI","cn":5}</v>
      </c>
      <c r="L13" t="str">
        <f t="shared" si="6"/>
        <v>{"dy":12,"cd":"DI","cn":5}</v>
      </c>
    </row>
    <row r="14" spans="1:30">
      <c r="A14">
        <v>13</v>
      </c>
      <c r="B14">
        <f t="shared" ca="1" si="1"/>
        <v>0.77115886128241107</v>
      </c>
      <c r="C14">
        <f t="shared" ca="1" si="0"/>
        <v>0.17717725672916773</v>
      </c>
      <c r="D14" t="str">
        <f t="shared" ca="1" si="2"/>
        <v>EN</v>
      </c>
      <c r="E14">
        <f t="shared" ca="1" si="3"/>
        <v>6</v>
      </c>
      <c r="F14" t="s">
        <v>125</v>
      </c>
      <c r="G14">
        <v>1200</v>
      </c>
      <c r="H14" t="s">
        <v>125</v>
      </c>
      <c r="I14">
        <v>2800</v>
      </c>
      <c r="J14" t="str">
        <f t="shared" si="4"/>
        <v/>
      </c>
      <c r="K14" t="str">
        <f t="shared" ca="1" si="5"/>
        <v>{"dy":1,"cd":"EN","cn":8},{"dy":2,"cd":"DI","cn":4},{"dy":3,"cd":"EN","cn":7},{"dy":4,"cd":"GO","cn":3300},{"dy":5,"cd":"EN","cn":8},{"dy":6,"cd":"GO","cn":2900},{"dy":7,"cd":"DI","cn":6},{"dy":8,"cd":"EN","cn":9},{"dy":9,"cd":"GO","cn":3000},{"dy":10,"cd":"EN","cn":6},{"dy":11,"cd":"GO","cn":1300},{"dy":12,"cd":"DI","cn":5},{"dy":13,"cd":"GO","cn":2800}</v>
      </c>
      <c r="L14" t="str">
        <f t="shared" si="6"/>
        <v>{"dy":13,"cd":"GO","cn":2800}</v>
      </c>
    </row>
    <row r="15" spans="1:30">
      <c r="A15">
        <v>14</v>
      </c>
      <c r="B15">
        <f t="shared" ca="1" si="1"/>
        <v>0.66232525378554297</v>
      </c>
      <c r="C15">
        <f t="shared" ca="1" si="0"/>
        <v>0.2622288302128335</v>
      </c>
      <c r="D15" t="str">
        <f t="shared" ca="1" si="2"/>
        <v>GO</v>
      </c>
      <c r="E15">
        <f t="shared" ca="1" si="3"/>
        <v>1300</v>
      </c>
      <c r="F15" t="s">
        <v>127</v>
      </c>
      <c r="G15">
        <v>10</v>
      </c>
      <c r="H15" t="s">
        <v>127</v>
      </c>
      <c r="I15">
        <v>8</v>
      </c>
      <c r="J15" t="str">
        <f t="shared" si="4"/>
        <v/>
      </c>
      <c r="K15" t="str">
        <f t="shared" ca="1" si="5"/>
        <v>{"dy":1,"cd":"EN","cn":8},{"dy":2,"cd":"DI","cn":4},{"dy":3,"cd":"EN","cn":7},{"dy":4,"cd":"GO","cn":3300},{"dy":5,"cd":"EN","cn":8},{"dy":6,"cd":"GO","cn":2900},{"dy":7,"cd":"DI","cn":6},{"dy":8,"cd":"EN","cn":9},{"dy":9,"cd":"GO","cn":3000},{"dy":10,"cd":"EN","cn":6},{"dy":11,"cd":"GO","cn":1300},{"dy":12,"cd":"DI","cn":5},{"dy":13,"cd":"GO","cn":2800},{"dy":14,"cd":"EN","cn":8}</v>
      </c>
      <c r="L15" t="str">
        <f t="shared" si="6"/>
        <v>{"dy":14,"cd":"EN","cn":8}</v>
      </c>
    </row>
    <row r="16" spans="1:30">
      <c r="A16">
        <v>15</v>
      </c>
      <c r="B16">
        <f t="shared" ca="1" si="1"/>
        <v>0.45506467468570677</v>
      </c>
      <c r="C16">
        <f t="shared" ca="1" si="0"/>
        <v>0.9658243059659104</v>
      </c>
      <c r="D16" t="str">
        <f t="shared" ca="1" si="2"/>
        <v>EN</v>
      </c>
      <c r="E16">
        <f t="shared" ca="1" si="3"/>
        <v>9</v>
      </c>
      <c r="F16" t="s">
        <v>125</v>
      </c>
      <c r="G16">
        <v>1000</v>
      </c>
      <c r="H16" t="s">
        <v>125</v>
      </c>
      <c r="I16">
        <v>1600</v>
      </c>
      <c r="J16" t="str">
        <f t="shared" si="4"/>
        <v/>
      </c>
      <c r="K16" t="str">
        <f t="shared" ca="1" si="5"/>
        <v>{"dy":1,"cd":"EN","cn":8},{"dy":2,"cd":"DI","cn":4},{"dy":3,"cd":"EN","cn":7},{"dy":4,"cd":"GO","cn":3300},{"dy":5,"cd":"EN","cn":8},{"dy":6,"cd":"GO","cn":2900},{"dy":7,"cd":"DI","cn":6},{"dy":8,"cd":"EN","cn":9},{"dy":9,"cd":"GO","cn":3000},{"dy":10,"cd":"EN","cn":6},{"dy":11,"cd":"GO","cn":1300},{"dy":12,"cd":"DI","cn":5},{"dy":13,"cd":"GO","cn":2800},{"dy":14,"cd":"EN","cn":8},{"dy":15,"cd":"GO","cn":1600}</v>
      </c>
      <c r="L16" t="str">
        <f t="shared" si="6"/>
        <v>{"dy":15,"cd":"GO","cn":1600}</v>
      </c>
    </row>
    <row r="17" spans="1:12">
      <c r="A17">
        <v>16</v>
      </c>
      <c r="B17">
        <f t="shared" ca="1" si="1"/>
        <v>0.10630334039933376</v>
      </c>
      <c r="C17">
        <f t="shared" ca="1" si="0"/>
        <v>0.72778120448681172</v>
      </c>
      <c r="D17" t="str">
        <f t="shared" ca="1" si="2"/>
        <v>GO</v>
      </c>
      <c r="E17">
        <f t="shared" ca="1" si="3"/>
        <v>2700</v>
      </c>
      <c r="F17" t="s">
        <v>127</v>
      </c>
      <c r="G17">
        <v>8</v>
      </c>
      <c r="H17" t="s">
        <v>127</v>
      </c>
      <c r="I17">
        <v>6</v>
      </c>
      <c r="J17" t="str">
        <f t="shared" si="4"/>
        <v/>
      </c>
      <c r="K17" t="str">
        <f t="shared" ca="1" si="5"/>
        <v>{"dy":1,"cd":"EN","cn":8},{"dy":2,"cd":"DI","cn":4},{"dy":3,"cd":"EN","cn":7},{"dy":4,"cd":"GO","cn":3300},{"dy":5,"cd":"EN","cn":8},{"dy":6,"cd":"GO","cn":2900},{"dy":7,"cd":"DI","cn":6},{"dy":8,"cd":"EN","cn":9},{"dy":9,"cd":"GO","cn":3000},{"dy":10,"cd":"EN","cn":6},{"dy":11,"cd":"GO","cn":1300},{"dy":12,"cd":"DI","cn":5},{"dy":13,"cd":"GO","cn":2800},{"dy":14,"cd":"EN","cn":8},{"dy":15,"cd":"GO","cn":1600},{"dy":16,"cd":"EN","cn":6}</v>
      </c>
      <c r="L17" t="str">
        <f t="shared" si="6"/>
        <v>{"dy":16,"cd":"EN","cn":6}</v>
      </c>
    </row>
    <row r="18" spans="1:12">
      <c r="A18">
        <v>17</v>
      </c>
      <c r="B18">
        <f t="shared" ca="1" si="1"/>
        <v>0.52669432161563268</v>
      </c>
      <c r="C18">
        <f t="shared" ca="1" si="0"/>
        <v>0.69373030833639659</v>
      </c>
      <c r="D18" t="str">
        <f t="shared" ca="1" si="2"/>
        <v>EN</v>
      </c>
      <c r="E18">
        <f t="shared" ca="1" si="3"/>
        <v>8</v>
      </c>
      <c r="F18" t="s">
        <v>125</v>
      </c>
      <c r="G18">
        <v>800</v>
      </c>
      <c r="H18" t="s">
        <v>125</v>
      </c>
      <c r="I18">
        <v>2300</v>
      </c>
      <c r="J18" t="str">
        <f t="shared" si="4"/>
        <v/>
      </c>
      <c r="K18" t="str">
        <f t="shared" ca="1" si="5"/>
        <v>{"dy":1,"cd":"EN","cn":8},{"dy":2,"cd":"DI","cn":4},{"dy":3,"cd":"EN","cn":7},{"dy":4,"cd":"GO","cn":3300},{"dy":5,"cd":"EN","cn":8},{"dy":6,"cd":"GO","cn":2900},{"dy":7,"cd":"DI","cn":6},{"dy":8,"cd":"EN","cn":9},{"dy":9,"cd":"GO","cn":3000},{"dy":10,"cd":"EN","cn":6},{"dy":11,"cd":"GO","cn":1300},{"dy":12,"cd":"DI","cn":5},{"dy":13,"cd":"GO","cn":2800},{"dy":14,"cd":"EN","cn":8},{"dy":15,"cd":"GO","cn":1600},{"dy":16,"cd":"EN","cn":6},{"dy":17,"cd":"GO","cn":2300}</v>
      </c>
      <c r="L18" t="str">
        <f t="shared" si="6"/>
        <v>{"dy":17,"cd":"GO","cn":2300}</v>
      </c>
    </row>
    <row r="19" spans="1:12">
      <c r="A19">
        <v>18</v>
      </c>
      <c r="B19">
        <f t="shared" ca="1" si="1"/>
        <v>0.8612568522150984</v>
      </c>
      <c r="C19">
        <f t="shared" ca="1" si="0"/>
        <v>0.86420073089099381</v>
      </c>
      <c r="D19" t="str">
        <f t="shared" ca="1" si="2"/>
        <v>GO</v>
      </c>
      <c r="E19">
        <f t="shared" ca="1" si="3"/>
        <v>3100</v>
      </c>
      <c r="F19" t="s">
        <v>127</v>
      </c>
      <c r="G19">
        <v>6</v>
      </c>
      <c r="H19" t="s">
        <v>127</v>
      </c>
      <c r="I19">
        <v>8</v>
      </c>
      <c r="J19" t="str">
        <f t="shared" si="4"/>
        <v/>
      </c>
      <c r="K19" t="str">
        <f t="shared" ca="1" si="5"/>
        <v>{"dy":1,"cd":"EN","cn":8},{"dy":2,"cd":"DI","cn":4},{"dy":3,"cd":"EN","cn":7},{"dy":4,"cd":"GO","cn":3300},{"dy":5,"cd":"EN","cn":8},{"dy":6,"cd":"GO","cn":2900},{"dy":7,"cd":"DI","cn":6},{"dy":8,"cd":"EN","cn":9},{"dy":9,"cd":"GO","cn":3000},{"dy":10,"cd":"EN","cn":6},{"dy":11,"cd":"GO","cn":1300},{"dy":12,"cd":"DI","cn":5},{"dy":13,"cd":"GO","cn":2800},{"dy":14,"cd":"EN","cn":8},{"dy":15,"cd":"GO","cn":1600},{"dy":16,"cd":"EN","cn":6},{"dy":17,"cd":"GO","cn":2300},{"dy":18,"cd":"EN","cn":8}</v>
      </c>
      <c r="L19" t="str">
        <f t="shared" si="6"/>
        <v>{"dy":18,"cd":"EN","cn":8}</v>
      </c>
    </row>
    <row r="20" spans="1:12">
      <c r="A20">
        <v>19</v>
      </c>
      <c r="B20">
        <f t="shared" ca="1" si="1"/>
        <v>0.17609787564081869</v>
      </c>
      <c r="C20">
        <f t="shared" ca="1" si="0"/>
        <v>0.52706602980539452</v>
      </c>
      <c r="D20" t="str">
        <f t="shared" ca="1" si="2"/>
        <v>EN</v>
      </c>
      <c r="E20">
        <f t="shared" ca="1" si="3"/>
        <v>8</v>
      </c>
      <c r="F20" t="s">
        <v>125</v>
      </c>
      <c r="G20">
        <v>900</v>
      </c>
      <c r="H20" t="s">
        <v>125</v>
      </c>
      <c r="I20">
        <v>2600</v>
      </c>
      <c r="J20" t="str">
        <f t="shared" si="4"/>
        <v/>
      </c>
      <c r="K20" t="str">
        <f t="shared" ca="1" si="5"/>
        <v>{"dy":1,"cd":"EN","cn":8},{"dy":2,"cd":"DI","cn":4},{"dy":3,"cd":"EN","cn":7},{"dy":4,"cd":"GO","cn":3300},{"dy":5,"cd":"EN","cn":8},{"dy":6,"cd":"GO","cn":2900},{"dy":7,"cd":"DI","cn":6},{"dy":8,"cd":"EN","cn":9},{"dy":9,"cd":"GO","cn":3000},{"dy":10,"cd":"EN","cn":6},{"dy":11,"cd":"GO","cn":1300},{"dy":12,"cd":"DI","cn":5},{"dy":13,"cd":"GO","cn":2800},{"dy":14,"cd":"EN","cn":8},{"dy":15,"cd":"GO","cn":1600},{"dy":16,"cd":"EN","cn":6},{"dy":17,"cd":"GO","cn":2300},{"dy":18,"cd":"EN","cn":8},{"dy":19,"cd":"GO","cn":2600}</v>
      </c>
      <c r="L20" t="str">
        <f t="shared" si="6"/>
        <v>{"dy":19,"cd":"GO","cn":2600}</v>
      </c>
    </row>
    <row r="21" spans="1:12">
      <c r="A21">
        <v>20</v>
      </c>
      <c r="B21">
        <f t="shared" ca="1" si="1"/>
        <v>0.67737092957886069</v>
      </c>
      <c r="C21">
        <f t="shared" ca="1" si="0"/>
        <v>0.18877236268746767</v>
      </c>
      <c r="D21" t="str">
        <f t="shared" ca="1" si="2"/>
        <v>GO</v>
      </c>
      <c r="E21">
        <f t="shared" ca="1" si="3"/>
        <v>1000</v>
      </c>
      <c r="F21" t="s">
        <v>127</v>
      </c>
      <c r="G21">
        <v>7</v>
      </c>
      <c r="H21" t="s">
        <v>127</v>
      </c>
      <c r="I21">
        <v>9</v>
      </c>
      <c r="J21" t="str">
        <f t="shared" si="4"/>
        <v/>
      </c>
      <c r="K21" t="str">
        <f t="shared" ca="1" si="5"/>
        <v>{"dy":1,"cd":"EN","cn":8},{"dy":2,"cd":"DI","cn":4},{"dy":3,"cd":"EN","cn":7},{"dy":4,"cd":"GO","cn":3300},{"dy":5,"cd":"EN","cn":8},{"dy":6,"cd":"GO","cn":2900},{"dy":7,"cd":"DI","cn":6},{"dy":8,"cd":"EN","cn":9},{"dy":9,"cd":"GO","cn":3000},{"dy":10,"cd":"EN","cn":6},{"dy":11,"cd":"GO","cn":1300},{"dy":12,"cd":"DI","cn":5},{"dy":13,"cd":"GO","cn":2800},{"dy":14,"cd":"EN","cn":8},{"dy":15,"cd":"GO","cn":1600},{"dy":16,"cd":"EN","cn":6},{"dy":17,"cd":"GO","cn":2300},{"dy":18,"cd":"EN","cn":8},{"dy":19,"cd":"GO","cn":2600},{"dy":20,"cd":"EN","cn":9}</v>
      </c>
      <c r="L21" t="str">
        <f t="shared" si="6"/>
        <v>{"dy":20,"cd":"EN","cn":9}</v>
      </c>
    </row>
    <row r="22" spans="1:12">
      <c r="A22">
        <v>21</v>
      </c>
      <c r="B22">
        <f t="shared" ca="1" si="1"/>
        <v>0.33552307471126452</v>
      </c>
      <c r="C22">
        <f t="shared" ca="1" si="0"/>
        <v>0.65335171217127441</v>
      </c>
      <c r="D22" t="str">
        <f t="shared" ca="1" si="2"/>
        <v>EN</v>
      </c>
      <c r="E22">
        <f t="shared" ca="1" si="3"/>
        <v>8</v>
      </c>
      <c r="F22" t="s">
        <v>129</v>
      </c>
      <c r="G22">
        <v>4</v>
      </c>
      <c r="H22" t="s">
        <v>503</v>
      </c>
      <c r="I22">
        <v>1800</v>
      </c>
      <c r="J22" t="str">
        <f t="shared" si="4"/>
        <v/>
      </c>
      <c r="K22" t="str">
        <f t="shared" ca="1" si="5"/>
        <v>{"dy":1,"cd":"EN","cn":8},{"dy":2,"cd":"DI","cn":4},{"dy":3,"cd":"EN","cn":7},{"dy":4,"cd":"GO","cn":3300},{"dy":5,"cd":"EN","cn":8},{"dy":6,"cd":"GO","cn":2900},{"dy":7,"cd":"DI","cn":6},{"dy":8,"cd":"EN","cn":9},{"dy":9,"cd":"GO","cn":3000},{"dy":10,"cd":"EN","cn":6},{"dy":11,"cd":"GO","cn":1300},{"dy":12,"cd":"DI","cn":5},{"dy":13,"cd":"GO","cn":2800},{"dy":14,"cd":"EN","cn":8},{"dy":15,"cd":"GO","cn":1600},{"dy":16,"cd":"EN","cn":6},{"dy":17,"cd":"GO","cn":2300},{"dy":18,"cd":"EN","cn":8},{"dy":19,"cd":"GO","cn":2600},{"dy":20,"cd":"EN","cn":9},{"dy":21,"cd":"GO","cn":1800}</v>
      </c>
      <c r="L22" t="str">
        <f t="shared" si="6"/>
        <v>{"dy":21,"cd":"GO","cn":1800}</v>
      </c>
    </row>
    <row r="23" spans="1:12">
      <c r="A23">
        <v>22</v>
      </c>
      <c r="B23">
        <f t="shared" ca="1" si="1"/>
        <v>0.57325205366070286</v>
      </c>
      <c r="C23">
        <f t="shared" ca="1" si="0"/>
        <v>2.0807647605970758E-2</v>
      </c>
      <c r="D23" t="str">
        <f t="shared" ca="1" si="2"/>
        <v>GO</v>
      </c>
      <c r="E23">
        <f t="shared" ca="1" si="3"/>
        <v>500</v>
      </c>
      <c r="F23" t="s">
        <v>127</v>
      </c>
      <c r="G23">
        <v>10</v>
      </c>
      <c r="H23" t="s">
        <v>127</v>
      </c>
      <c r="I23">
        <v>7</v>
      </c>
      <c r="J23" t="str">
        <f t="shared" si="4"/>
        <v/>
      </c>
      <c r="K23"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v>
      </c>
      <c r="L23" t="str">
        <f t="shared" si="6"/>
        <v>{"dy":22,"cd":"EN","cn":7}</v>
      </c>
    </row>
    <row r="24" spans="1:12">
      <c r="A24">
        <v>23</v>
      </c>
      <c r="B24">
        <f t="shared" ca="1" si="1"/>
        <v>0.62637166660725496</v>
      </c>
      <c r="C24">
        <f t="shared" ca="1" si="0"/>
        <v>0.53246682562115333</v>
      </c>
      <c r="D24" t="str">
        <f t="shared" ca="1" si="2"/>
        <v>EN</v>
      </c>
      <c r="E24">
        <f t="shared" ca="1" si="3"/>
        <v>8</v>
      </c>
      <c r="F24" t="s">
        <v>125</v>
      </c>
      <c r="G24">
        <v>800</v>
      </c>
      <c r="H24" t="s">
        <v>125</v>
      </c>
      <c r="I24">
        <v>2900</v>
      </c>
      <c r="J24" t="str">
        <f t="shared" si="4"/>
        <v/>
      </c>
      <c r="K24"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v>
      </c>
      <c r="L24" t="str">
        <f t="shared" si="6"/>
        <v>{"dy":23,"cd":"GO","cn":2900}</v>
      </c>
    </row>
    <row r="25" spans="1:12">
      <c r="A25">
        <v>24</v>
      </c>
      <c r="B25">
        <f t="shared" ca="1" si="1"/>
        <v>0.4882343795729005</v>
      </c>
      <c r="C25">
        <f t="shared" ca="1" si="0"/>
        <v>0.5807457624526251</v>
      </c>
      <c r="D25" t="str">
        <f t="shared" ca="1" si="2"/>
        <v>GO</v>
      </c>
      <c r="E25">
        <f t="shared" ca="1" si="3"/>
        <v>2300</v>
      </c>
      <c r="F25" t="s">
        <v>127</v>
      </c>
      <c r="G25">
        <v>6</v>
      </c>
      <c r="H25" t="s">
        <v>129</v>
      </c>
      <c r="I25">
        <v>6</v>
      </c>
      <c r="J25" t="str">
        <f t="shared" si="4"/>
        <v/>
      </c>
      <c r="K25"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v>
      </c>
      <c r="L25" t="str">
        <f t="shared" si="6"/>
        <v>{"dy":24,"cd":"DI","cn":6}</v>
      </c>
    </row>
    <row r="26" spans="1:12">
      <c r="A26">
        <v>25</v>
      </c>
      <c r="B26">
        <f t="shared" ca="1" si="1"/>
        <v>0.49631527006898046</v>
      </c>
      <c r="C26">
        <f t="shared" ca="1" si="0"/>
        <v>0.59836728637987524</v>
      </c>
      <c r="D26" t="str">
        <f t="shared" ca="1" si="2"/>
        <v>EN</v>
      </c>
      <c r="E26">
        <f t="shared" ca="1" si="3"/>
        <v>8</v>
      </c>
      <c r="F26" t="s">
        <v>125</v>
      </c>
      <c r="G26">
        <v>700</v>
      </c>
      <c r="H26" t="s">
        <v>125</v>
      </c>
      <c r="I26">
        <v>1300</v>
      </c>
      <c r="J26" t="str">
        <f t="shared" si="4"/>
        <v/>
      </c>
      <c r="K26"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v>
      </c>
      <c r="L26" t="str">
        <f t="shared" si="6"/>
        <v>{"dy":25,"cd":"GO","cn":1300}</v>
      </c>
    </row>
    <row r="27" spans="1:12">
      <c r="A27">
        <v>26</v>
      </c>
      <c r="B27">
        <f t="shared" ca="1" si="1"/>
        <v>0.49111063304990932</v>
      </c>
      <c r="C27">
        <f t="shared" ca="1" si="0"/>
        <v>0.94162103468403613</v>
      </c>
      <c r="D27" t="str">
        <f t="shared" ca="1" si="2"/>
        <v>GO</v>
      </c>
      <c r="E27">
        <f t="shared" ca="1" si="3"/>
        <v>3400</v>
      </c>
      <c r="F27" t="s">
        <v>127</v>
      </c>
      <c r="G27">
        <v>9</v>
      </c>
      <c r="H27" t="s">
        <v>495</v>
      </c>
      <c r="I27">
        <v>6</v>
      </c>
      <c r="J27" t="str">
        <f t="shared" si="4"/>
        <v/>
      </c>
      <c r="K27"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dy":26,"cd":"EN","cn":6}</v>
      </c>
      <c r="L27" t="str">
        <f t="shared" si="6"/>
        <v>{"dy":26,"cd":"EN","cn":6}</v>
      </c>
    </row>
    <row r="28" spans="1:12">
      <c r="A28">
        <v>27</v>
      </c>
      <c r="B28">
        <f t="shared" ca="1" si="1"/>
        <v>0.35921995860688338</v>
      </c>
      <c r="C28">
        <f t="shared" ca="1" si="0"/>
        <v>0.95853200554576168</v>
      </c>
      <c r="D28" t="str">
        <f t="shared" ca="1" si="2"/>
        <v>EN</v>
      </c>
      <c r="E28">
        <f t="shared" ca="1" si="3"/>
        <v>9</v>
      </c>
      <c r="F28" t="s">
        <v>127</v>
      </c>
      <c r="G28">
        <v>9</v>
      </c>
      <c r="H28" t="s">
        <v>125</v>
      </c>
      <c r="I28">
        <v>1600</v>
      </c>
      <c r="J28" t="str">
        <f t="shared" si="4"/>
        <v/>
      </c>
      <c r="K28"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dy":26,"cd":"EN","cn":6},{"dy":27,"cd":"GO","cn":1600}</v>
      </c>
      <c r="L28" t="str">
        <f t="shared" si="6"/>
        <v>{"dy":27,"cd":"GO","cn":1600}</v>
      </c>
    </row>
    <row r="29" spans="1:12">
      <c r="A29">
        <v>28</v>
      </c>
      <c r="B29">
        <f t="shared" ca="1" si="1"/>
        <v>0.43013766832814393</v>
      </c>
      <c r="C29">
        <f t="shared" ca="1" si="0"/>
        <v>0.88933769588806688</v>
      </c>
      <c r="D29" t="str">
        <f t="shared" ca="1" si="2"/>
        <v>GO</v>
      </c>
      <c r="E29">
        <f t="shared" ca="1" si="3"/>
        <v>3200</v>
      </c>
      <c r="F29" t="s">
        <v>125</v>
      </c>
      <c r="G29">
        <v>3100</v>
      </c>
      <c r="H29" t="s">
        <v>127</v>
      </c>
      <c r="I29">
        <v>6</v>
      </c>
      <c r="J29" t="str">
        <f t="shared" si="4"/>
        <v/>
      </c>
      <c r="K29"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dy":26,"cd":"EN","cn":6},{"dy":27,"cd":"GO","cn":1600},{"dy":28,"cd":"EN","cn":6}</v>
      </c>
      <c r="L29" t="str">
        <f t="shared" si="6"/>
        <v>{"dy":28,"cd":"EN","cn":6}</v>
      </c>
    </row>
    <row r="30" spans="1:12">
      <c r="A30">
        <v>29</v>
      </c>
      <c r="B30">
        <f t="shared" ca="1" si="1"/>
        <v>0.35826411882776976</v>
      </c>
      <c r="C30">
        <f t="shared" ca="1" si="0"/>
        <v>0.8809924251465947</v>
      </c>
      <c r="D30" t="str">
        <f t="shared" ca="1" si="2"/>
        <v>EN</v>
      </c>
      <c r="E30">
        <f t="shared" ca="1" si="3"/>
        <v>9</v>
      </c>
      <c r="F30" t="s">
        <v>127</v>
      </c>
      <c r="G30">
        <v>7</v>
      </c>
      <c r="H30" t="s">
        <v>125</v>
      </c>
      <c r="I30">
        <v>1900</v>
      </c>
      <c r="J30" t="str">
        <f t="shared" si="4"/>
        <v/>
      </c>
      <c r="K30"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dy":26,"cd":"EN","cn":6},{"dy":27,"cd":"GO","cn":1600},{"dy":28,"cd":"EN","cn":6},{"dy":29,"cd":"GO","cn":1900}</v>
      </c>
      <c r="L30" t="str">
        <f t="shared" si="6"/>
        <v>{"dy":29,"cd":"GO","cn":1900}</v>
      </c>
    </row>
    <row r="31" spans="1:12">
      <c r="A31">
        <v>30</v>
      </c>
      <c r="B31">
        <f t="shared" ca="1" si="1"/>
        <v>0.62899792818505817</v>
      </c>
      <c r="C31">
        <f t="shared" ca="1" si="0"/>
        <v>0.34965483425356381</v>
      </c>
      <c r="D31" t="str">
        <f t="shared" ca="1" si="2"/>
        <v>GO</v>
      </c>
      <c r="E31">
        <f t="shared" ca="1" si="3"/>
        <v>1500</v>
      </c>
      <c r="F31" t="s">
        <v>125</v>
      </c>
      <c r="G31">
        <v>1000</v>
      </c>
      <c r="H31" t="s">
        <v>127</v>
      </c>
      <c r="I31">
        <v>8</v>
      </c>
      <c r="J31" t="str">
        <f t="shared" si="4"/>
        <v/>
      </c>
      <c r="K31"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dy":26,"cd":"EN","cn":6},{"dy":27,"cd":"GO","cn":1600},{"dy":28,"cd":"EN","cn":6},{"dy":29,"cd":"GO","cn":1900},{"dy":30,"cd":"EN","cn":8}</v>
      </c>
      <c r="L31" t="str">
        <f t="shared" si="6"/>
        <v>{"dy":30,"cd":"EN","cn":8}</v>
      </c>
    </row>
    <row r="32" spans="1:12">
      <c r="A32">
        <v>31</v>
      </c>
      <c r="B32">
        <f t="shared" ca="1" si="1"/>
        <v>0.57936666262169079</v>
      </c>
      <c r="C32">
        <f t="shared" ca="1" si="0"/>
        <v>4.311108420857046E-2</v>
      </c>
      <c r="D32" t="str">
        <f t="shared" ca="1" si="2"/>
        <v>EN</v>
      </c>
      <c r="E32">
        <f t="shared" ca="1" si="3"/>
        <v>6</v>
      </c>
      <c r="F32" t="s">
        <v>127</v>
      </c>
      <c r="G32">
        <v>6</v>
      </c>
      <c r="H32" t="s">
        <v>125</v>
      </c>
      <c r="I32">
        <v>3000</v>
      </c>
      <c r="J32" t="str">
        <f t="shared" si="4"/>
        <v/>
      </c>
      <c r="K32" t="str">
        <f t="shared" ca="1" si="5"/>
        <v>{"dy":1,"cd":"EN","cn":8},{"dy":2,"cd":"DI","cn":4},{"dy":3,"cd":"EN","cn":7},{"dy":4,"cd":"GO","cn":3300},{"dy":5,"cd":"EN","cn":8},{"dy":6,"cd":"GO","cn":2900},{"dy":7,"cd":"DI","cn":6},{"dy":8,"cd":"EN","cn":9},{"dy":9,"cd":"GO","cn":3000},{"dy":10,"cd":"EN","cn":6},{"dy":11,"cd":"GO","cn":1300},{"dy":12,"cd":"DI","cn":5},{"dy":13,"cd":"GO","cn":2800},{"dy":14,"cd":"EN","cn":8},{"dy":15,"cd":"GO","cn":1600},{"dy":16,"cd":"EN","cn":6},{"dy":17,"cd":"GO","cn":2300},{"dy":18,"cd":"EN","cn":8},{"dy":19,"cd":"GO","cn":2600},{"dy":20,"cd":"EN","cn":9},{"dy":21,"cd":"GO","cn":1800},{"dy":22,"cd":"EN","cn":7},{"dy":23,"cd":"GO","cn":2900},{"dy":24,"cd":"DI","cn":6},{"dy":25,"cd":"GO","cn":1300},{"dy":26,"cd":"EN","cn":6},{"dy":27,"cd":"GO","cn":1600},{"dy":28,"cd":"EN","cn":6},{"dy":29,"cd":"GO","cn":1900},{"dy":30,"cd":"EN","cn":8},{"dy":31,"cd":"GO","cn":3000}</v>
      </c>
      <c r="L32" t="str">
        <f t="shared" si="6"/>
        <v>{"dy":31,"cd":"GO","cn":3000}</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workbookViewId="0">
      <pane xSplit="2" ySplit="1" topLeftCell="BI2" activePane="bottomRight" state="frozen"/>
      <selection pane="topRight" activeCell="C1" sqref="C1"/>
      <selection pane="bottomLeft" activeCell="A2" sqref="A2"/>
      <selection pane="bottomRight" activeCell="BI2" sqref="BI2"/>
    </sheetView>
    <sheetView tabSelected="1" workbookViewId="1">
      <pane xSplit="2" ySplit="1" topLeftCell="AK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107</v>
      </c>
      <c r="D1" s="6" t="s">
        <v>136</v>
      </c>
      <c r="E1" s="6" t="s">
        <v>148</v>
      </c>
      <c r="F1" s="6" t="s">
        <v>153</v>
      </c>
      <c r="G1" s="6" t="s">
        <v>160</v>
      </c>
      <c r="H1" s="6" t="s">
        <v>176</v>
      </c>
      <c r="I1" s="6" t="s">
        <v>177</v>
      </c>
      <c r="J1" s="6" t="s">
        <v>158</v>
      </c>
      <c r="K1" s="6" t="s">
        <v>159</v>
      </c>
      <c r="L1" s="6" t="s">
        <v>278</v>
      </c>
      <c r="M1" s="6" t="s">
        <v>157</v>
      </c>
      <c r="N1" s="6" t="s">
        <v>147</v>
      </c>
      <c r="O1" s="6" t="s">
        <v>152</v>
      </c>
      <c r="P1" s="6" t="s">
        <v>154</v>
      </c>
      <c r="Q1" s="6" t="s">
        <v>155</v>
      </c>
      <c r="R1" s="6" t="s">
        <v>156</v>
      </c>
      <c r="S1" s="6" t="s">
        <v>172</v>
      </c>
      <c r="T1" s="9" t="str">
        <f t="array" aca="1" ref="T1" ca="1">IF(SUM(IF(S:S="업데이트순번이상",1,0))&gt;0,"순번이상","")</f>
        <v/>
      </c>
      <c r="U1" s="6" t="s">
        <v>151</v>
      </c>
      <c r="V1" s="6" t="s">
        <v>146</v>
      </c>
      <c r="W1" s="6" t="s">
        <v>161</v>
      </c>
      <c r="X1" s="6" t="s">
        <v>162</v>
      </c>
      <c r="Y1" s="6" t="s">
        <v>163</v>
      </c>
      <c r="Z1" s="6" t="s">
        <v>164</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172</v>
      </c>
      <c r="AI1" s="9" t="str">
        <f t="array" aca="1" ref="AI1" ca="1">IF(SUM(IF(AH:AH="업데이트순번이상",1,0))&gt;0,"순번이상","")</f>
        <v/>
      </c>
      <c r="AJ1" t="s">
        <v>96</v>
      </c>
      <c r="AK1" t="s">
        <v>103</v>
      </c>
      <c r="AL1" t="s">
        <v>102</v>
      </c>
      <c r="AM1" s="8" t="s">
        <v>105</v>
      </c>
      <c r="AN1" s="8" t="s">
        <v>104</v>
      </c>
      <c r="AP1" t="s">
        <v>94</v>
      </c>
      <c r="AQ1" t="s">
        <v>95</v>
      </c>
      <c r="AR1" t="s">
        <v>108</v>
      </c>
      <c r="AS1" t="s">
        <v>109</v>
      </c>
      <c r="AT1" t="s">
        <v>139</v>
      </c>
      <c r="AU1" t="s">
        <v>140</v>
      </c>
      <c r="AV1" t="s">
        <v>171</v>
      </c>
      <c r="AW1" t="s">
        <v>150</v>
      </c>
      <c r="AX1" t="s">
        <v>169</v>
      </c>
      <c r="AY1" t="s">
        <v>170</v>
      </c>
      <c r="AZ1" s="6" t="s">
        <v>173</v>
      </c>
      <c r="BA1" t="s">
        <v>168</v>
      </c>
      <c r="BB1" t="s">
        <v>174</v>
      </c>
      <c r="BC1" t="s">
        <v>175</v>
      </c>
      <c r="BE1" t="s">
        <v>106</v>
      </c>
      <c r="BG1" t="s">
        <v>137</v>
      </c>
      <c r="BH1" t="s">
        <v>120</v>
      </c>
      <c r="BI1" t="s">
        <v>121</v>
      </c>
      <c r="BJ1" t="s">
        <v>122</v>
      </c>
      <c r="BK1" t="s">
        <v>123</v>
      </c>
      <c r="BM1" t="s">
        <v>120</v>
      </c>
      <c r="BN1" t="s">
        <v>260</v>
      </c>
      <c r="BO1" t="s">
        <v>261</v>
      </c>
      <c r="BP1">
        <v>1</v>
      </c>
      <c r="BQ1" t="s">
        <v>264</v>
      </c>
      <c r="BR1" t="s">
        <v>265</v>
      </c>
      <c r="BS1" t="str">
        <f ca="1">IF(COUNTA(BV:BV)&lt;&gt;COUNTA([1]EquipTable!$A:$A),"수량이상","누적")</f>
        <v>누적</v>
      </c>
      <c r="BT1" t="s">
        <v>262</v>
      </c>
      <c r="BU1" t="s">
        <v>263</v>
      </c>
      <c r="BV1" t="s">
        <v>144</v>
      </c>
      <c r="BX1" t="s">
        <v>120</v>
      </c>
      <c r="BY1">
        <v>1</v>
      </c>
      <c r="BZ1" t="str">
        <f ca="1">IF(COUNTA(CA:CA)&lt;&gt;COUNTA([2]ActorTable!$A:$A),"수량이상","누적")</f>
        <v>수량이상</v>
      </c>
      <c r="CA1" t="s">
        <v>166</v>
      </c>
      <c r="CB1" t="s">
        <v>149</v>
      </c>
      <c r="CD1" t="s">
        <v>165</v>
      </c>
    </row>
    <row r="2" spans="1:82">
      <c r="A2">
        <v>1</v>
      </c>
      <c r="B2">
        <v>0</v>
      </c>
      <c r="C2">
        <f>IF(B2&lt;=9,0,
IF(B2=10,1,2))</f>
        <v>0</v>
      </c>
      <c r="D2">
        <f ca="1">RAND()</f>
        <v>0.95533154461443426</v>
      </c>
      <c r="E2">
        <f ca="1">RAND()</f>
        <v>0.44004054400591253</v>
      </c>
      <c r="F2">
        <f ca="1">RAND()</f>
        <v>0.26924347123192161</v>
      </c>
      <c r="G2">
        <f ca="1">RAND()</f>
        <v>0.54366868380074862</v>
      </c>
      <c r="H2">
        <f ca="1">RAND()</f>
        <v>7.8101794182351747E-2</v>
      </c>
      <c r="I2">
        <f ca="1">RAND()</f>
        <v>0.39522797948159794</v>
      </c>
      <c r="M2" t="str">
        <f ca="1">IF(LEN(J2)&lt;&gt;0,J2,VLOOKUP(D2+$B2,$BJ:$BK,MATCH($BK$1,$BJ$1:$BK$1,0),1))</f>
        <v>캐릭터 상자 영웅등급</v>
      </c>
      <c r="N2" t="str">
        <f ca="1">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삭제</v>
      </c>
      <c r="O2">
        <f ca="1">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149</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ca="1">IF(OR(ISNUMBER(N2),N2="삭제",ISBLANK(N2)),"",
IF(LEFT(N2,5)="Equip",IF(MID(N2,7,1)="4","전설",""),
IF(LEFT(N2,5)="Actor",IF(MID(N2,7,1)="2","전설",""),
"그외없음")))</f>
        <v/>
      </c>
      <c r="U2" t="s">
        <v>82</v>
      </c>
      <c r="V2" t="s">
        <v>110</v>
      </c>
      <c r="W2">
        <v>1</v>
      </c>
      <c r="X2" t="s">
        <v>125</v>
      </c>
      <c r="Z2">
        <v>3100</v>
      </c>
      <c r="AA2" t="str">
        <f ca="1">IF(ISBLANK(AB2),"",
VLOOKUP(AB2,OFFSET(INDIRECT("$A:$B"),0,MATCH(AB$1&amp;"_Verify",INDIRECT("$1:$1"),0)-1),2,0)
)</f>
        <v>upn</v>
      </c>
      <c r="AB2" t="s">
        <v>92</v>
      </c>
      <c r="AC2">
        <v>45765</v>
      </c>
      <c r="AD2">
        <v>14</v>
      </c>
      <c r="AE2" t="s">
        <v>125</v>
      </c>
      <c r="AG2">
        <v>4200</v>
      </c>
      <c r="AH2" t="str">
        <f>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IF(OR(ISNUMBER(AC2),AC2="삭제",ISBLANK(AC2)),"",
IF(LEFT(AC2,5)="Equip",IF(MID(AC2,7,1)="4","전설",""),
IF(LEFT(AC2,5)="Actor",IF(MID(AC2,7,1)="2","전설",""),
"그외없음")))</f>
        <v/>
      </c>
      <c r="AJ2" t="str">
        <f>IF(ISBLANK($AB2),"",
IF(AND($B2&gt;=VLOOKUP($AB2,$AP:$AS,3,0),$B2&lt;=VLOOKUP($AB2,$AP:$AS,4,0)),"","슬롯타입이상"))</f>
        <v/>
      </c>
      <c r="AK2" t="str">
        <f>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
      </c>
      <c r="AL2">
        <v>1</v>
      </c>
      <c r="AM2" t="str">
        <f ca="1">IF(ROW()=2,AN2,OFFSET(AM2,-1,0)&amp;IF(LEN(AN2)=0,"",","&amp;AN2))</f>
        <v>{"dy":1,"sl":0,"tp":"upn","vl":"45765","cn":14,"pt":"GO","pr":4200}</v>
      </c>
      <c r="AN2" t="str">
        <f ca="1">IF(AL2&lt;&gt;1,"",
"{"""&amp;A$1&amp;""":"&amp;A2
&amp;","""&amp;B$1&amp;""":"&amp;B2
&amp;IF(LEN(AA2)=0,"",","""&amp;AA$1&amp;""":"""&amp;AA2&amp;"""")
&amp;IF(LEN(AC2)=0,"",","""&amp;AC$1&amp;""":"""&amp;AC2&amp;"""")
&amp;IF(LEN(AD2)=0,"",","""&amp;AD$1&amp;""":"&amp;AD2)
&amp;IF(LEN(AE2)=0,"",","""&amp;AE$1&amp;""":"""&amp;AE2&amp;"""")
&amp;IF(LEN(AF2)=0,"",","""&amp;AF$1&amp;""":"&amp;AF2)
&amp;IF(LEN(AG2)=0,"",","""&amp;AG$1&amp;""":"&amp;AG2)&amp;"}")</f>
        <v>{"dy":1,"sl":0,"tp":"upn","vl":"45765","cn":14,"pt":"GO","pr":4200}</v>
      </c>
      <c r="AP2" t="s">
        <v>82</v>
      </c>
      <c r="AQ2" t="s">
        <v>70</v>
      </c>
      <c r="AR2">
        <v>0</v>
      </c>
      <c r="AS2">
        <v>7</v>
      </c>
      <c r="AT2">
        <f t="shared" ref="AT2:AT15" ca="1" si="0">COUNTIF(M:M,AP2)</f>
        <v>134</v>
      </c>
      <c r="AU2">
        <f t="shared" ref="AU2:AU15" si="1">COUNTIF(AB:AB,AP2)</f>
        <v>153</v>
      </c>
      <c r="AV2">
        <f ca="1">COUNTIFS(M:M,AP2,T:T,"전설")</f>
        <v>2</v>
      </c>
      <c r="AW2">
        <f>COUNTIFS(AB:AB,AP2,AI:AI,"전설")</f>
        <v>11</v>
      </c>
      <c r="BE2" t="str">
        <f ca="1">"["&amp;
IF(LEFT(OFFSET(AM1,COUNTA(AM:AM)-1,0),1)=",",SUBSTITUTE(OFFSET(AM1,COUNTA(AM:AM)-1,0),",","",1),OFFSET(AM1,COUNTA(AM:AM)-1,0))
&amp;"]"</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dy":26,"sl":11},{"dy":27,"sl":11},{"dy":28,"sl":11},{"dy":29,"sl":11},{"dy":30,"sl":11,"tp":"fl3","vl":"Actor1108","cn":1,"pt":"DI","pp":230,"pr":129},{"dy":31,"sl":11,"tp":"fl3","vl":"Actor1108","cn":1,"pt":"DI","pp":230,"pr":129}]</v>
      </c>
      <c r="BG2">
        <v>0</v>
      </c>
      <c r="BH2">
        <v>15</v>
      </c>
      <c r="BI2">
        <f t="shared" ref="BI2:BI14" si="2">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1.3495276653171391E-2</v>
      </c>
      <c r="BQ2">
        <f ca="1">BN2/SUM(BN:BN)</f>
        <v>9.4250706880301613E-3</v>
      </c>
      <c r="BR2">
        <f ca="1">BO2/SUM(BO:BO)</f>
        <v>1.0193679918450561E-2</v>
      </c>
      <c r="BS2">
        <v>0</v>
      </c>
      <c r="BT2">
        <v>0</v>
      </c>
      <c r="BU2">
        <v>0</v>
      </c>
      <c r="BV2" t="str">
        <f ca="1">OFFSET([1]EquipTable!$A$1,ROW()-1,0)</f>
        <v>Equip0001</v>
      </c>
      <c r="BX2">
        <f ca="1">IF(VLOOKUP($CA2,[2]ActorTable!$1:$1048576,MATCH("업데이트순번",[2]ActorTable!$1:$1,0),0)&lt;=$BY$1,1,0)
*IF(MID(CA2,7,1)="2",0.1,1)</f>
        <v>0.1</v>
      </c>
      <c r="BY2">
        <f ca="1">BX2/SUM(BX:BX)</f>
        <v>3.90625E-3</v>
      </c>
      <c r="BZ2">
        <v>0</v>
      </c>
      <c r="CA2" t="str">
        <f ca="1">OFFSET([2]ActorTable!$A$1,ROW()-1,0)</f>
        <v>Actor0201</v>
      </c>
      <c r="CB2" t="str">
        <f ca="1">VLOOKUP($CA2,[2]ActorTable!$1:$1048576,MATCH("이름참고",[2]ActorTable!$1:$1,0),0)</f>
        <v>간파울</v>
      </c>
      <c r="CD2" t="s">
        <v>167</v>
      </c>
    </row>
    <row r="3" spans="1:82">
      <c r="A3">
        <v>1</v>
      </c>
      <c r="B3">
        <v>1</v>
      </c>
      <c r="C3">
        <f>IF(B3&lt;=9,0,
IF(B3=10,1,2))</f>
        <v>0</v>
      </c>
      <c r="D3">
        <f ca="1">RAND()</f>
        <v>0.45230960274897647</v>
      </c>
      <c r="E3">
        <f ca="1">RAND()</f>
        <v>0.80247473205616693</v>
      </c>
      <c r="F3">
        <f ca="1">RAND()</f>
        <v>0.76348826191085684</v>
      </c>
      <c r="G3">
        <f ca="1">RAND()</f>
        <v>0.43738076233615109</v>
      </c>
      <c r="H3">
        <f ca="1">RAND()</f>
        <v>0.14088266876436328</v>
      </c>
      <c r="I3">
        <f ca="1">RAND()</f>
        <v>0.96415160382284681</v>
      </c>
      <c r="M3" t="str">
        <f ca="1">IF(LEN(J3)&lt;&gt;0,J3,VLOOKUP(D3+$B3,$BJ:$BK,MATCH($BK$1,$BJ$1:$BK$1,0),1))</f>
        <v>지정 장비</v>
      </c>
      <c r="N3" t="str">
        <f ca="1">IF(LEN(K3)&lt;&gt;0,
  IF(LEN($J3)=0,"두 칸 모두 입력",
  IF($J3="지정 장비",K3,INDEX($CA:$CA,MATCH(K3,$CB:$CB,0)))),
IF($M3="삭제","삭제",
IF($M3="지정 장비",VLOOKUP($E3,OFFSET($BS:$BV,0,IF($B3=6,1,IF($B3=7,2,0))),MATCH($BV$1,OFFSET($BS$1:$BV$1,0,IF($B3=6,1,IF($B3=7,2,0))),0),1),
IF(OR($M3="캐릭터 상자 일반등급",$M3="캐릭터 상자 영웅등급"),"삭제",
IF(OR($M3="지정 캐릭터",$M3="지정 캐릭터 PP",IF(ISERROR(FIND("지정 캐릭터 LBP",$M3)),0,1)),
  IF(AND(OR($B3=10,$B3=11),$M3=OFFSET($M3,-1,0)),OFFSET(N3,-1,0),VLOOKUP($E3,$BZ:$CA,MATCH($CA$1,$BZ$1:$CA$1,0),1)),
IF(OR($M3="안 지정 캐릭터 영웅등급",$M3="안 지정 캐릭터 PP 일반등급",$M3="안 지정 캐릭터 PP 영웅등급"),
  IF(AND(OR($B3=10,$B3=11),$M3=OFFSET($M3,-1,0)),OFFSET(N3,-1,0),INT($E3*100000)),
"그외없음"))))))</f>
        <v>Equip7002</v>
      </c>
      <c r="O3">
        <f ca="1">IF(LEN(L3)&lt;&gt;0,
  IF(OR(LEN($J3)=0,LEN($K3)=0),"세 칸 모두 입력",L3),
IF($M3="삭제","삭제",
IF(OR($M3="지정 장비",$M3="캐릭터 상자 일반등급",$M3="캐릭터 상자 영웅등급",$M3="지정 캐릭터",IF(ISERROR(FIND("지정 캐릭터 LBP",$M3)),0,1),$M3="안 지정 캐릭터 영웅등급"),1,
IF($M3="지정 캐릭터 PP",
  IF(AND(OR($B3=10,$B3=11),$M3=OFFSET($M3,-1,0)),OFFSET(O3,-1,0),
    VLOOKUP($M3,$AP:$BB,MATCH($AX$1,$AP$1:$BB$1,0),0)+INT($E3*(VLOOKUP($M3,$AP:$BB,MATCH($AY$1,$AP$1:$BB$1,0),0)-VLOOKUP($M3,$AP:$BB,MATCH($AX$1,$AP$1:$BB$1,0),0)+1))),
IF(OR($M3="안 지정 캐릭터 PP 일반등급",$M3="안 지정 캐릭터 PP 영웅등급"),
  IF(AND(OR($B3=10,$B3=11),$M3=OFFSET($M3,-1,0)),OFFSET(O3,-1,0),
    VLOOKUP($M3,$AP:$BB,MATCH($AX$1,$AP$1:$BB$1,0),0)+INT($E3*(VLOOKUP($M3,$AP:$BB,MATCH($AY$1,$AP$1:$BB$1,0),0)-VLOOKUP($M3,$AP:$BB,MATCH($AX$1,$AP$1:$BB$1,0),0)+1))),
"그외없음")))))</f>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2300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ca="1">IF(OR(ISNUMBER(N3),N3="삭제",ISBLANK(N3)),"",
IF(LEFT(N3,5)="Equip",IF(MID(N3,7,1)="4","전설",""),
IF(LEFT(N3,5)="Actor",IF(MID(N3,7,1)="2","전설",""),
"그외없음")))</f>
        <v/>
      </c>
      <c r="U3" t="s">
        <v>82</v>
      </c>
      <c r="V3" t="s">
        <v>385</v>
      </c>
      <c r="W3">
        <v>1</v>
      </c>
      <c r="X3" t="s">
        <v>129</v>
      </c>
      <c r="Z3">
        <v>36</v>
      </c>
      <c r="AA3" t="str">
        <f ca="1">IF(ISBLANK(AB3),"",
VLOOKUP(AB3,OFFSET(INDIRECT("$A:$B"),0,MATCH(AB$1&amp;"_Verify",INDIRECT("$1:$1"),0)-1),2,0)
)</f>
        <v>fe</v>
      </c>
      <c r="AB3" t="s">
        <v>82</v>
      </c>
      <c r="AC3" t="s">
        <v>437</v>
      </c>
      <c r="AD3">
        <v>1</v>
      </c>
      <c r="AE3" t="s">
        <v>129</v>
      </c>
      <c r="AF3">
        <v>199</v>
      </c>
      <c r="AG3">
        <v>109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IF(OR(ISNUMBER(AC3),AC3="삭제",ISBLANK(AC3)),"",
IF(LEFT(AC3,5)="Equip",IF(MID(AC3,7,1)="4","전설",""),
IF(LEFT(AC3,5)="Actor",IF(MID(AC3,7,1)="2","전설",""),
"그외없음")))</f>
        <v>전설</v>
      </c>
      <c r="AJ3" t="str">
        <f>IF(ISBLANK($AB3),"",
IF(AND($B3&gt;=VLOOKUP($AB3,$AP:$AS,3,0),$B3&lt;=VLOOKUP($AB3,$AP:$AS,4,0)),"","슬롯타입이상"))</f>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요정왕의 활</v>
      </c>
      <c r="AL3">
        <v>1</v>
      </c>
      <c r="AM3" t="str">
        <f ca="1">IF(ROW()=2,AN3,OFFSET(AM3,-1,0)&amp;IF(LEN(AN3)=0,"",","&amp;AN3))</f>
        <v>{"dy":1,"sl":0,"tp":"upn","vl":"45765","cn":14,"pt":"GO","pr":4200},{"dy":1,"sl":1,"tp":"fe","vl":"Equip2402","cn":1,"pt":"DI","pp":199,"pr":109}</v>
      </c>
      <c r="AN3" t="str">
        <f ca="1">IF(AL3&lt;&gt;1,"",
"{"""&amp;A$1&amp;""":"&amp;A3
&amp;","""&amp;B$1&amp;""":"&amp;B3
&amp;IF(LEN(AA3)=0,"",","""&amp;AA$1&amp;""":"""&amp;AA3&amp;"""")
&amp;IF(LEN(AC3)=0,"",","""&amp;AC$1&amp;""":"""&amp;AC3&amp;"""")
&amp;IF(LEN(AD3)=0,"",","""&amp;AD$1&amp;""":"&amp;AD3)
&amp;IF(LEN(AE3)=0,"",","""&amp;AE$1&amp;""":"""&amp;AE3&amp;"""")
&amp;IF(LEN(AF3)=0,"",","""&amp;AF$1&amp;""":"&amp;AF3)
&amp;IF(LEN(AG3)=0,"",","""&amp;AG$1&amp;""":"&amp;AG3)&amp;"}")</f>
        <v>{"dy":1,"sl":1,"tp":"fe","vl":"Equip2402","cn":1,"pt":"DI","pp":199,"pr":109}</v>
      </c>
      <c r="AP3" t="s">
        <v>83</v>
      </c>
      <c r="AQ3" t="s">
        <v>71</v>
      </c>
      <c r="AR3">
        <v>0</v>
      </c>
      <c r="AS3">
        <v>7</v>
      </c>
      <c r="AT3">
        <f t="shared" ca="1" si="0"/>
        <v>1</v>
      </c>
      <c r="AU3">
        <f t="shared" si="1"/>
        <v>0</v>
      </c>
      <c r="AV3">
        <f t="shared" ref="AV3:AV15" ca="1" si="3">COUNTIFS(M:M,AP3,T:T,"전설")</f>
        <v>0</v>
      </c>
      <c r="AW3">
        <f t="shared" ref="AW3:AW15" si="4">COUNTIFS(AB:AB,AP3,AI:AI,"전설")</f>
        <v>0</v>
      </c>
      <c r="AZ3">
        <v>29</v>
      </c>
      <c r="BG3">
        <v>0</v>
      </c>
      <c r="BH3">
        <v>1</v>
      </c>
      <c r="BI3">
        <f t="shared" si="2"/>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5">BM3/SUM(BM:BM)</f>
        <v>1.3495276653171391E-2</v>
      </c>
      <c r="BQ3">
        <f t="shared" ref="BQ3:BQ66" ca="1" si="6">BN3/SUM(BN:BN)</f>
        <v>9.4250706880301613E-3</v>
      </c>
      <c r="BR3">
        <f t="shared" ref="BR3:BR66" ca="1" si="7">BO3/SUM(BO:BO)</f>
        <v>1.0193679918450561E-2</v>
      </c>
      <c r="BS3">
        <f t="shared" ref="BS3:BU66" ca="1" si="8">BS2+BP2</f>
        <v>1.3495276653171391E-2</v>
      </c>
      <c r="BT3">
        <f t="shared" ca="1" si="8"/>
        <v>9.4250706880301613E-3</v>
      </c>
      <c r="BU3">
        <f t="shared" ca="1" si="8"/>
        <v>1.0193679918450561E-2</v>
      </c>
      <c r="BV3" t="str">
        <f ca="1">OFFSET([1]EquipTable!$A$1,ROW()-1,0)</f>
        <v>Equip0002</v>
      </c>
      <c r="BX3">
        <f ca="1">IF(VLOOKUP($CA3,[2]ActorTable!$1:$1048576,MATCH("업데이트순번",[2]ActorTable!$1:$1,0),0)&lt;=$BY$1,1,0)
*IF(MID(CA3,7,1)="2",0.1,1)</f>
        <v>1</v>
      </c>
      <c r="BY3">
        <f t="shared" ref="BY3:BY45" ca="1" si="9">BX3/SUM(BX:BX)</f>
        <v>3.90625E-2</v>
      </c>
      <c r="BZ3">
        <f t="shared" ref="BZ3:BZ45" ca="1" si="10">BZ2+BY2</f>
        <v>3.90625E-3</v>
      </c>
      <c r="CA3" t="str">
        <f ca="1">OFFSET([2]ActorTable!$A$1,ROW()-1,0)</f>
        <v>Actor1002</v>
      </c>
      <c r="CB3" t="str">
        <f ca="1">VLOOKUP($CA3,[2]ActorTable!$1:$1048576,MATCH("이름참고",[2]ActorTable!$1:$1,0),0)</f>
        <v>소하</v>
      </c>
    </row>
    <row r="4" spans="1:82">
      <c r="A4">
        <v>1</v>
      </c>
      <c r="B4">
        <v>2</v>
      </c>
      <c r="C4">
        <f>IF(B4&lt;=9,0,
IF(B4=10,1,2))</f>
        <v>0</v>
      </c>
      <c r="D4">
        <f ca="1">RAND()</f>
        <v>4.2350824789571639E-2</v>
      </c>
      <c r="E4">
        <f ca="1">RAND()</f>
        <v>0.83706638309984671</v>
      </c>
      <c r="F4">
        <f ca="1">RAND()</f>
        <v>0.19228598611526504</v>
      </c>
      <c r="G4">
        <f ca="1">RAND()</f>
        <v>0.71731436168709317</v>
      </c>
      <c r="H4">
        <f ca="1">RAND()</f>
        <v>0.7416664481089823</v>
      </c>
      <c r="I4">
        <f ca="1">RAND()</f>
        <v>0.14372465156384384</v>
      </c>
      <c r="M4" t="str">
        <f ca="1">IF(LEN(J4)&lt;&gt;0,J4,VLOOKUP(D4+$B4,$BJ:$BK,MATCH($BK$1,$BJ$1:$BK$1,0),1))</f>
        <v>안 지정 캐릭터 PP 영웅등급</v>
      </c>
      <c r="N4">
        <f ca="1">IF(LEN(K4)&lt;&gt;0,
  IF(LEN($J4)=0,"두 칸 모두 입력",
  IF($J4="지정 장비",K4,INDEX($CA:$CA,MATCH(K4,$CB:$CB,0)))),
IF($M4="삭제","삭제",
IF($M4="지정 장비",VLOOKUP($E4,OFFSET($BS:$BV,0,IF($B4=6,1,IF($B4=7,2,0))),MATCH($BV$1,OFFSET($BS$1:$BV$1,0,IF($B4=6,1,IF($B4=7,2,0))),0),1),
IF(OR($M4="캐릭터 상자 일반등급",$M4="캐릭터 상자 영웅등급"),"삭제",
IF(OR($M4="지정 캐릭터",$M4="지정 캐릭터 PP",IF(ISERROR(FIND("지정 캐릭터 LBP",$M4)),0,1)),
  IF(AND(OR($B4=10,$B4=11),$M4=OFFSET($M4,-1,0)),OFFSET(N4,-1,0),VLOOKUP($E4,$BZ:$CA,MATCH($CA$1,$BZ$1:$CA$1,0),1)),
IF(OR($M4="안 지정 캐릭터 영웅등급",$M4="안 지정 캐릭터 PP 일반등급",$M4="안 지정 캐릭터 PP 영웅등급"),
  IF(AND(OR($B4=10,$B4=11),$M4=OFFSET($M4,-1,0)),OFFSET(N4,-1,0),INT($E4*100000)),
"그외없음"))))))</f>
        <v>83706</v>
      </c>
      <c r="O4">
        <f ca="1">IF(LEN(L4)&lt;&gt;0,
  IF(OR(LEN($J4)=0,LEN($K4)=0),"세 칸 모두 입력",L4),
IF($M4="삭제","삭제",
IF(OR($M4="지정 장비",$M4="캐릭터 상자 일반등급",$M4="캐릭터 상자 영웅등급",$M4="지정 캐릭터",IF(ISERROR(FIND("지정 캐릭터 LBP",$M4)),0,1),$M4="안 지정 캐릭터 영웅등급"),1,
IF($M4="지정 캐릭터 PP",
  IF(AND(OR($B4=10,$B4=11),$M4=OFFSET($M4,-1,0)),OFFSET(O4,-1,0),
    VLOOKUP($M4,$AP:$BB,MATCH($AX$1,$AP$1:$BB$1,0),0)+INT($E4*(VLOOKUP($M4,$AP:$BB,MATCH($AY$1,$AP$1:$BB$1,0),0)-VLOOKUP($M4,$AP:$BB,MATCH($AX$1,$AP$1:$BB$1,0),0)+1))),
IF(OR($M4="안 지정 캐릭터 PP 일반등급",$M4="안 지정 캐릭터 PP 영웅등급"),
  IF(AND(OR($B4=10,$B4=11),$M4=OFFSET($M4,-1,0)),OFFSET(O4,-1,0),
    VLOOKUP($M4,$AP:$BB,MATCH($AX$1,$AP$1:$BB$1,0),0)+INT($E4*(VLOOKUP($M4,$AP:$BB,MATCH($AY$1,$AP$1:$BB$1,0),0)-VLOOKUP($M4,$AP:$BB,MATCH($AX$1,$AP$1:$BB$1,0),0)+1))),
"그외없음")))))</f>
        <v>13</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3900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ca="1">IF(OR(ISNUMBER(N4),N4="삭제",ISBLANK(N4)),"",
IF(LEFT(N4,5)="Equip",IF(MID(N4,7,1)="4","전설",""),
IF(LEFT(N4,5)="Actor",IF(MID(N4,7,1)="2","전설",""),
"그외없음")))</f>
        <v/>
      </c>
      <c r="U4" t="s">
        <v>91</v>
      </c>
      <c r="V4">
        <v>71037</v>
      </c>
      <c r="W4">
        <v>10</v>
      </c>
      <c r="X4" t="s">
        <v>125</v>
      </c>
      <c r="Z4">
        <v>3300</v>
      </c>
      <c r="AA4" t="str">
        <f ca="1">IF(ISBLANK(AB4),"",
VLOOKUP(AB4,OFFSET(INDIRECT("$A:$B"),0,MATCH(AB$1&amp;"_Verify",INDIRECT("$1:$1"),0)-1),2,0)
)</f>
        <v>upn</v>
      </c>
      <c r="AB4" t="s">
        <v>92</v>
      </c>
      <c r="AC4">
        <v>56326</v>
      </c>
      <c r="AD4">
        <v>5</v>
      </c>
      <c r="AE4" t="s">
        <v>125</v>
      </c>
      <c r="AG4">
        <v>1500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IF(OR(ISNUMBER(AC4),AC4="삭제",ISBLANK(AC4)),"",
IF(LEFT(AC4,5)="Equip",IF(MID(AC4,7,1)="4","전설",""),
IF(LEFT(AC4,5)="Actor",IF(MID(AC4,7,1)="2","전설",""),
"그외없음")))</f>
        <v/>
      </c>
      <c r="AJ4" t="str">
        <f>IF(ISBLANK($AB4),"",
IF(AND($B4&gt;=VLOOKUP($AB4,$AP:$AS,3,0),$B4&lt;=VLOOKUP($AB4,$AP:$AS,4,0)),"","슬롯타입이상"))</f>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ca="1">IF(ROW()=2,AN4,OFFSET(AM4,-1,0)&amp;IF(LEN(AN4)=0,"",","&amp;AN4))</f>
        <v>{"dy":1,"sl":0,"tp":"upn","vl":"45765","cn":14,"pt":"GO","pr":4200},{"dy":1,"sl":1,"tp":"fe","vl":"Equip2402","cn":1,"pt":"DI","pp":199,"pr":109},{"dy":1,"sl":2,"tp":"upn","vl":"56326","cn":5,"pt":"GO","pr":1500}</v>
      </c>
      <c r="AN4" t="str">
        <f ca="1">IF(AL4&lt;&gt;1,"",
"{"""&amp;A$1&amp;""":"&amp;A4
&amp;","""&amp;B$1&amp;""":"&amp;B4
&amp;IF(LEN(AA4)=0,"",","""&amp;AA$1&amp;""":"""&amp;AA4&amp;"""")
&amp;IF(LEN(AC4)=0,"",","""&amp;AC$1&amp;""":"""&amp;AC4&amp;"""")
&amp;IF(LEN(AD4)=0,"",","""&amp;AD$1&amp;""":"&amp;AD4)
&amp;IF(LEN(AE4)=0,"",","""&amp;AE$1&amp;""":"""&amp;AE4&amp;"""")
&amp;IF(LEN(AF4)=0,"",","""&amp;AF$1&amp;""":"&amp;AF4)
&amp;IF(LEN(AG4)=0,"",","""&amp;AG$1&amp;""":"&amp;AG4)&amp;"}")</f>
        <v>{"dy":1,"sl":2,"tp":"upn","vl":"56326","cn":5,"pt":"GO","pr":1500}</v>
      </c>
      <c r="AP4" t="s">
        <v>84</v>
      </c>
      <c r="AQ4" t="s">
        <v>72</v>
      </c>
      <c r="AR4">
        <v>0</v>
      </c>
      <c r="AS4">
        <v>7</v>
      </c>
      <c r="AT4">
        <f t="shared" ca="1" si="0"/>
        <v>5</v>
      </c>
      <c r="AU4">
        <f t="shared" si="1"/>
        <v>0</v>
      </c>
      <c r="AV4">
        <f t="shared" ca="1" si="3"/>
        <v>0</v>
      </c>
      <c r="AW4">
        <f t="shared" si="4"/>
        <v>0</v>
      </c>
      <c r="AZ4">
        <v>149</v>
      </c>
      <c r="BE4" t="s">
        <v>189</v>
      </c>
      <c r="BG4">
        <v>0</v>
      </c>
      <c r="BH4">
        <v>1</v>
      </c>
      <c r="BI4">
        <f t="shared" si="2"/>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5"/>
        <v>1.3495276653171391E-2</v>
      </c>
      <c r="BQ4">
        <f t="shared" ca="1" si="6"/>
        <v>9.4250706880301613E-3</v>
      </c>
      <c r="BR4">
        <f t="shared" ca="1" si="7"/>
        <v>1.0193679918450561E-2</v>
      </c>
      <c r="BS4">
        <f t="shared" ca="1" si="8"/>
        <v>2.6990553306342781E-2</v>
      </c>
      <c r="BT4">
        <f t="shared" ref="BT4:BT67" ca="1" si="11">BT3+BQ3</f>
        <v>1.8850141376060323E-2</v>
      </c>
      <c r="BU4">
        <f t="shared" ref="BU4:BU67" ca="1" si="12">BU3+BR3</f>
        <v>2.0387359836901122E-2</v>
      </c>
      <c r="BV4" t="str">
        <f ca="1">OFFSET([1]EquipTable!$A$1,ROW()-1,0)</f>
        <v>Equip0101</v>
      </c>
      <c r="BX4">
        <f ca="1">IF(VLOOKUP($CA4,[2]ActorTable!$1:$1048576,MATCH("업데이트순번",[2]ActorTable!$1:$1,0),0)&lt;=$BY$1,1,0)
*IF(MID(CA4,7,1)="2",0.1,1)</f>
        <v>1</v>
      </c>
      <c r="BY4">
        <f t="shared" ca="1" si="9"/>
        <v>3.90625E-2</v>
      </c>
      <c r="BZ4">
        <f t="shared" ca="1" si="10"/>
        <v>4.296875E-2</v>
      </c>
      <c r="CA4" t="str">
        <f ca="1">OFFSET([2]ActorTable!$A$1,ROW()-1,0)</f>
        <v>Actor2103</v>
      </c>
      <c r="CB4" t="str">
        <f ca="1">VLOOKUP($CA4,[2]ActorTable!$1:$1048576,MATCH("이름참고",[2]ActorTable!$1:$1,0),0)</f>
        <v>데브샤</v>
      </c>
    </row>
    <row r="5" spans="1:82">
      <c r="A5">
        <v>1</v>
      </c>
      <c r="B5">
        <v>3</v>
      </c>
      <c r="C5">
        <f>IF(B5&lt;=9,0,
IF(B5=10,1,2))</f>
        <v>0</v>
      </c>
      <c r="D5">
        <f ca="1">RAND()</f>
        <v>0.22313738715932629</v>
      </c>
      <c r="E5">
        <f ca="1">RAND()</f>
        <v>0.81384397395693642</v>
      </c>
      <c r="F5">
        <f ca="1">RAND()</f>
        <v>0.5937202960259671</v>
      </c>
      <c r="G5">
        <f ca="1">RAND()</f>
        <v>0.63203608905238429</v>
      </c>
      <c r="H5">
        <f ca="1">RAND()</f>
        <v>0.32368984655964483</v>
      </c>
      <c r="I5">
        <f ca="1">RAND()</f>
        <v>0.69551358764280224</v>
      </c>
      <c r="M5" t="str">
        <f ca="1">IF(LEN(J5)&lt;&gt;0,J5,VLOOKUP(D5+$B5,$BJ:$BK,MATCH($BK$1,$BJ$1:$BK$1,0),1))</f>
        <v>안 지정 캐릭터 PP 영웅등급</v>
      </c>
      <c r="N5">
        <f ca="1">IF(LEN(K5)&lt;&gt;0,
  IF(LEN($J5)=0,"두 칸 모두 입력",
  IF($J5="지정 장비",K5,INDEX($CA:$CA,MATCH(K5,$CB:$CB,0)))),
IF($M5="삭제","삭제",
IF($M5="지정 장비",VLOOKUP($E5,OFFSET($BS:$BV,0,IF($B5=6,1,IF($B5=7,2,0))),MATCH($BV$1,OFFSET($BS$1:$BV$1,0,IF($B5=6,1,IF($B5=7,2,0))),0),1),
IF(OR($M5="캐릭터 상자 일반등급",$M5="캐릭터 상자 영웅등급"),"삭제",
IF(OR($M5="지정 캐릭터",$M5="지정 캐릭터 PP",IF(ISERROR(FIND("지정 캐릭터 LBP",$M5)),0,1)),
  IF(AND(OR($B5=10,$B5=11),$M5=OFFSET($M5,-1,0)),OFFSET(N5,-1,0),VLOOKUP($E5,$BZ:$CA,MATCH($CA$1,$BZ$1:$CA$1,0),1)),
IF(OR($M5="안 지정 캐릭터 영웅등급",$M5="안 지정 캐릭터 PP 일반등급",$M5="안 지정 캐릭터 PP 영웅등급"),
  IF(AND(OR($B5=10,$B5=11),$M5=OFFSET($M5,-1,0)),OFFSET(N5,-1,0),INT($E5*100000)),
"그외없음"))))))</f>
        <v>81384</v>
      </c>
      <c r="O5">
        <f ca="1">IF(LEN(L5)&lt;&gt;0,
  IF(OR(LEN($J5)=0,LEN($K5)=0),"세 칸 모두 입력",L5),
IF($M5="삭제","삭제",
IF(OR($M5="지정 장비",$M5="캐릭터 상자 일반등급",$M5="캐릭터 상자 영웅등급",$M5="지정 캐릭터",IF(ISERROR(FIND("지정 캐릭터 LBP",$M5)),0,1),$M5="안 지정 캐릭터 영웅등급"),1,
IF($M5="지정 캐릭터 PP",
  IF(AND(OR($B5=10,$B5=11),$M5=OFFSET($M5,-1,0)),OFFSET(O5,-1,0),
    VLOOKUP($M5,$AP:$BB,MATCH($AX$1,$AP$1:$BB$1,0),0)+INT($E5*(VLOOKUP($M5,$AP:$BB,MATCH($AY$1,$AP$1:$BB$1,0),0)-VLOOKUP($M5,$AP:$BB,MATCH($AX$1,$AP$1:$BB$1,0),0)+1))),
IF(OR($M5="안 지정 캐릭터 PP 일반등급",$M5="안 지정 캐릭터 PP 영웅등급"),
  IF(AND(OR($B5=10,$B5=11),$M5=OFFSET($M5,-1,0)),OFFSET(O5,-1,0),
    VLOOKUP($M5,$AP:$BB,MATCH($AX$1,$AP$1:$BB$1,0),0)+INT($E5*(VLOOKUP($M5,$AP:$BB,MATCH($AY$1,$AP$1:$BB$1,0),0)-VLOOKUP($M5,$AP:$BB,MATCH($AX$1,$AP$1:$BB$1,0),0)+1))),
"그외없음")))))</f>
        <v>12</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3600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ca="1">IF(OR(ISNUMBER(N5),N5="삭제",ISBLANK(N5)),"",
IF(LEFT(N5,5)="Equip",IF(MID(N5,7,1)="4","전설",""),
IF(LEFT(N5,5)="Actor",IF(MID(N5,7,1)="2","전설",""),
"그외없음")))</f>
        <v/>
      </c>
      <c r="U5" t="s">
        <v>92</v>
      </c>
      <c r="V5">
        <v>45765</v>
      </c>
      <c r="W5">
        <v>14</v>
      </c>
      <c r="X5" t="s">
        <v>125</v>
      </c>
      <c r="Z5">
        <v>2400</v>
      </c>
      <c r="AA5" t="str">
        <f ca="1">IF(ISBLANK(AB5),"",
VLOOKUP(AB5,OFFSET(INDIRECT("$A:$B"),0,MATCH(AB$1&amp;"_Verify",INDIRECT("$1:$1"),0)-1),2,0)
)</f>
        <v>fe</v>
      </c>
      <c r="AB5" t="s">
        <v>82</v>
      </c>
      <c r="AC5" t="s">
        <v>471</v>
      </c>
      <c r="AD5">
        <v>1</v>
      </c>
      <c r="AE5" t="s">
        <v>98</v>
      </c>
      <c r="AF5">
        <v>219</v>
      </c>
      <c r="AG5">
        <v>139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IF(OR(ISNUMBER(AC5),AC5="삭제",ISBLANK(AC5)),"",
IF(LEFT(AC5,5)="Equip",IF(MID(AC5,7,1)="4","전설",""),
IF(LEFT(AC5,5)="Actor",IF(MID(AC5,7,1)="2","전설",""),
"그외없음")))</f>
        <v>전설</v>
      </c>
      <c r="AJ5" t="str">
        <f>IF(ISBLANK($AB5),"",
IF(AND($B5&gt;=VLOOKUP($AB5,$AP:$AS,3,0),$B5&lt;=VLOOKUP($AB5,$AP:$AS,4,0)),"","슬롯타입이상"))</f>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실체화된 마나</v>
      </c>
      <c r="AL5">
        <v>1</v>
      </c>
      <c r="AM5" t="str">
        <f ca="1">IF(ROW()=2,AN5,OFFSET(AM5,-1,0)&amp;IF(LEN(AN5)=0,"",","&amp;AN5))</f>
        <v>{"dy":1,"sl":0,"tp":"upn","vl":"45765","cn":14,"pt":"GO","pr":4200},{"dy":1,"sl":1,"tp":"fe","vl":"Equip2402","cn":1,"pt":"DI","pp":199,"pr":109},{"dy":1,"sl":2,"tp":"upn","vl":"56326","cn":5,"pt":"GO","pr":1500},{"dy":1,"sl":3,"tp":"fe","vl":"Equip3402","cn":1,"pt":"DI","pp":219,"pr":139}</v>
      </c>
      <c r="AN5" t="str">
        <f ca="1">IF(AL5&lt;&gt;1,"",
"{"""&amp;A$1&amp;""":"&amp;A5
&amp;","""&amp;B$1&amp;""":"&amp;B5
&amp;IF(LEN(AA5)=0,"",","""&amp;AA$1&amp;""":"""&amp;AA5&amp;"""")
&amp;IF(LEN(AC5)=0,"",","""&amp;AC$1&amp;""":"""&amp;AC5&amp;"""")
&amp;IF(LEN(AD5)=0,"",","""&amp;AD$1&amp;""":"&amp;AD5)
&amp;IF(LEN(AE5)=0,"",","""&amp;AE$1&amp;""":"""&amp;AE5&amp;"""")
&amp;IF(LEN(AF5)=0,"",","""&amp;AF$1&amp;""":"&amp;AF5)
&amp;IF(LEN(AG5)=0,"",","""&amp;AG$1&amp;""":"&amp;AG5)&amp;"}")</f>
        <v>{"dy":1,"sl":3,"tp":"fe","vl":"Equip3402","cn":1,"pt":"DI","pp":219,"pr":139}</v>
      </c>
      <c r="AP5" t="s">
        <v>85</v>
      </c>
      <c r="AQ5" t="s">
        <v>73</v>
      </c>
      <c r="AR5">
        <v>8</v>
      </c>
      <c r="AS5">
        <v>11</v>
      </c>
      <c r="AT5">
        <f t="shared" ca="1" si="0"/>
        <v>0</v>
      </c>
      <c r="AU5">
        <f t="shared" si="1"/>
        <v>4</v>
      </c>
      <c r="AV5">
        <f t="shared" ca="1" si="3"/>
        <v>0</v>
      </c>
      <c r="AW5">
        <f t="shared" si="4"/>
        <v>0</v>
      </c>
      <c r="AZ5">
        <v>1</v>
      </c>
      <c r="BE5">
        <f ca="1">LEN(BE2)</f>
        <v>22037</v>
      </c>
      <c r="BG5">
        <v>1</v>
      </c>
      <c r="BH5">
        <v>1</v>
      </c>
      <c r="BI5">
        <f t="shared" si="2"/>
        <v>1</v>
      </c>
      <c r="BJ5">
        <f t="shared" ref="BJ5:BJ18" si="13">BJ4+BI4</f>
        <v>1</v>
      </c>
      <c r="BK5" t="s">
        <v>138</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5"/>
        <v>1.3495276653171391E-2</v>
      </c>
      <c r="BQ5">
        <f t="shared" ca="1" si="6"/>
        <v>9.4250706880301613E-3</v>
      </c>
      <c r="BR5">
        <f t="shared" ca="1" si="7"/>
        <v>1.0193679918450561E-2</v>
      </c>
      <c r="BS5">
        <f t="shared" ca="1" si="8"/>
        <v>4.048582995951417E-2</v>
      </c>
      <c r="BT5">
        <f t="shared" ca="1" si="11"/>
        <v>2.8275212064090484E-2</v>
      </c>
      <c r="BU5">
        <f t="shared" ca="1" si="12"/>
        <v>3.0581039755351681E-2</v>
      </c>
      <c r="BV5" t="str">
        <f ca="1">OFFSET([1]EquipTable!$A$1,ROW()-1,0)</f>
        <v>Equip0102</v>
      </c>
      <c r="BX5">
        <f ca="1">IF(VLOOKUP($CA5,[2]ActorTable!$1:$1048576,MATCH("업데이트순번",[2]ActorTable!$1:$1,0),0)&lt;=$BY$1,1,0)
*IF(MID(CA5,7,1)="2",0.1,1)</f>
        <v>1</v>
      </c>
      <c r="BY5">
        <f t="shared" ca="1" si="9"/>
        <v>3.90625E-2</v>
      </c>
      <c r="BZ5">
        <f t="shared" ca="1" si="10"/>
        <v>8.203125E-2</v>
      </c>
      <c r="CA5" t="str">
        <f ca="1">OFFSET([2]ActorTable!$A$1,ROW()-1,0)</f>
        <v>Actor0104</v>
      </c>
      <c r="CB5" t="str">
        <f ca="1">VLOOKUP($CA5,[2]ActorTable!$1:$1048576,MATCH("이름참고",[2]ActorTable!$1:$1,0),0)</f>
        <v>베이</v>
      </c>
    </row>
    <row r="6" spans="1:82">
      <c r="A6">
        <v>1</v>
      </c>
      <c r="B6">
        <v>4</v>
      </c>
      <c r="C6">
        <f>IF(B6&lt;=9,0,
IF(B6=10,1,2))</f>
        <v>0</v>
      </c>
      <c r="D6">
        <f ca="1">RAND()</f>
        <v>0.20497530944484788</v>
      </c>
      <c r="E6">
        <f ca="1">RAND()</f>
        <v>0.26552616975596333</v>
      </c>
      <c r="F6">
        <f ca="1">RAND()</f>
        <v>0.20617374579931746</v>
      </c>
      <c r="G6">
        <f ca="1">RAND()</f>
        <v>0.7811604916110253</v>
      </c>
      <c r="H6">
        <f ca="1">RAND()</f>
        <v>0.13496337337737485</v>
      </c>
      <c r="I6">
        <f ca="1">RAND()</f>
        <v>8.8400116176334254E-2</v>
      </c>
      <c r="M6" t="str">
        <f ca="1">IF(LEN(J6)&lt;&gt;0,J6,VLOOKUP(D6+$B6,$BJ:$BK,MATCH($BK$1,$BJ$1:$BK$1,0),1))</f>
        <v>안 지정 캐릭터 PP 일반등급</v>
      </c>
      <c r="N6">
        <f ca="1">IF(LEN(K6)&lt;&gt;0,
  IF(LEN($J6)=0,"두 칸 모두 입력",
  IF($J6="지정 장비",K6,INDEX($CA:$CA,MATCH(K6,$CB:$CB,0)))),
IF($M6="삭제","삭제",
IF($M6="지정 장비",VLOOKUP($E6,OFFSET($BS:$BV,0,IF($B6=6,1,IF($B6=7,2,0))),MATCH($BV$1,OFFSET($BS$1:$BV$1,0,IF($B6=6,1,IF($B6=7,2,0))),0),1),
IF(OR($M6="캐릭터 상자 일반등급",$M6="캐릭터 상자 영웅등급"),"삭제",
IF(OR($M6="지정 캐릭터",$M6="지정 캐릭터 PP",IF(ISERROR(FIND("지정 캐릭터 LBP",$M6)),0,1)),
  IF(AND(OR($B6=10,$B6=11),$M6=OFFSET($M6,-1,0)),OFFSET(N6,-1,0),VLOOKUP($E6,$BZ:$CA,MATCH($CA$1,$BZ$1:$CA$1,0),1)),
IF(OR($M6="안 지정 캐릭터 영웅등급",$M6="안 지정 캐릭터 PP 일반등급",$M6="안 지정 캐릭터 PP 영웅등급"),
  IF(AND(OR($B6=10,$B6=11),$M6=OFFSET($M6,-1,0)),OFFSET(N6,-1,0),INT($E6*100000)),
"그외없음"))))))</f>
        <v>26552</v>
      </c>
      <c r="O6">
        <f ca="1">IF(LEN(L6)&lt;&gt;0,
  IF(OR(LEN($J6)=0,LEN($K6)=0),"세 칸 모두 입력",L6),
IF($M6="삭제","삭제",
IF(OR($M6="지정 장비",$M6="캐릭터 상자 일반등급",$M6="캐릭터 상자 영웅등급",$M6="지정 캐릭터",IF(ISERROR(FIND("지정 캐릭터 LBP",$M6)),0,1),$M6="안 지정 캐릭터 영웅등급"),1,
IF($M6="지정 캐릭터 PP",
  IF(AND(OR($B6=10,$B6=11),$M6=OFFSET($M6,-1,0)),OFFSET(O6,-1,0),
    VLOOKUP($M6,$AP:$BB,MATCH($AX$1,$AP$1:$BB$1,0),0)+INT($E6*(VLOOKUP($M6,$AP:$BB,MATCH($AY$1,$AP$1:$BB$1,0),0)-VLOOKUP($M6,$AP:$BB,MATCH($AX$1,$AP$1:$BB$1,0),0)+1))),
IF(OR($M6="안 지정 캐릭터 PP 일반등급",$M6="안 지정 캐릭터 PP 영웅등급"),
  IF(AND(OR($B6=10,$B6=11),$M6=OFFSET($M6,-1,0)),OFFSET(O6,-1,0),
    VLOOKUP($M6,$AP:$BB,MATCH($AX$1,$AP$1:$BB$1,0),0)+INT($E6*(VLOOKUP($M6,$AP:$BB,MATCH($AY$1,$AP$1:$BB$1,0),0)-VLOOKUP($M6,$AP:$BB,MATCH($AX$1,$AP$1:$BB$1,0),0)+1))),
"그외없음")))))</f>
        <v>6</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1800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ca="1">IF(OR(ISNUMBER(N6),N6="삭제",ISBLANK(N6)),"",
IF(LEFT(N6,5)="Equip",IF(MID(N6,7,1)="4","전설",""),
IF(LEFT(N6,5)="Actor",IF(MID(N6,7,1)="2","전설",""),
"그외없음")))</f>
        <v/>
      </c>
      <c r="U6" t="s">
        <v>92</v>
      </c>
      <c r="V6">
        <v>56326</v>
      </c>
      <c r="W6">
        <v>5</v>
      </c>
      <c r="X6" t="s">
        <v>125</v>
      </c>
      <c r="Z6">
        <v>2700</v>
      </c>
      <c r="AA6" t="str">
        <f ca="1">IF(ISBLANK(AB6),"",
VLOOKUP(AB6,OFFSET(INDIRECT("$A:$B"),0,MATCH(AB$1&amp;"_Verify",INDIRECT("$1:$1"),0)-1),2,0)
)</f>
        <v>uph</v>
      </c>
      <c r="AB6" t="s">
        <v>91</v>
      </c>
      <c r="AC6">
        <v>71037</v>
      </c>
      <c r="AD6">
        <v>10</v>
      </c>
      <c r="AE6" t="s">
        <v>125</v>
      </c>
      <c r="AG6">
        <v>3000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IF(OR(ISNUMBER(AC6),AC6="삭제",ISBLANK(AC6)),"",
IF(LEFT(AC6,5)="Equip",IF(MID(AC6,7,1)="4","전설",""),
IF(LEFT(AC6,5)="Actor",IF(MID(AC6,7,1)="2","전설",""),
"그외없음")))</f>
        <v/>
      </c>
      <c r="AJ6" t="str">
        <f>IF(ISBLANK($AB6),"",
IF(AND($B6&gt;=VLOOKUP($AB6,$AP:$AS,3,0),$B6&lt;=VLOOKUP($AB6,$AP:$AS,4,0)),"","슬롯타입이상"))</f>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ca="1">IF(ROW()=2,AN6,OFFSET(AM6,-1,0)&amp;IF(LEN(AN6)=0,"",","&amp;AN6))</f>
        <v>{"dy":1,"sl":0,"tp":"upn","vl":"45765","cn":14,"pt":"GO","pr":4200},{"dy":1,"sl":1,"tp":"fe","vl":"Equip2402","cn":1,"pt":"DI","pp":199,"pr":109},{"dy":1,"sl":2,"tp":"upn","vl":"56326","cn":5,"pt":"GO","pr":1500},{"dy":1,"sl":3,"tp":"fe","vl":"Equip3402","cn":1,"pt":"DI","pp":219,"pr":139},{"dy":1,"sl":4,"tp":"uph","vl":"71037","cn":10,"pt":"GO","pr":3000}</v>
      </c>
      <c r="AN6" t="str">
        <f ca="1">IF(AL6&lt;&gt;1,"",
"{"""&amp;A$1&amp;""":"&amp;A6
&amp;","""&amp;B$1&amp;""":"&amp;B6
&amp;IF(LEN(AA6)=0,"",","""&amp;AA$1&amp;""":"""&amp;AA6&amp;"""")
&amp;IF(LEN(AC6)=0,"",","""&amp;AC$1&amp;""":"""&amp;AC6&amp;"""")
&amp;IF(LEN(AD6)=0,"",","""&amp;AD$1&amp;""":"&amp;AD6)
&amp;IF(LEN(AE6)=0,"",","""&amp;AE$1&amp;""":"""&amp;AE6&amp;"""")
&amp;IF(LEN(AF6)=0,"",","""&amp;AF$1&amp;""":"&amp;AF6)
&amp;IF(LEN(AG6)=0,"",","""&amp;AG$1&amp;""":"&amp;AG6)&amp;"}")</f>
        <v>{"dy":1,"sl":4,"tp":"uph","vl":"71037","cn":10,"pt":"GO","pr":3000}</v>
      </c>
      <c r="AP6" t="s">
        <v>86</v>
      </c>
      <c r="AQ6" t="s">
        <v>75</v>
      </c>
      <c r="AR6">
        <v>8</v>
      </c>
      <c r="AS6">
        <v>11</v>
      </c>
      <c r="AT6">
        <f t="shared" ca="1" si="0"/>
        <v>0</v>
      </c>
      <c r="AU6">
        <f t="shared" si="1"/>
        <v>4</v>
      </c>
      <c r="AV6">
        <f t="shared" ca="1" si="3"/>
        <v>0</v>
      </c>
      <c r="AW6">
        <f t="shared" si="4"/>
        <v>0</v>
      </c>
      <c r="AX6">
        <v>45</v>
      </c>
      <c r="AY6">
        <v>175</v>
      </c>
      <c r="AZ6">
        <f>300*1/320</f>
        <v>0.9375</v>
      </c>
      <c r="BA6">
        <v>0.25</v>
      </c>
      <c r="BB6">
        <v>0.35</v>
      </c>
      <c r="BG6">
        <v>2</v>
      </c>
      <c r="BH6">
        <v>1</v>
      </c>
      <c r="BI6">
        <f t="shared" si="2"/>
        <v>1</v>
      </c>
      <c r="BJ6">
        <f t="shared" si="13"/>
        <v>2</v>
      </c>
      <c r="BK6" t="s">
        <v>142</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5"/>
        <v>1.3495276653171391E-2</v>
      </c>
      <c r="BQ6">
        <f t="shared" ca="1" si="6"/>
        <v>9.4250706880301613E-3</v>
      </c>
      <c r="BR6">
        <f t="shared" ca="1" si="7"/>
        <v>1.0193679918450561E-2</v>
      </c>
      <c r="BS6">
        <f t="shared" ca="1" si="8"/>
        <v>5.3981106612685563E-2</v>
      </c>
      <c r="BT6">
        <f t="shared" ca="1" si="11"/>
        <v>3.7700282752120645E-2</v>
      </c>
      <c r="BU6">
        <f t="shared" ca="1" si="12"/>
        <v>4.0774719673802244E-2</v>
      </c>
      <c r="BV6" t="str">
        <f ca="1">OFFSET([1]EquipTable!$A$1,ROW()-1,0)</f>
        <v>Equip0201</v>
      </c>
      <c r="BX6">
        <f ca="1">IF(VLOOKUP($CA6,[2]ActorTable!$1:$1048576,MATCH("업데이트순번",[2]ActorTable!$1:$1,0),0)&lt;=$BY$1,1,0)
*IF(MID(CA6,7,1)="2",0.1,1)</f>
        <v>1</v>
      </c>
      <c r="BY6">
        <f t="shared" ca="1" si="9"/>
        <v>3.90625E-2</v>
      </c>
      <c r="BZ6">
        <f t="shared" ca="1" si="10"/>
        <v>0.12109375</v>
      </c>
      <c r="CA6" t="str">
        <f ca="1">OFFSET([2]ActorTable!$A$1,ROW()-1,0)</f>
        <v>Actor1005</v>
      </c>
      <c r="CB6" t="str">
        <f ca="1">VLOOKUP($CA6,[2]ActorTable!$1:$1048576,MATCH("이름참고",[2]ActorTable!$1:$1,0),0)</f>
        <v>젤리아</v>
      </c>
    </row>
    <row r="7" spans="1:82">
      <c r="A7">
        <v>1</v>
      </c>
      <c r="B7">
        <v>5</v>
      </c>
      <c r="C7">
        <f>IF(B7&lt;=9,0,
IF(B7=10,1,2))</f>
        <v>0</v>
      </c>
      <c r="D7">
        <f ca="1">RAND()</f>
        <v>0.48267514627935271</v>
      </c>
      <c r="E7">
        <f ca="1">RAND()</f>
        <v>0.2966378379786947</v>
      </c>
      <c r="F7">
        <f ca="1">RAND()</f>
        <v>0.56194868149325428</v>
      </c>
      <c r="G7">
        <f ca="1">RAND()</f>
        <v>0.895471347410706</v>
      </c>
      <c r="H7">
        <f ca="1">RAND()</f>
        <v>0.44945293328284897</v>
      </c>
      <c r="I7">
        <f ca="1">RAND()</f>
        <v>0.52277641201911162</v>
      </c>
      <c r="M7" t="str">
        <f ca="1">IF(LEN(J7)&lt;&gt;0,J7,VLOOKUP(D7+$B7,$BJ:$BK,MATCH($BK$1,$BJ$1:$BK$1,0),1))</f>
        <v>지정 장비</v>
      </c>
      <c r="N7" t="str">
        <f ca="1">IF(LEN(K7)&lt;&gt;0,
  IF(LEN($J7)=0,"두 칸 모두 입력",
  IF($J7="지정 장비",K7,INDEX($CA:$CA,MATCH(K7,$CB:$CB,0)))),
IF($M7="삭제","삭제",
IF($M7="지정 장비",VLOOKUP($E7,OFFSET($BS:$BV,0,IF($B7=6,1,IF($B7=7,2,0))),MATCH($BV$1,OFFSET($BS$1:$BV$1,0,IF($B7=6,1,IF($B7=7,2,0))),0),1),
IF(OR($M7="캐릭터 상자 일반등급",$M7="캐릭터 상자 영웅등급"),"삭제",
IF(OR($M7="지정 캐릭터",$M7="지정 캐릭터 PP",IF(ISERROR(FIND("지정 캐릭터 LBP",$M7)),0,1)),
  IF(AND(OR($B7=10,$B7=11),$M7=OFFSET($M7,-1,0)),OFFSET(N7,-1,0),VLOOKUP($E7,$BZ:$CA,MATCH($CA$1,$BZ$1:$CA$1,0),1)),
IF(OR($M7="안 지정 캐릭터 영웅등급",$M7="안 지정 캐릭터 PP 일반등급",$M7="안 지정 캐릭터 PP 영웅등급"),
  IF(AND(OR($B7=10,$B7=11),$M7=OFFSET($M7,-1,0)),OFFSET(N7,-1,0),INT($E7*100000)),
"그외없음"))))))</f>
        <v>Equip2202</v>
      </c>
      <c r="O7">
        <f ca="1">IF(LEN(L7)&lt;&gt;0,
  IF(OR(LEN($J7)=0,LEN($K7)=0),"세 칸 모두 입력",L7),
IF($M7="삭제","삭제",
IF(OR($M7="지정 장비",$M7="캐릭터 상자 일반등급",$M7="캐릭터 상자 영웅등급",$M7="지정 캐릭터",IF(ISERROR(FIND("지정 캐릭터 LBP",$M7)),0,1),$M7="안 지정 캐릭터 영웅등급"),1,
IF($M7="지정 캐릭터 PP",
  IF(AND(OR($B7=10,$B7=11),$M7=OFFSET($M7,-1,0)),OFFSET(O7,-1,0),
    VLOOKUP($M7,$AP:$BB,MATCH($AX$1,$AP$1:$BB$1,0),0)+INT($E7*(VLOOKUP($M7,$AP:$BB,MATCH($AY$1,$AP$1:$BB$1,0),0)-VLOOKUP($M7,$AP:$BB,MATCH($AX$1,$AP$1:$BB$1,0),0)+1))),
IF(OR($M7="안 지정 캐릭터 PP 일반등급",$M7="안 지정 캐릭터 PP 영웅등급"),
  IF(AND(OR($B7=10,$B7=11),$M7=OFFSET($M7,-1,0)),OFFSET(O7,-1,0),
    VLOOKUP($M7,$AP:$BB,MATCH($AX$1,$AP$1:$BB$1,0),0)+INT($E7*(VLOOKUP($M7,$AP:$BB,MATCH($AY$1,$AP$1:$BB$1,0),0)-VLOOKUP($M7,$AP:$BB,MATCH($AX$1,$AP$1:$BB$1,0),0)+1))),
"그외없음")))))</f>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3000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ca="1">IF(OR(ISNUMBER(N7),N7="삭제",ISBLANK(N7)),"",
IF(LEFT(N7,5)="Equip",IF(MID(N7,7,1)="4","전설",""),
IF(LEFT(N7,5)="Actor",IF(MID(N7,7,1)="2","전설",""),
"그외없음")))</f>
        <v/>
      </c>
      <c r="U7" t="s">
        <v>82</v>
      </c>
      <c r="V7" t="s">
        <v>245</v>
      </c>
      <c r="W7">
        <v>1</v>
      </c>
      <c r="X7" t="s">
        <v>125</v>
      </c>
      <c r="Z7">
        <v>700</v>
      </c>
      <c r="AA7" t="str">
        <f ca="1">IF(ISBLANK(AB7),"",
VLOOKUP(AB7,OFFSET(INDIRECT("$A:$B"),0,MATCH(AB$1&amp;"_Verify",INDIRECT("$1:$1"),0)-1),2,0)
)</f>
        <v>fe</v>
      </c>
      <c r="AB7" t="s">
        <v>82</v>
      </c>
      <c r="AC7" t="s">
        <v>435</v>
      </c>
      <c r="AD7">
        <v>1</v>
      </c>
      <c r="AE7" t="s">
        <v>125</v>
      </c>
      <c r="AG7">
        <v>2200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IF(OR(ISNUMBER(AC7),AC7="삭제",ISBLANK(AC7)),"",
IF(LEFT(AC7,5)="Equip",IF(MID(AC7,7,1)="4","전설",""),
IF(LEFT(AC7,5)="Actor",IF(MID(AC7,7,1)="2","전설",""),
"그외없음")))</f>
        <v/>
      </c>
      <c r="AJ7" t="str">
        <f>IF(ISBLANK($AB7),"",
IF(AND($B7&gt;=VLOOKUP($AB7,$AP:$AS,3,0),$B7&lt;=VLOOKUP($AB7,$AP:$AS,4,0)),"","슬롯타입이상"))</f>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까마귀 리볼버</v>
      </c>
      <c r="AL7">
        <v>1</v>
      </c>
      <c r="AM7" t="str">
        <f ca="1">IF(ROW()=2,AN7,OFFSET(AM7,-1,0)&amp;IF(LEN(AN7)=0,"",","&amp;AN7))</f>
        <v>{"dy":1,"sl":0,"tp":"upn","vl":"45765","cn":14,"pt":"GO","pr":4200},{"dy":1,"sl":1,"tp":"fe","vl":"Equip2402","cn":1,"pt":"DI","pp":199,"pr":109},{"dy":1,"sl":2,"tp":"upn","vl":"56326","cn":5,"pt":"GO","pr":1500},{"dy":1,"sl":3,"tp":"fe","vl":"Equip3402","cn":1,"pt":"DI","pp":219,"pr":139},{"dy":1,"sl":4,"tp":"uph","vl":"71037","cn":10,"pt":"GO","pr":3000},{"dy":1,"sl":5,"tp":"fe","vl":"Equip6001","cn":1,"pt":"GO","pr":2200}</v>
      </c>
      <c r="AN7" t="str">
        <f ca="1">IF(AL7&lt;&gt;1,"",
"{"""&amp;A$1&amp;""":"&amp;A7
&amp;","""&amp;B$1&amp;""":"&amp;B7
&amp;IF(LEN(AA7)=0,"",","""&amp;AA$1&amp;""":"""&amp;AA7&amp;"""")
&amp;IF(LEN(AC7)=0,"",","""&amp;AC$1&amp;""":"""&amp;AC7&amp;"""")
&amp;IF(LEN(AD7)=0,"",","""&amp;AD$1&amp;""":"&amp;AD7)
&amp;IF(LEN(AE7)=0,"",","""&amp;AE$1&amp;""":"""&amp;AE7&amp;"""")
&amp;IF(LEN(AF7)=0,"",","""&amp;AF$1&amp;""":"&amp;AF7)
&amp;IF(LEN(AG7)=0,"",","""&amp;AG$1&amp;""":"&amp;AG7)&amp;"}")</f>
        <v>{"dy":1,"sl":5,"tp":"fe","vl":"Equip6001","cn":1,"pt":"GO","pr":2200}</v>
      </c>
      <c r="AP7" t="s">
        <v>87</v>
      </c>
      <c r="AQ7" t="s">
        <v>78</v>
      </c>
      <c r="AR7">
        <v>8</v>
      </c>
      <c r="AS7">
        <v>11</v>
      </c>
      <c r="AT7">
        <f t="shared" ca="1" si="0"/>
        <v>0</v>
      </c>
      <c r="AU7">
        <f t="shared" si="1"/>
        <v>6</v>
      </c>
      <c r="AV7">
        <f t="shared" ca="1" si="3"/>
        <v>0</v>
      </c>
      <c r="AW7">
        <f t="shared" si="4"/>
        <v>0</v>
      </c>
      <c r="AZ7">
        <v>1</v>
      </c>
      <c r="BG7">
        <v>3</v>
      </c>
      <c r="BH7">
        <v>1</v>
      </c>
      <c r="BI7">
        <f t="shared" si="2"/>
        <v>0.25</v>
      </c>
      <c r="BJ7">
        <f t="shared" si="13"/>
        <v>3</v>
      </c>
      <c r="BK7" t="s">
        <v>142</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5"/>
        <v>1.3495276653171391E-2</v>
      </c>
      <c r="BQ7">
        <f t="shared" ca="1" si="6"/>
        <v>9.4250706880301613E-3</v>
      </c>
      <c r="BR7">
        <f t="shared" ca="1" si="7"/>
        <v>1.0193679918450561E-2</v>
      </c>
      <c r="BS7">
        <f t="shared" ca="1" si="8"/>
        <v>6.7476383265856948E-2</v>
      </c>
      <c r="BT7">
        <f t="shared" ca="1" si="11"/>
        <v>4.7125353440150806E-2</v>
      </c>
      <c r="BU7">
        <f t="shared" ca="1" si="12"/>
        <v>5.0968399592252807E-2</v>
      </c>
      <c r="BV7" t="str">
        <f ca="1">OFFSET([1]EquipTable!$A$1,ROW()-1,0)</f>
        <v>Equip0202</v>
      </c>
      <c r="BX7">
        <f ca="1">IF(VLOOKUP($CA7,[2]ActorTable!$1:$1048576,MATCH("업데이트순번",[2]ActorTable!$1:$1,0),0)&lt;=$BY$1,1,0)
*IF(MID(CA7,7,1)="2",0.1,1)</f>
        <v>0</v>
      </c>
      <c r="BY7">
        <f t="shared" ca="1" si="9"/>
        <v>0</v>
      </c>
      <c r="BZ7">
        <f t="shared" ca="1" si="10"/>
        <v>0.16015625</v>
      </c>
      <c r="CA7" t="str">
        <f ca="1">OFFSET([2]ActorTable!$A$1,ROW()-1,0)</f>
        <v>Actor9906</v>
      </c>
      <c r="CB7" t="str">
        <f ca="1">VLOOKUP($CA7,[2]ActorTable!$1:$1048576,MATCH("이름참고",[2]ActorTable!$1:$1,0),0)</f>
        <v>스트링없음</v>
      </c>
    </row>
    <row r="8" spans="1:82">
      <c r="A8">
        <v>1</v>
      </c>
      <c r="B8">
        <v>6</v>
      </c>
      <c r="C8">
        <f>IF(B8&lt;=9,0,
IF(B8=10,1,2))</f>
        <v>0</v>
      </c>
      <c r="D8">
        <f ca="1">RAND()</f>
        <v>5.4559480687983442E-3</v>
      </c>
      <c r="E8">
        <f ca="1">RAND()</f>
        <v>0.25084616127331294</v>
      </c>
      <c r="F8">
        <f ca="1">RAND()</f>
        <v>2.9279679497468791E-2</v>
      </c>
      <c r="G8">
        <f ca="1">RAND()</f>
        <v>0.9723465429763315</v>
      </c>
      <c r="H8">
        <f ca="1">RAND()</f>
        <v>4.9453863793099684E-2</v>
      </c>
      <c r="I8">
        <f ca="1">RAND()</f>
        <v>7.3034379847422892E-2</v>
      </c>
      <c r="M8" t="str">
        <f ca="1">IF(LEN(J8)&lt;&gt;0,J8,VLOOKUP(D8+$B8,$BJ:$BK,MATCH($BK$1,$BJ$1:$BK$1,0),1))</f>
        <v>지정 장비</v>
      </c>
      <c r="N8" t="str">
        <f ca="1">IF(LEN(K8)&lt;&gt;0,
  IF(LEN($J8)=0,"두 칸 모두 입력",
  IF($J8="지정 장비",K8,INDEX($CA:$CA,MATCH(K8,$CB:$CB,0)))),
IF($M8="삭제","삭제",
IF($M8="지정 장비",VLOOKUP($E8,OFFSET($BS:$BV,0,IF($B8=6,1,IF($B8=7,2,0))),MATCH($BV$1,OFFSET($BS$1:$BV$1,0,IF($B8=6,1,IF($B8=7,2,0))),0),1),
IF(OR($M8="캐릭터 상자 일반등급",$M8="캐릭터 상자 영웅등급"),"삭제",
IF(OR($M8="지정 캐릭터",$M8="지정 캐릭터 PP",IF(ISERROR(FIND("지정 캐릭터 LBP",$M8)),0,1)),
  IF(AND(OR($B8=10,$B8=11),$M8=OFFSET($M8,-1,0)),OFFSET(N8,-1,0),VLOOKUP($E8,$BZ:$CA,MATCH($CA$1,$BZ$1:$CA$1,0),1)),
IF(OR($M8="안 지정 캐릭터 영웅등급",$M8="안 지정 캐릭터 PP 일반등급",$M8="안 지정 캐릭터 PP 영웅등급"),
  IF(AND(OR($B8=10,$B8=11),$M8=OFFSET($M8,-1,0)),OFFSET(N8,-1,0),INT($E8*100000)),
"그외없음"))))))</f>
        <v>Equip3002</v>
      </c>
      <c r="O8">
        <f ca="1">IF(LEN(L8)&lt;&gt;0,
  IF(OR(LEN($J8)=0,LEN($K8)=0),"세 칸 모두 입력",L8),
IF($M8="삭제","삭제",
IF(OR($M8="지정 장비",$M8="캐릭터 상자 일반등급",$M8="캐릭터 상자 영웅등급",$M8="지정 캐릭터",IF(ISERROR(FIND("지정 캐릭터 LBP",$M8)),0,1),$M8="안 지정 캐릭터 영웅등급"),1,
IF($M8="지정 캐릭터 PP",
  IF(AND(OR($B8=10,$B8=11),$M8=OFFSET($M8,-1,0)),OFFSET(O8,-1,0),
    VLOOKUP($M8,$AP:$BB,MATCH($AX$1,$AP$1:$BB$1,0),0)+INT($E8*(VLOOKUP($M8,$AP:$BB,MATCH($AY$1,$AP$1:$BB$1,0),0)-VLOOKUP($M8,$AP:$BB,MATCH($AX$1,$AP$1:$BB$1,0),0)+1))),
IF(OR($M8="안 지정 캐릭터 PP 일반등급",$M8="안 지정 캐릭터 PP 영웅등급"),
  IF(AND(OR($B8=10,$B8=11),$M8=OFFSET($M8,-1,0)),OFFSET(O8,-1,0),
    VLOOKUP($M8,$AP:$BB,MATCH($AX$1,$AP$1:$BB$1,0),0)+INT($E8*(VLOOKUP($M8,$AP:$BB,MATCH($AY$1,$AP$1:$BB$1,0),0)-VLOOKUP($M8,$AP:$BB,MATCH($AX$1,$AP$1:$BB$1,0),0)+1))),
"그외없음")))))</f>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GO</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600</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ca="1">IF(OR(ISNUMBER(N8),N8="삭제",ISBLANK(N8)),"",
IF(LEFT(N8,5)="Equip",IF(MID(N8,7,1)="4","전설",""),
IF(LEFT(N8,5)="Actor",IF(MID(N8,7,1)="2","전설",""),
"그외없음")))</f>
        <v/>
      </c>
      <c r="U8" t="s">
        <v>82</v>
      </c>
      <c r="V8" t="s">
        <v>179</v>
      </c>
      <c r="W8">
        <v>1</v>
      </c>
      <c r="X8" t="s">
        <v>125</v>
      </c>
      <c r="Z8">
        <v>700</v>
      </c>
      <c r="AA8" t="str">
        <f ca="1">IF(ISBLANK(AB8),"",
VLOOKUP(AB8,OFFSET(INDIRECT("$A:$B"),0,MATCH(AB$1&amp;"_Verify",INDIRECT("$1:$1"),0)-1),2,0)
)</f>
        <v>fe</v>
      </c>
      <c r="AB8" t="s">
        <v>82</v>
      </c>
      <c r="AC8" t="s">
        <v>490</v>
      </c>
      <c r="AD8">
        <v>1</v>
      </c>
      <c r="AE8" t="s">
        <v>125</v>
      </c>
      <c r="AG8">
        <v>1900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IF(OR(ISNUMBER(AC8),AC8="삭제",ISBLANK(AC8)),"",
IF(LEFT(AC8,5)="Equip",IF(MID(AC8,7,1)="4","전설",""),
IF(LEFT(AC8,5)="Actor",IF(MID(AC8,7,1)="2","전설",""),
"그외없음")))</f>
        <v/>
      </c>
      <c r="AJ8" t="str">
        <f>IF(ISBLANK($AB8),"",
IF(AND($B8&gt;=VLOOKUP($AB8,$AP:$AS,3,0),$B8&lt;=VLOOKUP($AB8,$AP:$AS,4,0)),"","슬롯타입이상"))</f>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해골 벽</v>
      </c>
      <c r="AL8">
        <v>1</v>
      </c>
      <c r="AM8" t="str">
        <f ca="1">IF(ROW()=2,AN8,OFFSET(AM8,-1,0)&amp;IF(LEN(AN8)=0,"",","&amp;AN8))</f>
        <v>{"dy":1,"sl":0,"tp":"upn","vl":"45765","cn":14,"pt":"GO","pr":4200},{"dy":1,"sl":1,"tp":"fe","vl":"Equip2402","cn":1,"pt":"DI","pp":199,"pr":109},{"dy":1,"sl":2,"tp":"upn","vl":"56326","cn":5,"pt":"GO","pr":1500},{"dy":1,"sl":3,"tp":"fe","vl":"Equip3402","cn":1,"pt":"DI","pp":219,"pr":139},{"dy":1,"sl":4,"tp":"uph","vl":"71037","cn":10,"pt":"GO","pr":3000},{"dy":1,"sl":5,"tp":"fe","vl":"Equip6001","cn":1,"pt":"GO","pr":2200},{"dy":1,"sl":6,"tp":"fe","vl":"Equip7002","cn":1,"pt":"GO","pr":1900}</v>
      </c>
      <c r="AN8" t="str">
        <f ca="1">IF(AL8&lt;&gt;1,"",
"{"""&amp;A$1&amp;""":"&amp;A8
&amp;","""&amp;B$1&amp;""":"&amp;B8
&amp;IF(LEN(AA8)=0,"",","""&amp;AA$1&amp;""":"""&amp;AA8&amp;"""")
&amp;IF(LEN(AC8)=0,"",","""&amp;AC$1&amp;""":"""&amp;AC8&amp;"""")
&amp;IF(LEN(AD8)=0,"",","""&amp;AD$1&amp;""":"&amp;AD8)
&amp;IF(LEN(AE8)=0,"",","""&amp;AE$1&amp;""":"""&amp;AE8&amp;"""")
&amp;IF(LEN(AF8)=0,"",","""&amp;AF$1&amp;""":"&amp;AF8)
&amp;IF(LEN(AG8)=0,"",","""&amp;AG$1&amp;""":"&amp;AG8)&amp;"}")</f>
        <v>{"dy":1,"sl":6,"tp":"fe","vl":"Equip7002","cn":1,"pt":"GO","pr":1900}</v>
      </c>
      <c r="AP8" t="s">
        <v>88</v>
      </c>
      <c r="AQ8" t="s">
        <v>79</v>
      </c>
      <c r="AR8">
        <v>8</v>
      </c>
      <c r="AS8">
        <v>11</v>
      </c>
      <c r="AT8">
        <f t="shared" ca="1" si="0"/>
        <v>0</v>
      </c>
      <c r="AU8">
        <f t="shared" si="1"/>
        <v>10</v>
      </c>
      <c r="AV8">
        <f t="shared" ca="1" si="3"/>
        <v>0</v>
      </c>
      <c r="AW8">
        <f t="shared" si="4"/>
        <v>0</v>
      </c>
      <c r="AZ8">
        <v>1</v>
      </c>
      <c r="BG8">
        <v>3</v>
      </c>
      <c r="BH8">
        <v>3</v>
      </c>
      <c r="BI8">
        <f t="shared" si="2"/>
        <v>0.75</v>
      </c>
      <c r="BJ8">
        <f t="shared" si="13"/>
        <v>3.25</v>
      </c>
      <c r="BK8" t="s">
        <v>143</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5"/>
        <v>1.3495276653171391E-2</v>
      </c>
      <c r="BQ8">
        <f t="shared" ca="1" si="6"/>
        <v>9.4250706880301613E-3</v>
      </c>
      <c r="BR8">
        <f t="shared" ca="1" si="7"/>
        <v>1.0193679918450561E-2</v>
      </c>
      <c r="BS8">
        <f t="shared" ca="1" si="8"/>
        <v>8.0971659919028341E-2</v>
      </c>
      <c r="BT8">
        <f t="shared" ca="1" si="11"/>
        <v>5.6550424128180968E-2</v>
      </c>
      <c r="BU8">
        <f t="shared" ca="1" si="12"/>
        <v>6.116207951070337E-2</v>
      </c>
      <c r="BV8" t="str">
        <f ca="1">OFFSET([1]EquipTable!$A$1,ROW()-1,0)</f>
        <v>Equip0301</v>
      </c>
      <c r="BX8">
        <f ca="1">IF(VLOOKUP($CA8,[2]ActorTable!$1:$1048576,MATCH("업데이트순번",[2]ActorTable!$1:$1,0),0)&lt;=$BY$1,1,0)
*IF(MID(CA8,7,1)="2",0.1,1)</f>
        <v>1</v>
      </c>
      <c r="BY8">
        <f t="shared" ca="1" si="9"/>
        <v>3.90625E-2</v>
      </c>
      <c r="BZ8">
        <f t="shared" ca="1" si="10"/>
        <v>0.16015625</v>
      </c>
      <c r="CA8" t="str">
        <f ca="1">OFFSET([2]ActorTable!$A$1,ROW()-1,0)</f>
        <v>Actor0007</v>
      </c>
      <c r="CB8" t="str">
        <f ca="1">VLOOKUP($CA8,[2]ActorTable!$1:$1048576,MATCH("이름참고",[2]ActorTable!$1:$1,0),0)</f>
        <v>헤르윈</v>
      </c>
    </row>
    <row r="9" spans="1:82">
      <c r="A9">
        <v>1</v>
      </c>
      <c r="B9">
        <v>7</v>
      </c>
      <c r="C9">
        <f>IF(B9&lt;=9,0,
IF(B9=10,1,2))</f>
        <v>0</v>
      </c>
      <c r="D9">
        <f ca="1">RAND()</f>
        <v>0.73487785004674278</v>
      </c>
      <c r="E9">
        <f ca="1">RAND()</f>
        <v>0.42899154064838463</v>
      </c>
      <c r="F9">
        <f ca="1">RAND()</f>
        <v>0.5518915563297454</v>
      </c>
      <c r="G9">
        <f ca="1">RAND()</f>
        <v>8.8767926196770763E-2</v>
      </c>
      <c r="H9">
        <f ca="1">RAND()</f>
        <v>0.91424275669380828</v>
      </c>
      <c r="I9">
        <f ca="1">RAND()</f>
        <v>0.55635022938024992</v>
      </c>
      <c r="M9" t="str">
        <f ca="1">IF(LEN(J9)&lt;&gt;0,J9,VLOOKUP(D9+$B9,$BJ:$BK,MATCH($BK$1,$BJ$1:$BK$1,0),1))</f>
        <v>지정 장비</v>
      </c>
      <c r="N9" t="str">
        <f ca="1">IF(LEN(K9)&lt;&gt;0,
  IF(LEN($J9)=0,"두 칸 모두 입력",
  IF($J9="지정 장비",K9,INDEX($CA:$CA,MATCH(K9,$CB:$CB,0)))),
IF($M9="삭제","삭제",
IF($M9="지정 장비",VLOOKUP($E9,OFFSET($BS:$BV,0,IF($B9=6,1,IF($B9=7,2,0))),MATCH($BV$1,OFFSET($BS$1:$BV$1,0,IF($B9=6,1,IF($B9=7,2,0))),0),1),
IF(OR($M9="캐릭터 상자 일반등급",$M9="캐릭터 상자 영웅등급"),"삭제",
IF(OR($M9="지정 캐릭터",$M9="지정 캐릭터 PP",IF(ISERROR(FIND("지정 캐릭터 LBP",$M9)),0,1)),
  IF(AND(OR($B9=10,$B9=11),$M9=OFFSET($M9,-1,0)),OFFSET(N9,-1,0),VLOOKUP($E9,$BZ:$CA,MATCH($CA$1,$BZ$1:$CA$1,0),1)),
IF(OR($M9="안 지정 캐릭터 영웅등급",$M9="안 지정 캐릭터 PP 일반등급",$M9="안 지정 캐릭터 PP 영웅등급"),
  IF(AND(OR($B9=10,$B9=11),$M9=OFFSET($M9,-1,0)),OFFSET(N9,-1,0),INT($E9*100000)),
"그외없음"))))))</f>
        <v>Equip5001</v>
      </c>
      <c r="O9">
        <f ca="1">IF(LEN(L9)&lt;&gt;0,
  IF(OR(LEN($J9)=0,LEN($K9)=0),"세 칸 모두 입력",L9),
IF($M9="삭제","삭제",
IF(OR($M9="지정 장비",$M9="캐릭터 상자 일반등급",$M9="캐릭터 상자 영웅등급",$M9="지정 캐릭터",IF(ISERROR(FIND("지정 캐릭터 LBP",$M9)),0,1),$M9="안 지정 캐릭터 영웅등급"),1,
IF($M9="지정 캐릭터 PP",
  IF(AND(OR($B9=10,$B9=11),$M9=OFFSET($M9,-1,0)),OFFSET(O9,-1,0),
    VLOOKUP($M9,$AP:$BB,MATCH($AX$1,$AP$1:$BB$1,0),0)+INT($E9*(VLOOKUP($M9,$AP:$BB,MATCH($AY$1,$AP$1:$BB$1,0),0)-VLOOKUP($M9,$AP:$BB,MATCH($AX$1,$AP$1:$BB$1,0),0)+1))),
IF(OR($M9="안 지정 캐릭터 PP 일반등급",$M9="안 지정 캐릭터 PP 영웅등급"),
  IF(AND(OR($B9=10,$B9=11),$M9=OFFSET($M9,-1,0)),OFFSET(O9,-1,0),
    VLOOKUP($M9,$AP:$BB,MATCH($AX$1,$AP$1:$BB$1,0),0)+INT($E9*(VLOOKUP($M9,$AP:$BB,MATCH($AY$1,$AP$1:$BB$1,0),0)-VLOOKUP($M9,$AP:$BB,MATCH($AX$1,$AP$1:$BB$1,0),0)+1))),
"그외없음")))))</f>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800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ca="1">IF(OR(ISNUMBER(N9),N9="삭제",ISBLANK(N9)),"",
IF(LEFT(N9,5)="Equip",IF(MID(N9,7,1)="4","전설",""),
IF(LEFT(N9,5)="Actor",IF(MID(N9,7,1)="2","전설",""),
"그외없음")))</f>
        <v/>
      </c>
      <c r="U9" t="s">
        <v>82</v>
      </c>
      <c r="V9" t="s">
        <v>237</v>
      </c>
      <c r="W9">
        <v>1</v>
      </c>
      <c r="X9" t="s">
        <v>125</v>
      </c>
      <c r="Z9">
        <v>7800</v>
      </c>
      <c r="AA9" t="str">
        <f ca="1">IF(ISBLANK(AB9),"",
VLOOKUP(AB9,OFFSET(INDIRECT("$A:$B"),0,MATCH(AB$1&amp;"_Verify",INDIRECT("$1:$1"),0)-1),2,0)
)</f>
        <v>fe</v>
      </c>
      <c r="AB9" t="s">
        <v>82</v>
      </c>
      <c r="AC9" t="s">
        <v>449</v>
      </c>
      <c r="AD9">
        <v>1</v>
      </c>
      <c r="AE9" t="s">
        <v>129</v>
      </c>
      <c r="AF9">
        <v>189</v>
      </c>
      <c r="AG9">
        <v>99</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IF(OR(ISNUMBER(AC9),AC9="삭제",ISBLANK(AC9)),"",
IF(LEFT(AC9,5)="Equip",IF(MID(AC9,7,1)="4","전설",""),
IF(LEFT(AC9,5)="Actor",IF(MID(AC9,7,1)="2","전설",""),
"그외없음")))</f>
        <v>전설</v>
      </c>
      <c r="AJ9" t="str">
        <f>IF(ISBLANK($AB9),"",
IF(AND($B9&gt;=VLOOKUP($AB9,$AP:$AS,3,0),$B9&lt;=VLOOKUP($AB9,$AP:$AS,4,0)),"","슬롯타입이상"))</f>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단단한 칼날 메이스</v>
      </c>
      <c r="AL9">
        <v>1</v>
      </c>
      <c r="AM9" t="str">
        <f ca="1">IF(ROW()=2,AN9,OFFSET(AM9,-1,0)&amp;IF(LEN(AN9)=0,"",","&amp;AN9))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v>
      </c>
      <c r="AN9" t="str">
        <f ca="1">IF(AL9&lt;&gt;1,"",
"{"""&amp;A$1&amp;""":"&amp;A9
&amp;","""&amp;B$1&amp;""":"&amp;B9
&amp;IF(LEN(AA9)=0,"",","""&amp;AA$1&amp;""":"""&amp;AA9&amp;"""")
&amp;IF(LEN(AC9)=0,"",","""&amp;AC$1&amp;""":"""&amp;AC9&amp;"""")
&amp;IF(LEN(AD9)=0,"",","""&amp;AD$1&amp;""":"&amp;AD9)
&amp;IF(LEN(AE9)=0,"",","""&amp;AE$1&amp;""":"""&amp;AE9&amp;"""")
&amp;IF(LEN(AF9)=0,"",","""&amp;AF$1&amp;""":"&amp;AF9)
&amp;IF(LEN(AG9)=0,"",","""&amp;AG$1&amp;""":"&amp;AG9)&amp;"}")</f>
        <v>{"dy":1,"sl":7,"tp":"fe","vl":"Equip4401","cn":1,"pt":"DI","pp":189,"pr":99}</v>
      </c>
      <c r="AP9" t="s">
        <v>89</v>
      </c>
      <c r="AQ9" t="s">
        <v>80</v>
      </c>
      <c r="AR9">
        <v>8</v>
      </c>
      <c r="AS9">
        <v>11</v>
      </c>
      <c r="AT9">
        <f t="shared" ca="1" si="0"/>
        <v>0</v>
      </c>
      <c r="AU9">
        <f t="shared" si="1"/>
        <v>10</v>
      </c>
      <c r="AV9">
        <f t="shared" ca="1" si="3"/>
        <v>0</v>
      </c>
      <c r="AW9">
        <f t="shared" si="4"/>
        <v>0</v>
      </c>
      <c r="AZ9">
        <v>1.1000000000000001</v>
      </c>
      <c r="BG9">
        <v>4</v>
      </c>
      <c r="BH9">
        <v>1</v>
      </c>
      <c r="BI9">
        <f t="shared" si="2"/>
        <v>1</v>
      </c>
      <c r="BJ9">
        <f t="shared" si="13"/>
        <v>4</v>
      </c>
      <c r="BK9" t="s">
        <v>143</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5"/>
        <v>1.3495276653171391E-2</v>
      </c>
      <c r="BQ9">
        <f t="shared" ca="1" si="6"/>
        <v>9.4250706880301613E-3</v>
      </c>
      <c r="BR9">
        <f t="shared" ca="1" si="7"/>
        <v>1.0193679918450561E-2</v>
      </c>
      <c r="BS9">
        <f t="shared" ca="1" si="8"/>
        <v>9.4466936572199733E-2</v>
      </c>
      <c r="BT9">
        <f t="shared" ca="1" si="11"/>
        <v>6.5975494816211122E-2</v>
      </c>
      <c r="BU9">
        <f t="shared" ca="1" si="12"/>
        <v>7.1355759429153925E-2</v>
      </c>
      <c r="BV9" t="str">
        <f ca="1">OFFSET([1]EquipTable!$A$1,ROW()-1,0)</f>
        <v>Equip0302</v>
      </c>
      <c r="BX9">
        <f ca="1">IF(VLOOKUP($CA9,[2]ActorTable!$1:$1048576,MATCH("업데이트순번",[2]ActorTable!$1:$1,0),0)&lt;=$BY$1,1,0)
*IF(MID(CA9,7,1)="2",0.1,1)</f>
        <v>1</v>
      </c>
      <c r="BY9">
        <f t="shared" ca="1" si="9"/>
        <v>3.90625E-2</v>
      </c>
      <c r="BZ9">
        <f t="shared" ca="1" si="10"/>
        <v>0.19921875</v>
      </c>
      <c r="CA9" t="str">
        <f ca="1">OFFSET([2]ActorTable!$A$1,ROW()-1,0)</f>
        <v>Actor1108</v>
      </c>
      <c r="CB9" t="str">
        <f ca="1">VLOOKUP($CA9,[2]ActorTable!$1:$1048576,MATCH("이름참고",[2]ActorTable!$1:$1,0),0)</f>
        <v>테이슨</v>
      </c>
    </row>
    <row r="10" spans="1:82">
      <c r="A10">
        <v>1</v>
      </c>
      <c r="B10">
        <v>8</v>
      </c>
      <c r="C10">
        <f>IF(B10&lt;=9,0,
IF(B10=10,1,2))</f>
        <v>0</v>
      </c>
      <c r="D10">
        <f ca="1">RAND()</f>
        <v>4.369005922816882E-2</v>
      </c>
      <c r="E10">
        <f ca="1">RAND()</f>
        <v>0.82530087361822679</v>
      </c>
      <c r="F10">
        <f ca="1">RAND()</f>
        <v>0.96066542947651556</v>
      </c>
      <c r="G10">
        <f ca="1">RAND()</f>
        <v>0.45096957735212406</v>
      </c>
      <c r="H10">
        <f ca="1">RAND()</f>
        <v>0.76207224559076048</v>
      </c>
      <c r="I10">
        <f ca="1">RAND()</f>
        <v>0.75610049925447698</v>
      </c>
      <c r="M10" t="str">
        <f ca="1">IF(LEN(J10)&lt;&gt;0,J10,VLOOKUP(D10+$B10,$BJ:$BK,MATCH($BK$1,$BJ$1:$BK$1,0),1))</f>
        <v>삭제</v>
      </c>
      <c r="N10" t="str">
        <f ca="1">IF(LEN(K10)&lt;&gt;0,
  IF(LEN($J10)=0,"두 칸 모두 입력",
  IF($J10="지정 장비",K10,INDEX($CA:$CA,MATCH(K10,$CB:$CB,0)))),
IF($M10="삭제","삭제",
IF($M10="지정 장비",VLOOKUP($E10,OFFSET($BS:$BV,0,IF($B10=6,1,IF($B10=7,2,0))),MATCH($BV$1,OFFSET($BS$1:$BV$1,0,IF($B10=6,1,IF($B10=7,2,0))),0),1),
IF(OR($M10="캐릭터 상자 일반등급",$M10="캐릭터 상자 영웅등급"),"삭제",
IF(OR($M10="지정 캐릭터",$M10="지정 캐릭터 PP",IF(ISERROR(FIND("지정 캐릭터 LBP",$M10)),0,1)),
  IF(AND(OR($B10=10,$B10=11),$M10=OFFSET($M10,-1,0)),OFFSET(N10,-1,0),VLOOKUP($E10,$BZ:$CA,MATCH($CA$1,$BZ$1:$CA$1,0),1)),
IF(OR($M10="안 지정 캐릭터 영웅등급",$M10="안 지정 캐릭터 PP 일반등급",$M10="안 지정 캐릭터 PP 영웅등급"),
  IF(AND(OR($B10=10,$B10=11),$M10=OFFSET($M10,-1,0)),OFFSET(N10,-1,0),INT($E10*100000)),
"그외없음"))))))</f>
        <v>삭제</v>
      </c>
      <c r="O10" t="str">
        <f ca="1">IF(LEN(L10)&lt;&gt;0,
  IF(OR(LEN($J10)=0,LEN($K10)=0),"세 칸 모두 입력",L10),
IF($M10="삭제","삭제",
IF(OR($M10="지정 장비",$M10="캐릭터 상자 일반등급",$M10="캐릭터 상자 영웅등급",$M10="지정 캐릭터",IF(ISERROR(FIND("지정 캐릭터 LBP",$M10)),0,1),$M10="안 지정 캐릭터 영웅등급"),1,
IF($M10="지정 캐릭터 PP",
  IF(AND(OR($B10=10,$B10=11),$M10=OFFSET($M10,-1,0)),OFFSET(O10,-1,0),
    VLOOKUP($M10,$AP:$BB,MATCH($AX$1,$AP$1:$BB$1,0),0)+INT($E10*(VLOOKUP($M10,$AP:$BB,MATCH($AY$1,$AP$1:$BB$1,0),0)-VLOOKUP($M10,$AP:$BB,MATCH($AX$1,$AP$1:$BB$1,0),0)+1))),
IF(OR($M10="안 지정 캐릭터 PP 일반등급",$M10="안 지정 캐릭터 PP 영웅등급"),
  IF(AND(OR($B10=10,$B10=11),$M10=OFFSET($M10,-1,0)),OFFSET(O10,-1,0),
    VLOOKUP($M10,$AP:$BB,MATCH($AX$1,$AP$1:$BB$1,0),0)+INT($E10*(VLOOKUP($M10,$AP:$BB,MATCH($AY$1,$AP$1:$BB$1,0),0)-VLOOKUP($M10,$AP:$BB,MATCH($AX$1,$AP$1:$BB$1,0),0)+1))),
"그외없음")))))</f>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ca="1">IF(OR(ISNUMBER(N10),N10="삭제",ISBLANK(N10)),"",
IF(LEFT(N10,5)="Equip",IF(MID(N10,7,1)="4","전설",""),
IF(LEFT(N10,5)="Actor",IF(MID(N10,7,1)="2","전설",""),
"그외없음")))</f>
        <v/>
      </c>
      <c r="AA10" t="str">
        <f ca="1">IF(ISBLANK(AB10),"",
VLOOKUP(AB10,OFFSET(INDIRECT("$A:$B"),0,MATCH(AB$1&amp;"_Verify",INDIRECT("$1:$1"),0)-1),2,0)
)</f>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IF(OR(ISNUMBER(AC10),AC10="삭제",ISBLANK(AC10)),"",
IF(LEFT(AC10,5)="Equip",IF(MID(AC10,7,1)="4","전설",""),
IF(LEFT(AC10,5)="Actor",IF(MID(AC10,7,1)="2","전설",""),
"그외없음")))</f>
        <v/>
      </c>
      <c r="AJ10" t="str">
        <f>IF(ISBLANK($AB10),"",
IF(AND($B10&gt;=VLOOKUP($AB10,$AP:$AS,3,0),$B10&lt;=VLOOKUP($AB10,$AP:$AS,4,0)),"","슬롯타입이상"))</f>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ca="1">IF(ROW()=2,AN10,OFFSET(AM10,-1,0)&amp;IF(LEN(AN10)=0,"",","&amp;AN10))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v>
      </c>
      <c r="AN10" t="str">
        <f ca="1">IF(AL10&lt;&gt;1,"",
"{"""&amp;A$1&amp;""":"&amp;A10
&amp;","""&amp;B$1&amp;""":"&amp;B10
&amp;IF(LEN(AA10)=0,"",","""&amp;AA$1&amp;""":"""&amp;AA10&amp;"""")
&amp;IF(LEN(AC10)=0,"",","""&amp;AC$1&amp;""":"""&amp;AC10&amp;"""")
&amp;IF(LEN(AD10)=0,"",","""&amp;AD$1&amp;""":"&amp;AD10)
&amp;IF(LEN(AE10)=0,"",","""&amp;AE$1&amp;""":"""&amp;AE10&amp;"""")
&amp;IF(LEN(AF10)=0,"",","""&amp;AF$1&amp;""":"&amp;AF10)
&amp;IF(LEN(AG10)=0,"",","""&amp;AG$1&amp;""":"&amp;AG10)&amp;"}")</f>
        <v>{"dy":1,"sl":8}</v>
      </c>
      <c r="AP10" t="s">
        <v>285</v>
      </c>
      <c r="AQ10" t="s">
        <v>288</v>
      </c>
      <c r="AR10">
        <v>8</v>
      </c>
      <c r="AS10">
        <v>11</v>
      </c>
      <c r="AT10">
        <f t="shared" ref="AT10:AT12" ca="1" si="14">COUNTIF(M:M,AP10)</f>
        <v>0</v>
      </c>
      <c r="AU10">
        <f t="shared" ref="AU10:AU12" si="15">COUNTIF(AB:AB,AP10)</f>
        <v>0</v>
      </c>
      <c r="AV10">
        <f t="shared" ca="1" si="3"/>
        <v>0</v>
      </c>
      <c r="AW10">
        <f t="shared" si="4"/>
        <v>0</v>
      </c>
      <c r="AZ10">
        <v>1</v>
      </c>
      <c r="BG10">
        <v>5</v>
      </c>
      <c r="BH10">
        <v>2</v>
      </c>
      <c r="BI10">
        <f t="shared" si="2"/>
        <v>0.5</v>
      </c>
      <c r="BJ10">
        <f t="shared" si="13"/>
        <v>5</v>
      </c>
      <c r="BK10" t="s">
        <v>138</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5"/>
        <v>1.3495276653171392E-3</v>
      </c>
      <c r="BQ10">
        <f t="shared" ca="1" si="6"/>
        <v>9.4250706880301622E-4</v>
      </c>
      <c r="BR10">
        <f t="shared" ca="1" si="7"/>
        <v>1.0193679918450561E-3</v>
      </c>
      <c r="BS10">
        <f t="shared" ca="1" si="8"/>
        <v>0.10796221322537113</v>
      </c>
      <c r="BT10">
        <f t="shared" ca="1" si="11"/>
        <v>7.540056550424129E-2</v>
      </c>
      <c r="BU10">
        <f t="shared" ca="1" si="12"/>
        <v>8.1549439347604488E-2</v>
      </c>
      <c r="BV10" t="str">
        <f ca="1">OFFSET([1]EquipTable!$A$1,ROW()-1,0)</f>
        <v>Equip0401</v>
      </c>
      <c r="BX10">
        <f ca="1">IF(VLOOKUP($CA10,[2]ActorTable!$1:$1048576,MATCH("업데이트순번",[2]ActorTable!$1:$1,0),0)&lt;=$BY$1,1,0)
*IF(MID(CA10,7,1)="2",0.1,1)</f>
        <v>1</v>
      </c>
      <c r="BY10">
        <f t="shared" ca="1" si="9"/>
        <v>3.90625E-2</v>
      </c>
      <c r="BZ10">
        <f t="shared" ca="1" si="10"/>
        <v>0.23828125</v>
      </c>
      <c r="CA10" t="str">
        <f ca="1">OFFSET([2]ActorTable!$A$1,ROW()-1,0)</f>
        <v>Actor1109</v>
      </c>
      <c r="CB10" t="str">
        <f ca="1">VLOOKUP($CA10,[2]ActorTable!$1:$1048576,MATCH("이름참고",[2]ActorTable!$1:$1,0),0)</f>
        <v>닉스</v>
      </c>
    </row>
    <row r="11" spans="1:82">
      <c r="A11">
        <v>1</v>
      </c>
      <c r="B11">
        <v>9</v>
      </c>
      <c r="C11">
        <f>IF(B11&lt;=9,0,
IF(B11=10,1,2))</f>
        <v>0</v>
      </c>
      <c r="D11">
        <f ca="1">RAND()</f>
        <v>0.5211304065421023</v>
      </c>
      <c r="E11">
        <f ca="1">RAND()</f>
        <v>0.28245718031674627</v>
      </c>
      <c r="F11">
        <f ca="1">RAND()</f>
        <v>0.69690870293413398</v>
      </c>
      <c r="G11">
        <f ca="1">RAND()</f>
        <v>0.25424534510497032</v>
      </c>
      <c r="H11">
        <f ca="1">RAND()</f>
        <v>0.90127224193725264</v>
      </c>
      <c r="I11">
        <f ca="1">RAND()</f>
        <v>0.90509056423100476</v>
      </c>
      <c r="M11" t="str">
        <f ca="1">IF(LEN(J11)&lt;&gt;0,J11,VLOOKUP(D11+$B11,$BJ:$BK,MATCH($BK$1,$BJ$1:$BK$1,0),1))</f>
        <v>삭제</v>
      </c>
      <c r="N11" t="str">
        <f ca="1">IF(LEN(K11)&lt;&gt;0,
  IF(LEN($J11)=0,"두 칸 모두 입력",
  IF($J11="지정 장비",K11,INDEX($CA:$CA,MATCH(K11,$CB:$CB,0)))),
IF($M11="삭제","삭제",
IF($M11="지정 장비",VLOOKUP($E11,OFFSET($BS:$BV,0,IF($B11=6,1,IF($B11=7,2,0))),MATCH($BV$1,OFFSET($BS$1:$BV$1,0,IF($B11=6,1,IF($B11=7,2,0))),0),1),
IF(OR($M11="캐릭터 상자 일반등급",$M11="캐릭터 상자 영웅등급"),"삭제",
IF(OR($M11="지정 캐릭터",$M11="지정 캐릭터 PP",IF(ISERROR(FIND("지정 캐릭터 LBP",$M11)),0,1)),
  IF(AND(OR($B11=10,$B11=11),$M11=OFFSET($M11,-1,0)),OFFSET(N11,-1,0),VLOOKUP($E11,$BZ:$CA,MATCH($CA$1,$BZ$1:$CA$1,0),1)),
IF(OR($M11="안 지정 캐릭터 영웅등급",$M11="안 지정 캐릭터 PP 일반등급",$M11="안 지정 캐릭터 PP 영웅등급"),
  IF(AND(OR($B11=10,$B11=11),$M11=OFFSET($M11,-1,0)),OFFSET(N11,-1,0),INT($E11*100000)),
"그외없음"))))))</f>
        <v>삭제</v>
      </c>
      <c r="O11" t="str">
        <f ca="1">IF(LEN(L11)&lt;&gt;0,
  IF(OR(LEN($J11)=0,LEN($K11)=0),"세 칸 모두 입력",L11),
IF($M11="삭제","삭제",
IF(OR($M11="지정 장비",$M11="캐릭터 상자 일반등급",$M11="캐릭터 상자 영웅등급",$M11="지정 캐릭터",IF(ISERROR(FIND("지정 캐릭터 LBP",$M11)),0,1),$M11="안 지정 캐릭터 영웅등급"),1,
IF($M11="지정 캐릭터 PP",
  IF(AND(OR($B11=10,$B11=11),$M11=OFFSET($M11,-1,0)),OFFSET(O11,-1,0),
    VLOOKUP($M11,$AP:$BB,MATCH($AX$1,$AP$1:$BB$1,0),0)+INT($E11*(VLOOKUP($M11,$AP:$BB,MATCH($AY$1,$AP$1:$BB$1,0),0)-VLOOKUP($M11,$AP:$BB,MATCH($AX$1,$AP$1:$BB$1,0),0)+1))),
IF(OR($M11="안 지정 캐릭터 PP 일반등급",$M11="안 지정 캐릭터 PP 영웅등급"),
  IF(AND(OR($B11=10,$B11=11),$M11=OFFSET($M11,-1,0)),OFFSET(O11,-1,0),
    VLOOKUP($M11,$AP:$BB,MATCH($AX$1,$AP$1:$BB$1,0),0)+INT($E11*(VLOOKUP($M11,$AP:$BB,MATCH($AY$1,$AP$1:$BB$1,0),0)-VLOOKUP($M11,$AP:$BB,MATCH($AX$1,$AP$1:$BB$1,0),0)+1))),
"그외없음")))))</f>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ca="1">IF(OR(ISNUMBER(N11),N11="삭제",ISBLANK(N11)),"",
IF(LEFT(N11,5)="Equip",IF(MID(N11,7,1)="4","전설",""),
IF(LEFT(N11,5)="Actor",IF(MID(N11,7,1)="2","전설",""),
"그외없음")))</f>
        <v/>
      </c>
      <c r="AA11" t="str">
        <f ca="1">IF(ISBLANK(AB11),"",
VLOOKUP(AB11,OFFSET(INDIRECT("$A:$B"),0,MATCH(AB$1&amp;"_Verify",INDIRECT("$1:$1"),0)-1),2,0)
)</f>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IF(OR(ISNUMBER(AC11),AC11="삭제",ISBLANK(AC11)),"",
IF(LEFT(AC11,5)="Equip",IF(MID(AC11,7,1)="4","전설",""),
IF(LEFT(AC11,5)="Actor",IF(MID(AC11,7,1)="2","전설",""),
"그외없음")))</f>
        <v/>
      </c>
      <c r="AJ11" t="str">
        <f>IF(ISBLANK($AB11),"",
IF(AND($B11&gt;=VLOOKUP($AB11,$AP:$AS,3,0),$B11&lt;=VLOOKUP($AB11,$AP:$AS,4,0)),"","슬롯타입이상"))</f>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ca="1">IF(ROW()=2,AN11,OFFSET(AM11,-1,0)&amp;IF(LEN(AN11)=0,"",","&amp;AN11))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v>
      </c>
      <c r="AN11" t="str">
        <f ca="1">IF(AL11&lt;&gt;1,"",
"{"""&amp;A$1&amp;""":"&amp;A11
&amp;","""&amp;B$1&amp;""":"&amp;B11
&amp;IF(LEN(AA11)=0,"",","""&amp;AA$1&amp;""":"""&amp;AA11&amp;"""")
&amp;IF(LEN(AC11)=0,"",","""&amp;AC$1&amp;""":"""&amp;AC11&amp;"""")
&amp;IF(LEN(AD11)=0,"",","""&amp;AD$1&amp;""":"&amp;AD11)
&amp;IF(LEN(AE11)=0,"",","""&amp;AE$1&amp;""":"""&amp;AE11&amp;"""")
&amp;IF(LEN(AF11)=0,"",","""&amp;AF$1&amp;""":"&amp;AF11)
&amp;IF(LEN(AG11)=0,"",","""&amp;AG$1&amp;""":"&amp;AG11)&amp;"}")</f>
        <v>{"dy":1,"sl":9}</v>
      </c>
      <c r="AP11" t="s">
        <v>286</v>
      </c>
      <c r="AQ11" t="s">
        <v>289</v>
      </c>
      <c r="AR11">
        <v>8</v>
      </c>
      <c r="AS11">
        <v>11</v>
      </c>
      <c r="AT11">
        <f t="shared" ca="1" si="14"/>
        <v>0</v>
      </c>
      <c r="AU11">
        <f t="shared" si="15"/>
        <v>4</v>
      </c>
      <c r="AV11">
        <f t="shared" ca="1" si="3"/>
        <v>0</v>
      </c>
      <c r="AW11">
        <f t="shared" si="4"/>
        <v>0</v>
      </c>
      <c r="AZ11">
        <v>1</v>
      </c>
      <c r="BG11">
        <v>5</v>
      </c>
      <c r="BH11">
        <v>1</v>
      </c>
      <c r="BI11">
        <f t="shared" si="2"/>
        <v>0.25</v>
      </c>
      <c r="BJ11">
        <f t="shared" si="13"/>
        <v>5.5</v>
      </c>
      <c r="BK11" t="s">
        <v>142</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5"/>
        <v>1.3495276653171392E-3</v>
      </c>
      <c r="BQ11">
        <f t="shared" ca="1" si="6"/>
        <v>9.4250706880301622E-4</v>
      </c>
      <c r="BR11">
        <f t="shared" ca="1" si="7"/>
        <v>1.0193679918450561E-3</v>
      </c>
      <c r="BS11">
        <f t="shared" ca="1" si="8"/>
        <v>0.10931174089068826</v>
      </c>
      <c r="BT11">
        <f t="shared" ca="1" si="11"/>
        <v>7.6343072573044304E-2</v>
      </c>
      <c r="BU11">
        <f t="shared" ca="1" si="12"/>
        <v>8.2568807339449546E-2</v>
      </c>
      <c r="BV11" t="str">
        <f ca="1">OFFSET([1]EquipTable!$A$1,ROW()-1,0)</f>
        <v>Equip0402</v>
      </c>
      <c r="BX11">
        <f ca="1">IF(VLOOKUP($CA11,[2]ActorTable!$1:$1048576,MATCH("업데이트순번",[2]ActorTable!$1:$1,0),0)&lt;=$BY$1,1,0)
*IF(MID(CA11,7,1)="2",0.1,1)</f>
        <v>1</v>
      </c>
      <c r="BY11">
        <f t="shared" ca="1" si="9"/>
        <v>3.90625E-2</v>
      </c>
      <c r="BZ11">
        <f t="shared" ca="1" si="10"/>
        <v>0.27734375</v>
      </c>
      <c r="CA11" t="str">
        <f ca="1">OFFSET([2]ActorTable!$A$1,ROW()-1,0)</f>
        <v>Actor2010</v>
      </c>
      <c r="CB11" t="str">
        <f ca="1">VLOOKUP($CA11,[2]ActorTable!$1:$1048576,MATCH("이름참고",[2]ActorTable!$1:$1,0),0)</f>
        <v>그루퍼스</v>
      </c>
    </row>
    <row r="12" spans="1:82">
      <c r="A12">
        <v>2</v>
      </c>
      <c r="B12">
        <v>0</v>
      </c>
      <c r="C12">
        <f>IF(B12&lt;=9,0,
IF(B12=10,1,2))</f>
        <v>0</v>
      </c>
      <c r="D12">
        <f ca="1">RAND()</f>
        <v>0.37348985149849545</v>
      </c>
      <c r="E12">
        <f ca="1">RAND()</f>
        <v>0.68024097124285288</v>
      </c>
      <c r="F12">
        <f ca="1">RAND()</f>
        <v>4.4277739596061405E-3</v>
      </c>
      <c r="G12">
        <f ca="1">RAND()</f>
        <v>0.8041036774704422</v>
      </c>
      <c r="H12">
        <f ca="1">RAND()</f>
        <v>1.6513264547240891E-2</v>
      </c>
      <c r="I12">
        <f ca="1">RAND()</f>
        <v>0.53354623026887416</v>
      </c>
      <c r="M12" t="str">
        <f ca="1">IF(LEN(J12)&lt;&gt;0,J12,VLOOKUP(D12+$B12,$BJ:$BK,MATCH($BK$1,$BJ$1:$BK$1,0),1))</f>
        <v>지정 장비</v>
      </c>
      <c r="N12" t="str">
        <f ca="1">IF(LEN(K12)&lt;&gt;0,
  IF(LEN($J12)=0,"두 칸 모두 입력",
  IF($J12="지정 장비",K12,INDEX($CA:$CA,MATCH(K12,$CB:$CB,0)))),
IF($M12="삭제","삭제",
IF($M12="지정 장비",VLOOKUP($E12,OFFSET($BS:$BV,0,IF($B12=6,1,IF($B12=7,2,0))),MATCH($BV$1,OFFSET($BS$1:$BV$1,0,IF($B12=6,1,IF($B12=7,2,0))),0),1),
IF(OR($M12="캐릭터 상자 일반등급",$M12="캐릭터 상자 영웅등급"),"삭제",
IF(OR($M12="지정 캐릭터",$M12="지정 캐릭터 PP",IF(ISERROR(FIND("지정 캐릭터 LBP",$M12)),0,1)),
  IF(AND(OR($B12=10,$B12=11),$M12=OFFSET($M12,-1,0)),OFFSET(N12,-1,0),VLOOKUP($E12,$BZ:$CA,MATCH($CA$1,$BZ$1:$CA$1,0),1)),
IF(OR($M12="안 지정 캐릭터 영웅등급",$M12="안 지정 캐릭터 PP 일반등급",$M12="안 지정 캐릭터 PP 영웅등급"),
  IF(AND(OR($B12=10,$B12=11),$M12=OFFSET($M12,-1,0)),OFFSET(N12,-1,0),INT($E12*100000)),
"그외없음"))))))</f>
        <v>Equip6001</v>
      </c>
      <c r="O12">
        <f ca="1">IF(LEN(L12)&lt;&gt;0,
  IF(OR(LEN($J12)=0,LEN($K12)=0),"세 칸 모두 입력",L12),
IF($M12="삭제","삭제",
IF(OR($M12="지정 장비",$M12="캐릭터 상자 일반등급",$M12="캐릭터 상자 영웅등급",$M12="지정 캐릭터",IF(ISERROR(FIND("지정 캐릭터 LBP",$M12)),0,1),$M12="안 지정 캐릭터 영웅등급"),1,
IF($M12="지정 캐릭터 PP",
  IF(AND(OR($B12=10,$B12=11),$M12=OFFSET($M12,-1,0)),OFFSET(O12,-1,0),
    VLOOKUP($M12,$AP:$BB,MATCH($AX$1,$AP$1:$BB$1,0),0)+INT($E12*(VLOOKUP($M12,$AP:$BB,MATCH($AY$1,$AP$1:$BB$1,0),0)-VLOOKUP($M12,$AP:$BB,MATCH($AX$1,$AP$1:$BB$1,0),0)+1))),
IF(OR($M12="안 지정 캐릭터 PP 일반등급",$M12="안 지정 캐릭터 PP 영웅등급"),
  IF(AND(OR($B12=10,$B12=11),$M12=OFFSET($M12,-1,0)),OFFSET(O12,-1,0),
    VLOOKUP($M12,$AP:$BB,MATCH($AX$1,$AP$1:$BB$1,0),0)+INT($E12*(VLOOKUP($M12,$AP:$BB,MATCH($AY$1,$AP$1:$BB$1,0),0)-VLOOKUP($M12,$AP:$BB,MATCH($AX$1,$AP$1:$BB$1,0),0)+1))),
"그외없음")))))</f>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2000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ca="1">IF(OR(ISNUMBER(N12),N12="삭제",ISBLANK(N12)),"",
IF(LEFT(N12,5)="Equip",IF(MID(N12,7,1)="4","전설",""),
IF(LEFT(N12,5)="Actor",IF(MID(N12,7,1)="2","전설",""),
"그외없음")))</f>
        <v/>
      </c>
      <c r="U12" t="s">
        <v>82</v>
      </c>
      <c r="V12" t="s">
        <v>201</v>
      </c>
      <c r="W12">
        <v>1</v>
      </c>
      <c r="X12" t="s">
        <v>125</v>
      </c>
      <c r="Z12">
        <v>2000</v>
      </c>
      <c r="AA12" t="str">
        <f ca="1">IF(ISBLANK(AB12),"",
VLOOKUP(AB12,OFFSET(INDIRECT("$A:$B"),0,MATCH(AB$1&amp;"_Verify",INDIRECT("$1:$1"),0)-1),2,0)
)</f>
        <v>fe</v>
      </c>
      <c r="AB12" t="s">
        <v>82</v>
      </c>
      <c r="AC12" t="s">
        <v>470</v>
      </c>
      <c r="AD12">
        <v>1</v>
      </c>
      <c r="AE12" t="s">
        <v>125</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IF(OR(ISNUMBER(AC12),AC12="삭제",ISBLANK(AC12)),"",
IF(LEFT(AC12,5)="Equip",IF(MID(AC12,7,1)="4","전설",""),
IF(LEFT(AC12,5)="Actor",IF(MID(AC12,7,1)="2","전설",""),
"그외없음")))</f>
        <v/>
      </c>
      <c r="AJ12" t="str">
        <f>IF(ISBLANK($AB12),"",
IF(AND($B12&gt;=VLOOKUP($AB12,$AP:$AS,3,0),$B12&lt;=VLOOKUP($AB12,$AP:$AS,4,0)),"","슬롯타입이상"))</f>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ca="1">IF(ROW()=2,AN12,OFFSET(AM12,-1,0)&amp;IF(LEN(AN12)=0,"",","&amp;AN12))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v>
      </c>
      <c r="AN12" t="str">
        <f ca="1">IF(AL12&lt;&gt;1,"",
"{"""&amp;A$1&amp;""":"&amp;A12
&amp;","""&amp;B$1&amp;""":"&amp;B12
&amp;IF(LEN(AA12)=0,"",","""&amp;AA$1&amp;""":"""&amp;AA12&amp;"""")
&amp;IF(LEN(AC12)=0,"",","""&amp;AC$1&amp;""":"""&amp;AC12&amp;"""")
&amp;IF(LEN(AD12)=0,"",","""&amp;AD$1&amp;""":"&amp;AD12)
&amp;IF(LEN(AE12)=0,"",","""&amp;AE$1&amp;""":"""&amp;AE12&amp;"""")
&amp;IF(LEN(AF12)=0,"",","""&amp;AF$1&amp;""":"&amp;AF12)
&amp;IF(LEN(AG12)=0,"",","""&amp;AG$1&amp;""":"&amp;AG12)&amp;"}")</f>
        <v>{"dy":2,"sl":0,"tp":"fe","vl":"Equip1202","cn":1,"pt":"GO","pr":3300}</v>
      </c>
      <c r="AP12" t="s">
        <v>287</v>
      </c>
      <c r="AQ12" t="s">
        <v>290</v>
      </c>
      <c r="AR12">
        <v>8</v>
      </c>
      <c r="AS12">
        <v>11</v>
      </c>
      <c r="AT12">
        <f t="shared" ca="1" si="14"/>
        <v>0</v>
      </c>
      <c r="AU12">
        <f t="shared" si="15"/>
        <v>4</v>
      </c>
      <c r="AV12">
        <f t="shared" ca="1" si="3"/>
        <v>0</v>
      </c>
      <c r="AW12">
        <f t="shared" si="4"/>
        <v>0</v>
      </c>
      <c r="AZ12">
        <v>1.2</v>
      </c>
      <c r="BG12">
        <v>5</v>
      </c>
      <c r="BH12">
        <v>1</v>
      </c>
      <c r="BI12">
        <f t="shared" si="2"/>
        <v>0.25</v>
      </c>
      <c r="BJ12">
        <f t="shared" si="13"/>
        <v>5.75</v>
      </c>
      <c r="BK12" t="s">
        <v>143</v>
      </c>
      <c r="BM12">
        <f ca="1">IF(VLOOKUP($BV12,[1]EquipTable!$1:$1048576,MATCH("업데이트순번",[1]EquipTable!$1:$1,0),0)&lt;=$BP$1,1,0)
*IF(MID(BV12,7,1)="4",0.1,1)</f>
        <v>0.1</v>
      </c>
      <c r="BN12">
        <f ca="1">IF(VLOOKUP($BV12,[1]EquipTable!$1:$1048576,MATCH("업데이트순번",[1]EquipTable!$1:$1,0),0)&lt;=$BP$1,1,0)
*IF(MID(BV12,7,1)="4",0.1,1)
*IF(AND(MID(BV12,7,1)&lt;&gt;"4",OR(MID(BV12,6,1)="6",MID(BV12,6,1)="7")),3,1)</f>
        <v>0.1</v>
      </c>
      <c r="BO12">
        <f ca="1">IF(VLOOKUP($BV12,[1]EquipTable!$1:$1048576,MATCH("업데이트순번",[1]EquipTable!$1:$1,0),0)&lt;=$BP$1,1,0)
*IF(MID(BV12,7,1)="4",0.1,1)
*IF(AND(MID(BV12,7,1)&lt;&gt;"4",MID(BV12,6,1)="8"),4,1)</f>
        <v>0.1</v>
      </c>
      <c r="BP12">
        <f t="shared" ca="1" si="5"/>
        <v>1.3495276653171392E-3</v>
      </c>
      <c r="BQ12">
        <f t="shared" ca="1" si="6"/>
        <v>9.4250706880301622E-4</v>
      </c>
      <c r="BR12">
        <f t="shared" ca="1" si="7"/>
        <v>1.0193679918450561E-3</v>
      </c>
      <c r="BS12">
        <f t="shared" ca="1" si="8"/>
        <v>0.1106612685560054</v>
      </c>
      <c r="BT12">
        <f t="shared" ca="1" si="11"/>
        <v>7.7285579641847318E-2</v>
      </c>
      <c r="BU12">
        <f t="shared" ca="1" si="12"/>
        <v>8.3588175331294604E-2</v>
      </c>
      <c r="BV12" t="str">
        <f ca="1">OFFSET([1]EquipTable!$A$1,ROW()-1,0)</f>
        <v>Equip0403</v>
      </c>
      <c r="BX12">
        <f ca="1">IF(VLOOKUP($CA12,[2]ActorTable!$1:$1048576,MATCH("업데이트순번",[2]ActorTable!$1:$1,0),0)&lt;=$BY$1,1,0)
*IF(MID(CA12,7,1)="2",0.1,1)</f>
        <v>1</v>
      </c>
      <c r="BY12">
        <f t="shared" ca="1" si="9"/>
        <v>3.90625E-2</v>
      </c>
      <c r="BZ12">
        <f t="shared" ca="1" si="10"/>
        <v>0.31640625</v>
      </c>
      <c r="CA12" t="str">
        <f ca="1">OFFSET([2]ActorTable!$A$1,ROW()-1,0)</f>
        <v>Actor2011</v>
      </c>
      <c r="CB12" t="str">
        <f ca="1">VLOOKUP($CA12,[2]ActorTable!$1:$1048576,MATCH("이름참고",[2]ActorTable!$1:$1,0),0)</f>
        <v>클라크</v>
      </c>
    </row>
    <row r="13" spans="1:82">
      <c r="A13">
        <v>2</v>
      </c>
      <c r="B13">
        <v>1</v>
      </c>
      <c r="C13">
        <f>IF(B13&lt;=9,0,
IF(B13=10,1,2))</f>
        <v>0</v>
      </c>
      <c r="D13">
        <f ca="1">RAND()</f>
        <v>0.43742667898385934</v>
      </c>
      <c r="E13">
        <f ca="1">RAND()</f>
        <v>5.3757756056301842E-3</v>
      </c>
      <c r="F13">
        <f ca="1">RAND()</f>
        <v>0.4825331591118901</v>
      </c>
      <c r="G13">
        <f ca="1">RAND()</f>
        <v>0.49639716503109887</v>
      </c>
      <c r="H13">
        <f ca="1">RAND()</f>
        <v>0.48405859450442734</v>
      </c>
      <c r="I13">
        <f ca="1">RAND()</f>
        <v>0.63400660967409495</v>
      </c>
      <c r="M13" t="str">
        <f ca="1">IF(LEN(J13)&lt;&gt;0,J13,VLOOKUP(D13+$B13,$BJ:$BK,MATCH($BK$1,$BJ$1:$BK$1,0),1))</f>
        <v>지정 장비</v>
      </c>
      <c r="N13" t="str">
        <f ca="1">IF(LEN(K13)&lt;&gt;0,
  IF(LEN($J13)=0,"두 칸 모두 입력",
  IF($J13="지정 장비",K13,INDEX($CA:$CA,MATCH(K13,$CB:$CB,0)))),
IF($M13="삭제","삭제",
IF($M13="지정 장비",VLOOKUP($E13,OFFSET($BS:$BV,0,IF($B13=6,1,IF($B13=7,2,0))),MATCH($BV$1,OFFSET($BS$1:$BV$1,0,IF($B13=6,1,IF($B13=7,2,0))),0),1),
IF(OR($M13="캐릭터 상자 일반등급",$M13="캐릭터 상자 영웅등급"),"삭제",
IF(OR($M13="지정 캐릭터",$M13="지정 캐릭터 PP",IF(ISERROR(FIND("지정 캐릭터 LBP",$M13)),0,1)),
  IF(AND(OR($B13=10,$B13=11),$M13=OFFSET($M13,-1,0)),OFFSET(N13,-1,0),VLOOKUP($E13,$BZ:$CA,MATCH($CA$1,$BZ$1:$CA$1,0),1)),
IF(OR($M13="안 지정 캐릭터 영웅등급",$M13="안 지정 캐릭터 PP 일반등급",$M13="안 지정 캐릭터 PP 영웅등급"),
  IF(AND(OR($B13=10,$B13=11),$M13=OFFSET($M13,-1,0)),OFFSET(N13,-1,0),INT($E13*100000)),
"그외없음"))))))</f>
        <v>Equip0001</v>
      </c>
      <c r="O13">
        <f ca="1">IF(LEN(L13)&lt;&gt;0,
  IF(OR(LEN($J13)=0,LEN($K13)=0),"세 칸 모두 입력",L13),
IF($M13="삭제","삭제",
IF(OR($M13="지정 장비",$M13="캐릭터 상자 일반등급",$M13="캐릭터 상자 영웅등급",$M13="지정 캐릭터",IF(ISERROR(FIND("지정 캐릭터 LBP",$M13)),0,1),$M13="안 지정 캐릭터 영웅등급"),1,
IF($M13="지정 캐릭터 PP",
  IF(AND(OR($B13=10,$B13=11),$M13=OFFSET($M13,-1,0)),OFFSET(O13,-1,0),
    VLOOKUP($M13,$AP:$BB,MATCH($AX$1,$AP$1:$BB$1,0),0)+INT($E13*(VLOOKUP($M13,$AP:$BB,MATCH($AY$1,$AP$1:$BB$1,0),0)-VLOOKUP($M13,$AP:$BB,MATCH($AX$1,$AP$1:$BB$1,0),0)+1))),
IF(OR($M13="안 지정 캐릭터 PP 일반등급",$M13="안 지정 캐릭터 PP 영웅등급"),
  IF(AND(OR($B13=10,$B13=11),$M13=OFFSET($M13,-1,0)),OFFSET(O13,-1,0),
    VLOOKUP($M13,$AP:$BB,MATCH($AX$1,$AP$1:$BB$1,0),0)+INT($E13*(VLOOKUP($M13,$AP:$BB,MATCH($AY$1,$AP$1:$BB$1,0),0)-VLOOKUP($M13,$AP:$BB,MATCH($AX$1,$AP$1:$BB$1,0),0)+1))),
"그외없음")))))</f>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800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ca="1">IF(OR(ISNUMBER(N13),N13="삭제",ISBLANK(N13)),"",
IF(LEFT(N13,5)="Equip",IF(MID(N13,7,1)="4","전설",""),
IF(LEFT(N13,5)="Actor",IF(MID(N13,7,1)="2","전설",""),
"그외없음")))</f>
        <v/>
      </c>
      <c r="U13" t="s">
        <v>82</v>
      </c>
      <c r="V13" t="s">
        <v>194</v>
      </c>
      <c r="W13">
        <v>1</v>
      </c>
      <c r="X13" t="s">
        <v>125</v>
      </c>
      <c r="Z13">
        <v>7700</v>
      </c>
      <c r="AA13" t="str">
        <f ca="1">IF(ISBLANK(AB13),"",
VLOOKUP(AB13,OFFSET(INDIRECT("$A:$B"),0,MATCH(AB$1&amp;"_Verify",INDIRECT("$1:$1"),0)-1),2,0)
)</f>
        <v>upn</v>
      </c>
      <c r="AB13" t="s">
        <v>92</v>
      </c>
      <c r="AC13">
        <v>19736</v>
      </c>
      <c r="AD13">
        <v>5</v>
      </c>
      <c r="AE13" t="s">
        <v>125</v>
      </c>
      <c r="AG13">
        <v>1500</v>
      </c>
      <c r="AH13" t="str">
        <f>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IF(OR(ISNUMBER(AC13),AC13="삭제",ISBLANK(AC13)),"",
IF(LEFT(AC13,5)="Equip",IF(MID(AC13,7,1)="4","전설",""),
IF(LEFT(AC13,5)="Actor",IF(MID(AC13,7,1)="2","전설",""),
"그외없음")))</f>
        <v/>
      </c>
      <c r="AJ13" t="str">
        <f>IF(ISBLANK($AB13),"",
IF(AND($B13&gt;=VLOOKUP($AB13,$AP:$AS,3,0),$B13&lt;=VLOOKUP($AB13,$AP:$AS,4,0)),"","슬롯타입이상"))</f>
        <v/>
      </c>
      <c r="AK13" t="str">
        <f>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
      </c>
      <c r="AL13">
        <v>1</v>
      </c>
      <c r="AM13" t="str">
        <f ca="1">IF(ROW()=2,AN13,OFFSET(AM13,-1,0)&amp;IF(LEN(AN13)=0,"",","&amp;AN13))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v>
      </c>
      <c r="AN13" t="str">
        <f ca="1">IF(AL13&lt;&gt;1,"",
"{"""&amp;A$1&amp;""":"&amp;A13
&amp;","""&amp;B$1&amp;""":"&amp;B13
&amp;IF(LEN(AA13)=0,"",","""&amp;AA$1&amp;""":"""&amp;AA13&amp;"""")
&amp;IF(LEN(AC13)=0,"",","""&amp;AC$1&amp;""":"""&amp;AC13&amp;"""")
&amp;IF(LEN(AD13)=0,"",","""&amp;AD$1&amp;""":"&amp;AD13)
&amp;IF(LEN(AE13)=0,"",","""&amp;AE$1&amp;""":"""&amp;AE13&amp;"""")
&amp;IF(LEN(AF13)=0,"",","""&amp;AF$1&amp;""":"&amp;AF13)
&amp;IF(LEN(AG13)=0,"",","""&amp;AG$1&amp;""":"&amp;AG13)&amp;"}")</f>
        <v>{"dy":2,"sl":1,"tp":"upn","vl":"19736","cn":5,"pt":"GO","pr":1500}</v>
      </c>
      <c r="AP13" t="s">
        <v>90</v>
      </c>
      <c r="AQ13" t="s">
        <v>74</v>
      </c>
      <c r="AR13">
        <v>8</v>
      </c>
      <c r="AS13">
        <v>11</v>
      </c>
      <c r="AT13">
        <f t="shared" ca="1" si="0"/>
        <v>0</v>
      </c>
      <c r="AU13">
        <f t="shared" si="1"/>
        <v>0</v>
      </c>
      <c r="AV13">
        <f t="shared" ca="1" si="3"/>
        <v>0</v>
      </c>
      <c r="AW13">
        <f t="shared" si="4"/>
        <v>0</v>
      </c>
      <c r="AZ13">
        <v>119</v>
      </c>
      <c r="BA13">
        <v>179</v>
      </c>
      <c r="BB13">
        <v>200</v>
      </c>
      <c r="BC13">
        <v>210</v>
      </c>
      <c r="BG13">
        <v>6</v>
      </c>
      <c r="BH13">
        <v>1</v>
      </c>
      <c r="BI13">
        <f t="shared" si="2"/>
        <v>1</v>
      </c>
      <c r="BJ13">
        <f t="shared" si="13"/>
        <v>6</v>
      </c>
      <c r="BK13" t="s">
        <v>138</v>
      </c>
      <c r="BM13">
        <f ca="1">IF(VLOOKUP($BV13,[1]EquipTable!$1:$1048576,MATCH("업데이트순번",[1]EquipTable!$1:$1,0),0)&lt;=$BP$1,1,0)
*IF(MID(BV13,7,1)="4",0.1,1)</f>
        <v>0.1</v>
      </c>
      <c r="BN13">
        <f ca="1">IF(VLOOKUP($BV13,[1]EquipTable!$1:$1048576,MATCH("업데이트순번",[1]EquipTable!$1:$1,0),0)&lt;=$BP$1,1,0)
*IF(MID(BV13,7,1)="4",0.1,1)
*IF(AND(MID(BV13,7,1)&lt;&gt;"4",OR(MID(BV13,6,1)="6",MID(BV13,6,1)="7")),3,1)</f>
        <v>0.1</v>
      </c>
      <c r="BO13">
        <f ca="1">IF(VLOOKUP($BV13,[1]EquipTable!$1:$1048576,MATCH("업데이트순번",[1]EquipTable!$1:$1,0),0)&lt;=$BP$1,1,0)
*IF(MID(BV13,7,1)="4",0.1,1)
*IF(AND(MID(BV13,7,1)&lt;&gt;"4",MID(BV13,6,1)="8"),4,1)</f>
        <v>0.1</v>
      </c>
      <c r="BP13">
        <f t="shared" ca="1" si="5"/>
        <v>1.3495276653171392E-3</v>
      </c>
      <c r="BQ13">
        <f t="shared" ca="1" si="6"/>
        <v>9.4250706880301622E-4</v>
      </c>
      <c r="BR13">
        <f t="shared" ca="1" si="7"/>
        <v>1.0193679918450561E-3</v>
      </c>
      <c r="BS13">
        <f t="shared" ca="1" si="8"/>
        <v>0.11201079622132254</v>
      </c>
      <c r="BT13">
        <f t="shared" ca="1" si="11"/>
        <v>7.8228086710650332E-2</v>
      </c>
      <c r="BU13">
        <f t="shared" ca="1" si="12"/>
        <v>8.4607543323139661E-2</v>
      </c>
      <c r="BV13" t="str">
        <f ca="1">OFFSET([1]EquipTable!$A$1,ROW()-1,0)</f>
        <v>Equip0404</v>
      </c>
      <c r="BX13">
        <f ca="1">IF(VLOOKUP($CA13,[2]ActorTable!$1:$1048576,MATCH("업데이트순번",[2]ActorTable!$1:$1,0),0)&lt;=$BY$1,1,0)
*IF(MID(CA13,7,1)="2",0.1,1)</f>
        <v>0</v>
      </c>
      <c r="BY13">
        <f t="shared" ca="1" si="9"/>
        <v>0</v>
      </c>
      <c r="BZ13">
        <f t="shared" ca="1" si="10"/>
        <v>0.35546875</v>
      </c>
      <c r="CA13" t="str">
        <f ca="1">OFFSET([2]ActorTable!$A$1,ROW()-1,0)</f>
        <v>Actor3212</v>
      </c>
      <c r="CB13" t="str">
        <f ca="1">VLOOKUP($CA13,[2]ActorTable!$1:$1048576,MATCH("이름참고",[2]ActorTable!$1:$1,0),0)</f>
        <v>메릴</v>
      </c>
    </row>
    <row r="14" spans="1:82">
      <c r="A14">
        <v>2</v>
      </c>
      <c r="B14">
        <v>2</v>
      </c>
      <c r="C14">
        <f>IF(B14&lt;=9,0,
IF(B14=10,1,2))</f>
        <v>0</v>
      </c>
      <c r="D14">
        <f ca="1">RAND()</f>
        <v>0.92430436284645801</v>
      </c>
      <c r="E14">
        <f ca="1">RAND()</f>
        <v>0.808032327130629</v>
      </c>
      <c r="F14">
        <f ca="1">RAND()</f>
        <v>0.26103826435457833</v>
      </c>
      <c r="G14">
        <f ca="1">RAND()</f>
        <v>0.85862270618991432</v>
      </c>
      <c r="H14">
        <f ca="1">RAND()</f>
        <v>0.87807187443621315</v>
      </c>
      <c r="I14">
        <f ca="1">RAND()</f>
        <v>0.40969300900756034</v>
      </c>
      <c r="M14" t="str">
        <f ca="1">IF(LEN(J14)&lt;&gt;0,J14,VLOOKUP(D14+$B14,$BJ:$BK,MATCH($BK$1,$BJ$1:$BK$1,0),1))</f>
        <v>안 지정 캐릭터 PP 영웅등급</v>
      </c>
      <c r="N14">
        <f ca="1">IF(LEN(K14)&lt;&gt;0,
  IF(LEN($J14)=0,"두 칸 모두 입력",
  IF($J14="지정 장비",K14,INDEX($CA:$CA,MATCH(K14,$CB:$CB,0)))),
IF($M14="삭제","삭제",
IF($M14="지정 장비",VLOOKUP($E14,OFFSET($BS:$BV,0,IF($B14=6,1,IF($B14=7,2,0))),MATCH($BV$1,OFFSET($BS$1:$BV$1,0,IF($B14=6,1,IF($B14=7,2,0))),0),1),
IF(OR($M14="캐릭터 상자 일반등급",$M14="캐릭터 상자 영웅등급"),"삭제",
IF(OR($M14="지정 캐릭터",$M14="지정 캐릭터 PP",IF(ISERROR(FIND("지정 캐릭터 LBP",$M14)),0,1)),
  IF(AND(OR($B14=10,$B14=11),$M14=OFFSET($M14,-1,0)),OFFSET(N14,-1,0),VLOOKUP($E14,$BZ:$CA,MATCH($CA$1,$BZ$1:$CA$1,0),1)),
IF(OR($M14="안 지정 캐릭터 영웅등급",$M14="안 지정 캐릭터 PP 일반등급",$M14="안 지정 캐릭터 PP 영웅등급"),
  IF(AND(OR($B14=10,$B14=11),$M14=OFFSET($M14,-1,0)),OFFSET(N14,-1,0),INT($E14*100000)),
"그외없음"))))))</f>
        <v>80803</v>
      </c>
      <c r="O14">
        <f ca="1">IF(LEN(L14)&lt;&gt;0,
  IF(OR(LEN($J14)=0,LEN($K14)=0),"세 칸 모두 입력",L14),
IF($M14="삭제","삭제",
IF(OR($M14="지정 장비",$M14="캐릭터 상자 일반등급",$M14="캐릭터 상자 영웅등급",$M14="지정 캐릭터",IF(ISERROR(FIND("지정 캐릭터 LBP",$M14)),0,1),$M14="안 지정 캐릭터 영웅등급"),1,
IF($M14="지정 캐릭터 PP",
  IF(AND(OR($B14=10,$B14=11),$M14=OFFSET($M14,-1,0)),OFFSET(O14,-1,0),
    VLOOKUP($M14,$AP:$BB,MATCH($AX$1,$AP$1:$BB$1,0),0)+INT($E14*(VLOOKUP($M14,$AP:$BB,MATCH($AY$1,$AP$1:$BB$1,0),0)-VLOOKUP($M14,$AP:$BB,MATCH($AX$1,$AP$1:$BB$1,0),0)+1))),
IF(OR($M14="안 지정 캐릭터 PP 일반등급",$M14="안 지정 캐릭터 PP 영웅등급"),
  IF(AND(OR($B14=10,$B14=11),$M14=OFFSET($M14,-1,0)),OFFSET(O14,-1,0),
    VLOOKUP($M14,$AP:$BB,MATCH($AX$1,$AP$1:$BB$1,0),0)+INT($E14*(VLOOKUP($M14,$AP:$BB,MATCH($AY$1,$AP$1:$BB$1,0),0)-VLOOKUP($M14,$AP:$BB,MATCH($AX$1,$AP$1:$BB$1,0),0)+1))),
"그외없음")))))</f>
        <v>12</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3600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ca="1">IF(OR(ISNUMBER(N14),N14="삭제",ISBLANK(N14)),"",
IF(LEFT(N14,5)="Equip",IF(MID(N14,7,1)="4","전설",""),
IF(LEFT(N14,5)="Actor",IF(MID(N14,7,1)="2","전설",""),
"그외없음")))</f>
        <v/>
      </c>
      <c r="U14" t="s">
        <v>91</v>
      </c>
      <c r="V14">
        <v>34958</v>
      </c>
      <c r="W14">
        <v>7</v>
      </c>
      <c r="X14" t="s">
        <v>125</v>
      </c>
      <c r="Z14">
        <v>2100</v>
      </c>
      <c r="AA14" t="str">
        <f ca="1">IF(ISBLANK(AB14),"",
VLOOKUP(AB14,OFFSET(INDIRECT("$A:$B"),0,MATCH(AB$1&amp;"_Verify",INDIRECT("$1:$1"),0)-1),2,0)
)</f>
        <v>fe</v>
      </c>
      <c r="AB14" t="s">
        <v>82</v>
      </c>
      <c r="AC14" t="s">
        <v>399</v>
      </c>
      <c r="AD14">
        <v>1</v>
      </c>
      <c r="AE14" t="s">
        <v>125</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IF(OR(ISNUMBER(AC14),AC14="삭제",ISBLANK(AC14)),"",
IF(LEFT(AC14,5)="Equip",IF(MID(AC14,7,1)="4","전설",""),
IF(LEFT(AC14,5)="Actor",IF(MID(AC14,7,1)="2","전설",""),
"그외없음")))</f>
        <v/>
      </c>
      <c r="AJ14" t="str">
        <f>IF(ISBLANK($AB14),"",
IF(AND($B14&gt;=VLOOKUP($AB14,$AP:$AS,3,0),$B14&lt;=VLOOKUP($AB14,$AP:$AS,4,0)),"","슬롯타입이상"))</f>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피의 착즙기</v>
      </c>
      <c r="AL14">
        <v>1</v>
      </c>
      <c r="AM14" t="str">
        <f ca="1">IF(ROW()=2,AN14,OFFSET(AM14,-1,0)&amp;IF(LEN(AN14)=0,"",","&amp;AN14))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v>
      </c>
      <c r="AN14" t="str">
        <f ca="1">IF(AL14&lt;&gt;1,"",
"{"""&amp;A$1&amp;""":"&amp;A14
&amp;","""&amp;B$1&amp;""":"&amp;B14
&amp;IF(LEN(AA14)=0,"",","""&amp;AA$1&amp;""":"""&amp;AA14&amp;"""")
&amp;IF(LEN(AC14)=0,"",","""&amp;AC$1&amp;""":"""&amp;AC14&amp;"""")
&amp;IF(LEN(AD14)=0,"",","""&amp;AD$1&amp;""":"&amp;AD14)
&amp;IF(LEN(AE14)=0,"",","""&amp;AE$1&amp;""":"""&amp;AE14&amp;"""")
&amp;IF(LEN(AF14)=0,"",","""&amp;AF$1&amp;""":"&amp;AF14)
&amp;IF(LEN(AG14)=0,"",","""&amp;AG$1&amp;""":"&amp;AG14)&amp;"}")</f>
        <v>{"dy":2,"sl":2,"tp":"fe","vl":"Equip4002","cn":1,"pt":"GO","pr":600}</v>
      </c>
      <c r="AP14" t="s">
        <v>92</v>
      </c>
      <c r="AQ14" t="s">
        <v>76</v>
      </c>
      <c r="AR14">
        <v>0</v>
      </c>
      <c r="AS14">
        <v>11</v>
      </c>
      <c r="AT14">
        <f t="shared" ca="1" si="0"/>
        <v>61</v>
      </c>
      <c r="AU14">
        <f t="shared" si="1"/>
        <v>57</v>
      </c>
      <c r="AV14">
        <f t="shared" ca="1" si="3"/>
        <v>0</v>
      </c>
      <c r="AW14">
        <f t="shared" si="4"/>
        <v>0</v>
      </c>
      <c r="AX14">
        <v>3</v>
      </c>
      <c r="AY14">
        <v>14</v>
      </c>
      <c r="AZ14">
        <v>300</v>
      </c>
      <c r="BG14">
        <v>7</v>
      </c>
      <c r="BH14">
        <v>1</v>
      </c>
      <c r="BI14">
        <f t="shared" si="2"/>
        <v>1</v>
      </c>
      <c r="BJ14">
        <f t="shared" si="13"/>
        <v>7</v>
      </c>
      <c r="BK14" t="s">
        <v>138</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5"/>
        <v>0</v>
      </c>
      <c r="BQ14">
        <f t="shared" ca="1" si="6"/>
        <v>0</v>
      </c>
      <c r="BR14">
        <f t="shared" ca="1" si="7"/>
        <v>0</v>
      </c>
      <c r="BS14">
        <f t="shared" ca="1" si="8"/>
        <v>0.11336032388663968</v>
      </c>
      <c r="BT14">
        <f t="shared" ca="1" si="11"/>
        <v>7.9170593779453347E-2</v>
      </c>
      <c r="BU14">
        <f t="shared" ca="1" si="12"/>
        <v>8.5626911314984719E-2</v>
      </c>
      <c r="BV14" t="str">
        <f ca="1">OFFSET([1]EquipTable!$A$1,ROW()-1,0)</f>
        <v>Equip0405</v>
      </c>
      <c r="BX14">
        <f ca="1">IF(VLOOKUP($CA14,[2]ActorTable!$1:$1048576,MATCH("업데이트순번",[2]ActorTable!$1:$1,0),0)&lt;=$BY$1,1,0)
*IF(MID(CA14,7,1)="2",0.1,1)</f>
        <v>1</v>
      </c>
      <c r="BY14">
        <f t="shared" ca="1" si="9"/>
        <v>3.90625E-2</v>
      </c>
      <c r="BZ14">
        <f t="shared" ca="1" si="10"/>
        <v>0.35546875</v>
      </c>
      <c r="CA14" t="str">
        <f ca="1">OFFSET([2]ActorTable!$A$1,ROW()-1,0)</f>
        <v>Actor0113</v>
      </c>
      <c r="CB14" t="str">
        <f ca="1">VLOOKUP($CA14,[2]ActorTable!$1:$1048576,MATCH("이름참고",[2]ActorTable!$1:$1,0),0)</f>
        <v>케이저</v>
      </c>
    </row>
    <row r="15" spans="1:82">
      <c r="A15">
        <v>2</v>
      </c>
      <c r="B15">
        <v>3</v>
      </c>
      <c r="C15">
        <f>IF(B15&lt;=9,0,
IF(B15=10,1,2))</f>
        <v>0</v>
      </c>
      <c r="D15">
        <f ca="1">RAND()</f>
        <v>0.19337001000879206</v>
      </c>
      <c r="E15">
        <f ca="1">RAND()</f>
        <v>0.95593146943818896</v>
      </c>
      <c r="F15">
        <f ca="1">RAND()</f>
        <v>0.29748503208957999</v>
      </c>
      <c r="G15">
        <f ca="1">RAND()</f>
        <v>4.6975077664958675E-2</v>
      </c>
      <c r="H15">
        <f ca="1">RAND()</f>
        <v>0.10217091739379802</v>
      </c>
      <c r="I15">
        <f ca="1">RAND()</f>
        <v>0.90139420183246866</v>
      </c>
      <c r="M15" t="str">
        <f ca="1">IF(LEN(J15)&lt;&gt;0,J15,VLOOKUP(D15+$B15,$BJ:$BK,MATCH($BK$1,$BJ$1:$BK$1,0),1))</f>
        <v>안 지정 캐릭터 PP 영웅등급</v>
      </c>
      <c r="N15">
        <f ca="1">IF(LEN(K15)&lt;&gt;0,
  IF(LEN($J15)=0,"두 칸 모두 입력",
  IF($J15="지정 장비",K15,INDEX($CA:$CA,MATCH(K15,$CB:$CB,0)))),
IF($M15="삭제","삭제",
IF($M15="지정 장비",VLOOKUP($E15,OFFSET($BS:$BV,0,IF($B15=6,1,IF($B15=7,2,0))),MATCH($BV$1,OFFSET($BS$1:$BV$1,0,IF($B15=6,1,IF($B15=7,2,0))),0),1),
IF(OR($M15="캐릭터 상자 일반등급",$M15="캐릭터 상자 영웅등급"),"삭제",
IF(OR($M15="지정 캐릭터",$M15="지정 캐릭터 PP",IF(ISERROR(FIND("지정 캐릭터 LBP",$M15)),0,1)),
  IF(AND(OR($B15=10,$B15=11),$M15=OFFSET($M15,-1,0)),OFFSET(N15,-1,0),VLOOKUP($E15,$BZ:$CA,MATCH($CA$1,$BZ$1:$CA$1,0),1)),
IF(OR($M15="안 지정 캐릭터 영웅등급",$M15="안 지정 캐릭터 PP 일반등급",$M15="안 지정 캐릭터 PP 영웅등급"),
  IF(AND(OR($B15=10,$B15=11),$M15=OFFSET($M15,-1,0)),OFFSET(N15,-1,0),INT($E15*100000)),
"그외없음"))))))</f>
        <v>95593</v>
      </c>
      <c r="O15">
        <f ca="1">IF(LEN(L15)&lt;&gt;0,
  IF(OR(LEN($J15)=0,LEN($K15)=0),"세 칸 모두 입력",L15),
IF($M15="삭제","삭제",
IF(OR($M15="지정 장비",$M15="캐릭터 상자 일반등급",$M15="캐릭터 상자 영웅등급",$M15="지정 캐릭터",IF(ISERROR(FIND("지정 캐릭터 LBP",$M15)),0,1),$M15="안 지정 캐릭터 영웅등급"),1,
IF($M15="지정 캐릭터 PP",
  IF(AND(OR($B15=10,$B15=11),$M15=OFFSET($M15,-1,0)),OFFSET(O15,-1,0),
    VLOOKUP($M15,$AP:$BB,MATCH($AX$1,$AP$1:$BB$1,0),0)+INT($E15*(VLOOKUP($M15,$AP:$BB,MATCH($AY$1,$AP$1:$BB$1,0),0)-VLOOKUP($M15,$AP:$BB,MATCH($AX$1,$AP$1:$BB$1,0),0)+1))),
IF(OR($M15="안 지정 캐릭터 PP 일반등급",$M15="안 지정 캐릭터 PP 영웅등급"),
  IF(AND(OR($B15=10,$B15=11),$M15=OFFSET($M15,-1,0)),OFFSET(O15,-1,0),
    VLOOKUP($M15,$AP:$BB,MATCH($AX$1,$AP$1:$BB$1,0),0)+INT($E15*(VLOOKUP($M15,$AP:$BB,MATCH($AY$1,$AP$1:$BB$1,0),0)-VLOOKUP($M15,$AP:$BB,MATCH($AX$1,$AP$1:$BB$1,0),0)+1))),
"그외없음")))))</f>
        <v>14</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4200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ca="1">IF(OR(ISNUMBER(N15),N15="삭제",ISBLANK(N15)),"",
IF(LEFT(N15,5)="Equip",IF(MID(N15,7,1)="4","전설",""),
IF(LEFT(N15,5)="Actor",IF(MID(N15,7,1)="2","전설",""),
"그외없음")))</f>
        <v/>
      </c>
      <c r="U15" t="s">
        <v>92</v>
      </c>
      <c r="V15">
        <v>89579</v>
      </c>
      <c r="W15">
        <v>13</v>
      </c>
      <c r="X15" t="s">
        <v>125</v>
      </c>
      <c r="Z15">
        <v>3900</v>
      </c>
      <c r="AA15" t="str">
        <f ca="1">IF(ISBLANK(AB15),"",
VLOOKUP(AB15,OFFSET(INDIRECT("$A:$B"),0,MATCH(AB$1&amp;"_Verify",INDIRECT("$1:$1"),0)-1),2,0)
)</f>
        <v>uph</v>
      </c>
      <c r="AB15" t="s">
        <v>91</v>
      </c>
      <c r="AC15">
        <v>84285</v>
      </c>
      <c r="AD15">
        <v>8</v>
      </c>
      <c r="AE15" t="s">
        <v>125</v>
      </c>
      <c r="AG15">
        <v>2400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IF(OR(ISNUMBER(AC15),AC15="삭제",ISBLANK(AC15)),"",
IF(LEFT(AC15,5)="Equip",IF(MID(AC15,7,1)="4","전설",""),
IF(LEFT(AC15,5)="Actor",IF(MID(AC15,7,1)="2","전설",""),
"그외없음")))</f>
        <v/>
      </c>
      <c r="AJ15" t="str">
        <f>IF(ISBLANK($AB15),"",
IF(AND($B15&gt;=VLOOKUP($AB15,$AP:$AS,3,0),$B15&lt;=VLOOKUP($AB15,$AP:$AS,4,0)),"","슬롯타입이상"))</f>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ca="1">IF(ROW()=2,AN15,OFFSET(AM15,-1,0)&amp;IF(LEN(AN15)=0,"",","&amp;AN15))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v>
      </c>
      <c r="AN15" t="str">
        <f ca="1">IF(AL15&lt;&gt;1,"",
"{"""&amp;A$1&amp;""":"&amp;A15
&amp;","""&amp;B$1&amp;""":"&amp;B15
&amp;IF(LEN(AA15)=0,"",","""&amp;AA$1&amp;""":"""&amp;AA15&amp;"""")
&amp;IF(LEN(AC15)=0,"",","""&amp;AC$1&amp;""":"""&amp;AC15&amp;"""")
&amp;IF(LEN(AD15)=0,"",","""&amp;AD$1&amp;""":"&amp;AD15)
&amp;IF(LEN(AE15)=0,"",","""&amp;AE$1&amp;""":"""&amp;AE15&amp;"""")
&amp;IF(LEN(AF15)=0,"",","""&amp;AF$1&amp;""":"&amp;AF15)
&amp;IF(LEN(AG15)=0,"",","""&amp;AG$1&amp;""":"&amp;AG15)&amp;"}")</f>
        <v>{"dy":2,"sl":3,"tp":"uph","vl":"84285","cn":8,"pt":"GO","pr":2400}</v>
      </c>
      <c r="AP15" t="s">
        <v>91</v>
      </c>
      <c r="AQ15" t="s">
        <v>77</v>
      </c>
      <c r="AR15">
        <v>0</v>
      </c>
      <c r="AS15">
        <v>11</v>
      </c>
      <c r="AT15">
        <f t="shared" ca="1" si="0"/>
        <v>47</v>
      </c>
      <c r="AU15">
        <f t="shared" si="1"/>
        <v>38</v>
      </c>
      <c r="AV15">
        <f t="shared" ca="1" si="3"/>
        <v>0</v>
      </c>
      <c r="AW15">
        <f t="shared" si="4"/>
        <v>0</v>
      </c>
      <c r="AX15">
        <v>3</v>
      </c>
      <c r="AY15">
        <v>14</v>
      </c>
      <c r="AZ15">
        <v>300</v>
      </c>
      <c r="BG15">
        <v>8</v>
      </c>
      <c r="BH15">
        <v>1</v>
      </c>
      <c r="BI15">
        <v>1</v>
      </c>
      <c r="BJ15">
        <f t="shared" si="13"/>
        <v>8</v>
      </c>
      <c r="BK15" t="s">
        <v>141</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5"/>
        <v>1.3495276653171391E-2</v>
      </c>
      <c r="BQ15">
        <f t="shared" ca="1" si="6"/>
        <v>9.4250706880301613E-3</v>
      </c>
      <c r="BR15">
        <f t="shared" ca="1" si="7"/>
        <v>1.0193679918450561E-2</v>
      </c>
      <c r="BS15">
        <f t="shared" ca="1" si="8"/>
        <v>0.11336032388663968</v>
      </c>
      <c r="BT15">
        <f t="shared" ca="1" si="11"/>
        <v>7.9170593779453347E-2</v>
      </c>
      <c r="BU15">
        <f t="shared" ca="1" si="12"/>
        <v>8.5626911314984719E-2</v>
      </c>
      <c r="BV15" t="str">
        <f ca="1">OFFSET([1]EquipTable!$A$1,ROW()-1,0)</f>
        <v>Equip1001</v>
      </c>
      <c r="BX15">
        <f ca="1">IF(VLOOKUP($CA15,[2]ActorTable!$1:$1048576,MATCH("업데이트순번",[2]ActorTable!$1:$1,0),0)&lt;=$BY$1,1,0)
*IF(MID(CA15,7,1)="2",0.1,1)</f>
        <v>1</v>
      </c>
      <c r="BY15">
        <f t="shared" ca="1" si="9"/>
        <v>3.90625E-2</v>
      </c>
      <c r="BZ15">
        <f t="shared" ca="1" si="10"/>
        <v>0.39453125</v>
      </c>
      <c r="CA15" t="str">
        <f ca="1">OFFSET([2]ActorTable!$A$1,ROW()-1,0)</f>
        <v>Actor3114</v>
      </c>
      <c r="CB15" t="str">
        <f ca="1">VLOOKUP($CA15,[2]ActorTable!$1:$1048576,MATCH("이름참고",[2]ActorTable!$1:$1,0),0)</f>
        <v>슬로니카</v>
      </c>
    </row>
    <row r="16" spans="1:82">
      <c r="A16">
        <v>2</v>
      </c>
      <c r="B16">
        <v>4</v>
      </c>
      <c r="C16">
        <f>IF(B16&lt;=9,0,
IF(B16=10,1,2))</f>
        <v>0</v>
      </c>
      <c r="D16">
        <f ca="1">RAND()</f>
        <v>0.53574342141904496</v>
      </c>
      <c r="E16">
        <f ca="1">RAND()</f>
        <v>0.69346166444453317</v>
      </c>
      <c r="F16">
        <f ca="1">RAND()</f>
        <v>0.99992404289460945</v>
      </c>
      <c r="G16">
        <f ca="1">RAND()</f>
        <v>0.95632384101016865</v>
      </c>
      <c r="H16">
        <f ca="1">RAND()</f>
        <v>2.0847062103943603E-3</v>
      </c>
      <c r="I16">
        <f ca="1">RAND()</f>
        <v>0.64806674848317369</v>
      </c>
      <c r="M16" t="str">
        <f ca="1">IF(LEN(J16)&lt;&gt;0,J16,VLOOKUP(D16+$B16,$BJ:$BK,MATCH($BK$1,$BJ$1:$BK$1,0),1))</f>
        <v>안 지정 캐릭터 PP 일반등급</v>
      </c>
      <c r="N16">
        <f ca="1">IF(LEN(K16)&lt;&gt;0,
  IF(LEN($J16)=0,"두 칸 모두 입력",
  IF($J16="지정 장비",K16,INDEX($CA:$CA,MATCH(K16,$CB:$CB,0)))),
IF($M16="삭제","삭제",
IF($M16="지정 장비",VLOOKUP($E16,OFFSET($BS:$BV,0,IF($B16=6,1,IF($B16=7,2,0))),MATCH($BV$1,OFFSET($BS$1:$BV$1,0,IF($B16=6,1,IF($B16=7,2,0))),0),1),
IF(OR($M16="캐릭터 상자 일반등급",$M16="캐릭터 상자 영웅등급"),"삭제",
IF(OR($M16="지정 캐릭터",$M16="지정 캐릭터 PP",IF(ISERROR(FIND("지정 캐릭터 LBP",$M16)),0,1)),
  IF(AND(OR($B16=10,$B16=11),$M16=OFFSET($M16,-1,0)),OFFSET(N16,-1,0),VLOOKUP($E16,$BZ:$CA,MATCH($CA$1,$BZ$1:$CA$1,0),1)),
IF(OR($M16="안 지정 캐릭터 영웅등급",$M16="안 지정 캐릭터 PP 일반등급",$M16="안 지정 캐릭터 PP 영웅등급"),
  IF(AND(OR($B16=10,$B16=11),$M16=OFFSET($M16,-1,0)),OFFSET(N16,-1,0),INT($E16*100000)),
"그외없음"))))))</f>
        <v>69346</v>
      </c>
      <c r="O16">
        <f ca="1">IF(LEN(L16)&lt;&gt;0,
  IF(OR(LEN($J16)=0,LEN($K16)=0),"세 칸 모두 입력",L16),
IF($M16="삭제","삭제",
IF(OR($M16="지정 장비",$M16="캐릭터 상자 일반등급",$M16="캐릭터 상자 영웅등급",$M16="지정 캐릭터",IF(ISERROR(FIND("지정 캐릭터 LBP",$M16)),0,1),$M16="안 지정 캐릭터 영웅등급"),1,
IF($M16="지정 캐릭터 PP",
  IF(AND(OR($B16=10,$B16=11),$M16=OFFSET($M16,-1,0)),OFFSET(O16,-1,0),
    VLOOKUP($M16,$AP:$BB,MATCH($AX$1,$AP$1:$BB$1,0),0)+INT($E16*(VLOOKUP($M16,$AP:$BB,MATCH($AY$1,$AP$1:$BB$1,0),0)-VLOOKUP($M16,$AP:$BB,MATCH($AX$1,$AP$1:$BB$1,0),0)+1))),
IF(OR($M16="안 지정 캐릭터 PP 일반등급",$M16="안 지정 캐릭터 PP 영웅등급"),
  IF(AND(OR($B16=10,$B16=11),$M16=OFFSET($M16,-1,0)),OFFSET(O16,-1,0),
    VLOOKUP($M16,$AP:$BB,MATCH($AX$1,$AP$1:$BB$1,0),0)+INT($E16*(VLOOKUP($M16,$AP:$BB,MATCH($AY$1,$AP$1:$BB$1,0),0)-VLOOKUP($M16,$AP:$BB,MATCH($AX$1,$AP$1:$BB$1,0),0)+1))),
"그외없음")))))</f>
        <v>11</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3300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ca="1">IF(OR(ISNUMBER(N16),N16="삭제",ISBLANK(N16)),"",
IF(LEFT(N16,5)="Equip",IF(MID(N16,7,1)="4","전설",""),
IF(LEFT(N16,5)="Actor",IF(MID(N16,7,1)="2","전설",""),
"그외없음")))</f>
        <v/>
      </c>
      <c r="U16" t="s">
        <v>92</v>
      </c>
      <c r="V16">
        <v>29736</v>
      </c>
      <c r="W16">
        <v>6</v>
      </c>
      <c r="X16" t="s">
        <v>125</v>
      </c>
      <c r="Z16">
        <v>1800</v>
      </c>
      <c r="AA16" t="str">
        <f ca="1">IF(ISBLANK(AB16),"",
VLOOKUP(AB16,OFFSET(INDIRECT("$A:$B"),0,MATCH(AB$1&amp;"_Verify",INDIRECT("$1:$1"),0)-1),2,0)
)</f>
        <v>fe</v>
      </c>
      <c r="AB16" t="s">
        <v>82</v>
      </c>
      <c r="AC16" t="s">
        <v>448</v>
      </c>
      <c r="AD16">
        <v>1</v>
      </c>
      <c r="AE16" t="s">
        <v>125</v>
      </c>
      <c r="AG16">
        <v>3400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IF(OR(ISNUMBER(AC16),AC16="삭제",ISBLANK(AC16)),"",
IF(LEFT(AC16,5)="Equip",IF(MID(AC16,7,1)="4","전설",""),
IF(LEFT(AC16,5)="Actor",IF(MID(AC16,7,1)="2","전설",""),
"그외없음")))</f>
        <v/>
      </c>
      <c r="AJ16" t="str">
        <f>IF(ISBLANK($AB16),"",
IF(AND($B16&gt;=VLOOKUP($AB16,$AP:$AS,3,0),$B16&lt;=VLOOKUP($AB16,$AP:$AS,4,0)),"","슬롯타입이상"))</f>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T75식 레이피어</v>
      </c>
      <c r="AL16">
        <v>1</v>
      </c>
      <c r="AM16" t="str">
        <f ca="1">IF(ROW()=2,AN16,OFFSET(AM16,-1,0)&amp;IF(LEN(AN16)=0,"",","&amp;AN16))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v>
      </c>
      <c r="AN16" t="str">
        <f ca="1">IF(AL16&lt;&gt;1,"",
"{"""&amp;A$1&amp;""":"&amp;A16
&amp;","""&amp;B$1&amp;""":"&amp;B16
&amp;IF(LEN(AA16)=0,"",","""&amp;AA$1&amp;""":"""&amp;AA16&amp;"""")
&amp;IF(LEN(AC16)=0,"",","""&amp;AC$1&amp;""":"""&amp;AC16&amp;"""")
&amp;IF(LEN(AD16)=0,"",","""&amp;AD$1&amp;""":"&amp;AD16)
&amp;IF(LEN(AE16)=0,"",","""&amp;AE$1&amp;""":"""&amp;AE16&amp;"""")
&amp;IF(LEN(AF16)=0,"",","""&amp;AF$1&amp;""":"&amp;AF16)
&amp;IF(LEN(AG16)=0,"",","""&amp;AG$1&amp;""":"&amp;AG16)&amp;"}")</f>
        <v>{"dy":2,"sl":4,"tp":"fe","vl":"Equip5202","cn":1,"pt":"GO","pr":3400}</v>
      </c>
      <c r="BG16">
        <v>9</v>
      </c>
      <c r="BH16">
        <v>1</v>
      </c>
      <c r="BI16">
        <v>1</v>
      </c>
      <c r="BJ16">
        <f t="shared" si="13"/>
        <v>9</v>
      </c>
      <c r="BK16" t="s">
        <v>141</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5"/>
        <v>1.3495276653171391E-2</v>
      </c>
      <c r="BQ16">
        <f t="shared" ca="1" si="6"/>
        <v>9.4250706880301613E-3</v>
      </c>
      <c r="BR16">
        <f t="shared" ca="1" si="7"/>
        <v>1.0193679918450561E-2</v>
      </c>
      <c r="BS16">
        <f t="shared" ca="1" si="8"/>
        <v>0.12685560053981107</v>
      </c>
      <c r="BT16">
        <f t="shared" ca="1" si="11"/>
        <v>8.8595664467483515E-2</v>
      </c>
      <c r="BU16">
        <f t="shared" ca="1" si="12"/>
        <v>9.5820591233435282E-2</v>
      </c>
      <c r="BV16" t="str">
        <f ca="1">OFFSET([1]EquipTable!$A$1,ROW()-1,0)</f>
        <v>Equip1002</v>
      </c>
      <c r="BX16">
        <f ca="1">IF(VLOOKUP($CA16,[2]ActorTable!$1:$1048576,MATCH("업데이트순번",[2]ActorTable!$1:$1,0),0)&lt;=$BY$1,1,0)
*IF(MID(CA16,7,1)="2",0.1,1)</f>
        <v>1</v>
      </c>
      <c r="BY16">
        <f t="shared" ca="1" si="9"/>
        <v>3.90625E-2</v>
      </c>
      <c r="BZ16">
        <f t="shared" ca="1" si="10"/>
        <v>0.43359375</v>
      </c>
      <c r="CA16" t="str">
        <f ca="1">OFFSET([2]ActorTable!$A$1,ROW()-1,0)</f>
        <v>Actor2015</v>
      </c>
      <c r="CB16" t="str">
        <f ca="1">VLOOKUP($CA16,[2]ActorTable!$1:$1048576,MATCH("이름참고",[2]ActorTable!$1:$1,0),0)</f>
        <v>솔</v>
      </c>
    </row>
    <row r="17" spans="1:80">
      <c r="A17">
        <v>2</v>
      </c>
      <c r="B17">
        <v>5</v>
      </c>
      <c r="C17">
        <f>IF(B17&lt;=9,0,
IF(B17=10,1,2))</f>
        <v>0</v>
      </c>
      <c r="D17">
        <f ca="1">RAND()</f>
        <v>0.88742074611584754</v>
      </c>
      <c r="E17">
        <f ca="1">RAND()</f>
        <v>0.94546852356574118</v>
      </c>
      <c r="F17">
        <f ca="1">RAND()</f>
        <v>0.50232479546738384</v>
      </c>
      <c r="G17">
        <f ca="1">RAND()</f>
        <v>9.7483230053194592E-2</v>
      </c>
      <c r="H17">
        <f ca="1">RAND()</f>
        <v>0.12664173227225506</v>
      </c>
      <c r="I17">
        <f ca="1">RAND()</f>
        <v>0.90593733802694565</v>
      </c>
      <c r="M17" t="str">
        <f ca="1">IF(LEN(J17)&lt;&gt;0,J17,VLOOKUP(D17+$B17,$BJ:$BK,MATCH($BK$1,$BJ$1:$BK$1,0),1))</f>
        <v>안 지정 캐릭터 PP 일반등급</v>
      </c>
      <c r="N17">
        <f ca="1">IF(LEN(K17)&lt;&gt;0,
  IF(LEN($J17)=0,"두 칸 모두 입력",
  IF($J17="지정 장비",K17,INDEX($CA:$CA,MATCH(K17,$CB:$CB,0)))),
IF($M17="삭제","삭제",
IF($M17="지정 장비",VLOOKUP($E17,OFFSET($BS:$BV,0,IF($B17=6,1,IF($B17=7,2,0))),MATCH($BV$1,OFFSET($BS$1:$BV$1,0,IF($B17=6,1,IF($B17=7,2,0))),0),1),
IF(OR($M17="캐릭터 상자 일반등급",$M17="캐릭터 상자 영웅등급"),"삭제",
IF(OR($M17="지정 캐릭터",$M17="지정 캐릭터 PP",IF(ISERROR(FIND("지정 캐릭터 LBP",$M17)),0,1)),
  IF(AND(OR($B17=10,$B17=11),$M17=OFFSET($M17,-1,0)),OFFSET(N17,-1,0),VLOOKUP($E17,$BZ:$CA,MATCH($CA$1,$BZ$1:$CA$1,0),1)),
IF(OR($M17="안 지정 캐릭터 영웅등급",$M17="안 지정 캐릭터 PP 일반등급",$M17="안 지정 캐릭터 PP 영웅등급"),
  IF(AND(OR($B17=10,$B17=11),$M17=OFFSET($M17,-1,0)),OFFSET(N17,-1,0),INT($E17*100000)),
"그외없음"))))))</f>
        <v>94546</v>
      </c>
      <c r="O17">
        <f ca="1">IF(LEN(L17)&lt;&gt;0,
  IF(OR(LEN($J17)=0,LEN($K17)=0),"세 칸 모두 입력",L17),
IF($M17="삭제","삭제",
IF(OR($M17="지정 장비",$M17="캐릭터 상자 일반등급",$M17="캐릭터 상자 영웅등급",$M17="지정 캐릭터",IF(ISERROR(FIND("지정 캐릭터 LBP",$M17)),0,1),$M17="안 지정 캐릭터 영웅등급"),1,
IF($M17="지정 캐릭터 PP",
  IF(AND(OR($B17=10,$B17=11),$M17=OFFSET($M17,-1,0)),OFFSET(O17,-1,0),
    VLOOKUP($M17,$AP:$BB,MATCH($AX$1,$AP$1:$BB$1,0),0)+INT($E17*(VLOOKUP($M17,$AP:$BB,MATCH($AY$1,$AP$1:$BB$1,0),0)-VLOOKUP($M17,$AP:$BB,MATCH($AX$1,$AP$1:$BB$1,0),0)+1))),
IF(OR($M17="안 지정 캐릭터 PP 일반등급",$M17="안 지정 캐릭터 PP 영웅등급"),
  IF(AND(OR($B17=10,$B17=11),$M17=OFFSET($M17,-1,0)),OFFSET(O17,-1,0),
    VLOOKUP($M17,$AP:$BB,MATCH($AX$1,$AP$1:$BB$1,0),0)+INT($E17*(VLOOKUP($M17,$AP:$BB,MATCH($AY$1,$AP$1:$BB$1,0),0)-VLOOKUP($M17,$AP:$BB,MATCH($AX$1,$AP$1:$BB$1,0),0)+1))),
"그외없음")))))</f>
        <v>14</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4200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ca="1">IF(OR(ISNUMBER(N17),N17="삭제",ISBLANK(N17)),"",
IF(LEFT(N17,5)="Equip",IF(MID(N17,7,1)="4","전설",""),
IF(LEFT(N17,5)="Actor",IF(MID(N17,7,1)="2","전설",""),
"그외없음")))</f>
        <v/>
      </c>
      <c r="U17" t="s">
        <v>92</v>
      </c>
      <c r="V17">
        <v>80223</v>
      </c>
      <c r="W17">
        <v>12</v>
      </c>
      <c r="X17" t="s">
        <v>125</v>
      </c>
      <c r="Z17">
        <v>3600</v>
      </c>
      <c r="AA17" t="str">
        <f ca="1">IF(ISBLANK(AB17),"",
VLOOKUP(AB17,OFFSET(INDIRECT("$A:$B"),0,MATCH(AB$1&amp;"_Verify",INDIRECT("$1:$1"),0)-1),2,0)
)</f>
        <v>upn</v>
      </c>
      <c r="AB17" t="s">
        <v>92</v>
      </c>
      <c r="AC17">
        <v>70223</v>
      </c>
      <c r="AD17">
        <v>12</v>
      </c>
      <c r="AE17" t="s">
        <v>125</v>
      </c>
      <c r="AG17">
        <v>3600</v>
      </c>
      <c r="AH17" t="str">
        <f>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IF(OR(ISNUMBER(AC17),AC17="삭제",ISBLANK(AC17)),"",
IF(LEFT(AC17,5)="Equip",IF(MID(AC17,7,1)="4","전설",""),
IF(LEFT(AC17,5)="Actor",IF(MID(AC17,7,1)="2","전설",""),
"그외없음")))</f>
        <v/>
      </c>
      <c r="AJ17" t="str">
        <f>IF(ISBLANK($AB17),"",
IF(AND($B17&gt;=VLOOKUP($AB17,$AP:$AS,3,0),$B17&lt;=VLOOKUP($AB17,$AP:$AS,4,0)),"","슬롯타입이상"))</f>
        <v/>
      </c>
      <c r="AK17" t="str">
        <f>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
      </c>
      <c r="AL17">
        <v>1</v>
      </c>
      <c r="AM17" t="str">
        <f ca="1">IF(ROW()=2,AN17,OFFSET(AM17,-1,0)&amp;IF(LEN(AN17)=0,"",","&amp;AN17))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v>
      </c>
      <c r="AN17" t="str">
        <f ca="1">IF(AL17&lt;&gt;1,"",
"{"""&amp;A$1&amp;""":"&amp;A17
&amp;","""&amp;B$1&amp;""":"&amp;B17
&amp;IF(LEN(AA17)=0,"",","""&amp;AA$1&amp;""":"""&amp;AA17&amp;"""")
&amp;IF(LEN(AC17)=0,"",","""&amp;AC$1&amp;""":"""&amp;AC17&amp;"""")
&amp;IF(LEN(AD17)=0,"",","""&amp;AD$1&amp;""":"&amp;AD17)
&amp;IF(LEN(AE17)=0,"",","""&amp;AE$1&amp;""":"""&amp;AE17&amp;"""")
&amp;IF(LEN(AF17)=0,"",","""&amp;AF$1&amp;""":"&amp;AF17)
&amp;IF(LEN(AG17)=0,"",","""&amp;AG$1&amp;""":"&amp;AG17)&amp;"}")</f>
        <v>{"dy":2,"sl":5,"tp":"upn","vl":"70223","cn":12,"pt":"GO","pr":3600}</v>
      </c>
      <c r="AQ17" t="s">
        <v>270</v>
      </c>
      <c r="AS17" t="s">
        <v>269</v>
      </c>
      <c r="AT17">
        <f ca="1">(COUNTIFS(B:B,$AQ$18,N:N,"Equip????")-AT19-AT20-AT21)/6</f>
        <v>12.5</v>
      </c>
      <c r="AU17">
        <f>(COUNTIFS(B:B,$AQ$18,AC:AC,"Equip????")-AU19-AU20-AU21)/6</f>
        <v>17</v>
      </c>
      <c r="BG17">
        <v>10</v>
      </c>
      <c r="BH17">
        <v>1</v>
      </c>
      <c r="BI17">
        <v>1</v>
      </c>
      <c r="BJ17">
        <f t="shared" si="13"/>
        <v>10</v>
      </c>
      <c r="BK17" t="s">
        <v>141</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5"/>
        <v>1.3495276653171391E-2</v>
      </c>
      <c r="BQ17">
        <f t="shared" ca="1" si="6"/>
        <v>9.4250706880301613E-3</v>
      </c>
      <c r="BR17">
        <f t="shared" ca="1" si="7"/>
        <v>1.0193679918450561E-2</v>
      </c>
      <c r="BS17">
        <f t="shared" ca="1" si="8"/>
        <v>0.14035087719298245</v>
      </c>
      <c r="BT17">
        <f t="shared" ca="1" si="11"/>
        <v>9.8020735155513683E-2</v>
      </c>
      <c r="BU17">
        <f t="shared" ca="1" si="12"/>
        <v>0.10601427115188584</v>
      </c>
      <c r="BV17" t="str">
        <f ca="1">OFFSET([1]EquipTable!$A$1,ROW()-1,0)</f>
        <v>Equip1101</v>
      </c>
      <c r="BX17">
        <f ca="1">IF(VLOOKUP($CA17,[2]ActorTable!$1:$1048576,MATCH("업데이트순번",[2]ActorTable!$1:$1,0),0)&lt;=$BY$1,1,0)
*IF(MID(CA17,7,1)="2",0.1,1)</f>
        <v>0.1</v>
      </c>
      <c r="BY17">
        <f t="shared" ca="1" si="9"/>
        <v>3.90625E-3</v>
      </c>
      <c r="BZ17">
        <f t="shared" ca="1" si="10"/>
        <v>0.47265625</v>
      </c>
      <c r="CA17" t="str">
        <f ca="1">OFFSET([2]ActorTable!$A$1,ROW()-1,0)</f>
        <v>Actor1216</v>
      </c>
      <c r="CB17" t="str">
        <f ca="1">VLOOKUP($CA17,[2]ActorTable!$1:$1048576,MATCH("이름참고",[2]ActorTable!$1:$1,0),0)</f>
        <v>프로토27</v>
      </c>
    </row>
    <row r="18" spans="1:80">
      <c r="A18">
        <v>2</v>
      </c>
      <c r="B18">
        <v>6</v>
      </c>
      <c r="C18">
        <f>IF(B18&lt;=9,0,
IF(B18=10,1,2))</f>
        <v>0</v>
      </c>
      <c r="D18">
        <f ca="1">RAND()</f>
        <v>0.77538029967625688</v>
      </c>
      <c r="E18">
        <f ca="1">RAND()</f>
        <v>0.1586199111080252</v>
      </c>
      <c r="F18">
        <f ca="1">RAND()</f>
        <v>0.6870577601853356</v>
      </c>
      <c r="G18">
        <f ca="1">RAND()</f>
        <v>0.5947497791238493</v>
      </c>
      <c r="H18">
        <f ca="1">RAND()</f>
        <v>0.28133814678210811</v>
      </c>
      <c r="I18">
        <f ca="1">RAND()</f>
        <v>0.95904266767681323</v>
      </c>
      <c r="M18" t="str">
        <f ca="1">IF(LEN(J18)&lt;&gt;0,J18,VLOOKUP(D18+$B18,$BJ:$BK,MATCH($BK$1,$BJ$1:$BK$1,0),1))</f>
        <v>지정 장비</v>
      </c>
      <c r="N18" t="str">
        <f ca="1">IF(LEN(K18)&lt;&gt;0,
  IF(LEN($J18)=0,"두 칸 모두 입력",
  IF($J18="지정 장비",K18,INDEX($CA:$CA,MATCH(K18,$CB:$CB,0)))),
IF($M18="삭제","삭제",
IF($M18="지정 장비",VLOOKUP($E18,OFFSET($BS:$BV,0,IF($B18=6,1,IF($B18=7,2,0))),MATCH($BV$1,OFFSET($BS$1:$BV$1,0,IF($B18=6,1,IF($B18=7,2,0))),0),1),
IF(OR($M18="캐릭터 상자 일반등급",$M18="캐릭터 상자 영웅등급"),"삭제",
IF(OR($M18="지정 캐릭터",$M18="지정 캐릭터 PP",IF(ISERROR(FIND("지정 캐릭터 LBP",$M18)),0,1)),
  IF(AND(OR($B18=10,$B18=11),$M18=OFFSET($M18,-1,0)),OFFSET(N18,-1,0),VLOOKUP($E18,$BZ:$CA,MATCH($CA$1,$BZ$1:$CA$1,0),1)),
IF(OR($M18="안 지정 캐릭터 영웅등급",$M18="안 지정 캐릭터 PP 일반등급",$M18="안 지정 캐릭터 PP 영웅등급"),
  IF(AND(OR($B18=10,$B18=11),$M18=OFFSET($M18,-1,0)),OFFSET(N18,-1,0),INT($E18*100000)),
"그외없음"))))))</f>
        <v>Equip2001</v>
      </c>
      <c r="O18">
        <f ca="1">IF(LEN(L18)&lt;&gt;0,
  IF(OR(LEN($J18)=0,LEN($K18)=0),"세 칸 모두 입력",L18),
IF($M18="삭제","삭제",
IF(OR($M18="지정 장비",$M18="캐릭터 상자 일반등급",$M18="캐릭터 상자 영웅등급",$M18="지정 캐릭터",IF(ISERROR(FIND("지정 캐릭터 LBP",$M18)),0,1),$M18="안 지정 캐릭터 영웅등급"),1,
IF($M18="지정 캐릭터 PP",
  IF(AND(OR($B18=10,$B18=11),$M18=OFFSET($M18,-1,0)),OFFSET(O18,-1,0),
    VLOOKUP($M18,$AP:$BB,MATCH($AX$1,$AP$1:$BB$1,0),0)+INT($E18*(VLOOKUP($M18,$AP:$BB,MATCH($AY$1,$AP$1:$BB$1,0),0)-VLOOKUP($M18,$AP:$BB,MATCH($AX$1,$AP$1:$BB$1,0),0)+1))),
IF(OR($M18="안 지정 캐릭터 PP 일반등급",$M18="안 지정 캐릭터 PP 영웅등급"),
  IF(AND(OR($B18=10,$B18=11),$M18=OFFSET($M18,-1,0)),OFFSET(O18,-1,0),
    VLOOKUP($M18,$AP:$BB,MATCH($AX$1,$AP$1:$BB$1,0),0)+INT($E18*(VLOOKUP($M18,$AP:$BB,MATCH($AY$1,$AP$1:$BB$1,0),0)-VLOOKUP($M18,$AP:$BB,MATCH($AX$1,$AP$1:$BB$1,0),0)+1))),
"그외없음")))))</f>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900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ca="1">IF(OR(ISNUMBER(N18),N18="삭제",ISBLANK(N18)),"",
IF(LEFT(N18,5)="Equip",IF(MID(N18,7,1)="4","전설",""),
IF(LEFT(N18,5)="Actor",IF(MID(N18,7,1)="2","전설",""),
"그외없음")))</f>
        <v/>
      </c>
      <c r="U18" t="s">
        <v>82</v>
      </c>
      <c r="V18" t="s">
        <v>202</v>
      </c>
      <c r="W18">
        <v>1</v>
      </c>
      <c r="X18" t="s">
        <v>125</v>
      </c>
      <c r="Z18">
        <v>9500</v>
      </c>
      <c r="AA18" t="str">
        <f ca="1">IF(ISBLANK(AB18),"",
VLOOKUP(AB18,OFFSET(INDIRECT("$A:$B"),0,MATCH(AB$1&amp;"_Verify",INDIRECT("$1:$1"),0)-1),2,0)
)</f>
        <v>fe</v>
      </c>
      <c r="AB18" t="s">
        <v>82</v>
      </c>
      <c r="AC18" t="s">
        <v>439</v>
      </c>
      <c r="AD18">
        <v>1</v>
      </c>
      <c r="AE18" t="s">
        <v>125</v>
      </c>
      <c r="AG18">
        <v>9900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IF(OR(ISNUMBER(AC18),AC18="삭제",ISBLANK(AC18)),"",
IF(LEFT(AC18,5)="Equip",IF(MID(AC18,7,1)="4","전설",""),
IF(LEFT(AC18,5)="Actor",IF(MID(AC18,7,1)="2","전설",""),
"그외없음")))</f>
        <v/>
      </c>
      <c r="AJ18" t="str">
        <f>IF(ISBLANK($AB18),"",
IF(AND($B18&gt;=VLOOKUP($AB18,$AP:$AS,3,0),$B18&lt;=VLOOKUP($AB18,$AP:$AS,4,0)),"","슬롯타입이상"))</f>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플럭스 리볼버</v>
      </c>
      <c r="AL18">
        <v>1</v>
      </c>
      <c r="AM18" t="str">
        <f ca="1">IF(ROW()=2,AN18,OFFSET(AM18,-1,0)&amp;IF(LEN(AN18)=0,"",","&amp;AN18))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v>
      </c>
      <c r="AN18" t="str">
        <f ca="1">IF(AL18&lt;&gt;1,"",
"{"""&amp;A$1&amp;""":"&amp;A18
&amp;","""&amp;B$1&amp;""":"&amp;B18
&amp;IF(LEN(AA18)=0,"",","""&amp;AA$1&amp;""":"""&amp;AA18&amp;"""")
&amp;IF(LEN(AC18)=0,"",","""&amp;AC$1&amp;""":"""&amp;AC18&amp;"""")
&amp;IF(LEN(AD18)=0,"",","""&amp;AD$1&amp;""":"&amp;AD18)
&amp;IF(LEN(AE18)=0,"",","""&amp;AE$1&amp;""":"""&amp;AE18&amp;"""")
&amp;IF(LEN(AF18)=0,"",","""&amp;AF$1&amp;""":"&amp;AF18)
&amp;IF(LEN(AG18)=0,"",","""&amp;AG$1&amp;""":"&amp;AG18)&amp;"}")</f>
        <v>{"dy":2,"sl":6,"tp":"fe","vl":"Equip6202","cn":1,"pt":"GO","pr":9900}</v>
      </c>
      <c r="AQ18" t="s">
        <v>271</v>
      </c>
      <c r="AS18" t="s">
        <v>266</v>
      </c>
      <c r="AT18">
        <f ca="1">COUNTIFS(B:B,$AQ$18,N:N,"Equip????")-AT19-AT20-AT21</f>
        <v>75</v>
      </c>
      <c r="AU18">
        <f>COUNTIFS(B:B,$AQ$18,AC:AC,"Equip????")-AU19-AU20-AU21</f>
        <v>102</v>
      </c>
      <c r="BG18">
        <v>11</v>
      </c>
      <c r="BH18">
        <v>1</v>
      </c>
      <c r="BI18">
        <v>1</v>
      </c>
      <c r="BJ18">
        <f t="shared" si="13"/>
        <v>11</v>
      </c>
      <c r="BK18" t="s">
        <v>141</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5"/>
        <v>1.3495276653171391E-2</v>
      </c>
      <c r="BQ18">
        <f t="shared" ca="1" si="6"/>
        <v>9.4250706880301613E-3</v>
      </c>
      <c r="BR18">
        <f t="shared" ca="1" si="7"/>
        <v>1.0193679918450561E-2</v>
      </c>
      <c r="BS18">
        <f t="shared" ca="1" si="8"/>
        <v>0.15384615384615383</v>
      </c>
      <c r="BT18">
        <f t="shared" ca="1" si="11"/>
        <v>0.10744580584354385</v>
      </c>
      <c r="BU18">
        <f t="shared" ca="1" si="12"/>
        <v>0.11620795107033641</v>
      </c>
      <c r="BV18" t="str">
        <f ca="1">OFFSET([1]EquipTable!$A$1,ROW()-1,0)</f>
        <v>Equip1102</v>
      </c>
      <c r="BX18">
        <f ca="1">IF(VLOOKUP($CA18,[2]ActorTable!$1:$1048576,MATCH("업데이트순번",[2]ActorTable!$1:$1,0),0)&lt;=$BY$1,1,0)
*IF(MID(CA18,7,1)="2",0.1,1)</f>
        <v>1</v>
      </c>
      <c r="BY18">
        <f t="shared" ca="1" si="9"/>
        <v>3.90625E-2</v>
      </c>
      <c r="BZ18">
        <f t="shared" ca="1" si="10"/>
        <v>0.4765625</v>
      </c>
      <c r="CA18" t="str">
        <f ca="1">OFFSET([2]ActorTable!$A$1,ROW()-1,0)</f>
        <v>Actor3117</v>
      </c>
      <c r="CB18" t="str">
        <f ca="1">VLOOKUP($CA18,[2]ActorTable!$1:$1048576,MATCH("이름참고",[2]ActorTable!$1:$1,0),0)</f>
        <v>카츄진</v>
      </c>
    </row>
    <row r="19" spans="1:80">
      <c r="A19">
        <v>2</v>
      </c>
      <c r="B19">
        <v>7</v>
      </c>
      <c r="C19">
        <f>IF(B19&lt;=9,0,
IF(B19=10,1,2))</f>
        <v>0</v>
      </c>
      <c r="D19">
        <f ca="1">RAND()</f>
        <v>0.24432048878545565</v>
      </c>
      <c r="E19">
        <f ca="1">RAND()</f>
        <v>0.35044309620466951</v>
      </c>
      <c r="F19">
        <f ca="1">RAND()</f>
        <v>5.6460557979967407E-2</v>
      </c>
      <c r="G19">
        <f ca="1">RAND()</f>
        <v>0.23535092953799841</v>
      </c>
      <c r="H19">
        <f ca="1">RAND()</f>
        <v>0.91759416973837304</v>
      </c>
      <c r="I19">
        <f ca="1">RAND()</f>
        <v>0.52051994997199114</v>
      </c>
      <c r="M19" t="str">
        <f ca="1">IF(LEN(J19)&lt;&gt;0,J19,VLOOKUP(D19+$B19,$BJ:$BK,MATCH($BK$1,$BJ$1:$BK$1,0),1))</f>
        <v>지정 장비</v>
      </c>
      <c r="N19" t="str">
        <f ca="1">IF(LEN(K19)&lt;&gt;0,
  IF(LEN($J19)=0,"두 칸 모두 입력",
  IF($J19="지정 장비",K19,INDEX($CA:$CA,MATCH(K19,$CB:$CB,0)))),
IF($M19="삭제","삭제",
IF($M19="지정 장비",VLOOKUP($E19,OFFSET($BS:$BV,0,IF($B19=6,1,IF($B19=7,2,0))),MATCH($BV$1,OFFSET($BS$1:$BV$1,0,IF($B19=6,1,IF($B19=7,2,0))),0),1),
IF(OR($M19="캐릭터 상자 일반등급",$M19="캐릭터 상자 영웅등급"),"삭제",
IF(OR($M19="지정 캐릭터",$M19="지정 캐릭터 PP",IF(ISERROR(FIND("지정 캐릭터 LBP",$M19)),0,1)),
  IF(AND(OR($B19=10,$B19=11),$M19=OFFSET($M19,-1,0)),OFFSET(N19,-1,0),VLOOKUP($E19,$BZ:$CA,MATCH($CA$1,$BZ$1:$CA$1,0),1)),
IF(OR($M19="안 지정 캐릭터 영웅등급",$M19="안 지정 캐릭터 PP 일반등급",$M19="안 지정 캐릭터 PP 영웅등급"),
  IF(AND(OR($B19=10,$B19=11),$M19=OFFSET($M19,-1,0)),OFFSET(N19,-1,0),INT($E19*100000)),
"그외없음"))))))</f>
        <v>Equip4002</v>
      </c>
      <c r="O19">
        <f ca="1">IF(LEN(L19)&lt;&gt;0,
  IF(OR(LEN($J19)=0,LEN($K19)=0),"세 칸 모두 입력",L19),
IF($M19="삭제","삭제",
IF(OR($M19="지정 장비",$M19="캐릭터 상자 일반등급",$M19="캐릭터 상자 영웅등급",$M19="지정 캐릭터",IF(ISERROR(FIND("지정 캐릭터 LBP",$M19)),0,1),$M19="안 지정 캐릭터 영웅등급"),1,
IF($M19="지정 캐릭터 PP",
  IF(AND(OR($B19=10,$B19=11),$M19=OFFSET($M19,-1,0)),OFFSET(O19,-1,0),
    VLOOKUP($M19,$AP:$BB,MATCH($AX$1,$AP$1:$BB$1,0),0)+INT($E19*(VLOOKUP($M19,$AP:$BB,MATCH($AY$1,$AP$1:$BB$1,0),0)-VLOOKUP($M19,$AP:$BB,MATCH($AX$1,$AP$1:$BB$1,0),0)+1))),
IF(OR($M19="안 지정 캐릭터 PP 일반등급",$M19="안 지정 캐릭터 PP 영웅등급"),
  IF(AND(OR($B19=10,$B19=11),$M19=OFFSET($M19,-1,0)),OFFSET(O19,-1,0),
    VLOOKUP($M19,$AP:$BB,MATCH($AX$1,$AP$1:$BB$1,0),0)+INT($E19*(VLOOKUP($M19,$AP:$BB,MATCH($AY$1,$AP$1:$BB$1,0),0)-VLOOKUP($M19,$AP:$BB,MATCH($AX$1,$AP$1:$BB$1,0),0)+1))),
"그외없음")))))</f>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800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ca="1">IF(OR(ISNUMBER(N19),N19="삭제",ISBLANK(N19)),"",
IF(LEFT(N19,5)="Equip",IF(MID(N19,7,1)="4","전설",""),
IF(LEFT(N19,5)="Actor",IF(MID(N19,7,1)="2","전설",""),
"그외없음")))</f>
        <v/>
      </c>
      <c r="U19" t="s">
        <v>82</v>
      </c>
      <c r="V19" t="s">
        <v>194</v>
      </c>
      <c r="W19">
        <v>1</v>
      </c>
      <c r="X19" t="s">
        <v>125</v>
      </c>
      <c r="Z19">
        <v>7600</v>
      </c>
      <c r="AA19" t="str">
        <f ca="1">IF(ISBLANK(AB19),"",
VLOOKUP(AB19,OFFSET(INDIRECT("$A:$B"),0,MATCH(AB$1&amp;"_Verify",INDIRECT("$1:$1"),0)-1),2,0)
)</f>
        <v>fe</v>
      </c>
      <c r="AB19" t="s">
        <v>82</v>
      </c>
      <c r="AC19" t="s">
        <v>205</v>
      </c>
      <c r="AD19">
        <v>1</v>
      </c>
      <c r="AE19" t="s">
        <v>125</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IF(OR(ISNUMBER(AC19),AC19="삭제",ISBLANK(AC19)),"",
IF(LEFT(AC19,5)="Equip",IF(MID(AC19,7,1)="4","전설",""),
IF(LEFT(AC19,5)="Actor",IF(MID(AC19,7,1)="2","전설",""),
"그외없음")))</f>
        <v/>
      </c>
      <c r="AJ19" t="str">
        <f>IF(ISBLANK($AB19),"",
IF(AND($B19&gt;=VLOOKUP($AB19,$AP:$AS,3,0),$B19&lt;=VLOOKUP($AB19,$AP:$AS,4,0)),"","슬롯타입이상"))</f>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ca="1">IF(ROW()=2,AN19,OFFSET(AM19,-1,0)&amp;IF(LEN(AN19)=0,"",","&amp;AN19))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v>
      </c>
      <c r="AN19" t="str">
        <f ca="1">IF(AL19&lt;&gt;1,"",
"{"""&amp;A$1&amp;""":"&amp;A19
&amp;","""&amp;B$1&amp;""":"&amp;B19
&amp;IF(LEN(AA19)=0,"",","""&amp;AA$1&amp;""":"""&amp;AA19&amp;"""")
&amp;IF(LEN(AC19)=0,"",","""&amp;AC$1&amp;""":"""&amp;AC19&amp;"""")
&amp;IF(LEN(AD19)=0,"",","""&amp;AD$1&amp;""":"&amp;AD19)
&amp;IF(LEN(AE19)=0,"",","""&amp;AE$1&amp;""":"""&amp;AE19&amp;"""")
&amp;IF(LEN(AF19)=0,"",","""&amp;AF$1&amp;""":"&amp;AF19)
&amp;IF(LEN(AG19)=0,"",","""&amp;AG$1&amp;""":"&amp;AG19)&amp;"}")</f>
        <v>{"dy":2,"sl":7,"tp":"fe","vl":"Equip7102","cn":1,"pt":"GO","pr":3700}</v>
      </c>
      <c r="AS19" t="s">
        <v>267</v>
      </c>
      <c r="AT19">
        <f ca="1">COUNTIFS(B:B,$AQ$18,N:N,"Equip6???")</f>
        <v>23</v>
      </c>
      <c r="AU19">
        <f>COUNTIFS(B:B,$AQ$18,AC:AC,"Equip6???")</f>
        <v>18</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5"/>
        <v>1.3495276653171391E-2</v>
      </c>
      <c r="BQ19">
        <f t="shared" ca="1" si="6"/>
        <v>9.4250706880301613E-3</v>
      </c>
      <c r="BR19">
        <f t="shared" ca="1" si="7"/>
        <v>1.0193679918450561E-2</v>
      </c>
      <c r="BS19">
        <f t="shared" ca="1" si="8"/>
        <v>0.16734143049932521</v>
      </c>
      <c r="BT19">
        <f t="shared" ca="1" si="11"/>
        <v>0.11687087653157402</v>
      </c>
      <c r="BU19">
        <f t="shared" ca="1" si="12"/>
        <v>0.12640163098878696</v>
      </c>
      <c r="BV19" t="str">
        <f ca="1">OFFSET([1]EquipTable!$A$1,ROW()-1,0)</f>
        <v>Equip1201</v>
      </c>
      <c r="BX19">
        <f ca="1">IF(VLOOKUP($CA19,[2]ActorTable!$1:$1048576,MATCH("업데이트순번",[2]ActorTable!$1:$1,0),0)&lt;=$BY$1,1,0)
*IF(MID(CA19,7,1)="2",0.1,1)</f>
        <v>0.1</v>
      </c>
      <c r="BY19">
        <f t="shared" ca="1" si="9"/>
        <v>3.90625E-3</v>
      </c>
      <c r="BZ19">
        <f t="shared" ca="1" si="10"/>
        <v>0.515625</v>
      </c>
      <c r="CA19" t="str">
        <f ca="1">OFFSET([2]ActorTable!$A$1,ROW()-1,0)</f>
        <v>Actor1218</v>
      </c>
      <c r="CB19" t="str">
        <f ca="1">VLOOKUP($CA19,[2]ActorTable!$1:$1048576,MATCH("이름참고",[2]ActorTable!$1:$1,0),0)</f>
        <v>메디아</v>
      </c>
    </row>
    <row r="20" spans="1:80">
      <c r="A20">
        <v>2</v>
      </c>
      <c r="B20">
        <v>8</v>
      </c>
      <c r="C20">
        <f>IF(B20&lt;=9,0,
IF(B20=10,1,2))</f>
        <v>0</v>
      </c>
      <c r="D20">
        <f ca="1">RAND()</f>
        <v>0.38628641747298864</v>
      </c>
      <c r="E20">
        <f ca="1">RAND()</f>
        <v>0.83782335236120387</v>
      </c>
      <c r="F20">
        <f ca="1">RAND()</f>
        <v>0.60341470097022321</v>
      </c>
      <c r="G20">
        <f ca="1">RAND()</f>
        <v>0.97467693724315585</v>
      </c>
      <c r="H20">
        <f ca="1">RAND()</f>
        <v>0.66448188296022603</v>
      </c>
      <c r="I20">
        <f ca="1">RAND()</f>
        <v>0.67603091613569666</v>
      </c>
      <c r="M20" t="str">
        <f ca="1">IF(LEN(J20)&lt;&gt;0,J20,VLOOKUP(D20+$B20,$BJ:$BK,MATCH($BK$1,$BJ$1:$BK$1,0),1))</f>
        <v>삭제</v>
      </c>
      <c r="N20" t="str">
        <f ca="1">IF(LEN(K20)&lt;&gt;0,
  IF(LEN($J20)=0,"두 칸 모두 입력",
  IF($J20="지정 장비",K20,INDEX($CA:$CA,MATCH(K20,$CB:$CB,0)))),
IF($M20="삭제","삭제",
IF($M20="지정 장비",VLOOKUP($E20,OFFSET($BS:$BV,0,IF($B20=6,1,IF($B20=7,2,0))),MATCH($BV$1,OFFSET($BS$1:$BV$1,0,IF($B20=6,1,IF($B20=7,2,0))),0),1),
IF(OR($M20="캐릭터 상자 일반등급",$M20="캐릭터 상자 영웅등급"),"삭제",
IF(OR($M20="지정 캐릭터",$M20="지정 캐릭터 PP",IF(ISERROR(FIND("지정 캐릭터 LBP",$M20)),0,1)),
  IF(AND(OR($B20=10,$B20=11),$M20=OFFSET($M20,-1,0)),OFFSET(N20,-1,0),VLOOKUP($E20,$BZ:$CA,MATCH($CA$1,$BZ$1:$CA$1,0),1)),
IF(OR($M20="안 지정 캐릭터 영웅등급",$M20="안 지정 캐릭터 PP 일반등급",$M20="안 지정 캐릭터 PP 영웅등급"),
  IF(AND(OR($B20=10,$B20=11),$M20=OFFSET($M20,-1,0)),OFFSET(N20,-1,0),INT($E20*100000)),
"그외없음"))))))</f>
        <v>삭제</v>
      </c>
      <c r="O20" t="str">
        <f ca="1">IF(LEN(L20)&lt;&gt;0,
  IF(OR(LEN($J20)=0,LEN($K20)=0),"세 칸 모두 입력",L20),
IF($M20="삭제","삭제",
IF(OR($M20="지정 장비",$M20="캐릭터 상자 일반등급",$M20="캐릭터 상자 영웅등급",$M20="지정 캐릭터",IF(ISERROR(FIND("지정 캐릭터 LBP",$M20)),0,1),$M20="안 지정 캐릭터 영웅등급"),1,
IF($M20="지정 캐릭터 PP",
  IF(AND(OR($B20=10,$B20=11),$M20=OFFSET($M20,-1,0)),OFFSET(O20,-1,0),
    VLOOKUP($M20,$AP:$BB,MATCH($AX$1,$AP$1:$BB$1,0),0)+INT($E20*(VLOOKUP($M20,$AP:$BB,MATCH($AY$1,$AP$1:$BB$1,0),0)-VLOOKUP($M20,$AP:$BB,MATCH($AX$1,$AP$1:$BB$1,0),0)+1))),
IF(OR($M20="안 지정 캐릭터 PP 일반등급",$M20="안 지정 캐릭터 PP 영웅등급"),
  IF(AND(OR($B20=10,$B20=11),$M20=OFFSET($M20,-1,0)),OFFSET(O20,-1,0),
    VLOOKUP($M20,$AP:$BB,MATCH($AX$1,$AP$1:$BB$1,0),0)+INT($E20*(VLOOKUP($M20,$AP:$BB,MATCH($AY$1,$AP$1:$BB$1,0),0)-VLOOKUP($M20,$AP:$BB,MATCH($AX$1,$AP$1:$BB$1,0),0)+1))),
"그외없음")))))</f>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ca="1">IF(OR(ISNUMBER(N20),N20="삭제",ISBLANK(N20)),"",
IF(LEFT(N20,5)="Equip",IF(MID(N20,7,1)="4","전설",""),
IF(LEFT(N20,5)="Actor",IF(MID(N20,7,1)="2","전설",""),
"그외없음")))</f>
        <v/>
      </c>
      <c r="AA20" t="str">
        <f ca="1">IF(ISBLANK(AB20),"",
VLOOKUP(AB20,OFFSET(INDIRECT("$A:$B"),0,MATCH(AB$1&amp;"_Verify",INDIRECT("$1:$1"),0)-1),2,0)
)</f>
        <v>fl2</v>
      </c>
      <c r="AB20" t="s">
        <v>496</v>
      </c>
      <c r="AC20" t="s">
        <v>485</v>
      </c>
      <c r="AD20">
        <v>1</v>
      </c>
      <c r="AE20" t="s">
        <v>129</v>
      </c>
      <c r="AF20">
        <v>190</v>
      </c>
      <c r="AG20">
        <v>99</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IF(OR(ISNUMBER(AC20),AC20="삭제",ISBLANK(AC20)),"",
IF(LEFT(AC20,5)="Equip",IF(MID(AC20,7,1)="4","전설",""),
IF(LEFT(AC20,5)="Actor",IF(MID(AC20,7,1)="2","전설",""),
"그외없음")))</f>
        <v/>
      </c>
      <c r="AJ20" t="str">
        <f>IF(ISBLANK($AB20),"",
IF(AND($B20&gt;=VLOOKUP($AB20,$AP:$AS,3,0),$B20&lt;=VLOOKUP($AB20,$AP:$AS,4,0)),"","슬롯타입이상"))</f>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닉스</v>
      </c>
      <c r="AL20">
        <v>1</v>
      </c>
      <c r="AM20" t="str">
        <f ca="1">IF(ROW()=2,AN20,OFFSET(AM20,-1,0)&amp;IF(LEN(AN20)=0,"",","&amp;AN20))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v>
      </c>
      <c r="AN20" t="str">
        <f ca="1">IF(AL20&lt;&gt;1,"",
"{"""&amp;A$1&amp;""":"&amp;A20
&amp;","""&amp;B$1&amp;""":"&amp;B20
&amp;IF(LEN(AA20)=0,"",","""&amp;AA$1&amp;""":"""&amp;AA20&amp;"""")
&amp;IF(LEN(AC20)=0,"",","""&amp;AC$1&amp;""":"""&amp;AC20&amp;"""")
&amp;IF(LEN(AD20)=0,"",","""&amp;AD$1&amp;""":"&amp;AD20)
&amp;IF(LEN(AE20)=0,"",","""&amp;AE$1&amp;""":"""&amp;AE20&amp;"""")
&amp;IF(LEN(AF20)=0,"",","""&amp;AF$1&amp;""":"&amp;AF20)
&amp;IF(LEN(AG20)=0,"",","""&amp;AG$1&amp;""":"&amp;AG20)&amp;"}")</f>
        <v>{"dy":2,"sl":8,"tp":"fl2","vl":"Actor1109","cn":1,"pt":"DI","pp":190,"pr":99}</v>
      </c>
      <c r="AS20" t="s">
        <v>268</v>
      </c>
      <c r="AT20">
        <f ca="1">COUNTIFS(B:B,$AQ$18,N:N,"Equip7???")</f>
        <v>16</v>
      </c>
      <c r="AU20">
        <f>COUNTIFS(B:B,$AQ$18,AC:AC,"Equip7???")</f>
        <v>18</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5"/>
        <v>1.3495276653171391E-2</v>
      </c>
      <c r="BQ20">
        <f t="shared" ca="1" si="6"/>
        <v>9.4250706880301613E-3</v>
      </c>
      <c r="BR20">
        <f t="shared" ca="1" si="7"/>
        <v>1.0193679918450561E-2</v>
      </c>
      <c r="BS20">
        <f t="shared" ca="1" si="8"/>
        <v>0.18083670715249658</v>
      </c>
      <c r="BT20">
        <f t="shared" ca="1" si="11"/>
        <v>0.12629594721960419</v>
      </c>
      <c r="BU20">
        <f t="shared" ca="1" si="12"/>
        <v>0.1365953109072375</v>
      </c>
      <c r="BV20" t="str">
        <f ca="1">OFFSET([1]EquipTable!$A$1,ROW()-1,0)</f>
        <v>Equip1202</v>
      </c>
      <c r="BX20">
        <f ca="1">IF(VLOOKUP($CA20,[2]ActorTable!$1:$1048576,MATCH("업데이트순번",[2]ActorTable!$1:$1,0),0)&lt;=$BY$1,1,0)
*IF(MID(CA20,7,1)="2",0.1,1)</f>
        <v>1</v>
      </c>
      <c r="BY20">
        <f t="shared" ca="1" si="9"/>
        <v>3.90625E-2</v>
      </c>
      <c r="BZ20">
        <f t="shared" ca="1" si="10"/>
        <v>0.51953125</v>
      </c>
      <c r="CA20" t="str">
        <f ca="1">OFFSET([2]ActorTable!$A$1,ROW()-1,0)</f>
        <v>Actor3019</v>
      </c>
      <c r="CB20" t="str">
        <f ca="1">VLOOKUP($CA20,[2]ActorTable!$1:$1048576,MATCH("이름참고",[2]ActorTable!$1:$1,0),0)</f>
        <v>롤라</v>
      </c>
    </row>
    <row r="21" spans="1:80">
      <c r="A21">
        <v>2</v>
      </c>
      <c r="B21">
        <v>9</v>
      </c>
      <c r="C21">
        <f>IF(B21&lt;=9,0,
IF(B21=10,1,2))</f>
        <v>0</v>
      </c>
      <c r="D21">
        <f ca="1">RAND()</f>
        <v>0.46473995528937462</v>
      </c>
      <c r="E21">
        <f ca="1">RAND()</f>
        <v>0.5855247047276172</v>
      </c>
      <c r="F21">
        <f ca="1">RAND()</f>
        <v>0.29435504661483769</v>
      </c>
      <c r="G21">
        <f ca="1">RAND()</f>
        <v>0.21923182571744726</v>
      </c>
      <c r="H21">
        <f ca="1">RAND()</f>
        <v>0.82386610648998548</v>
      </c>
      <c r="I21">
        <f ca="1">RAND()</f>
        <v>0.73478148682656774</v>
      </c>
      <c r="M21" t="str">
        <f ca="1">IF(LEN(J21)&lt;&gt;0,J21,VLOOKUP(D21+$B21,$BJ:$BK,MATCH($BK$1,$BJ$1:$BK$1,0),1))</f>
        <v>삭제</v>
      </c>
      <c r="N21" t="str">
        <f ca="1">IF(LEN(K21)&lt;&gt;0,
  IF(LEN($J21)=0,"두 칸 모두 입력",
  IF($J21="지정 장비",K21,INDEX($CA:$CA,MATCH(K21,$CB:$CB,0)))),
IF($M21="삭제","삭제",
IF($M21="지정 장비",VLOOKUP($E21,OFFSET($BS:$BV,0,IF($B21=6,1,IF($B21=7,2,0))),MATCH($BV$1,OFFSET($BS$1:$BV$1,0,IF($B21=6,1,IF($B21=7,2,0))),0),1),
IF(OR($M21="캐릭터 상자 일반등급",$M21="캐릭터 상자 영웅등급"),"삭제",
IF(OR($M21="지정 캐릭터",$M21="지정 캐릭터 PP",IF(ISERROR(FIND("지정 캐릭터 LBP",$M21)),0,1)),
  IF(AND(OR($B21=10,$B21=11),$M21=OFFSET($M21,-1,0)),OFFSET(N21,-1,0),VLOOKUP($E21,$BZ:$CA,MATCH($CA$1,$BZ$1:$CA$1,0),1)),
IF(OR($M21="안 지정 캐릭터 영웅등급",$M21="안 지정 캐릭터 PP 일반등급",$M21="안 지정 캐릭터 PP 영웅등급"),
  IF(AND(OR($B21=10,$B21=11),$M21=OFFSET($M21,-1,0)),OFFSET(N21,-1,0),INT($E21*100000)),
"그외없음"))))))</f>
        <v>삭제</v>
      </c>
      <c r="O21" t="str">
        <f ca="1">IF(LEN(L21)&lt;&gt;0,
  IF(OR(LEN($J21)=0,LEN($K21)=0),"세 칸 모두 입력",L21),
IF($M21="삭제","삭제",
IF(OR($M21="지정 장비",$M21="캐릭터 상자 일반등급",$M21="캐릭터 상자 영웅등급",$M21="지정 캐릭터",IF(ISERROR(FIND("지정 캐릭터 LBP",$M21)),0,1),$M21="안 지정 캐릭터 영웅등급"),1,
IF($M21="지정 캐릭터 PP",
  IF(AND(OR($B21=10,$B21=11),$M21=OFFSET($M21,-1,0)),OFFSET(O21,-1,0),
    VLOOKUP($M21,$AP:$BB,MATCH($AX$1,$AP$1:$BB$1,0),0)+INT($E21*(VLOOKUP($M21,$AP:$BB,MATCH($AY$1,$AP$1:$BB$1,0),0)-VLOOKUP($M21,$AP:$BB,MATCH($AX$1,$AP$1:$BB$1,0),0)+1))),
IF(OR($M21="안 지정 캐릭터 PP 일반등급",$M21="안 지정 캐릭터 PP 영웅등급"),
  IF(AND(OR($B21=10,$B21=11),$M21=OFFSET($M21,-1,0)),OFFSET(O21,-1,0),
    VLOOKUP($M21,$AP:$BB,MATCH($AX$1,$AP$1:$BB$1,0),0)+INT($E21*(VLOOKUP($M21,$AP:$BB,MATCH($AY$1,$AP$1:$BB$1,0),0)-VLOOKUP($M21,$AP:$BB,MATCH($AX$1,$AP$1:$BB$1,0),0)+1))),
"그외없음")))))</f>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ca="1">IF(OR(ISNUMBER(N21),N21="삭제",ISBLANK(N21)),"",
IF(LEFT(N21,5)="Equip",IF(MID(N21,7,1)="4","전설",""),
IF(LEFT(N21,5)="Actor",IF(MID(N21,7,1)="2","전설",""),
"그외없음")))</f>
        <v/>
      </c>
      <c r="AA21" t="str">
        <f ca="1">IF(ISBLANK(AB21),"",
VLOOKUP(AB21,OFFSET(INDIRECT("$A:$B"),0,MATCH(AB$1&amp;"_Verify",INDIRECT("$1:$1"),0)-1),2,0)
)</f>
        <v>fl3</v>
      </c>
      <c r="AB21" t="s">
        <v>497</v>
      </c>
      <c r="AC21" t="s">
        <v>485</v>
      </c>
      <c r="AD21">
        <v>1</v>
      </c>
      <c r="AE21" t="s">
        <v>129</v>
      </c>
      <c r="AF21">
        <v>240</v>
      </c>
      <c r="AG21">
        <v>129</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IF(OR(ISNUMBER(AC21),AC21="삭제",ISBLANK(AC21)),"",
IF(LEFT(AC21,5)="Equip",IF(MID(AC21,7,1)="4","전설",""),
IF(LEFT(AC21,5)="Actor",IF(MID(AC21,7,1)="2","전설",""),
"그외없음")))</f>
        <v/>
      </c>
      <c r="AJ21" t="str">
        <f>IF(ISBLANK($AB21),"",
IF(AND($B21&gt;=VLOOKUP($AB21,$AP:$AS,3,0),$B21&lt;=VLOOKUP($AB21,$AP:$AS,4,0)),"","슬롯타입이상"))</f>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닉스</v>
      </c>
      <c r="AL21">
        <v>1</v>
      </c>
      <c r="AM21" t="str">
        <f ca="1">IF(ROW()=2,AN21,OFFSET(AM21,-1,0)&amp;IF(LEN(AN21)=0,"",","&amp;AN21))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v>
      </c>
      <c r="AN21" t="str">
        <f ca="1">IF(AL21&lt;&gt;1,"",
"{"""&amp;A$1&amp;""":"&amp;A21
&amp;","""&amp;B$1&amp;""":"&amp;B21
&amp;IF(LEN(AA21)=0,"",","""&amp;AA$1&amp;""":"""&amp;AA21&amp;"""")
&amp;IF(LEN(AC21)=0,"",","""&amp;AC$1&amp;""":"""&amp;AC21&amp;"""")
&amp;IF(LEN(AD21)=0,"",","""&amp;AD$1&amp;""":"&amp;AD21)
&amp;IF(LEN(AE21)=0,"",","""&amp;AE$1&amp;""":"""&amp;AE21&amp;"""")
&amp;IF(LEN(AF21)=0,"",","""&amp;AF$1&amp;""":"&amp;AF21)
&amp;IF(LEN(AG21)=0,"",","""&amp;AG$1&amp;""":"&amp;AG21)&amp;"}")</f>
        <v>{"dy":2,"sl":9,"tp":"fl3","vl":"Actor1109","cn":1,"pt":"DI","pp":240,"pr":129}</v>
      </c>
      <c r="AS21" t="s">
        <v>265</v>
      </c>
      <c r="AT21">
        <f ca="1">COUNTIFS(B:B,$AQ$18,N:N,"Equip8???")</f>
        <v>20</v>
      </c>
      <c r="AU21">
        <f>COUNTIFS(B:B,$AQ$18,AC:AC,"Equip8???")</f>
        <v>15</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5"/>
        <v>1.3495276653171391E-2</v>
      </c>
      <c r="BQ21">
        <f t="shared" ca="1" si="6"/>
        <v>9.4250706880301613E-3</v>
      </c>
      <c r="BR21">
        <f t="shared" ca="1" si="7"/>
        <v>1.0193679918450561E-2</v>
      </c>
      <c r="BS21">
        <f t="shared" ca="1" si="8"/>
        <v>0.19433198380566796</v>
      </c>
      <c r="BT21">
        <f t="shared" ca="1" si="11"/>
        <v>0.13572101790763436</v>
      </c>
      <c r="BU21">
        <f t="shared" ca="1" si="12"/>
        <v>0.14678899082568805</v>
      </c>
      <c r="BV21" t="str">
        <f ca="1">OFFSET([1]EquipTable!$A$1,ROW()-1,0)</f>
        <v>Equip1301</v>
      </c>
      <c r="BX21">
        <f ca="1">IF(VLOOKUP($CA21,[2]ActorTable!$1:$1048576,MATCH("업데이트순번",[2]ActorTable!$1:$1,0),0)&lt;=$BY$1,1,0)
*IF(MID(CA21,7,1)="2",0.1,1)</f>
        <v>1</v>
      </c>
      <c r="BY21">
        <f t="shared" ca="1" si="9"/>
        <v>3.90625E-2</v>
      </c>
      <c r="BZ21">
        <f t="shared" ca="1" si="10"/>
        <v>0.55859375</v>
      </c>
      <c r="CA21" t="str">
        <f ca="1">OFFSET([2]ActorTable!$A$1,ROW()-1,0)</f>
        <v>Actor2120</v>
      </c>
      <c r="CB21" t="str">
        <f ca="1">VLOOKUP($CA21,[2]ActorTable!$1:$1048576,MATCH("이름참고",[2]ActorTable!$1:$1,0),0)</f>
        <v>미네락</v>
      </c>
    </row>
    <row r="22" spans="1:80">
      <c r="A22">
        <v>3</v>
      </c>
      <c r="B22">
        <v>0</v>
      </c>
      <c r="C22">
        <f>IF(B22&lt;=9,0,
IF(B22=10,1,2))</f>
        <v>0</v>
      </c>
      <c r="D22">
        <f ca="1">RAND()</f>
        <v>0.81455611998987343</v>
      </c>
      <c r="E22">
        <f ca="1">RAND()</f>
        <v>0.6384937107053571</v>
      </c>
      <c r="F22">
        <f ca="1">RAND()</f>
        <v>0.89458796350265835</v>
      </c>
      <c r="G22">
        <f ca="1">RAND()</f>
        <v>9.0731620282467729E-2</v>
      </c>
      <c r="H22">
        <f ca="1">RAND()</f>
        <v>0.75793833855222392</v>
      </c>
      <c r="I22">
        <f ca="1">RAND()</f>
        <v>0.67446018614708325</v>
      </c>
      <c r="M22" t="str">
        <f ca="1">IF(LEN(J22)&lt;&gt;0,J22,VLOOKUP(D22+$B22,$BJ:$BK,MATCH($BK$1,$BJ$1:$BK$1,0),1))</f>
        <v>지정 장비</v>
      </c>
      <c r="N22" t="str">
        <f ca="1">IF(LEN(K22)&lt;&gt;0,
  IF(LEN($J22)=0,"두 칸 모두 입력",
  IF($J22="지정 장비",K22,INDEX($CA:$CA,MATCH(K22,$CB:$CB,0)))),
IF($M22="삭제","삭제",
IF($M22="지정 장비",VLOOKUP($E22,OFFSET($BS:$BV,0,IF($B22=6,1,IF($B22=7,2,0))),MATCH($BV$1,OFFSET($BS$1:$BV$1,0,IF($B22=6,1,IF($B22=7,2,0))),0),1),
IF(OR($M22="캐릭터 상자 일반등급",$M22="캐릭터 상자 영웅등급"),"삭제",
IF(OR($M22="지정 캐릭터",$M22="지정 캐릭터 PP",IF(ISERROR(FIND("지정 캐릭터 LBP",$M22)),0,1)),
  IF(AND(OR($B22=10,$B22=11),$M22=OFFSET($M22,-1,0)),OFFSET(N22,-1,0),VLOOKUP($E22,$BZ:$CA,MATCH($CA$1,$BZ$1:$CA$1,0),1)),
IF(OR($M22="안 지정 캐릭터 영웅등급",$M22="안 지정 캐릭터 PP 일반등급",$M22="안 지정 캐릭터 PP 영웅등급"),
  IF(AND(OR($B22=10,$B22=11),$M22=OFFSET($M22,-1,0)),OFFSET(N22,-1,0),INT($E22*100000)),
"그외없음"))))))</f>
        <v>Equip5301</v>
      </c>
      <c r="O22">
        <f ca="1">IF(LEN(L22)&lt;&gt;0,
  IF(OR(LEN($J22)=0,LEN($K22)=0),"세 칸 모두 입력",L22),
IF($M22="삭제","삭제",
IF(OR($M22="지정 장비",$M22="캐릭터 상자 일반등급",$M22="캐릭터 상자 영웅등급",$M22="지정 캐릭터",IF(ISERROR(FIND("지정 캐릭터 LBP",$M22)),0,1),$M22="안 지정 캐릭터 영웅등급"),1,
IF($M22="지정 캐릭터 PP",
  IF(AND(OR($B22=10,$B22=11),$M22=OFFSET($M22,-1,0)),OFFSET(O22,-1,0),
    VLOOKUP($M22,$AP:$BB,MATCH($AX$1,$AP$1:$BB$1,0),0)+INT($E22*(VLOOKUP($M22,$AP:$BB,MATCH($AY$1,$AP$1:$BB$1,0),0)-VLOOKUP($M22,$AP:$BB,MATCH($AX$1,$AP$1:$BB$1,0),0)+1))),
IF(OR($M22="안 지정 캐릭터 PP 일반등급",$M22="안 지정 캐릭터 PP 영웅등급"),
  IF(AND(OR($B22=10,$B22=11),$M22=OFFSET($M22,-1,0)),OFFSET(O22,-1,0),
    VLOOKUP($M22,$AP:$BB,MATCH($AX$1,$AP$1:$BB$1,0),0)+INT($E22*(VLOOKUP($M22,$AP:$BB,MATCH($AY$1,$AP$1:$BB$1,0),0)-VLOOKUP($M22,$AP:$BB,MATCH($AX$1,$AP$1:$BB$1,0),0)+1))),
"그외없음")))))</f>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12</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ca="1">IF(OR(ISNUMBER(N22),N22="삭제",ISBLANK(N22)),"",
IF(LEFT(N22,5)="Equip",IF(MID(N22,7,1)="4","전설",""),
IF(LEFT(N22,5)="Actor",IF(MID(N22,7,1)="2","전설",""),
"그외없음")))</f>
        <v/>
      </c>
      <c r="U22" t="s">
        <v>82</v>
      </c>
      <c r="V22" t="s">
        <v>181</v>
      </c>
      <c r="W22">
        <v>1</v>
      </c>
      <c r="X22" t="s">
        <v>125</v>
      </c>
      <c r="Z22">
        <v>9400</v>
      </c>
      <c r="AA22" t="str">
        <f ca="1">IF(ISBLANK(AB22),"",
VLOOKUP(AB22,OFFSET(INDIRECT("$A:$B"),0,MATCH(AB$1&amp;"_Verify",INDIRECT("$1:$1"),0)-1),2,0)
)</f>
        <v>upn</v>
      </c>
      <c r="AB22" t="s">
        <v>92</v>
      </c>
      <c r="AC22">
        <v>63751</v>
      </c>
      <c r="AD22">
        <v>9</v>
      </c>
      <c r="AE22" t="s">
        <v>125</v>
      </c>
      <c r="AG22">
        <v>2700</v>
      </c>
      <c r="AH22" t="str">
        <f>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IF(OR(ISNUMBER(AC22),AC22="삭제",ISBLANK(AC22)),"",
IF(LEFT(AC22,5)="Equip",IF(MID(AC22,7,1)="4","전설",""),
IF(LEFT(AC22,5)="Actor",IF(MID(AC22,7,1)="2","전설",""),
"그외없음")))</f>
        <v/>
      </c>
      <c r="AJ22" t="str">
        <f>IF(ISBLANK($AB22),"",
IF(AND($B22&gt;=VLOOKUP($AB22,$AP:$AS,3,0),$B22&lt;=VLOOKUP($AB22,$AP:$AS,4,0)),"","슬롯타입이상"))</f>
        <v/>
      </c>
      <c r="AK22" t="str">
        <f>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
      </c>
      <c r="AL22">
        <v>1</v>
      </c>
      <c r="AM22" t="str">
        <f ca="1">IF(ROW()=2,AN22,OFFSET(AM22,-1,0)&amp;IF(LEN(AN22)=0,"",","&amp;AN22))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v>
      </c>
      <c r="AN22" t="str">
        <f ca="1">IF(AL22&lt;&gt;1,"",
"{"""&amp;A$1&amp;""":"&amp;A22
&amp;","""&amp;B$1&amp;""":"&amp;B22
&amp;IF(LEN(AA22)=0,"",","""&amp;AA$1&amp;""":"""&amp;AA22&amp;"""")
&amp;IF(LEN(AC22)=0,"",","""&amp;AC$1&amp;""":"""&amp;AC22&amp;"""")
&amp;IF(LEN(AD22)=0,"",","""&amp;AD$1&amp;""":"&amp;AD22)
&amp;IF(LEN(AE22)=0,"",","""&amp;AE$1&amp;""":"""&amp;AE22&amp;"""")
&amp;IF(LEN(AF22)=0,"",","""&amp;AF$1&amp;""":"&amp;AF22)
&amp;IF(LEN(AG22)=0,"",","""&amp;AG$1&amp;""":"&amp;AG22)&amp;"}")</f>
        <v>{"dy":3,"sl":0,"tp":"upn","vl":"63751","cn":9,"pt":"GO","pr":2700}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5"/>
        <v>1.3495276653171391E-2</v>
      </c>
      <c r="BQ22">
        <f t="shared" ca="1" si="6"/>
        <v>9.4250706880301613E-3</v>
      </c>
      <c r="BR22">
        <f t="shared" ca="1" si="7"/>
        <v>1.0193679918450561E-2</v>
      </c>
      <c r="BS22">
        <f t="shared" ca="1" si="8"/>
        <v>0.20782726045883934</v>
      </c>
      <c r="BT22">
        <f t="shared" ca="1" si="11"/>
        <v>0.14514608859566452</v>
      </c>
      <c r="BU22">
        <f t="shared" ca="1" si="12"/>
        <v>0.1569826707441386</v>
      </c>
      <c r="BV22" t="str">
        <f ca="1">OFFSET([1]EquipTable!$A$1,ROW()-1,0)</f>
        <v>Equip1302</v>
      </c>
      <c r="BX22">
        <f ca="1">IF(VLOOKUP($CA22,[2]ActorTable!$1:$1048576,MATCH("업데이트순번",[2]ActorTable!$1:$1,0),0)&lt;=$BY$1,1,0)
*IF(MID(CA22,7,1)="2",0.1,1)</f>
        <v>1</v>
      </c>
      <c r="BY22">
        <f t="shared" ca="1" si="9"/>
        <v>3.90625E-2</v>
      </c>
      <c r="BZ22">
        <f t="shared" ca="1" si="10"/>
        <v>0.59765625</v>
      </c>
      <c r="CA22" t="str">
        <f ca="1">OFFSET([2]ActorTable!$A$1,ROW()-1,0)</f>
        <v>Actor3021</v>
      </c>
      <c r="CB22" t="str">
        <f ca="1">VLOOKUP($CA22,[2]ActorTable!$1:$1048576,MATCH("이름참고",[2]ActorTable!$1:$1,0),0)</f>
        <v>무테이</v>
      </c>
    </row>
    <row r="23" spans="1:80">
      <c r="A23">
        <v>3</v>
      </c>
      <c r="B23">
        <v>1</v>
      </c>
      <c r="C23">
        <f>IF(B23&lt;=9,0,
IF(B23=10,1,2))</f>
        <v>0</v>
      </c>
      <c r="D23">
        <f ca="1">RAND()</f>
        <v>0.82540307008112801</v>
      </c>
      <c r="E23">
        <f ca="1">RAND()</f>
        <v>6.3415252888211371E-2</v>
      </c>
      <c r="F23">
        <f ca="1">RAND()</f>
        <v>0.28751564443494304</v>
      </c>
      <c r="G23">
        <f ca="1">RAND()</f>
        <v>0.31869099029059278</v>
      </c>
      <c r="H23">
        <f ca="1">RAND()</f>
        <v>0.27920067232290147</v>
      </c>
      <c r="I23">
        <f ca="1">RAND()</f>
        <v>0.6608816244287482</v>
      </c>
      <c r="M23" t="str">
        <f ca="1">IF(LEN(J23)&lt;&gt;0,J23,VLOOKUP(D23+$B23,$BJ:$BK,MATCH($BK$1,$BJ$1:$BK$1,0),1))</f>
        <v>지정 장비</v>
      </c>
      <c r="N23" t="str">
        <f ca="1">IF(LEN(K23)&lt;&gt;0,
  IF(LEN($J23)=0,"두 칸 모두 입력",
  IF($J23="지정 장비",K23,INDEX($CA:$CA,MATCH(K23,$CB:$CB,0)))),
IF($M23="삭제","삭제",
IF($M23="지정 장비",VLOOKUP($E23,OFFSET($BS:$BV,0,IF($B23=6,1,IF($B23=7,2,0))),MATCH($BV$1,OFFSET($BS$1:$BV$1,0,IF($B23=6,1,IF($B23=7,2,0))),0),1),
IF(OR($M23="캐릭터 상자 일반등급",$M23="캐릭터 상자 영웅등급"),"삭제",
IF(OR($M23="지정 캐릭터",$M23="지정 캐릭터 PP",IF(ISERROR(FIND("지정 캐릭터 LBP",$M23)),0,1)),
  IF(AND(OR($B23=10,$B23=11),$M23=OFFSET($M23,-1,0)),OFFSET(N23,-1,0),VLOOKUP($E23,$BZ:$CA,MATCH($CA$1,$BZ$1:$CA$1,0),1)),
IF(OR($M23="안 지정 캐릭터 영웅등급",$M23="안 지정 캐릭터 PP 일반등급",$M23="안 지정 캐릭터 PP 영웅등급"),
  IF(AND(OR($B23=10,$B23=11),$M23=OFFSET($M23,-1,0)),OFFSET(N23,-1,0),INT($E23*100000)),
"그외없음"))))))</f>
        <v>Equip0201</v>
      </c>
      <c r="O23">
        <f ca="1">IF(LEN(L23)&lt;&gt;0,
  IF(OR(LEN($J23)=0,LEN($K23)=0),"세 칸 모두 입력",L23),
IF($M23="삭제","삭제",
IF(OR($M23="지정 장비",$M23="캐릭터 상자 일반등급",$M23="캐릭터 상자 영웅등급",$M23="지정 캐릭터",IF(ISERROR(FIND("지정 캐릭터 LBP",$M23)),0,1),$M23="안 지정 캐릭터 영웅등급"),1,
IF($M23="지정 캐릭터 PP",
  IF(AND(OR($B23=10,$B23=11),$M23=OFFSET($M23,-1,0)),OFFSET(O23,-1,0),
    VLOOKUP($M23,$AP:$BB,MATCH($AX$1,$AP$1:$BB$1,0),0)+INT($E23*(VLOOKUP($M23,$AP:$BB,MATCH($AY$1,$AP$1:$BB$1,0),0)-VLOOKUP($M23,$AP:$BB,MATCH($AX$1,$AP$1:$BB$1,0),0)+1))),
IF(OR($M23="안 지정 캐릭터 PP 일반등급",$M23="안 지정 캐릭터 PP 영웅등급"),
  IF(AND(OR($B23=10,$B23=11),$M23=OFFSET($M23,-1,0)),OFFSET(O23,-1,0),
    VLOOKUP($M23,$AP:$BB,MATCH($AX$1,$AP$1:$BB$1,0),0)+INT($E23*(VLOOKUP($M23,$AP:$BB,MATCH($AY$1,$AP$1:$BB$1,0),0)-VLOOKUP($M23,$AP:$BB,MATCH($AX$1,$AP$1:$BB$1,0),0)+1))),
"그외없음")))))</f>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DI</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5</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ca="1">IF(OR(ISNUMBER(N23),N23="삭제",ISBLANK(N23)),"",
IF(LEFT(N23,5)="Equip",IF(MID(N23,7,1)="4","전설",""),
IF(LEFT(N23,5)="Actor",IF(MID(N23,7,1)="2","전설",""),
"그외없음")))</f>
        <v/>
      </c>
      <c r="U23" t="s">
        <v>82</v>
      </c>
      <c r="V23" t="s">
        <v>258</v>
      </c>
      <c r="W23">
        <v>1</v>
      </c>
      <c r="X23" t="s">
        <v>125</v>
      </c>
      <c r="Z23">
        <v>1100</v>
      </c>
      <c r="AA23" t="str">
        <f ca="1">IF(ISBLANK(AB23),"",
VLOOKUP(AB23,OFFSET(INDIRECT("$A:$B"),0,MATCH(AB$1&amp;"_Verify",INDIRECT("$1:$1"),0)-1),2,0)
)</f>
        <v>fe</v>
      </c>
      <c r="AB23" t="s">
        <v>82</v>
      </c>
      <c r="AC23" t="s">
        <v>440</v>
      </c>
      <c r="AD23">
        <v>1</v>
      </c>
      <c r="AE23" t="s">
        <v>125</v>
      </c>
      <c r="AG23">
        <v>1400</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IF(OR(ISNUMBER(AC23),AC23="삭제",ISBLANK(AC23)),"",
IF(LEFT(AC23,5)="Equip",IF(MID(AC23,7,1)="4","전설",""),
IF(LEFT(AC23,5)="Actor",IF(MID(AC23,7,1)="2","전설",""),
"그외없음")))</f>
        <v/>
      </c>
      <c r="AJ23" t="str">
        <f>IF(ISBLANK($AB23),"",
IF(AND($B23&gt;=VLOOKUP($AB23,$AP:$AS,3,0),$B23&lt;=VLOOKUP($AB23,$AP:$AS,4,0)),"","슬롯타입이상"))</f>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불안정한 절단기</v>
      </c>
      <c r="AL23">
        <v>1</v>
      </c>
      <c r="AM23" t="str">
        <f ca="1">IF(ROW()=2,AN23,OFFSET(AM23,-1,0)&amp;IF(LEN(AN23)=0,"",","&amp;AN23))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v>
      </c>
      <c r="AN23" t="str">
        <f ca="1">IF(AL23&lt;&gt;1,"",
"{"""&amp;A$1&amp;""":"&amp;A23
&amp;","""&amp;B$1&amp;""":"&amp;B23
&amp;IF(LEN(AA23)=0,"",","""&amp;AA$1&amp;""":"""&amp;AA23&amp;"""")
&amp;IF(LEN(AC23)=0,"",","""&amp;AC$1&amp;""":"""&amp;AC23&amp;"""")
&amp;IF(LEN(AD23)=0,"",","""&amp;AD$1&amp;""":"&amp;AD23)
&amp;IF(LEN(AE23)=0,"",","""&amp;AE$1&amp;""":"""&amp;AE23&amp;"""")
&amp;IF(LEN(AF23)=0,"",","""&amp;AF$1&amp;""":"&amp;AF23)
&amp;IF(LEN(AG23)=0,"",","""&amp;AG$1&amp;""":"&amp;AG23)&amp;"}")</f>
        <v>{"dy":3,"sl":1,"tp":"fe","vl":"Equip0101","cn":1,"pt":"GO","pr":1400}</v>
      </c>
      <c r="AS23" t="s">
        <v>275</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5"/>
        <v>1.3495276653171392E-3</v>
      </c>
      <c r="BQ23">
        <f t="shared" ca="1" si="6"/>
        <v>9.4250706880301622E-4</v>
      </c>
      <c r="BR23">
        <f t="shared" ca="1" si="7"/>
        <v>1.0193679918450561E-3</v>
      </c>
      <c r="BS23">
        <f t="shared" ca="1" si="8"/>
        <v>0.22132253711201072</v>
      </c>
      <c r="BT23">
        <f t="shared" ca="1" si="11"/>
        <v>0.15457115928369469</v>
      </c>
      <c r="BU23">
        <f t="shared" ca="1" si="12"/>
        <v>0.16717635066258915</v>
      </c>
      <c r="BV23" t="str">
        <f ca="1">OFFSET([1]EquipTable!$A$1,ROW()-1,0)</f>
        <v>Equip1401</v>
      </c>
      <c r="BX23">
        <f ca="1">IF(VLOOKUP($CA23,[2]ActorTable!$1:$1048576,MATCH("업데이트순번",[2]ActorTable!$1:$1,0),0)&lt;=$BY$1,1,0)
*IF(MID(CA23,7,1)="2",0.1,1)</f>
        <v>1</v>
      </c>
      <c r="BY23">
        <f t="shared" ca="1" si="9"/>
        <v>3.90625E-2</v>
      </c>
      <c r="BZ23">
        <f t="shared" ca="1" si="10"/>
        <v>0.63671875</v>
      </c>
      <c r="CA23" t="str">
        <f ca="1">OFFSET([2]ActorTable!$A$1,ROW()-1,0)</f>
        <v>Actor3022</v>
      </c>
      <c r="CB23" t="str">
        <f ca="1">VLOOKUP($CA23,[2]ActorTable!$1:$1048576,MATCH("이름참고",[2]ActorTable!$1:$1,0),0)</f>
        <v>딘즈</v>
      </c>
    </row>
    <row r="24" spans="1:80">
      <c r="A24">
        <v>3</v>
      </c>
      <c r="B24">
        <v>2</v>
      </c>
      <c r="C24">
        <f>IF(B24&lt;=9,0,
IF(B24=10,1,2))</f>
        <v>0</v>
      </c>
      <c r="D24">
        <f ca="1">RAND()</f>
        <v>0.29692018340419146</v>
      </c>
      <c r="E24">
        <f ca="1">RAND()</f>
        <v>0.23339257030282634</v>
      </c>
      <c r="F24">
        <f ca="1">RAND()</f>
        <v>0.89736326352910067</v>
      </c>
      <c r="G24">
        <f ca="1">RAND()</f>
        <v>0.79747820279969883</v>
      </c>
      <c r="H24">
        <f ca="1">RAND()</f>
        <v>0.6343917414959136</v>
      </c>
      <c r="I24">
        <f ca="1">RAND()</f>
        <v>0.44690061099805534</v>
      </c>
      <c r="M24" t="str">
        <f ca="1">IF(LEN(J24)&lt;&gt;0,J24,VLOOKUP(D24+$B24,$BJ:$BK,MATCH($BK$1,$BJ$1:$BK$1,0),1))</f>
        <v>안 지정 캐릭터 PP 영웅등급</v>
      </c>
      <c r="N24">
        <f ca="1">IF(LEN(K24)&lt;&gt;0,
  IF(LEN($J24)=0,"두 칸 모두 입력",
  IF($J24="지정 장비",K24,INDEX($CA:$CA,MATCH(K24,$CB:$CB,0)))),
IF($M24="삭제","삭제",
IF($M24="지정 장비",VLOOKUP($E24,OFFSET($BS:$BV,0,IF($B24=6,1,IF($B24=7,2,0))),MATCH($BV$1,OFFSET($BS$1:$BV$1,0,IF($B24=6,1,IF($B24=7,2,0))),0),1),
IF(OR($M24="캐릭터 상자 일반등급",$M24="캐릭터 상자 영웅등급"),"삭제",
IF(OR($M24="지정 캐릭터",$M24="지정 캐릭터 PP",IF(ISERROR(FIND("지정 캐릭터 LBP",$M24)),0,1)),
  IF(AND(OR($B24=10,$B24=11),$M24=OFFSET($M24,-1,0)),OFFSET(N24,-1,0),VLOOKUP($E24,$BZ:$CA,MATCH($CA$1,$BZ$1:$CA$1,0),1)),
IF(OR($M24="안 지정 캐릭터 영웅등급",$M24="안 지정 캐릭터 PP 일반등급",$M24="안 지정 캐릭터 PP 영웅등급"),
  IF(AND(OR($B24=10,$B24=11),$M24=OFFSET($M24,-1,0)),OFFSET(N24,-1,0),INT($E24*100000)),
"그외없음"))))))</f>
        <v>23339</v>
      </c>
      <c r="O24">
        <f ca="1">IF(LEN(L24)&lt;&gt;0,
  IF(OR(LEN($J24)=0,LEN($K24)=0),"세 칸 모두 입력",L24),
IF($M24="삭제","삭제",
IF(OR($M24="지정 장비",$M24="캐릭터 상자 일반등급",$M24="캐릭터 상자 영웅등급",$M24="지정 캐릭터",IF(ISERROR(FIND("지정 캐릭터 LBP",$M24)),0,1),$M24="안 지정 캐릭터 영웅등급"),1,
IF($M24="지정 캐릭터 PP",
  IF(AND(OR($B24=10,$B24=11),$M24=OFFSET($M24,-1,0)),OFFSET(O24,-1,0),
    VLOOKUP($M24,$AP:$BB,MATCH($AX$1,$AP$1:$BB$1,0),0)+INT($E24*(VLOOKUP($M24,$AP:$BB,MATCH($AY$1,$AP$1:$BB$1,0),0)-VLOOKUP($M24,$AP:$BB,MATCH($AX$1,$AP$1:$BB$1,0),0)+1))),
IF(OR($M24="안 지정 캐릭터 PP 일반등급",$M24="안 지정 캐릭터 PP 영웅등급"),
  IF(AND(OR($B24=10,$B24=11),$M24=OFFSET($M24,-1,0)),OFFSET(O24,-1,0),
    VLOOKUP($M24,$AP:$BB,MATCH($AX$1,$AP$1:$BB$1,0),0)+INT($E24*(VLOOKUP($M24,$AP:$BB,MATCH($AY$1,$AP$1:$BB$1,0),0)-VLOOKUP($M24,$AP:$BB,MATCH($AX$1,$AP$1:$BB$1,0),0)+1))),
"그외없음")))))</f>
        <v>5</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1500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ca="1">IF(OR(ISNUMBER(N24),N24="삭제",ISBLANK(N24)),"",
IF(LEFT(N24,5)="Equip",IF(MID(N24,7,1)="4","전설",""),
IF(LEFT(N24,5)="Actor",IF(MID(N24,7,1)="2","전설",""),
"그외없음")))</f>
        <v/>
      </c>
      <c r="U24" t="s">
        <v>91</v>
      </c>
      <c r="V24">
        <v>82744</v>
      </c>
      <c r="W24">
        <v>12</v>
      </c>
      <c r="X24" t="s">
        <v>125</v>
      </c>
      <c r="Z24">
        <v>3600</v>
      </c>
      <c r="AA24" t="str">
        <f ca="1">IF(ISBLANK(AB24),"",
VLOOKUP(AB24,OFFSET(INDIRECT("$A:$B"),0,MATCH(AB$1&amp;"_Verify",INDIRECT("$1:$1"),0)-1),2,0)
)</f>
        <v>fe</v>
      </c>
      <c r="AB24" t="s">
        <v>82</v>
      </c>
      <c r="AC24" t="s">
        <v>441</v>
      </c>
      <c r="AD24">
        <v>1</v>
      </c>
      <c r="AE24" t="s">
        <v>129</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IF(OR(ISNUMBER(AC24),AC24="삭제",ISBLANK(AC24)),"",
IF(LEFT(AC24,5)="Equip",IF(MID(AC24,7,1)="4","전설",""),
IF(LEFT(AC24,5)="Actor",IF(MID(AC24,7,1)="2","전설",""),
"그외없음")))</f>
        <v/>
      </c>
      <c r="AJ24" t="str">
        <f>IF(ISBLANK($AB24),"",
IF(AND($B24&gt;=VLOOKUP($AB24,$AP:$AS,3,0),$B24&lt;=VLOOKUP($AB24,$AP:$AS,4,0)),"","슬롯타입이상"))</f>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금빛 집행자</v>
      </c>
      <c r="AL24">
        <v>1</v>
      </c>
      <c r="AM24" t="str">
        <f ca="1">IF(ROW()=2,AN24,OFFSET(AM24,-1,0)&amp;IF(LEN(AN24)=0,"",","&amp;AN24))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v>
      </c>
      <c r="AN24" t="str">
        <f ca="1">IF(AL24&lt;&gt;1,"",
"{"""&amp;A$1&amp;""":"&amp;A24
&amp;","""&amp;B$1&amp;""":"&amp;B24
&amp;IF(LEN(AA24)=0,"",","""&amp;AA$1&amp;""":"""&amp;AA24&amp;"""")
&amp;IF(LEN(AC24)=0,"",","""&amp;AC$1&amp;""":"""&amp;AC24&amp;"""")
&amp;IF(LEN(AD24)=0,"",","""&amp;AD$1&amp;""":"&amp;AD24)
&amp;IF(LEN(AE24)=0,"",","""&amp;AE$1&amp;""":"""&amp;AE24&amp;"""")
&amp;IF(LEN(AF24)=0,"",","""&amp;AF$1&amp;""":"&amp;AF24)
&amp;IF(LEN(AG24)=0,"",","""&amp;AG$1&amp;""":"&amp;AG24)&amp;"}")</f>
        <v>{"dy":3,"sl":2,"tp":"fe","vl":"Equip5302","cn":1,"pt":"DI","pr":10}</v>
      </c>
      <c r="AS24" t="s">
        <v>272</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5"/>
        <v>1.3495276653171392E-3</v>
      </c>
      <c r="BQ24">
        <f t="shared" ca="1" si="6"/>
        <v>9.4250706880301622E-4</v>
      </c>
      <c r="BR24">
        <f t="shared" ca="1" si="7"/>
        <v>1.0193679918450561E-3</v>
      </c>
      <c r="BS24">
        <f t="shared" ca="1" si="8"/>
        <v>0.22267206477732787</v>
      </c>
      <c r="BT24">
        <f t="shared" ca="1" si="11"/>
        <v>0.15551366635249772</v>
      </c>
      <c r="BU24">
        <f t="shared" ca="1" si="12"/>
        <v>0.1681957186544342</v>
      </c>
      <c r="BV24" t="str">
        <f ca="1">OFFSET([1]EquipTable!$A$1,ROW()-1,0)</f>
        <v>Equip1402</v>
      </c>
      <c r="BX24">
        <f ca="1">IF(VLOOKUP($CA24,[2]ActorTable!$1:$1048576,MATCH("업데이트순번",[2]ActorTable!$1:$1,0),0)&lt;=$BY$1,1,0)
*IF(MID(CA24,7,1)="2",0.1,1)</f>
        <v>0</v>
      </c>
      <c r="BY24">
        <f t="shared" ca="1" si="9"/>
        <v>0</v>
      </c>
      <c r="BZ24">
        <f t="shared" ca="1" si="10"/>
        <v>0.67578125</v>
      </c>
      <c r="CA24" t="str">
        <f ca="1">OFFSET([2]ActorTable!$A$1,ROW()-1,0)</f>
        <v>Actor9923</v>
      </c>
      <c r="CB24" t="str">
        <f ca="1">VLOOKUP($CA24,[2]ActorTable!$1:$1048576,MATCH("이름참고",[2]ActorTable!$1:$1,0),0)</f>
        <v>스트링없음</v>
      </c>
    </row>
    <row r="25" spans="1:80">
      <c r="A25">
        <v>3</v>
      </c>
      <c r="B25">
        <v>3</v>
      </c>
      <c r="C25">
        <f>IF(B25&lt;=9,0,
IF(B25=10,1,2))</f>
        <v>0</v>
      </c>
      <c r="D25">
        <f ca="1">RAND()</f>
        <v>0.19943442104028597</v>
      </c>
      <c r="E25">
        <f ca="1">RAND()</f>
        <v>0.62046708235831616</v>
      </c>
      <c r="F25">
        <f ca="1">RAND()</f>
        <v>0.79199295200246822</v>
      </c>
      <c r="G25">
        <f ca="1">RAND()</f>
        <v>0.7439576837023788</v>
      </c>
      <c r="H25">
        <f ca="1">RAND()</f>
        <v>0.35480209056695711</v>
      </c>
      <c r="I25">
        <f ca="1">RAND()</f>
        <v>0.88217506892645936</v>
      </c>
      <c r="M25" t="str">
        <f ca="1">IF(LEN(J25)&lt;&gt;0,J25,VLOOKUP(D25+$B25,$BJ:$BK,MATCH($BK$1,$BJ$1:$BK$1,0),1))</f>
        <v>안 지정 캐릭터 PP 영웅등급</v>
      </c>
      <c r="N25">
        <f ca="1">IF(LEN(K25)&lt;&gt;0,
  IF(LEN($J25)=0,"두 칸 모두 입력",
  IF($J25="지정 장비",K25,INDEX($CA:$CA,MATCH(K25,$CB:$CB,0)))),
IF($M25="삭제","삭제",
IF($M25="지정 장비",VLOOKUP($E25,OFFSET($BS:$BV,0,IF($B25=6,1,IF($B25=7,2,0))),MATCH($BV$1,OFFSET($BS$1:$BV$1,0,IF($B25=6,1,IF($B25=7,2,0))),0),1),
IF(OR($M25="캐릭터 상자 일반등급",$M25="캐릭터 상자 영웅등급"),"삭제",
IF(OR($M25="지정 캐릭터",$M25="지정 캐릭터 PP",IF(ISERROR(FIND("지정 캐릭터 LBP",$M25)),0,1)),
  IF(AND(OR($B25=10,$B25=11),$M25=OFFSET($M25,-1,0)),OFFSET(N25,-1,0),VLOOKUP($E25,$BZ:$CA,MATCH($CA$1,$BZ$1:$CA$1,0),1)),
IF(OR($M25="안 지정 캐릭터 영웅등급",$M25="안 지정 캐릭터 PP 일반등급",$M25="안 지정 캐릭터 PP 영웅등급"),
  IF(AND(OR($B25=10,$B25=11),$M25=OFFSET($M25,-1,0)),OFFSET(N25,-1,0),INT($E25*100000)),
"그외없음"))))))</f>
        <v>62046</v>
      </c>
      <c r="O25">
        <f ca="1">IF(LEN(L25)&lt;&gt;0,
  IF(OR(LEN($J25)=0,LEN($K25)=0),"세 칸 모두 입력",L25),
IF($M25="삭제","삭제",
IF(OR($M25="지정 장비",$M25="캐릭터 상자 일반등급",$M25="캐릭터 상자 영웅등급",$M25="지정 캐릭터",IF(ISERROR(FIND("지정 캐릭터 LBP",$M25)),0,1),$M25="안 지정 캐릭터 영웅등급"),1,
IF($M25="지정 캐릭터 PP",
  IF(AND(OR($B25=10,$B25=11),$M25=OFFSET($M25,-1,0)),OFFSET(O25,-1,0),
    VLOOKUP($M25,$AP:$BB,MATCH($AX$1,$AP$1:$BB$1,0),0)+INT($E25*(VLOOKUP($M25,$AP:$BB,MATCH($AY$1,$AP$1:$BB$1,0),0)-VLOOKUP($M25,$AP:$BB,MATCH($AX$1,$AP$1:$BB$1,0),0)+1))),
IF(OR($M25="안 지정 캐릭터 PP 일반등급",$M25="안 지정 캐릭터 PP 영웅등급"),
  IF(AND(OR($B25=10,$B25=11),$M25=OFFSET($M25,-1,0)),OFFSET(O25,-1,0),
    VLOOKUP($M25,$AP:$BB,MATCH($AX$1,$AP$1:$BB$1,0),0)+INT($E25*(VLOOKUP($M25,$AP:$BB,MATCH($AY$1,$AP$1:$BB$1,0),0)-VLOOKUP($M25,$AP:$BB,MATCH($AX$1,$AP$1:$BB$1,0),0)+1))),
"그외없음")))))</f>
        <v>10</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3000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ca="1">IF(OR(ISNUMBER(N25),N25="삭제",ISBLANK(N25)),"",
IF(LEFT(N25,5)="Equip",IF(MID(N25,7,1)="4","전설",""),
IF(LEFT(N25,5)="Actor",IF(MID(N25,7,1)="2","전설",""),
"그외없음")))</f>
        <v/>
      </c>
      <c r="U25" t="s">
        <v>92</v>
      </c>
      <c r="V25">
        <v>20136</v>
      </c>
      <c r="W25">
        <v>5</v>
      </c>
      <c r="X25" t="s">
        <v>125</v>
      </c>
      <c r="Z25">
        <v>1500</v>
      </c>
      <c r="AA25" t="str">
        <f ca="1">IF(ISBLANK(AB25),"",
VLOOKUP(AB25,OFFSET(INDIRECT("$A:$B"),0,MATCH(AB$1&amp;"_Verify",INDIRECT("$1:$1"),0)-1),2,0)
)</f>
        <v>fe</v>
      </c>
      <c r="AB25" t="s">
        <v>82</v>
      </c>
      <c r="AC25" t="s">
        <v>407</v>
      </c>
      <c r="AD25">
        <v>1</v>
      </c>
      <c r="AE25" t="s">
        <v>125</v>
      </c>
      <c r="AG25">
        <v>800</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IF(OR(ISNUMBER(AC25),AC25="삭제",ISBLANK(AC25)),"",
IF(LEFT(AC25,5)="Equip",IF(MID(AC25,7,1)="4","전설",""),
IF(LEFT(AC25,5)="Actor",IF(MID(AC25,7,1)="2","전설",""),
"그외없음")))</f>
        <v/>
      </c>
      <c r="AJ25" t="str">
        <f>IF(ISBLANK($AB25),"",
IF(AND($B25&gt;=VLOOKUP($AB25,$AP:$AS,3,0),$B25&lt;=VLOOKUP($AB25,$AP:$AS,4,0)),"","슬롯타입이상"))</f>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푸른 보석 지팡이</v>
      </c>
      <c r="AL25">
        <v>1</v>
      </c>
      <c r="AM25" t="str">
        <f ca="1">IF(ROW()=2,AN25,OFFSET(AM25,-1,0)&amp;IF(LEN(AN25)=0,"",","&amp;AN25))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v>
      </c>
      <c r="AN25" t="str">
        <f ca="1">IF(AL25&lt;&gt;1,"",
"{"""&amp;A$1&amp;""":"&amp;A25
&amp;","""&amp;B$1&amp;""":"&amp;B25
&amp;IF(LEN(AA25)=0,"",","""&amp;AA$1&amp;""":"""&amp;AA25&amp;"""")
&amp;IF(LEN(AC25)=0,"",","""&amp;AC$1&amp;""":"""&amp;AC25&amp;"""")
&amp;IF(LEN(AD25)=0,"",","""&amp;AD$1&amp;""":"&amp;AD25)
&amp;IF(LEN(AE25)=0,"",","""&amp;AE$1&amp;""":"""&amp;AE25&amp;"""")
&amp;IF(LEN(AF25)=0,"",","""&amp;AF$1&amp;""":"&amp;AF25)
&amp;IF(LEN(AG25)=0,"",","""&amp;AG$1&amp;""":"&amp;AG25)&amp;"}")</f>
        <v>{"dy":3,"sl":3,"tp":"fe","vl":"Equip3001","cn":1,"pt":"GO","pr":800}</v>
      </c>
      <c r="AS25" t="s">
        <v>273</v>
      </c>
      <c r="AT25">
        <v>17.943061840120663</v>
      </c>
      <c r="BM25">
        <f ca="1">IF(VLOOKUP($BV25,[1]EquipTable!$1:$1048576,MATCH("업데이트순번",[1]EquipTable!$1:$1,0),0)&lt;=$BP$1,1,0)
*IF(MID(BV25,7,1)="4",0.1,1)</f>
        <v>0.1</v>
      </c>
      <c r="BN25">
        <f ca="1">IF(VLOOKUP($BV25,[1]EquipTable!$1:$1048576,MATCH("업데이트순번",[1]EquipTable!$1:$1,0),0)&lt;=$BP$1,1,0)
*IF(MID(BV25,7,1)="4",0.1,1)
*IF(AND(MID(BV25,7,1)&lt;&gt;"4",OR(MID(BV25,6,1)="6",MID(BV25,6,1)="7")),3,1)</f>
        <v>0.1</v>
      </c>
      <c r="BO25">
        <f ca="1">IF(VLOOKUP($BV25,[1]EquipTable!$1:$1048576,MATCH("업데이트순번",[1]EquipTable!$1:$1,0),0)&lt;=$BP$1,1,0)
*IF(MID(BV25,7,1)="4",0.1,1)
*IF(AND(MID(BV25,7,1)&lt;&gt;"4",MID(BV25,6,1)="8"),4,1)</f>
        <v>0.1</v>
      </c>
      <c r="BP25">
        <f t="shared" ca="1" si="5"/>
        <v>1.3495276653171392E-3</v>
      </c>
      <c r="BQ25">
        <f t="shared" ca="1" si="6"/>
        <v>9.4250706880301622E-4</v>
      </c>
      <c r="BR25">
        <f t="shared" ca="1" si="7"/>
        <v>1.0193679918450561E-3</v>
      </c>
      <c r="BS25">
        <f t="shared" ca="1" si="8"/>
        <v>0.22402159244264502</v>
      </c>
      <c r="BT25">
        <f t="shared" ca="1" si="11"/>
        <v>0.15645617342130075</v>
      </c>
      <c r="BU25">
        <f t="shared" ca="1" si="12"/>
        <v>0.16921508664627924</v>
      </c>
      <c r="BV25" t="str">
        <f ca="1">OFFSET([1]EquipTable!$A$1,ROW()-1,0)</f>
        <v>Equip1403</v>
      </c>
      <c r="BX25">
        <f ca="1">IF(VLOOKUP($CA25,[2]ActorTable!$1:$1048576,MATCH("업데이트순번",[2]ActorTable!$1:$1,0),0)&lt;=$BY$1,1,0)
*IF(MID(CA25,7,1)="2",0.1,1)</f>
        <v>1</v>
      </c>
      <c r="BY25">
        <f t="shared" ca="1" si="9"/>
        <v>3.90625E-2</v>
      </c>
      <c r="BZ25">
        <f t="shared" ca="1" si="10"/>
        <v>0.67578125</v>
      </c>
      <c r="CA25" t="str">
        <f ca="1">OFFSET([2]ActorTable!$A$1,ROW()-1,0)</f>
        <v>Actor0024</v>
      </c>
      <c r="CB25" t="str">
        <f ca="1">VLOOKUP($CA25,[2]ActorTable!$1:$1048576,MATCH("이름참고",[2]ActorTable!$1:$1,0),0)</f>
        <v>러센트</v>
      </c>
    </row>
    <row r="26" spans="1:80">
      <c r="A26">
        <v>3</v>
      </c>
      <c r="B26">
        <v>4</v>
      </c>
      <c r="C26">
        <f>IF(B26&lt;=9,0,
IF(B26=10,1,2))</f>
        <v>0</v>
      </c>
      <c r="D26">
        <f ca="1">RAND()</f>
        <v>0.88508734694485336</v>
      </c>
      <c r="E26">
        <f ca="1">RAND()</f>
        <v>0.70354277345462346</v>
      </c>
      <c r="F26">
        <f ca="1">RAND()</f>
        <v>0.34393395567151541</v>
      </c>
      <c r="G26">
        <f ca="1">RAND()</f>
        <v>0.53420478420283435</v>
      </c>
      <c r="H26">
        <f ca="1">RAND()</f>
        <v>0.46119138588264585</v>
      </c>
      <c r="I26">
        <f ca="1">RAND()</f>
        <v>0.89665506978839027</v>
      </c>
      <c r="M26" t="str">
        <f ca="1">IF(LEN(J26)&lt;&gt;0,J26,VLOOKUP(D26+$B26,$BJ:$BK,MATCH($BK$1,$BJ$1:$BK$1,0),1))</f>
        <v>안 지정 캐릭터 PP 일반등급</v>
      </c>
      <c r="N26">
        <f ca="1">IF(LEN(K26)&lt;&gt;0,
  IF(LEN($J26)=0,"두 칸 모두 입력",
  IF($J26="지정 장비",K26,INDEX($CA:$CA,MATCH(K26,$CB:$CB,0)))),
IF($M26="삭제","삭제",
IF($M26="지정 장비",VLOOKUP($E26,OFFSET($BS:$BV,0,IF($B26=6,1,IF($B26=7,2,0))),MATCH($BV$1,OFFSET($BS$1:$BV$1,0,IF($B26=6,1,IF($B26=7,2,0))),0),1),
IF(OR($M26="캐릭터 상자 일반등급",$M26="캐릭터 상자 영웅등급"),"삭제",
IF(OR($M26="지정 캐릭터",$M26="지정 캐릭터 PP",IF(ISERROR(FIND("지정 캐릭터 LBP",$M26)),0,1)),
  IF(AND(OR($B26=10,$B26=11),$M26=OFFSET($M26,-1,0)),OFFSET(N26,-1,0),VLOOKUP($E26,$BZ:$CA,MATCH($CA$1,$BZ$1:$CA$1,0),1)),
IF(OR($M26="안 지정 캐릭터 영웅등급",$M26="안 지정 캐릭터 PP 일반등급",$M26="안 지정 캐릭터 PP 영웅등급"),
  IF(AND(OR($B26=10,$B26=11),$M26=OFFSET($M26,-1,0)),OFFSET(N26,-1,0),INT($E26*100000)),
"그외없음"))))))</f>
        <v>70354</v>
      </c>
      <c r="O26">
        <f ca="1">IF(LEN(L26)&lt;&gt;0,
  IF(OR(LEN($J26)=0,LEN($K26)=0),"세 칸 모두 입력",L26),
IF($M26="삭제","삭제",
IF(OR($M26="지정 장비",$M26="캐릭터 상자 일반등급",$M26="캐릭터 상자 영웅등급",$M26="지정 캐릭터",IF(ISERROR(FIND("지정 캐릭터 LBP",$M26)),0,1),$M26="안 지정 캐릭터 영웅등급"),1,
IF($M26="지정 캐릭터 PP",
  IF(AND(OR($B26=10,$B26=11),$M26=OFFSET($M26,-1,0)),OFFSET(O26,-1,0),
    VLOOKUP($M26,$AP:$BB,MATCH($AX$1,$AP$1:$BB$1,0),0)+INT($E26*(VLOOKUP($M26,$AP:$BB,MATCH($AY$1,$AP$1:$BB$1,0),0)-VLOOKUP($M26,$AP:$BB,MATCH($AX$1,$AP$1:$BB$1,0),0)+1))),
IF(OR($M26="안 지정 캐릭터 PP 일반등급",$M26="안 지정 캐릭터 PP 영웅등급"),
  IF(AND(OR($B26=10,$B26=11),$M26=OFFSET($M26,-1,0)),OFFSET(O26,-1,0),
    VLOOKUP($M26,$AP:$BB,MATCH($AX$1,$AP$1:$BB$1,0),0)+INT($E26*(VLOOKUP($M26,$AP:$BB,MATCH($AY$1,$AP$1:$BB$1,0),0)-VLOOKUP($M26,$AP:$BB,MATCH($AX$1,$AP$1:$BB$1,0),0)+1))),
"그외없음")))))</f>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3300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ca="1">IF(OR(ISNUMBER(N26),N26="삭제",ISBLANK(N26)),"",
IF(LEFT(N26,5)="Equip",IF(MID(N26,7,1)="4","전설",""),
IF(LEFT(N26,5)="Actor",IF(MID(N26,7,1)="2","전설",""),
"그외없음")))</f>
        <v/>
      </c>
      <c r="U26" t="s">
        <v>92</v>
      </c>
      <c r="V26">
        <v>45964</v>
      </c>
      <c r="W26">
        <v>8</v>
      </c>
      <c r="X26" t="s">
        <v>125</v>
      </c>
      <c r="Z26">
        <v>2400</v>
      </c>
      <c r="AA26" t="str">
        <f ca="1">IF(ISBLANK(AB26),"",
VLOOKUP(AB26,OFFSET(INDIRECT("$A:$B"),0,MATCH(AB$1&amp;"_Verify",INDIRECT("$1:$1"),0)-1),2,0)
)</f>
        <v>upn</v>
      </c>
      <c r="AB26" t="s">
        <v>92</v>
      </c>
      <c r="AC26">
        <v>84568</v>
      </c>
      <c r="AD26">
        <v>14</v>
      </c>
      <c r="AE26" t="s">
        <v>129</v>
      </c>
      <c r="AG26">
        <v>3</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IF(OR(ISNUMBER(AC26),AC26="삭제",ISBLANK(AC26)),"",
IF(LEFT(AC26,5)="Equip",IF(MID(AC26,7,1)="4","전설",""),
IF(LEFT(AC26,5)="Actor",IF(MID(AC26,7,1)="2","전설",""),
"그외없음")))</f>
        <v/>
      </c>
      <c r="AJ26" t="str">
        <f>IF(ISBLANK($AB26),"",
IF(AND($B26&gt;=VLOOKUP($AB26,$AP:$AS,3,0),$B26&lt;=VLOOKUP($AB26,$AP:$AS,4,0)),"","슬롯타입이상"))</f>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ca="1">IF(ROW()=2,AN26,OFFSET(AM26,-1,0)&amp;IF(LEN(AN26)=0,"",","&amp;AN26))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v>
      </c>
      <c r="AN26" t="str">
        <f ca="1">IF(AL26&lt;&gt;1,"",
"{"""&amp;A$1&amp;""":"&amp;A26
&amp;","""&amp;B$1&amp;""":"&amp;B26
&amp;IF(LEN(AA26)=0,"",","""&amp;AA$1&amp;""":"""&amp;AA26&amp;"""")
&amp;IF(LEN(AC26)=0,"",","""&amp;AC$1&amp;""":"""&amp;AC26&amp;"""")
&amp;IF(LEN(AD26)=0,"",","""&amp;AD$1&amp;""":"&amp;AD26)
&amp;IF(LEN(AE26)=0,"",","""&amp;AE$1&amp;""":"""&amp;AE26&amp;"""")
&amp;IF(LEN(AF26)=0,"",","""&amp;AF$1&amp;""":"&amp;AF26)
&amp;IF(LEN(AG26)=0,"",","""&amp;AG$1&amp;""":"&amp;AG26)&amp;"}")</f>
        <v>{"dy":3,"sl":4,"tp":"upn","vl":"84568","cn":14,"pt":"DI","pr":3}</v>
      </c>
      <c r="AS26" t="s">
        <v>274</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5"/>
        <v>0</v>
      </c>
      <c r="BQ26">
        <f t="shared" ca="1" si="6"/>
        <v>0</v>
      </c>
      <c r="BR26">
        <f t="shared" ca="1" si="7"/>
        <v>0</v>
      </c>
      <c r="BS26">
        <f t="shared" ca="1" si="8"/>
        <v>0.22537112010796218</v>
      </c>
      <c r="BT26">
        <f t="shared" ca="1" si="11"/>
        <v>0.15739868049010378</v>
      </c>
      <c r="BU26">
        <f t="shared" ca="1" si="12"/>
        <v>0.17023445463812428</v>
      </c>
      <c r="BV26" t="str">
        <f ca="1">OFFSET([1]EquipTable!$A$1,ROW()-1,0)</f>
        <v>Equip1404</v>
      </c>
      <c r="BX26">
        <f ca="1">IF(VLOOKUP($CA26,[2]ActorTable!$1:$1048576,MATCH("업데이트순번",[2]ActorTable!$1:$1,0),0)&lt;=$BY$1,1,0)
*IF(MID(CA26,7,1)="2",0.1,1)</f>
        <v>1</v>
      </c>
      <c r="BY26">
        <f t="shared" ca="1" si="9"/>
        <v>3.90625E-2</v>
      </c>
      <c r="BZ26">
        <f t="shared" ca="1" si="10"/>
        <v>0.71484375</v>
      </c>
      <c r="CA26" t="str">
        <f ca="1">OFFSET([2]ActorTable!$A$1,ROW()-1,0)</f>
        <v>Actor0125</v>
      </c>
      <c r="CB26" t="str">
        <f ca="1">VLOOKUP($CA26,[2]ActorTable!$1:$1048576,MATCH("이름참고",[2]ActorTable!$1:$1,0),0)</f>
        <v>프리스</v>
      </c>
    </row>
    <row r="27" spans="1:80">
      <c r="A27">
        <v>3</v>
      </c>
      <c r="B27">
        <v>5</v>
      </c>
      <c r="C27">
        <f>IF(B27&lt;=9,0,
IF(B27=10,1,2))</f>
        <v>0</v>
      </c>
      <c r="D27">
        <f ca="1">RAND()</f>
        <v>0.34616569405753861</v>
      </c>
      <c r="E27">
        <f ca="1">RAND()</f>
        <v>0.8138821002033777</v>
      </c>
      <c r="F27">
        <f ca="1">RAND()</f>
        <v>0.96500486245392958</v>
      </c>
      <c r="G27">
        <f ca="1">RAND()</f>
        <v>0.4717070268264365</v>
      </c>
      <c r="H27">
        <f ca="1">RAND()</f>
        <v>0.79125539766225794</v>
      </c>
      <c r="I27">
        <f ca="1">RAND()</f>
        <v>0.30884556014399445</v>
      </c>
      <c r="M27" t="str">
        <f ca="1">IF(LEN(J27)&lt;&gt;0,J27,VLOOKUP(D27+$B27,$BJ:$BK,MATCH($BK$1,$BJ$1:$BK$1,0),1))</f>
        <v>지정 장비</v>
      </c>
      <c r="N27" t="str">
        <f ca="1">IF(LEN(K27)&lt;&gt;0,
  IF(LEN($J27)=0,"두 칸 모두 입력",
  IF($J27="지정 장비",K27,INDEX($CA:$CA,MATCH(K27,$CB:$CB,0)))),
IF($M27="삭제","삭제",
IF($M27="지정 장비",VLOOKUP($E27,OFFSET($BS:$BV,0,IF($B27=6,1,IF($B27=7,2,0))),MATCH($BV$1,OFFSET($BS$1:$BV$1,0,IF($B27=6,1,IF($B27=7,2,0))),0),1),
IF(OR($M27="캐릭터 상자 일반등급",$M27="캐릭터 상자 영웅등급"),"삭제",
IF(OR($M27="지정 캐릭터",$M27="지정 캐릭터 PP",IF(ISERROR(FIND("지정 캐릭터 LBP",$M27)),0,1)),
  IF(AND(OR($B27=10,$B27=11),$M27=OFFSET($M27,-1,0)),OFFSET(N27,-1,0),VLOOKUP($E27,$BZ:$CA,MATCH($CA$1,$BZ$1:$CA$1,0),1)),
IF(OR($M27="안 지정 캐릭터 영웅등급",$M27="안 지정 캐릭터 PP 일반등급",$M27="안 지정 캐릭터 PP 영웅등급"),
  IF(AND(OR($B27=10,$B27=11),$M27=OFFSET($M27,-1,0)),OFFSET(N27,-1,0),INT($E27*100000)),
"그외없음"))))))</f>
        <v>Equip7101</v>
      </c>
      <c r="O27">
        <f ca="1">IF(LEN(L27)&lt;&gt;0,
  IF(OR(LEN($J27)=0,LEN($K27)=0),"세 칸 모두 입력",L27),
IF($M27="삭제","삭제",
IF(OR($M27="지정 장비",$M27="캐릭터 상자 일반등급",$M27="캐릭터 상자 영웅등급",$M27="지정 캐릭터",IF(ISERROR(FIND("지정 캐릭터 LBP",$M27)),0,1),$M27="안 지정 캐릭터 영웅등급"),1,
IF($M27="지정 캐릭터 PP",
  IF(AND(OR($B27=10,$B27=11),$M27=OFFSET($M27,-1,0)),OFFSET(O27,-1,0),
    VLOOKUP($M27,$AP:$BB,MATCH($AX$1,$AP$1:$BB$1,0),0)+INT($E27*(VLOOKUP($M27,$AP:$BB,MATCH($AY$1,$AP$1:$BB$1,0),0)-VLOOKUP($M27,$AP:$BB,MATCH($AX$1,$AP$1:$BB$1,0),0)+1))),
IF(OR($M27="안 지정 캐릭터 PP 일반등급",$M27="안 지정 캐릭터 PP 영웅등급"),
  IF(AND(OR($B27=10,$B27=11),$M27=OFFSET($M27,-1,0)),OFFSET(O27,-1,0),
    VLOOKUP($M27,$AP:$BB,MATCH($AX$1,$AP$1:$BB$1,0),0)+INT($E27*(VLOOKUP($M27,$AP:$BB,MATCH($AY$1,$AP$1:$BB$1,0),0)-VLOOKUP($M27,$AP:$BB,MATCH($AX$1,$AP$1:$BB$1,0),0)+1))),
"그외없음")))))</f>
        <v>1</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3300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ca="1">IF(OR(ISNUMBER(N27),N27="삭제",ISBLANK(N27)),"",
IF(LEFT(N27,5)="Equip",IF(MID(N27,7,1)="4","전설",""),
IF(LEFT(N27,5)="Actor",IF(MID(N27,7,1)="2","전설",""),
"그외없음")))</f>
        <v/>
      </c>
      <c r="U27" t="s">
        <v>82</v>
      </c>
      <c r="V27" t="s">
        <v>193</v>
      </c>
      <c r="W27">
        <v>1</v>
      </c>
      <c r="X27" t="s">
        <v>125</v>
      </c>
      <c r="Z27">
        <v>800</v>
      </c>
      <c r="AA27" t="str">
        <f ca="1">IF(ISBLANK(AB27),"",
VLOOKUP(AB27,OFFSET(INDIRECT("$A:$B"),0,MATCH(AB$1&amp;"_Verify",INDIRECT("$1:$1"),0)-1),2,0)
)</f>
        <v>fe</v>
      </c>
      <c r="AB27" t="s">
        <v>82</v>
      </c>
      <c r="AC27" t="s">
        <v>380</v>
      </c>
      <c r="AD27">
        <v>1</v>
      </c>
      <c r="AE27" t="s">
        <v>125</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IF(OR(ISNUMBER(AC27),AC27="삭제",ISBLANK(AC27)),"",
IF(LEFT(AC27,5)="Equip",IF(MID(AC27,7,1)="4","전설",""),
IF(LEFT(AC27,5)="Actor",IF(MID(AC27,7,1)="2","전설",""),
"그외없음")))</f>
        <v/>
      </c>
      <c r="AJ27" t="str">
        <f>IF(ISBLANK($AB27),"",
IF(AND($B27&gt;=VLOOKUP($AB27,$AP:$AS,3,0),$B27&lt;=VLOOKUP($AB27,$AP:$AS,4,0)),"","슬롯타입이상"))</f>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ca="1">IF(ROW()=2,AN27,OFFSET(AM27,-1,0)&amp;IF(LEN(AN27)=0,"",","&amp;AN27))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v>
      </c>
      <c r="AN27" t="str">
        <f ca="1">IF(AL27&lt;&gt;1,"",
"{"""&amp;A$1&amp;""":"&amp;A27
&amp;","""&amp;B$1&amp;""":"&amp;B27
&amp;IF(LEN(AA27)=0,"",","""&amp;AA$1&amp;""":"""&amp;AA27&amp;"""")
&amp;IF(LEN(AC27)=0,"",","""&amp;AC$1&amp;""":"""&amp;AC27&amp;"""")
&amp;IF(LEN(AD27)=0,"",","""&amp;AD$1&amp;""":"&amp;AD27)
&amp;IF(LEN(AE27)=0,"",","""&amp;AE$1&amp;""":"""&amp;AE27&amp;"""")
&amp;IF(LEN(AF27)=0,"",","""&amp;AF$1&amp;""":"&amp;AF27)
&amp;IF(LEN(AG27)=0,"",","""&amp;AG$1&amp;""":"&amp;AG27)&amp;"}")</f>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5"/>
        <v>0</v>
      </c>
      <c r="BQ27">
        <f t="shared" ca="1" si="6"/>
        <v>0</v>
      </c>
      <c r="BR27">
        <f t="shared" ca="1" si="7"/>
        <v>0</v>
      </c>
      <c r="BS27">
        <f t="shared" ca="1" si="8"/>
        <v>0.22537112010796218</v>
      </c>
      <c r="BT27">
        <f t="shared" ca="1" si="11"/>
        <v>0.15739868049010378</v>
      </c>
      <c r="BU27">
        <f t="shared" ca="1" si="12"/>
        <v>0.17023445463812428</v>
      </c>
      <c r="BV27" t="str">
        <f ca="1">OFFSET([1]EquipTable!$A$1,ROW()-1,0)</f>
        <v>Equip1405</v>
      </c>
      <c r="BX27">
        <f ca="1">IF(VLOOKUP($CA27,[2]ActorTable!$1:$1048576,MATCH("업데이트순번",[2]ActorTable!$1:$1,0),0)&lt;=$BY$1,1,0)
*IF(MID(CA27,7,1)="2",0.1,1)</f>
        <v>0</v>
      </c>
      <c r="BY27">
        <f t="shared" ca="1" si="9"/>
        <v>0</v>
      </c>
      <c r="BZ27">
        <f t="shared" ca="1" si="10"/>
        <v>0.75390625</v>
      </c>
      <c r="CA27" t="str">
        <f ca="1">OFFSET([2]ActorTable!$A$1,ROW()-1,0)</f>
        <v>Actor1226</v>
      </c>
      <c r="CB27" t="str">
        <f ca="1">VLOOKUP($CA27,[2]ActorTable!$1:$1048576,MATCH("이름참고",[2]ActorTable!$1:$1,0),0)</f>
        <v>엘리미나</v>
      </c>
    </row>
    <row r="28" spans="1:80">
      <c r="A28">
        <v>3</v>
      </c>
      <c r="B28">
        <v>6</v>
      </c>
      <c r="C28">
        <f>IF(B28&lt;=9,0,
IF(B28=10,1,2))</f>
        <v>0</v>
      </c>
      <c r="D28">
        <f ca="1">RAND()</f>
        <v>0.32795304329153141</v>
      </c>
      <c r="E28">
        <f ca="1">RAND()</f>
        <v>5.6165893453028026E-2</v>
      </c>
      <c r="F28">
        <f ca="1">RAND()</f>
        <v>0.20554057203854947</v>
      </c>
      <c r="G28">
        <f ca="1">RAND()</f>
        <v>0.5341594618844141</v>
      </c>
      <c r="H28">
        <f ca="1">RAND()</f>
        <v>0.35925248569789703</v>
      </c>
      <c r="I28">
        <f ca="1">RAND()</f>
        <v>0.32220755756305797</v>
      </c>
      <c r="M28" t="str">
        <f ca="1">IF(LEN(J28)&lt;&gt;0,J28,VLOOKUP(D28+$B28,$BJ:$BK,MATCH($BK$1,$BJ$1:$BK$1,0),1))</f>
        <v>지정 장비</v>
      </c>
      <c r="N28" t="str">
        <f ca="1">IF(LEN(K28)&lt;&gt;0,
  IF(LEN($J28)=0,"두 칸 모두 입력",
  IF($J28="지정 장비",K28,INDEX($CA:$CA,MATCH(K28,$CB:$CB,0)))),
IF($M28="삭제","삭제",
IF($M28="지정 장비",VLOOKUP($E28,OFFSET($BS:$BV,0,IF($B28=6,1,IF($B28=7,2,0))),MATCH($BV$1,OFFSET($BS$1:$BV$1,0,IF($B28=6,1,IF($B28=7,2,0))),0),1),
IF(OR($M28="캐릭터 상자 일반등급",$M28="캐릭터 상자 영웅등급"),"삭제",
IF(OR($M28="지정 캐릭터",$M28="지정 캐릭터 PP",IF(ISERROR(FIND("지정 캐릭터 LBP",$M28)),0,1)),
  IF(AND(OR($B28=10,$B28=11),$M28=OFFSET($M28,-1,0)),OFFSET(N28,-1,0),VLOOKUP($E28,$BZ:$CA,MATCH($CA$1,$BZ$1:$CA$1,0),1)),
IF(OR($M28="안 지정 캐릭터 영웅등급",$M28="안 지정 캐릭터 PP 일반등급",$M28="안 지정 캐릭터 PP 영웅등급"),
  IF(AND(OR($B28=10,$B28=11),$M28=OFFSET($M28,-1,0)),OFFSET(N28,-1,0),INT($E28*100000)),
"그외없음"))))))</f>
        <v>Equip0202</v>
      </c>
      <c r="O28">
        <f ca="1">IF(LEN(L28)&lt;&gt;0,
  IF(OR(LEN($J28)=0,LEN($K28)=0),"세 칸 모두 입력",L28),
IF($M28="삭제","삭제",
IF(OR($M28="지정 장비",$M28="캐릭터 상자 일반등급",$M28="캐릭터 상자 영웅등급",$M28="지정 캐릭터",IF(ISERROR(FIND("지정 캐릭터 LBP",$M28)),0,1),$M28="안 지정 캐릭터 영웅등급"),1,
IF($M28="지정 캐릭터 PP",
  IF(AND(OR($B28=10,$B28=11),$M28=OFFSET($M28,-1,0)),OFFSET(O28,-1,0),
    VLOOKUP($M28,$AP:$BB,MATCH($AX$1,$AP$1:$BB$1,0),0)+INT($E28*(VLOOKUP($M28,$AP:$BB,MATCH($AY$1,$AP$1:$BB$1,0),0)-VLOOKUP($M28,$AP:$BB,MATCH($AX$1,$AP$1:$BB$1,0),0)+1))),
IF(OR($M28="안 지정 캐릭터 PP 일반등급",$M28="안 지정 캐릭터 PP 영웅등급"),
  IF(AND(OR($B28=10,$B28=11),$M28=OFFSET($M28,-1,0)),OFFSET(O28,-1,0),
    VLOOKUP($M28,$AP:$BB,MATCH($AX$1,$AP$1:$BB$1,0),0)+INT($E28*(VLOOKUP($M28,$AP:$BB,MATCH($AY$1,$AP$1:$BB$1,0),0)-VLOOKUP($M28,$AP:$BB,MATCH($AX$1,$AP$1:$BB$1,0),0)+1))),
"그외없음")))))</f>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2800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ca="1">IF(OR(ISNUMBER(N28),N28="삭제",ISBLANK(N28)),"",
IF(LEFT(N28,5)="Equip",IF(MID(N28,7,1)="4","전설",""),
IF(LEFT(N28,5)="Actor",IF(MID(N28,7,1)="2","전설",""),
"그외없음")))</f>
        <v/>
      </c>
      <c r="U28" t="s">
        <v>82</v>
      </c>
      <c r="V28" t="s">
        <v>252</v>
      </c>
      <c r="W28">
        <v>1</v>
      </c>
      <c r="X28" t="s">
        <v>125</v>
      </c>
      <c r="Z28">
        <v>7800</v>
      </c>
      <c r="AA28" t="str">
        <f ca="1">IF(ISBLANK(AB28),"",
VLOOKUP(AB28,OFFSET(INDIRECT("$A:$B"),0,MATCH(AB$1&amp;"_Verify",INDIRECT("$1:$1"),0)-1),2,0)
)</f>
        <v>uph</v>
      </c>
      <c r="AB28" t="s">
        <v>91</v>
      </c>
      <c r="AC28">
        <v>30136</v>
      </c>
      <c r="AD28">
        <v>4</v>
      </c>
      <c r="AE28" t="s">
        <v>125</v>
      </c>
      <c r="AG28">
        <v>1200</v>
      </c>
      <c r="AH28" t="str">
        <f>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IF(OR(ISNUMBER(AC28),AC28="삭제",ISBLANK(AC28)),"",
IF(LEFT(AC28,5)="Equip",IF(MID(AC28,7,1)="4","전설",""),
IF(LEFT(AC28,5)="Actor",IF(MID(AC28,7,1)="2","전설",""),
"그외없음")))</f>
        <v/>
      </c>
      <c r="AJ28" t="str">
        <f>IF(ISBLANK($AB28),"",
IF(AND($B28&gt;=VLOOKUP($AB28,$AP:$AS,3,0),$B28&lt;=VLOOKUP($AB28,$AP:$AS,4,0)),"","슬롯타입이상"))</f>
        <v/>
      </c>
      <c r="AK28" t="str">
        <f>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
      </c>
      <c r="AL28">
        <v>1</v>
      </c>
      <c r="AM28" t="str">
        <f ca="1">IF(ROW()=2,AN28,OFFSET(AM28,-1,0)&amp;IF(LEN(AN28)=0,"",","&amp;AN28))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v>
      </c>
      <c r="AN28" t="str">
        <f ca="1">IF(AL28&lt;&gt;1,"",
"{"""&amp;A$1&amp;""":"&amp;A28
&amp;","""&amp;B$1&amp;""":"&amp;B28
&amp;IF(LEN(AA28)=0,"",","""&amp;AA$1&amp;""":"""&amp;AA28&amp;"""")
&amp;IF(LEN(AC28)=0,"",","""&amp;AC$1&amp;""":"""&amp;AC28&amp;"""")
&amp;IF(LEN(AD28)=0,"",","""&amp;AD$1&amp;""":"&amp;AD28)
&amp;IF(LEN(AE28)=0,"",","""&amp;AE$1&amp;""":"""&amp;AE28&amp;"""")
&amp;IF(LEN(AF28)=0,"",","""&amp;AF$1&amp;""":"&amp;AF28)
&amp;IF(LEN(AG28)=0,"",","""&amp;AG$1&amp;""":"&amp;AG28)&amp;"}")</f>
        <v>{"dy":3,"sl":6,"tp":"uph","vl":"30136","cn":4,"pt":"GO","pr":1200}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5"/>
        <v>1.3495276653171391E-2</v>
      </c>
      <c r="BQ28">
        <f t="shared" ca="1" si="6"/>
        <v>9.4250706880301613E-3</v>
      </c>
      <c r="BR28">
        <f t="shared" ca="1" si="7"/>
        <v>1.0193679918450561E-2</v>
      </c>
      <c r="BS28">
        <f t="shared" ca="1" si="8"/>
        <v>0.22537112010796218</v>
      </c>
      <c r="BT28">
        <f t="shared" ca="1" si="11"/>
        <v>0.15739868049010378</v>
      </c>
      <c r="BU28">
        <f t="shared" ca="1" si="12"/>
        <v>0.17023445463812428</v>
      </c>
      <c r="BV28" t="str">
        <f ca="1">OFFSET([1]EquipTable!$A$1,ROW()-1,0)</f>
        <v>Equip2001</v>
      </c>
      <c r="BX28">
        <f ca="1">IF(VLOOKUP($CA28,[2]ActorTable!$1:$1048576,MATCH("업데이트순번",[2]ActorTable!$1:$1,0),0)&lt;=$BY$1,1,0)
*IF(MID(CA28,7,1)="2",0.1,1)</f>
        <v>0</v>
      </c>
      <c r="BY28">
        <f t="shared" ca="1" si="9"/>
        <v>0</v>
      </c>
      <c r="BZ28">
        <f t="shared" ca="1" si="10"/>
        <v>0.75390625</v>
      </c>
      <c r="CA28" t="str">
        <f ca="1">OFFSET([2]ActorTable!$A$1,ROW()-1,0)</f>
        <v>Actor9927</v>
      </c>
      <c r="CB28" t="str">
        <f ca="1">VLOOKUP($CA28,[2]ActorTable!$1:$1048576,MATCH("이름참고",[2]ActorTable!$1:$1,0),0)</f>
        <v>스트링없음</v>
      </c>
    </row>
    <row r="29" spans="1:80">
      <c r="A29">
        <v>3</v>
      </c>
      <c r="B29">
        <v>7</v>
      </c>
      <c r="C29">
        <f>IF(B29&lt;=9,0,
IF(B29=10,1,2))</f>
        <v>0</v>
      </c>
      <c r="D29">
        <f ca="1">RAND()</f>
        <v>0.1495686255919132</v>
      </c>
      <c r="E29">
        <f ca="1">RAND()</f>
        <v>0.75111042003622963</v>
      </c>
      <c r="F29">
        <f ca="1">RAND()</f>
        <v>0.21660856384092619</v>
      </c>
      <c r="G29">
        <f ca="1">RAND()</f>
        <v>0.37204866324494434</v>
      </c>
      <c r="H29">
        <f ca="1">RAND()</f>
        <v>0.29931266175103488</v>
      </c>
      <c r="I29">
        <f ca="1">RAND()</f>
        <v>0.30221696759591299</v>
      </c>
      <c r="M29" t="str">
        <f ca="1">IF(LEN(J29)&lt;&gt;0,J29,VLOOKUP(D29+$B29,$BJ:$BK,MATCH($BK$1,$BJ$1:$BK$1,0),1))</f>
        <v>지정 장비</v>
      </c>
      <c r="N29" t="str">
        <f ca="1">IF(LEN(K29)&lt;&gt;0,
  IF(LEN($J29)=0,"두 칸 모두 입력",
  IF($J29="지정 장비",K29,INDEX($CA:$CA,MATCH(K29,$CB:$CB,0)))),
IF($M29="삭제","삭제",
IF($M29="지정 장비",VLOOKUP($E29,OFFSET($BS:$BV,0,IF($B29=6,1,IF($B29=7,2,0))),MATCH($BV$1,OFFSET($BS$1:$BV$1,0,IF($B29=6,1,IF($B29=7,2,0))),0),1),
IF(OR($M29="캐릭터 상자 일반등급",$M29="캐릭터 상자 영웅등급"),"삭제",
IF(OR($M29="지정 캐릭터",$M29="지정 캐릭터 PP",IF(ISERROR(FIND("지정 캐릭터 LBP",$M29)),0,1)),
  IF(AND(OR($B29=10,$B29=11),$M29=OFFSET($M29,-1,0)),OFFSET(N29,-1,0),VLOOKUP($E29,$BZ:$CA,MATCH($CA$1,$BZ$1:$CA$1,0),1)),
IF(OR($M29="안 지정 캐릭터 영웅등급",$M29="안 지정 캐릭터 PP 일반등급",$M29="안 지정 캐릭터 PP 영웅등급"),
  IF(AND(OR($B29=10,$B29=11),$M29=OFFSET($M29,-1,0)),OFFSET(N29,-1,0),INT($E29*100000)),
"그외없음"))))))</f>
        <v>Equip8002</v>
      </c>
      <c r="O29">
        <f ca="1">IF(LEN(L29)&lt;&gt;0,
  IF(OR(LEN($J29)=0,LEN($K29)=0),"세 칸 모두 입력",L29),
IF($M29="삭제","삭제",
IF(OR($M29="지정 장비",$M29="캐릭터 상자 일반등급",$M29="캐릭터 상자 영웅등급",$M29="지정 캐릭터",IF(ISERROR(FIND("지정 캐릭터 LBP",$M29)),0,1),$M29="안 지정 캐릭터 영웅등급"),1,
IF($M29="지정 캐릭터 PP",
  IF(AND(OR($B29=10,$B29=11),$M29=OFFSET($M29,-1,0)),OFFSET(O29,-1,0),
    VLOOKUP($M29,$AP:$BB,MATCH($AX$1,$AP$1:$BB$1,0),0)+INT($E29*(VLOOKUP($M29,$AP:$BB,MATCH($AY$1,$AP$1:$BB$1,0),0)-VLOOKUP($M29,$AP:$BB,MATCH($AX$1,$AP$1:$BB$1,0),0)+1))),
IF(OR($M29="안 지정 캐릭터 PP 일반등급",$M29="안 지정 캐릭터 PP 영웅등급"),
  IF(AND(OR($B29=10,$B29=11),$M29=OFFSET($M29,-1,0)),OFFSET(O29,-1,0),
    VLOOKUP($M29,$AP:$BB,MATCH($AX$1,$AP$1:$BB$1,0),0)+INT($E29*(VLOOKUP($M29,$AP:$BB,MATCH($AY$1,$AP$1:$BB$1,0),0)-VLOOKUP($M29,$AP:$BB,MATCH($AX$1,$AP$1:$BB$1,0),0)+1))),
"그외없음")))))</f>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4800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ca="1">IF(OR(ISNUMBER(N29),N29="삭제",ISBLANK(N29)),"",
IF(LEFT(N29,5)="Equip",IF(MID(N29,7,1)="4","전설",""),
IF(LEFT(N29,5)="Actor",IF(MID(N29,7,1)="2","전설",""),
"그외없음")))</f>
        <v/>
      </c>
      <c r="U29" t="s">
        <v>82</v>
      </c>
      <c r="V29" t="s">
        <v>253</v>
      </c>
      <c r="W29">
        <v>1</v>
      </c>
      <c r="X29" t="s">
        <v>125</v>
      </c>
      <c r="Z29">
        <v>3200</v>
      </c>
      <c r="AA29" t="str">
        <f ca="1">IF(ISBLANK(AB29),"",
VLOOKUP(AB29,OFFSET(INDIRECT("$A:$B"),0,MATCH(AB$1&amp;"_Verify",INDIRECT("$1:$1"),0)-1),2,0)
)</f>
        <v>fe</v>
      </c>
      <c r="AB29" t="s">
        <v>82</v>
      </c>
      <c r="AC29" t="s">
        <v>442</v>
      </c>
      <c r="AD29">
        <v>1</v>
      </c>
      <c r="AE29" t="s">
        <v>125</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IF(OR(ISNUMBER(AC29),AC29="삭제",ISBLANK(AC29)),"",
IF(LEFT(AC29,5)="Equip",IF(MID(AC29,7,1)="4","전설",""),
IF(LEFT(AC29,5)="Actor",IF(MID(AC29,7,1)="2","전설",""),
"그외없음")))</f>
        <v/>
      </c>
      <c r="AJ29" t="str">
        <f>IF(ISBLANK($AB29),"",
IF(AND($B29&gt;=VLOOKUP($AB29,$AP:$AS,3,0),$B29&lt;=VLOOKUP($AB29,$AP:$AS,4,0)),"","슬롯타입이상"))</f>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버블 블래스터</v>
      </c>
      <c r="AL29">
        <v>1</v>
      </c>
      <c r="AM29" t="str">
        <f ca="1">IF(ROW()=2,AN29,OFFSET(AM29,-1,0)&amp;IF(LEN(AN29)=0,"",","&amp;AN29))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v>
      </c>
      <c r="AN29" t="str">
        <f ca="1">IF(AL29&lt;&gt;1,"",
"{"""&amp;A$1&amp;""":"&amp;A29
&amp;","""&amp;B$1&amp;""":"&amp;B29
&amp;IF(LEN(AA29)=0,"",","""&amp;AA$1&amp;""":"""&amp;AA29&amp;"""")
&amp;IF(LEN(AC29)=0,"",","""&amp;AC$1&amp;""":"""&amp;AC29&amp;"""")
&amp;IF(LEN(AD29)=0,"",","""&amp;AD$1&amp;""":"&amp;AD29)
&amp;IF(LEN(AE29)=0,"",","""&amp;AE$1&amp;""":"""&amp;AE29&amp;"""")
&amp;IF(LEN(AF29)=0,"",","""&amp;AF$1&amp;""":"&amp;AF29)
&amp;IF(LEN(AG29)=0,"",","""&amp;AG$1&amp;""":"&amp;AG29)&amp;"}")</f>
        <v>{"dy":3,"sl":7,"tp":"fe","vl":"Equip6102","cn":1,"pt":"GO","pr":3500}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5"/>
        <v>1.3495276653171391E-2</v>
      </c>
      <c r="BQ29">
        <f t="shared" ca="1" si="6"/>
        <v>9.4250706880301613E-3</v>
      </c>
      <c r="BR29">
        <f t="shared" ca="1" si="7"/>
        <v>1.0193679918450561E-2</v>
      </c>
      <c r="BS29">
        <f t="shared" ca="1" si="8"/>
        <v>0.23886639676113355</v>
      </c>
      <c r="BT29">
        <f t="shared" ca="1" si="11"/>
        <v>0.16682375117813394</v>
      </c>
      <c r="BU29">
        <f t="shared" ca="1" si="12"/>
        <v>0.18042813455657483</v>
      </c>
      <c r="BV29" t="str">
        <f ca="1">OFFSET([1]EquipTable!$A$1,ROW()-1,0)</f>
        <v>Equip2002</v>
      </c>
      <c r="BX29">
        <f ca="1">IF(VLOOKUP($CA29,[2]ActorTable!$1:$1048576,MATCH("업데이트순번",[2]ActorTable!$1:$1,0),0)&lt;=$BY$1,1,0)
*IF(MID(CA29,7,1)="2",0.1,1)</f>
        <v>1</v>
      </c>
      <c r="BY29">
        <f t="shared" ca="1" si="9"/>
        <v>3.90625E-2</v>
      </c>
      <c r="BZ29">
        <f t="shared" ca="1" si="10"/>
        <v>0.75390625</v>
      </c>
      <c r="CA29" t="str">
        <f ca="1">OFFSET([2]ActorTable!$A$1,ROW()-1,0)</f>
        <v>Actor2128</v>
      </c>
      <c r="CB29" t="str">
        <f ca="1">VLOOKUP($CA29,[2]ActorTable!$1:$1048576,MATCH("이름참고",[2]ActorTable!$1:$1,0),0)</f>
        <v>원더</v>
      </c>
    </row>
    <row r="30" spans="1:80">
      <c r="A30">
        <v>3</v>
      </c>
      <c r="B30">
        <v>8</v>
      </c>
      <c r="C30">
        <f>IF(B30&lt;=9,0,
IF(B30=10,1,2))</f>
        <v>0</v>
      </c>
      <c r="D30">
        <f ca="1">RAND()</f>
        <v>0.1819045483159395</v>
      </c>
      <c r="E30">
        <f ca="1">RAND()</f>
        <v>0.1408000958807768</v>
      </c>
      <c r="F30">
        <f ca="1">RAND()</f>
        <v>0.81469163643807951</v>
      </c>
      <c r="G30">
        <f ca="1">RAND()</f>
        <v>0.24045246087553418</v>
      </c>
      <c r="H30">
        <f ca="1">RAND()</f>
        <v>0.60847895087959558</v>
      </c>
      <c r="I30">
        <f ca="1">RAND()</f>
        <v>0.11567156662812839</v>
      </c>
      <c r="M30" t="str">
        <f ca="1">IF(LEN(J30)&lt;&gt;0,J30,VLOOKUP(D30+$B30,$BJ:$BK,MATCH($BK$1,$BJ$1:$BK$1,0),1))</f>
        <v>삭제</v>
      </c>
      <c r="N30" t="str">
        <f ca="1">IF(LEN(K30)&lt;&gt;0,
  IF(LEN($J30)=0,"두 칸 모두 입력",
  IF($J30="지정 장비",K30,INDEX($CA:$CA,MATCH(K30,$CB:$CB,0)))),
IF($M30="삭제","삭제",
IF($M30="지정 장비",VLOOKUP($E30,OFFSET($BS:$BV,0,IF($B30=6,1,IF($B30=7,2,0))),MATCH($BV$1,OFFSET($BS$1:$BV$1,0,IF($B30=6,1,IF($B30=7,2,0))),0),1),
IF(OR($M30="캐릭터 상자 일반등급",$M30="캐릭터 상자 영웅등급"),"삭제",
IF(OR($M30="지정 캐릭터",$M30="지정 캐릭터 PP",IF(ISERROR(FIND("지정 캐릭터 LBP",$M30)),0,1)),
  IF(AND(OR($B30=10,$B30=11),$M30=OFFSET($M30,-1,0)),OFFSET(N30,-1,0),VLOOKUP($E30,$BZ:$CA,MATCH($CA$1,$BZ$1:$CA$1,0),1)),
IF(OR($M30="안 지정 캐릭터 영웅등급",$M30="안 지정 캐릭터 PP 일반등급",$M30="안 지정 캐릭터 PP 영웅등급"),
  IF(AND(OR($B30=10,$B30=11),$M30=OFFSET($M30,-1,0)),OFFSET(N30,-1,0),INT($E30*100000)),
"그외없음"))))))</f>
        <v>삭제</v>
      </c>
      <c r="O30" t="str">
        <f ca="1">IF(LEN(L30)&lt;&gt;0,
  IF(OR(LEN($J30)=0,LEN($K30)=0),"세 칸 모두 입력",L30),
IF($M30="삭제","삭제",
IF(OR($M30="지정 장비",$M30="캐릭터 상자 일반등급",$M30="캐릭터 상자 영웅등급",$M30="지정 캐릭터",IF(ISERROR(FIND("지정 캐릭터 LBP",$M30)),0,1),$M30="안 지정 캐릭터 영웅등급"),1,
IF($M30="지정 캐릭터 PP",
  IF(AND(OR($B30=10,$B30=11),$M30=OFFSET($M30,-1,0)),OFFSET(O30,-1,0),
    VLOOKUP($M30,$AP:$BB,MATCH($AX$1,$AP$1:$BB$1,0),0)+INT($E30*(VLOOKUP($M30,$AP:$BB,MATCH($AY$1,$AP$1:$BB$1,0),0)-VLOOKUP($M30,$AP:$BB,MATCH($AX$1,$AP$1:$BB$1,0),0)+1))),
IF(OR($M30="안 지정 캐릭터 PP 일반등급",$M30="안 지정 캐릭터 PP 영웅등급"),
  IF(AND(OR($B30=10,$B30=11),$M30=OFFSET($M30,-1,0)),OFFSET(O30,-1,0),
    VLOOKUP($M30,$AP:$BB,MATCH($AX$1,$AP$1:$BB$1,0),0)+INT($E30*(VLOOKUP($M30,$AP:$BB,MATCH($AY$1,$AP$1:$BB$1,0),0)-VLOOKUP($M30,$AP:$BB,MATCH($AX$1,$AP$1:$BB$1,0),0)+1))),
"그외없음")))))</f>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ca="1">IF(OR(ISNUMBER(N30),N30="삭제",ISBLANK(N30)),"",
IF(LEFT(N30,5)="Equip",IF(MID(N30,7,1)="4","전설",""),
IF(LEFT(N30,5)="Actor",IF(MID(N30,7,1)="2","전설",""),
"그외없음")))</f>
        <v/>
      </c>
      <c r="AA30" t="str">
        <f ca="1">IF(ISBLANK(AB30),"",
VLOOKUP(AB30,OFFSET(INDIRECT("$A:$B"),0,MATCH(AB$1&amp;"_Verify",INDIRECT("$1:$1"),0)-1),2,0)
)</f>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IF(OR(ISNUMBER(AC30),AC30="삭제",ISBLANK(AC30)),"",
IF(LEFT(AC30,5)="Equip",IF(MID(AC30,7,1)="4","전설",""),
IF(LEFT(AC30,5)="Actor",IF(MID(AC30,7,1)="2","전설",""),
"그외없음")))</f>
        <v/>
      </c>
      <c r="AJ30" t="str">
        <f>IF(ISBLANK($AB30),"",
IF(AND($B30&gt;=VLOOKUP($AB30,$AP:$AS,3,0),$B30&lt;=VLOOKUP($AB30,$AP:$AS,4,0)),"","슬롯타입이상"))</f>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ca="1">IF(ROW()=2,AN30,OFFSET(AM30,-1,0)&amp;IF(LEN(AN30)=0,"",","&amp;AN30))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v>
      </c>
      <c r="AN30" t="str">
        <f ca="1">IF(AL30&lt;&gt;1,"",
"{"""&amp;A$1&amp;""":"&amp;A30
&amp;","""&amp;B$1&amp;""":"&amp;B30
&amp;IF(LEN(AA30)=0,"",","""&amp;AA$1&amp;""":"""&amp;AA30&amp;"""")
&amp;IF(LEN(AC30)=0,"",","""&amp;AC$1&amp;""":"""&amp;AC30&amp;"""")
&amp;IF(LEN(AD30)=0,"",","""&amp;AD$1&amp;""":"&amp;AD30)
&amp;IF(LEN(AE30)=0,"",","""&amp;AE$1&amp;""":"""&amp;AE30&amp;"""")
&amp;IF(LEN(AF30)=0,"",","""&amp;AF$1&amp;""":"&amp;AF30)
&amp;IF(LEN(AG30)=0,"",","""&amp;AG$1&amp;""":"&amp;AG30)&amp;"}")</f>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5"/>
        <v>1.3495276653171391E-2</v>
      </c>
      <c r="BQ30">
        <f t="shared" ca="1" si="6"/>
        <v>9.4250706880301613E-3</v>
      </c>
      <c r="BR30">
        <f t="shared" ca="1" si="7"/>
        <v>1.0193679918450561E-2</v>
      </c>
      <c r="BS30">
        <f t="shared" ca="1" si="8"/>
        <v>0.25236167341430493</v>
      </c>
      <c r="BT30">
        <f t="shared" ca="1" si="11"/>
        <v>0.17624882186616411</v>
      </c>
      <c r="BU30">
        <f t="shared" ca="1" si="12"/>
        <v>0.19062181447502538</v>
      </c>
      <c r="BV30" t="str">
        <f ca="1">OFFSET([1]EquipTable!$A$1,ROW()-1,0)</f>
        <v>Equip2101</v>
      </c>
      <c r="BX30">
        <f ca="1">IF(VLOOKUP($CA30,[2]ActorTable!$1:$1048576,MATCH("업데이트순번",[2]ActorTable!$1:$1,0),0)&lt;=$BY$1,1,0)
*IF(MID(CA30,7,1)="2",0.1,1)</f>
        <v>1</v>
      </c>
      <c r="BY30">
        <f t="shared" ca="1" si="9"/>
        <v>3.90625E-2</v>
      </c>
      <c r="BZ30">
        <f t="shared" ca="1" si="10"/>
        <v>0.79296875</v>
      </c>
      <c r="CA30" t="str">
        <f ca="1">OFFSET([2]ActorTable!$A$1,ROW()-1,0)</f>
        <v>Actor1029</v>
      </c>
      <c r="CB30" t="str">
        <f ca="1">VLOOKUP($CA30,[2]ActorTable!$1:$1048576,MATCH("이름참고",[2]ActorTable!$1:$1,0),0)</f>
        <v>에이잭</v>
      </c>
    </row>
    <row r="31" spans="1:80">
      <c r="A31">
        <v>3</v>
      </c>
      <c r="B31">
        <v>9</v>
      </c>
      <c r="C31">
        <f>IF(B31&lt;=9,0,
IF(B31=10,1,2))</f>
        <v>0</v>
      </c>
      <c r="D31">
        <f ca="1">RAND()</f>
        <v>0.6423612995974749</v>
      </c>
      <c r="E31">
        <f ca="1">RAND()</f>
        <v>1.622304412059572E-3</v>
      </c>
      <c r="F31">
        <f ca="1">RAND()</f>
        <v>0.83452133906426718</v>
      </c>
      <c r="G31">
        <f ca="1">RAND()</f>
        <v>0.43506838581333762</v>
      </c>
      <c r="H31">
        <f ca="1">RAND()</f>
        <v>0.55952172387503885</v>
      </c>
      <c r="I31">
        <f ca="1">RAND()</f>
        <v>0.55589484511977061</v>
      </c>
      <c r="M31" t="str">
        <f ca="1">IF(LEN(J31)&lt;&gt;0,J31,VLOOKUP(D31+$B31,$BJ:$BK,MATCH($BK$1,$BJ$1:$BK$1,0),1))</f>
        <v>삭제</v>
      </c>
      <c r="N31" t="str">
        <f ca="1">IF(LEN(K31)&lt;&gt;0,
  IF(LEN($J31)=0,"두 칸 모두 입력",
  IF($J31="지정 장비",K31,INDEX($CA:$CA,MATCH(K31,$CB:$CB,0)))),
IF($M31="삭제","삭제",
IF($M31="지정 장비",VLOOKUP($E31,OFFSET($BS:$BV,0,IF($B31=6,1,IF($B31=7,2,0))),MATCH($BV$1,OFFSET($BS$1:$BV$1,0,IF($B31=6,1,IF($B31=7,2,0))),0),1),
IF(OR($M31="캐릭터 상자 일반등급",$M31="캐릭터 상자 영웅등급"),"삭제",
IF(OR($M31="지정 캐릭터",$M31="지정 캐릭터 PP",IF(ISERROR(FIND("지정 캐릭터 LBP",$M31)),0,1)),
  IF(AND(OR($B31=10,$B31=11),$M31=OFFSET($M31,-1,0)),OFFSET(N31,-1,0),VLOOKUP($E31,$BZ:$CA,MATCH($CA$1,$BZ$1:$CA$1,0),1)),
IF(OR($M31="안 지정 캐릭터 영웅등급",$M31="안 지정 캐릭터 PP 일반등급",$M31="안 지정 캐릭터 PP 영웅등급"),
  IF(AND(OR($B31=10,$B31=11),$M31=OFFSET($M31,-1,0)),OFFSET(N31,-1,0),INT($E31*100000)),
"그외없음"))))))</f>
        <v>삭제</v>
      </c>
      <c r="O31" t="str">
        <f ca="1">IF(LEN(L31)&lt;&gt;0,
  IF(OR(LEN($J31)=0,LEN($K31)=0),"세 칸 모두 입력",L31),
IF($M31="삭제","삭제",
IF(OR($M31="지정 장비",$M31="캐릭터 상자 일반등급",$M31="캐릭터 상자 영웅등급",$M31="지정 캐릭터",IF(ISERROR(FIND("지정 캐릭터 LBP",$M31)),0,1),$M31="안 지정 캐릭터 영웅등급"),1,
IF($M31="지정 캐릭터 PP",
  IF(AND(OR($B31=10,$B31=11),$M31=OFFSET($M31,-1,0)),OFFSET(O31,-1,0),
    VLOOKUP($M31,$AP:$BB,MATCH($AX$1,$AP$1:$BB$1,0),0)+INT($E31*(VLOOKUP($M31,$AP:$BB,MATCH($AY$1,$AP$1:$BB$1,0),0)-VLOOKUP($M31,$AP:$BB,MATCH($AX$1,$AP$1:$BB$1,0),0)+1))),
IF(OR($M31="안 지정 캐릭터 PP 일반등급",$M31="안 지정 캐릭터 PP 영웅등급"),
  IF(AND(OR($B31=10,$B31=11),$M31=OFFSET($M31,-1,0)),OFFSET(O31,-1,0),
    VLOOKUP($M31,$AP:$BB,MATCH($AX$1,$AP$1:$BB$1,0),0)+INT($E31*(VLOOKUP($M31,$AP:$BB,MATCH($AY$1,$AP$1:$BB$1,0),0)-VLOOKUP($M31,$AP:$BB,MATCH($AX$1,$AP$1:$BB$1,0),0)+1))),
"그외없음")))))</f>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ca="1">IF(OR(ISNUMBER(N31),N31="삭제",ISBLANK(N31)),"",
IF(LEFT(N31,5)="Equip",IF(MID(N31,7,1)="4","전설",""),
IF(LEFT(N31,5)="Actor",IF(MID(N31,7,1)="2","전설",""),
"그외없음")))</f>
        <v/>
      </c>
      <c r="AA31" t="str">
        <f ca="1">IF(ISBLANK(AB31),"",
VLOOKUP(AB31,OFFSET(INDIRECT("$A:$B"),0,MATCH(AB$1&amp;"_Verify",INDIRECT("$1:$1"),0)-1),2,0)
)</f>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IF(OR(ISNUMBER(AC31),AC31="삭제",ISBLANK(AC31)),"",
IF(LEFT(AC31,5)="Equip",IF(MID(AC31,7,1)="4","전설",""),
IF(LEFT(AC31,5)="Actor",IF(MID(AC31,7,1)="2","전설",""),
"그외없음")))</f>
        <v/>
      </c>
      <c r="AJ31" t="str">
        <f>IF(ISBLANK($AB31),"",
IF(AND($B31&gt;=VLOOKUP($AB31,$AP:$AS,3,0),$B31&lt;=VLOOKUP($AB31,$AP:$AS,4,0)),"","슬롯타입이상"))</f>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ca="1">IF(ROW()=2,AN31,OFFSET(AM31,-1,0)&amp;IF(LEN(AN31)=0,"",","&amp;AN31))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v>
      </c>
      <c r="AN31" t="str">
        <f ca="1">IF(AL31&lt;&gt;1,"",
"{"""&amp;A$1&amp;""":"&amp;A31
&amp;","""&amp;B$1&amp;""":"&amp;B31
&amp;IF(LEN(AA31)=0,"",","""&amp;AA$1&amp;""":"""&amp;AA31&amp;"""")
&amp;IF(LEN(AC31)=0,"",","""&amp;AC$1&amp;""":"""&amp;AC31&amp;"""")
&amp;IF(LEN(AD31)=0,"",","""&amp;AD$1&amp;""":"&amp;AD31)
&amp;IF(LEN(AE31)=0,"",","""&amp;AE$1&amp;""":"""&amp;AE31&amp;"""")
&amp;IF(LEN(AF31)=0,"",","""&amp;AF$1&amp;""":"&amp;AF31)
&amp;IF(LEN(AG31)=0,"",","""&amp;AG$1&amp;""":"&amp;AG31)&amp;"}")</f>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5"/>
        <v>1.3495276653171391E-2</v>
      </c>
      <c r="BQ31">
        <f t="shared" ca="1" si="6"/>
        <v>9.4250706880301613E-3</v>
      </c>
      <c r="BR31">
        <f t="shared" ca="1" si="7"/>
        <v>1.0193679918450561E-2</v>
      </c>
      <c r="BS31">
        <f t="shared" ca="1" si="8"/>
        <v>0.26585695006747634</v>
      </c>
      <c r="BT31">
        <f t="shared" ca="1" si="11"/>
        <v>0.18567389255419428</v>
      </c>
      <c r="BU31">
        <f t="shared" ca="1" si="12"/>
        <v>0.20081549439347593</v>
      </c>
      <c r="BV31" t="str">
        <f ca="1">OFFSET([1]EquipTable!$A$1,ROW()-1,0)</f>
        <v>Equip2102</v>
      </c>
      <c r="BX31">
        <f ca="1">IF(VLOOKUP($CA31,[2]ActorTable!$1:$1048576,MATCH("업데이트순번",[2]ActorTable!$1:$1,0),0)&lt;=$BY$1,1,0)
*IF(MID(CA31,7,1)="2",0.1,1)</f>
        <v>1</v>
      </c>
      <c r="BY31">
        <f t="shared" ca="1" si="9"/>
        <v>3.90625E-2</v>
      </c>
      <c r="BZ31">
        <f t="shared" ca="1" si="10"/>
        <v>0.83203125</v>
      </c>
      <c r="CA31" t="str">
        <f ca="1">OFFSET([2]ActorTable!$A$1,ROW()-1,0)</f>
        <v>Actor0030</v>
      </c>
      <c r="CB31" t="str">
        <f ca="1">VLOOKUP($CA31,[2]ActorTable!$1:$1048576,MATCH("이름참고",[2]ActorTable!$1:$1,0),0)</f>
        <v>도스로프</v>
      </c>
    </row>
    <row r="32" spans="1:80">
      <c r="A32">
        <v>4</v>
      </c>
      <c r="B32">
        <v>0</v>
      </c>
      <c r="C32">
        <f>IF(B32&lt;=9,0,
IF(B32=10,1,2))</f>
        <v>0</v>
      </c>
      <c r="D32">
        <f ca="1">RAND()</f>
        <v>0.35354014535102685</v>
      </c>
      <c r="E32">
        <f ca="1">RAND()</f>
        <v>0.56691953443320398</v>
      </c>
      <c r="F32">
        <f ca="1">RAND()</f>
        <v>0.36461629636501947</v>
      </c>
      <c r="G32">
        <f ca="1">RAND()</f>
        <v>0.88566497063077587</v>
      </c>
      <c r="H32">
        <f ca="1">RAND()</f>
        <v>0.97372507600529701</v>
      </c>
      <c r="I32">
        <f ca="1">RAND()</f>
        <v>0.96230421080926687</v>
      </c>
      <c r="M32" t="str">
        <f ca="1">IF(LEN(J32)&lt;&gt;0,J32,VLOOKUP(D32+$B32,$BJ:$BK,MATCH($BK$1,$BJ$1:$BK$1,0),1))</f>
        <v>지정 장비</v>
      </c>
      <c r="N32" t="str">
        <f ca="1">IF(LEN(K32)&lt;&gt;0,
  IF(LEN($J32)=0,"두 칸 모두 입력",
  IF($J32="지정 장비",K32,INDEX($CA:$CA,MATCH(K32,$CB:$CB,0)))),
IF($M32="삭제","삭제",
IF($M32="지정 장비",VLOOKUP($E32,OFFSET($BS:$BV,0,IF($B32=6,1,IF($B32=7,2,0))),MATCH($BV$1,OFFSET($BS$1:$BV$1,0,IF($B32=6,1,IF($B32=7,2,0))),0),1),
IF(OR($M32="캐릭터 상자 일반등급",$M32="캐릭터 상자 영웅등급"),"삭제",
IF(OR($M32="지정 캐릭터",$M32="지정 캐릭터 PP",IF(ISERROR(FIND("지정 캐릭터 LBP",$M32)),0,1)),
  IF(AND(OR($B32=10,$B32=11),$M32=OFFSET($M32,-1,0)),OFFSET(N32,-1,0),VLOOKUP($E32,$BZ:$CA,MATCH($CA$1,$BZ$1:$CA$1,0),1)),
IF(OR($M32="안 지정 캐릭터 영웅등급",$M32="안 지정 캐릭터 PP 일반등급",$M32="안 지정 캐릭터 PP 영웅등급"),
  IF(AND(OR($B32=10,$B32=11),$M32=OFFSET($M32,-1,0)),OFFSET(N32,-1,0),INT($E32*100000)),
"그외없음"))))))</f>
        <v>Equip5001</v>
      </c>
      <c r="O32">
        <f ca="1">IF(LEN(L32)&lt;&gt;0,
  IF(OR(LEN($J32)=0,LEN($K32)=0),"세 칸 모두 입력",L32),
IF($M32="삭제","삭제",
IF(OR($M32="지정 장비",$M32="캐릭터 상자 일반등급",$M32="캐릭터 상자 영웅등급",$M32="지정 캐릭터",IF(ISERROR(FIND("지정 캐릭터 LBP",$M32)),0,1),$M32="안 지정 캐릭터 영웅등급"),1,
IF($M32="지정 캐릭터 PP",
  IF(AND(OR($B32=10,$B32=11),$M32=OFFSET($M32,-1,0)),OFFSET(O32,-1,0),
    VLOOKUP($M32,$AP:$BB,MATCH($AX$1,$AP$1:$BB$1,0),0)+INT($E32*(VLOOKUP($M32,$AP:$BB,MATCH($AY$1,$AP$1:$BB$1,0),0)-VLOOKUP($M32,$AP:$BB,MATCH($AX$1,$AP$1:$BB$1,0),0)+1))),
IF(OR($M32="안 지정 캐릭터 PP 일반등급",$M32="안 지정 캐릭터 PP 영웅등급"),
  IF(AND(OR($B32=10,$B32=11),$M32=OFFSET($M32,-1,0)),OFFSET(O32,-1,0),
    VLOOKUP($M32,$AP:$BB,MATCH($AX$1,$AP$1:$BB$1,0),0)+INT($E32*(VLOOKUP($M32,$AP:$BB,MATCH($AY$1,$AP$1:$BB$1,0),0)-VLOOKUP($M32,$AP:$BB,MATCH($AX$1,$AP$1:$BB$1,0),0)+1))),
"그외없음")))))</f>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GO</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900</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ca="1">IF(OR(ISNUMBER(N32),N32="삭제",ISBLANK(N32)),"",
IF(LEFT(N32,5)="Equip",IF(MID(N32,7,1)="4","전설",""),
IF(LEFT(N32,5)="Actor",IF(MID(N32,7,1)="2","전설",""),
"그외없음")))</f>
        <v/>
      </c>
      <c r="U32" t="s">
        <v>82</v>
      </c>
      <c r="V32" t="s">
        <v>190</v>
      </c>
      <c r="W32">
        <v>1</v>
      </c>
      <c r="X32" t="s">
        <v>125</v>
      </c>
      <c r="Z32">
        <v>1100</v>
      </c>
      <c r="AA32" t="str">
        <f ca="1">IF(ISBLANK(AB32),"",
VLOOKUP(AB32,OFFSET(INDIRECT("$A:$B"),0,MATCH(AB$1&amp;"_Verify",INDIRECT("$1:$1"),0)-1),2,0)
)</f>
        <v>fe</v>
      </c>
      <c r="AB32" t="s">
        <v>82</v>
      </c>
      <c r="AC32" t="s">
        <v>481</v>
      </c>
      <c r="AD32">
        <v>1</v>
      </c>
      <c r="AE32" t="s">
        <v>125</v>
      </c>
      <c r="AG32">
        <v>700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IF(OR(ISNUMBER(AC32),AC32="삭제",ISBLANK(AC32)),"",
IF(LEFT(AC32,5)="Equip",IF(MID(AC32,7,1)="4","전설",""),
IF(LEFT(AC32,5)="Actor",IF(MID(AC32,7,1)="2","전설",""),
"그외없음")))</f>
        <v/>
      </c>
      <c r="AJ32" t="str">
        <f>IF(ISBLANK($AB32),"",
IF(AND($B32&gt;=VLOOKUP($AB32,$AP:$AS,3,0),$B32&lt;=VLOOKUP($AB32,$AP:$AS,4,0)),"","슬롯타입이상"))</f>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용기의 도끼</v>
      </c>
      <c r="AL32">
        <v>1</v>
      </c>
      <c r="AM32" t="str">
        <f ca="1">IF(ROW()=2,AN32,OFFSET(AM32,-1,0)&amp;IF(LEN(AN32)=0,"",","&amp;AN32))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v>
      </c>
      <c r="AN32" t="str">
        <f ca="1">IF(AL32&lt;&gt;1,"",
"{"""&amp;A$1&amp;""":"&amp;A32
&amp;","""&amp;B$1&amp;""":"&amp;B32
&amp;IF(LEN(AA32)=0,"",","""&amp;AA$1&amp;""":"""&amp;AA32&amp;"""")
&amp;IF(LEN(AC32)=0,"",","""&amp;AC$1&amp;""":"""&amp;AC32&amp;"""")
&amp;IF(LEN(AD32)=0,"",","""&amp;AD$1&amp;""":"&amp;AD32)
&amp;IF(LEN(AE32)=0,"",","""&amp;AE$1&amp;""":"""&amp;AE32&amp;"""")
&amp;IF(LEN(AF32)=0,"",","""&amp;AF$1&amp;""":"&amp;AF32)
&amp;IF(LEN(AG32)=0,"",","""&amp;AG$1&amp;""":"&amp;AG32)&amp;"}")</f>
        <v>{"dy":4,"sl":0,"tp":"fe","vl":"Equip0001","cn":1,"pt":"GO","pr":700}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5"/>
        <v>1.3495276653171391E-2</v>
      </c>
      <c r="BQ32">
        <f t="shared" ca="1" si="6"/>
        <v>9.4250706880301613E-3</v>
      </c>
      <c r="BR32">
        <f t="shared" ca="1" si="7"/>
        <v>1.0193679918450561E-2</v>
      </c>
      <c r="BS32">
        <f t="shared" ca="1" si="8"/>
        <v>0.27935222672064774</v>
      </c>
      <c r="BT32">
        <f t="shared" ca="1" si="11"/>
        <v>0.19509896324222445</v>
      </c>
      <c r="BU32">
        <f t="shared" ca="1" si="12"/>
        <v>0.21100917431192648</v>
      </c>
      <c r="BV32" t="str">
        <f ca="1">OFFSET([1]EquipTable!$A$1,ROW()-1,0)</f>
        <v>Equip2201</v>
      </c>
      <c r="BX32">
        <f ca="1">IF(VLOOKUP($CA32,[2]ActorTable!$1:$1048576,MATCH("업데이트순번",[2]ActorTable!$1:$1,0),0)&lt;=$BY$1,1,0)
*IF(MID(CA32,7,1)="2",0.1,1)</f>
        <v>0.1</v>
      </c>
      <c r="BY32">
        <f t="shared" ca="1" si="9"/>
        <v>3.90625E-3</v>
      </c>
      <c r="BZ32">
        <f t="shared" ca="1" si="10"/>
        <v>0.87109375</v>
      </c>
      <c r="CA32" t="str">
        <f ca="1">OFFSET([2]ActorTable!$A$1,ROW()-1,0)</f>
        <v>Actor3231</v>
      </c>
      <c r="CB32" t="str">
        <f ca="1">VLOOKUP($CA32,[2]ActorTable!$1:$1048576,MATCH("이름참고",[2]ActorTable!$1:$1,0),0)</f>
        <v>라무무</v>
      </c>
    </row>
    <row r="33" spans="1:80">
      <c r="A33">
        <v>4</v>
      </c>
      <c r="B33">
        <v>1</v>
      </c>
      <c r="C33">
        <f>IF(B33&lt;=9,0,
IF(B33=10,1,2))</f>
        <v>0</v>
      </c>
      <c r="D33">
        <f ca="1">RAND()</f>
        <v>0.63674388091717793</v>
      </c>
      <c r="E33">
        <f ca="1">RAND()</f>
        <v>0.76461176445055767</v>
      </c>
      <c r="F33">
        <f ca="1">RAND()</f>
        <v>3.0891398989837282E-2</v>
      </c>
      <c r="G33">
        <f ca="1">RAND()</f>
        <v>0.23088679334582884</v>
      </c>
      <c r="H33">
        <f ca="1">RAND()</f>
        <v>0.76695645552912051</v>
      </c>
      <c r="I33">
        <f ca="1">RAND()</f>
        <v>0.13258994879531638</v>
      </c>
      <c r="M33" t="str">
        <f ca="1">IF(LEN(J33)&lt;&gt;0,J33,VLOOKUP(D33+$B33,$BJ:$BK,MATCH($BK$1,$BJ$1:$BK$1,0),1))</f>
        <v>지정 장비</v>
      </c>
      <c r="N33" t="str">
        <f ca="1">IF(LEN(K33)&lt;&gt;0,
  IF(LEN($J33)=0,"두 칸 모두 입력",
  IF($J33="지정 장비",K33,INDEX($CA:$CA,MATCH(K33,$CB:$CB,0)))),
IF($M33="삭제","삭제",
IF($M33="지정 장비",VLOOKUP($E33,OFFSET($BS:$BV,0,IF($B33=6,1,IF($B33=7,2,0))),MATCH($BV$1,OFFSET($BS$1:$BV$1,0,IF($B33=6,1,IF($B33=7,2,0))),0),1),
IF(OR($M33="캐릭터 상자 일반등급",$M33="캐릭터 상자 영웅등급"),"삭제",
IF(OR($M33="지정 캐릭터",$M33="지정 캐릭터 PP",IF(ISERROR(FIND("지정 캐릭터 LBP",$M33)),0,1)),
  IF(AND(OR($B33=10,$B33=11),$M33=OFFSET($M33,-1,0)),OFFSET(N33,-1,0),VLOOKUP($E33,$BZ:$CA,MATCH($CA$1,$BZ$1:$CA$1,0),1)),
IF(OR($M33="안 지정 캐릭터 영웅등급",$M33="안 지정 캐릭터 PP 일반등급",$M33="안 지정 캐릭터 PP 영웅등급"),
  IF(AND(OR($B33=10,$B33=11),$M33=OFFSET($M33,-1,0)),OFFSET(N33,-1,0),INT($E33*100000)),
"그외없음"))))))</f>
        <v>Equip6302</v>
      </c>
      <c r="O33">
        <f ca="1">IF(LEN(L33)&lt;&gt;0,
  IF(OR(LEN($J33)=0,LEN($K33)=0),"세 칸 모두 입력",L33),
IF($M33="삭제","삭제",
IF(OR($M33="지정 장비",$M33="캐릭터 상자 일반등급",$M33="캐릭터 상자 영웅등급",$M33="지정 캐릭터",IF(ISERROR(FIND("지정 캐릭터 LBP",$M33)),0,1),$M33="안 지정 캐릭터 영웅등급"),1,
IF($M33="지정 캐릭터 PP",
  IF(AND(OR($B33=10,$B33=11),$M33=OFFSET($M33,-1,0)),OFFSET(O33,-1,0),
    VLOOKUP($M33,$AP:$BB,MATCH($AX$1,$AP$1:$BB$1,0),0)+INT($E33*(VLOOKUP($M33,$AP:$BB,MATCH($AY$1,$AP$1:$BB$1,0),0)-VLOOKUP($M33,$AP:$BB,MATCH($AX$1,$AP$1:$BB$1,0),0)+1))),
IF(OR($M33="안 지정 캐릭터 PP 일반등급",$M33="안 지정 캐릭터 PP 영웅등급"),
  IF(AND(OR($B33=10,$B33=11),$M33=OFFSET($M33,-1,0)),OFFSET(O33,-1,0),
    VLOOKUP($M33,$AP:$BB,MATCH($AX$1,$AP$1:$BB$1,0),0)+INT($E33*(VLOOKUP($M33,$AP:$BB,MATCH($AY$1,$AP$1:$BB$1,0),0)-VLOOKUP($M33,$AP:$BB,MATCH($AX$1,$AP$1:$BB$1,0),0)+1))),
"그외없음")))))</f>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33</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ca="1">IF(OR(ISNUMBER(N33),N33="삭제",ISBLANK(N33)),"",
IF(LEFT(N33,5)="Equip",IF(MID(N33,7,1)="4","전설",""),
IF(LEFT(N33,5)="Actor",IF(MID(N33,7,1)="2","전설",""),
"그외없음")))</f>
        <v/>
      </c>
      <c r="U33" t="s">
        <v>82</v>
      </c>
      <c r="V33" t="s">
        <v>259</v>
      </c>
      <c r="W33">
        <v>1</v>
      </c>
      <c r="X33" t="s">
        <v>125</v>
      </c>
      <c r="Z33">
        <v>7600</v>
      </c>
      <c r="AA33" t="str">
        <f ca="1">IF(ISBLANK(AB33),"",
VLOOKUP(AB33,OFFSET(INDIRECT("$A:$B"),0,MATCH(AB$1&amp;"_Verify",INDIRECT("$1:$1"),0)-1),2,0)
)</f>
        <v>upn</v>
      </c>
      <c r="AB33" t="s">
        <v>92</v>
      </c>
      <c r="AC33">
        <v>17107</v>
      </c>
      <c r="AD33">
        <v>7</v>
      </c>
      <c r="AE33" t="s">
        <v>68</v>
      </c>
      <c r="AG33">
        <v>2100</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IF(OR(ISNUMBER(AC33),AC33="삭제",ISBLANK(AC33)),"",
IF(LEFT(AC33,5)="Equip",IF(MID(AC33,7,1)="4","전설",""),
IF(LEFT(AC33,5)="Actor",IF(MID(AC33,7,1)="2","전설",""),
"그외없음")))</f>
        <v/>
      </c>
      <c r="AJ33" t="str">
        <f>IF(ISBLANK($AB33),"",
IF(AND($B33&gt;=VLOOKUP($AB33,$AP:$AS,3,0),$B33&lt;=VLOOKUP($AB33,$AP:$AS,4,0)),"","슬롯타입이상"))</f>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ca="1">IF(ROW()=2,AN33,OFFSET(AM33,-1,0)&amp;IF(LEN(AN33)=0,"",","&amp;AN33))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v>
      </c>
      <c r="AN33" t="str">
        <f ca="1">IF(AL33&lt;&gt;1,"",
"{"""&amp;A$1&amp;""":"&amp;A33
&amp;","""&amp;B$1&amp;""":"&amp;B33
&amp;IF(LEN(AA33)=0,"",","""&amp;AA$1&amp;""":"""&amp;AA33&amp;"""")
&amp;IF(LEN(AC33)=0,"",","""&amp;AC$1&amp;""":"""&amp;AC33&amp;"""")
&amp;IF(LEN(AD33)=0,"",","""&amp;AD$1&amp;""":"&amp;AD33)
&amp;IF(LEN(AE33)=0,"",","""&amp;AE$1&amp;""":"""&amp;AE33&amp;"""")
&amp;IF(LEN(AF33)=0,"",","""&amp;AF$1&amp;""":"&amp;AF33)
&amp;IF(LEN(AG33)=0,"",","""&amp;AG$1&amp;""":"&amp;AG33)&amp;"}")</f>
        <v>{"dy":4,"sl":1,"tp":"upn","vl":"17107","cn":7,"pt":"GO","pr":2100}</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5"/>
        <v>1.3495276653171391E-2</v>
      </c>
      <c r="BQ33">
        <f t="shared" ca="1" si="6"/>
        <v>9.4250706880301613E-3</v>
      </c>
      <c r="BR33">
        <f t="shared" ca="1" si="7"/>
        <v>1.0193679918450561E-2</v>
      </c>
      <c r="BS33">
        <f t="shared" ca="1" si="8"/>
        <v>0.29284750337381915</v>
      </c>
      <c r="BT33">
        <f t="shared" ca="1" si="11"/>
        <v>0.20452403393025462</v>
      </c>
      <c r="BU33">
        <f t="shared" ca="1" si="12"/>
        <v>0.22120285423037703</v>
      </c>
      <c r="BV33" t="str">
        <f ca="1">OFFSET([1]EquipTable!$A$1,ROW()-1,0)</f>
        <v>Equip2202</v>
      </c>
      <c r="BX33">
        <f ca="1">IF(VLOOKUP($CA33,[2]ActorTable!$1:$1048576,MATCH("업데이트순번",[2]ActorTable!$1:$1,0),0)&lt;=$BY$1,1,0)
*IF(MID(CA33,7,1)="2",0.1,1)</f>
        <v>0</v>
      </c>
      <c r="BY33">
        <f t="shared" ca="1" si="9"/>
        <v>0</v>
      </c>
      <c r="BZ33">
        <f t="shared" ca="1" si="10"/>
        <v>0.875</v>
      </c>
      <c r="CA33" t="str">
        <f ca="1">OFFSET([2]ActorTable!$A$1,ROW()-1,0)</f>
        <v>Actor9932</v>
      </c>
      <c r="CB33" t="str">
        <f ca="1">VLOOKUP($CA33,[2]ActorTable!$1:$1048576,MATCH("이름참고",[2]ActorTable!$1:$1,0),0)</f>
        <v>스트링없음</v>
      </c>
    </row>
    <row r="34" spans="1:80">
      <c r="A34">
        <v>4</v>
      </c>
      <c r="B34">
        <v>2</v>
      </c>
      <c r="C34">
        <f>IF(B34&lt;=9,0,
IF(B34=10,1,2))</f>
        <v>0</v>
      </c>
      <c r="D34">
        <f ca="1">RAND()</f>
        <v>0.58027271599283836</v>
      </c>
      <c r="E34">
        <f ca="1">RAND()</f>
        <v>0.22500538180917684</v>
      </c>
      <c r="F34">
        <f ca="1">RAND()</f>
        <v>0.13664701236444354</v>
      </c>
      <c r="G34">
        <f ca="1">RAND()</f>
        <v>1.6164271720122581E-2</v>
      </c>
      <c r="H34">
        <f ca="1">RAND()</f>
        <v>0.90238895135991071</v>
      </c>
      <c r="I34">
        <f ca="1">RAND()</f>
        <v>0.7677545605126106</v>
      </c>
      <c r="M34" t="str">
        <f ca="1">IF(LEN(J34)&lt;&gt;0,J34,VLOOKUP(D34+$B34,$BJ:$BK,MATCH($BK$1,$BJ$1:$BK$1,0),1))</f>
        <v>안 지정 캐릭터 PP 영웅등급</v>
      </c>
      <c r="N34">
        <f ca="1">IF(LEN(K34)&lt;&gt;0,
  IF(LEN($J34)=0,"두 칸 모두 입력",
  IF($J34="지정 장비",K34,INDEX($CA:$CA,MATCH(K34,$CB:$CB,0)))),
IF($M34="삭제","삭제",
IF($M34="지정 장비",VLOOKUP($E34,OFFSET($BS:$BV,0,IF($B34=6,1,IF($B34=7,2,0))),MATCH($BV$1,OFFSET($BS$1:$BV$1,0,IF($B34=6,1,IF($B34=7,2,0))),0),1),
IF(OR($M34="캐릭터 상자 일반등급",$M34="캐릭터 상자 영웅등급"),"삭제",
IF(OR($M34="지정 캐릭터",$M34="지정 캐릭터 PP",IF(ISERROR(FIND("지정 캐릭터 LBP",$M34)),0,1)),
  IF(AND(OR($B34=10,$B34=11),$M34=OFFSET($M34,-1,0)),OFFSET(N34,-1,0),VLOOKUP($E34,$BZ:$CA,MATCH($CA$1,$BZ$1:$CA$1,0),1)),
IF(OR($M34="안 지정 캐릭터 영웅등급",$M34="안 지정 캐릭터 PP 일반등급",$M34="안 지정 캐릭터 PP 영웅등급"),
  IF(AND(OR($B34=10,$B34=11),$M34=OFFSET($M34,-1,0)),OFFSET(N34,-1,0),INT($E34*100000)),
"그외없음"))))))</f>
        <v>22500</v>
      </c>
      <c r="O34">
        <f ca="1">IF(LEN(L34)&lt;&gt;0,
  IF(OR(LEN($J34)=0,LEN($K34)=0),"세 칸 모두 입력",L34),
IF($M34="삭제","삭제",
IF(OR($M34="지정 장비",$M34="캐릭터 상자 일반등급",$M34="캐릭터 상자 영웅등급",$M34="지정 캐릭터",IF(ISERROR(FIND("지정 캐릭터 LBP",$M34)),0,1),$M34="안 지정 캐릭터 영웅등급"),1,
IF($M34="지정 캐릭터 PP",
  IF(AND(OR($B34=10,$B34=11),$M34=OFFSET($M34,-1,0)),OFFSET(O34,-1,0),
    VLOOKUP($M34,$AP:$BB,MATCH($AX$1,$AP$1:$BB$1,0),0)+INT($E34*(VLOOKUP($M34,$AP:$BB,MATCH($AY$1,$AP$1:$BB$1,0),0)-VLOOKUP($M34,$AP:$BB,MATCH($AX$1,$AP$1:$BB$1,0),0)+1))),
IF(OR($M34="안 지정 캐릭터 PP 일반등급",$M34="안 지정 캐릭터 PP 영웅등급"),
  IF(AND(OR($B34=10,$B34=11),$M34=OFFSET($M34,-1,0)),OFFSET(O34,-1,0),
    VLOOKUP($M34,$AP:$BB,MATCH($AX$1,$AP$1:$BB$1,0),0)+INT($E34*(VLOOKUP($M34,$AP:$BB,MATCH($AY$1,$AP$1:$BB$1,0),0)-VLOOKUP($M34,$AP:$BB,MATCH($AX$1,$AP$1:$BB$1,0),0)+1))),
"그외없음")))))</f>
        <v>5</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1500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ca="1">IF(OR(ISNUMBER(N34),N34="삭제",ISBLANK(N34)),"",
IF(LEFT(N34,5)="Equip",IF(MID(N34,7,1)="4","전설",""),
IF(LEFT(N34,5)="Actor",IF(MID(N34,7,1)="2","전설",""),
"그외없음")))</f>
        <v/>
      </c>
      <c r="U34" t="s">
        <v>91</v>
      </c>
      <c r="V34">
        <v>33231</v>
      </c>
      <c r="W34">
        <v>10</v>
      </c>
      <c r="X34" t="s">
        <v>125</v>
      </c>
      <c r="Z34">
        <v>1000</v>
      </c>
      <c r="AA34" t="str">
        <f ca="1">IF(ISBLANK(AB34),"",
VLOOKUP(AB34,OFFSET(INDIRECT("$A:$B"),0,MATCH(AB$1&amp;"_Verify",INDIRECT("$1:$1"),0)-1),2,0)
)</f>
        <v>fe</v>
      </c>
      <c r="AB34" t="s">
        <v>82</v>
      </c>
      <c r="AC34" t="s">
        <v>401</v>
      </c>
      <c r="AD34">
        <v>1</v>
      </c>
      <c r="AE34" t="s">
        <v>125</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IF(OR(ISNUMBER(AC34),AC34="삭제",ISBLANK(AC34)),"",
IF(LEFT(AC34,5)="Equip",IF(MID(AC34,7,1)="4","전설",""),
IF(LEFT(AC34,5)="Actor",IF(MID(AC34,7,1)="2","전설",""),
"그외없음")))</f>
        <v/>
      </c>
      <c r="AJ34" t="str">
        <f>IF(ISBLANK($AB34),"",
IF(AND($B34&gt;=VLOOKUP($AB34,$AP:$AS,3,0),$B34&lt;=VLOOKUP($AB34,$AP:$AS,4,0)),"","슬롯타입이상"))</f>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뿔과 뼈</v>
      </c>
      <c r="AL34">
        <v>1</v>
      </c>
      <c r="AM34" t="str">
        <f ca="1">IF(ROW()=2,AN34,OFFSET(AM34,-1,0)&amp;IF(LEN(AN34)=0,"",","&amp;AN34))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v>
      </c>
      <c r="AN34" t="str">
        <f ca="1">IF(AL34&lt;&gt;1,"",
"{"""&amp;A$1&amp;""":"&amp;A34
&amp;","""&amp;B$1&amp;""":"&amp;B34
&amp;IF(LEN(AA34)=0,"",","""&amp;AA$1&amp;""":"""&amp;AA34&amp;"""")
&amp;IF(LEN(AC34)=0,"",","""&amp;AC$1&amp;""":"""&amp;AC34&amp;"""")
&amp;IF(LEN(AD34)=0,"",","""&amp;AD$1&amp;""":"&amp;AD34)
&amp;IF(LEN(AE34)=0,"",","""&amp;AE$1&amp;""":"""&amp;AE34&amp;"""")
&amp;IF(LEN(AF34)=0,"",","""&amp;AF$1&amp;""":"&amp;AF34)
&amp;IF(LEN(AG34)=0,"",","""&amp;AG$1&amp;""":"&amp;AG34)&amp;"}")</f>
        <v>{"dy":4,"sl":2,"tp":"fe","vl":"Equip2301","cn":1,"pt":"GO","pr":7600}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5"/>
        <v>1.3495276653171391E-2</v>
      </c>
      <c r="BQ34">
        <f t="shared" ca="1" si="6"/>
        <v>9.4250706880301613E-3</v>
      </c>
      <c r="BR34">
        <f t="shared" ca="1" si="7"/>
        <v>1.0193679918450561E-2</v>
      </c>
      <c r="BS34">
        <f t="shared" ca="1" si="8"/>
        <v>0.30634278002699056</v>
      </c>
      <c r="BT34">
        <f t="shared" ca="1" si="11"/>
        <v>0.21394910461828479</v>
      </c>
      <c r="BU34">
        <f t="shared" ca="1" si="12"/>
        <v>0.23139653414882758</v>
      </c>
      <c r="BV34" t="str">
        <f ca="1">OFFSET([1]EquipTable!$A$1,ROW()-1,0)</f>
        <v>Equip2301</v>
      </c>
      <c r="BX34">
        <f ca="1">IF(VLOOKUP($CA34,[2]ActorTable!$1:$1048576,MATCH("업데이트순번",[2]ActorTable!$1:$1,0),0)&lt;=$BY$1,1,0)
*IF(MID(CA34,7,1)="2",0.1,1)</f>
        <v>0</v>
      </c>
      <c r="BY34">
        <f t="shared" ca="1" si="9"/>
        <v>0</v>
      </c>
      <c r="BZ34">
        <f t="shared" ca="1" si="10"/>
        <v>0.875</v>
      </c>
      <c r="CA34" t="str">
        <f ca="1">OFFSET([2]ActorTable!$A$1,ROW()-1,0)</f>
        <v>Actor0233</v>
      </c>
      <c r="CB34" t="str">
        <f ca="1">VLOOKUP($CA34,[2]ActorTable!$1:$1048576,MATCH("이름참고",[2]ActorTable!$1:$1,0),0)</f>
        <v>시리아</v>
      </c>
    </row>
    <row r="35" spans="1:80">
      <c r="A35">
        <v>4</v>
      </c>
      <c r="B35">
        <v>3</v>
      </c>
      <c r="C35">
        <f>IF(B35&lt;=9,0,
IF(B35=10,1,2))</f>
        <v>0</v>
      </c>
      <c r="D35">
        <f ca="1">RAND()</f>
        <v>0.57199488577551616</v>
      </c>
      <c r="E35">
        <f ca="1">RAND()</f>
        <v>0.47499386989343506</v>
      </c>
      <c r="F35">
        <f ca="1">RAND()</f>
        <v>0.44427506240058268</v>
      </c>
      <c r="G35">
        <f ca="1">RAND()</f>
        <v>0.17889346887738389</v>
      </c>
      <c r="H35">
        <f ca="1">RAND()</f>
        <v>8.7874151395634481E-2</v>
      </c>
      <c r="I35">
        <f ca="1">RAND()</f>
        <v>0.19382186143886393</v>
      </c>
      <c r="M35" t="str">
        <f ca="1">IF(LEN(J35)&lt;&gt;0,J35,VLOOKUP(D35+$B35,$BJ:$BK,MATCH($BK$1,$BJ$1:$BK$1,0),1))</f>
        <v>안 지정 캐릭터 PP 일반등급</v>
      </c>
      <c r="N35">
        <f ca="1">IF(LEN(K35)&lt;&gt;0,
  IF(LEN($J35)=0,"두 칸 모두 입력",
  IF($J35="지정 장비",K35,INDEX($CA:$CA,MATCH(K35,$CB:$CB,0)))),
IF($M35="삭제","삭제",
IF($M35="지정 장비",VLOOKUP($E35,OFFSET($BS:$BV,0,IF($B35=6,1,IF($B35=7,2,0))),MATCH($BV$1,OFFSET($BS$1:$BV$1,0,IF($B35=6,1,IF($B35=7,2,0))),0),1),
IF(OR($M35="캐릭터 상자 일반등급",$M35="캐릭터 상자 영웅등급"),"삭제",
IF(OR($M35="지정 캐릭터",$M35="지정 캐릭터 PP",IF(ISERROR(FIND("지정 캐릭터 LBP",$M35)),0,1)),
  IF(AND(OR($B35=10,$B35=11),$M35=OFFSET($M35,-1,0)),OFFSET(N35,-1,0),VLOOKUP($E35,$BZ:$CA,MATCH($CA$1,$BZ$1:$CA$1,0),1)),
IF(OR($M35="안 지정 캐릭터 영웅등급",$M35="안 지정 캐릭터 PP 일반등급",$M35="안 지정 캐릭터 PP 영웅등급"),
  IF(AND(OR($B35=10,$B35=11),$M35=OFFSET($M35,-1,0)),OFFSET(N35,-1,0),INT($E35*100000)),
"그외없음"))))))</f>
        <v>47499</v>
      </c>
      <c r="O35">
        <f ca="1">IF(LEN(L35)&lt;&gt;0,
  IF(OR(LEN($J35)=0,LEN($K35)=0),"세 칸 모두 입력",L35),
IF($M35="삭제","삭제",
IF(OR($M35="지정 장비",$M35="캐릭터 상자 일반등급",$M35="캐릭터 상자 영웅등급",$M35="지정 캐릭터",IF(ISERROR(FIND("지정 캐릭터 LBP",$M35)),0,1),$M35="안 지정 캐릭터 영웅등급"),1,
IF($M35="지정 캐릭터 PP",
  IF(AND(OR($B35=10,$B35=11),$M35=OFFSET($M35,-1,0)),OFFSET(O35,-1,0),
    VLOOKUP($M35,$AP:$BB,MATCH($AX$1,$AP$1:$BB$1,0),0)+INT($E35*(VLOOKUP($M35,$AP:$BB,MATCH($AY$1,$AP$1:$BB$1,0),0)-VLOOKUP($M35,$AP:$BB,MATCH($AX$1,$AP$1:$BB$1,0),0)+1))),
IF(OR($M35="안 지정 캐릭터 PP 일반등급",$M35="안 지정 캐릭터 PP 영웅등급"),
  IF(AND(OR($B35=10,$B35=11),$M35=OFFSET($M35,-1,0)),OFFSET(O35,-1,0),
    VLOOKUP($M35,$AP:$BB,MATCH($AX$1,$AP$1:$BB$1,0),0)+INT($E35*(VLOOKUP($M35,$AP:$BB,MATCH($AY$1,$AP$1:$BB$1,0),0)-VLOOKUP($M35,$AP:$BB,MATCH($AX$1,$AP$1:$BB$1,0),0)+1))),
"그외없음")))))</f>
        <v>8</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2400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ca="1">IF(OR(ISNUMBER(N35),N35="삭제",ISBLANK(N35)),"",
IF(LEFT(N35,5)="Equip",IF(MID(N35,7,1)="4","전설",""),
IF(LEFT(N35,5)="Actor",IF(MID(N35,7,1)="2","전설",""),
"그외없음")))</f>
        <v/>
      </c>
      <c r="U35" t="s">
        <v>92</v>
      </c>
      <c r="V35">
        <v>7107</v>
      </c>
      <c r="W35">
        <v>9</v>
      </c>
      <c r="X35" t="s">
        <v>125</v>
      </c>
      <c r="Z35">
        <v>900</v>
      </c>
      <c r="AA35" t="str">
        <f ca="1">IF(ISBLANK(AB35),"",
VLOOKUP(AB35,OFFSET(INDIRECT("$A:$B"),0,MATCH(AB$1&amp;"_Verify",INDIRECT("$1:$1"),0)-1),2,0)
)</f>
        <v>upn</v>
      </c>
      <c r="AB35" t="s">
        <v>92</v>
      </c>
      <c r="AC35">
        <v>43231</v>
      </c>
      <c r="AD35">
        <v>6</v>
      </c>
      <c r="AE35" t="s">
        <v>125</v>
      </c>
      <c r="AG35">
        <v>1800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IF(OR(ISNUMBER(AC35),AC35="삭제",ISBLANK(AC35)),"",
IF(LEFT(AC35,5)="Equip",IF(MID(AC35,7,1)="4","전설",""),
IF(LEFT(AC35,5)="Actor",IF(MID(AC35,7,1)="2","전설",""),
"그외없음")))</f>
        <v/>
      </c>
      <c r="AJ35" t="str">
        <f>IF(ISBLANK($AB35),"",
IF(AND($B35&gt;=VLOOKUP($AB35,$AP:$AS,3,0),$B35&lt;=VLOOKUP($AB35,$AP:$AS,4,0)),"","슬롯타입이상"))</f>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ca="1">IF(ROW()=2,AN35,OFFSET(AM35,-1,0)&amp;IF(LEN(AN35)=0,"",","&amp;AN35))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v>
      </c>
      <c r="AN35" t="str">
        <f ca="1">IF(AL35&lt;&gt;1,"",
"{"""&amp;A$1&amp;""":"&amp;A35
&amp;","""&amp;B$1&amp;""":"&amp;B35
&amp;IF(LEN(AA35)=0,"",","""&amp;AA$1&amp;""":"""&amp;AA35&amp;"""")
&amp;IF(LEN(AC35)=0,"",","""&amp;AC$1&amp;""":"""&amp;AC35&amp;"""")
&amp;IF(LEN(AD35)=0,"",","""&amp;AD$1&amp;""":"&amp;AD35)
&amp;IF(LEN(AE35)=0,"",","""&amp;AE$1&amp;""":"""&amp;AE35&amp;"""")
&amp;IF(LEN(AF35)=0,"",","""&amp;AF$1&amp;""":"&amp;AF35)
&amp;IF(LEN(AG35)=0,"",","""&amp;AG$1&amp;""":"&amp;AG35)&amp;"}")</f>
        <v>{"dy":4,"sl":3,"tp":"upn","vl":"43231","cn":6,"pt":"GO","pr":1800}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5"/>
        <v>1.3495276653171391E-2</v>
      </c>
      <c r="BQ35">
        <f t="shared" ca="1" si="6"/>
        <v>9.4250706880301613E-3</v>
      </c>
      <c r="BR35">
        <f t="shared" ca="1" si="7"/>
        <v>1.0193679918450561E-2</v>
      </c>
      <c r="BS35">
        <f t="shared" ca="1" si="8"/>
        <v>0.31983805668016196</v>
      </c>
      <c r="BT35">
        <f t="shared" ca="1" si="11"/>
        <v>0.22337417530631495</v>
      </c>
      <c r="BU35">
        <f t="shared" ca="1" si="12"/>
        <v>0.24159021406727813</v>
      </c>
      <c r="BV35" t="str">
        <f ca="1">OFFSET([1]EquipTable!$A$1,ROW()-1,0)</f>
        <v>Equip2302</v>
      </c>
      <c r="BX35">
        <f ca="1">IF(VLOOKUP($CA35,[2]ActorTable!$1:$1048576,MATCH("업데이트순번",[2]ActorTable!$1:$1,0),0)&lt;=$BY$1,1,0)
*IF(MID(CA35,7,1)="2",0.1,1)</f>
        <v>0</v>
      </c>
      <c r="BY35">
        <f t="shared" ca="1" si="9"/>
        <v>0</v>
      </c>
      <c r="BZ35">
        <f t="shared" ca="1" si="10"/>
        <v>0.875</v>
      </c>
      <c r="CA35" t="str">
        <f ca="1">OFFSET([2]ActorTable!$A$1,ROW()-1,0)</f>
        <v>Actor9934</v>
      </c>
      <c r="CB35" t="str">
        <f ca="1">VLOOKUP($CA35,[2]ActorTable!$1:$1048576,MATCH("이름참고",[2]ActorTable!$1:$1,0),0)</f>
        <v>스트링없음</v>
      </c>
    </row>
    <row r="36" spans="1:80">
      <c r="A36">
        <v>4</v>
      </c>
      <c r="B36">
        <v>4</v>
      </c>
      <c r="C36">
        <f>IF(B36&lt;=9,0,
IF(B36=10,1,2))</f>
        <v>0</v>
      </c>
      <c r="D36">
        <f ca="1">RAND()</f>
        <v>0.58267174988233883</v>
      </c>
      <c r="E36">
        <f ca="1">RAND()</f>
        <v>0.88306074098136988</v>
      </c>
      <c r="F36">
        <f ca="1">RAND()</f>
        <v>0.28439606827750141</v>
      </c>
      <c r="G36">
        <f ca="1">RAND()</f>
        <v>7.4793631353947232E-2</v>
      </c>
      <c r="H36">
        <f ca="1">RAND()</f>
        <v>0.64434939379593859</v>
      </c>
      <c r="I36">
        <f ca="1">RAND()</f>
        <v>0.10974396292723354</v>
      </c>
      <c r="M36" t="str">
        <f ca="1">IF(LEN(J36)&lt;&gt;0,J36,VLOOKUP(D36+$B36,$BJ:$BK,MATCH($BK$1,$BJ$1:$BK$1,0),1))</f>
        <v>안 지정 캐릭터 PP 일반등급</v>
      </c>
      <c r="N36">
        <f ca="1">IF(LEN(K36)&lt;&gt;0,
  IF(LEN($J36)=0,"두 칸 모두 입력",
  IF($J36="지정 장비",K36,INDEX($CA:$CA,MATCH(K36,$CB:$CB,0)))),
IF($M36="삭제","삭제",
IF($M36="지정 장비",VLOOKUP($E36,OFFSET($BS:$BV,0,IF($B36=6,1,IF($B36=7,2,0))),MATCH($BV$1,OFFSET($BS$1:$BV$1,0,IF($B36=6,1,IF($B36=7,2,0))),0),1),
IF(OR($M36="캐릭터 상자 일반등급",$M36="캐릭터 상자 영웅등급"),"삭제",
IF(OR($M36="지정 캐릭터",$M36="지정 캐릭터 PP",IF(ISERROR(FIND("지정 캐릭터 LBP",$M36)),0,1)),
  IF(AND(OR($B36=10,$B36=11),$M36=OFFSET($M36,-1,0)),OFFSET(N36,-1,0),VLOOKUP($E36,$BZ:$CA,MATCH($CA$1,$BZ$1:$CA$1,0),1)),
IF(OR($M36="안 지정 캐릭터 영웅등급",$M36="안 지정 캐릭터 PP 일반등급",$M36="안 지정 캐릭터 PP 영웅등급"),
  IF(AND(OR($B36=10,$B36=11),$M36=OFFSET($M36,-1,0)),OFFSET(N36,-1,0),INT($E36*100000)),
"그외없음"))))))</f>
        <v>88306</v>
      </c>
      <c r="O36">
        <f ca="1">IF(LEN(L36)&lt;&gt;0,
  IF(OR(LEN($J36)=0,LEN($K36)=0),"세 칸 모두 입력",L36),
IF($M36="삭제","삭제",
IF(OR($M36="지정 장비",$M36="캐릭터 상자 일반등급",$M36="캐릭터 상자 영웅등급",$M36="지정 캐릭터",IF(ISERROR(FIND("지정 캐릭터 LBP",$M36)),0,1),$M36="안 지정 캐릭터 영웅등급"),1,
IF($M36="지정 캐릭터 PP",
  IF(AND(OR($B36=10,$B36=11),$M36=OFFSET($M36,-1,0)),OFFSET(O36,-1,0),
    VLOOKUP($M36,$AP:$BB,MATCH($AX$1,$AP$1:$BB$1,0),0)+INT($E36*(VLOOKUP($M36,$AP:$BB,MATCH($AY$1,$AP$1:$BB$1,0),0)-VLOOKUP($M36,$AP:$BB,MATCH($AX$1,$AP$1:$BB$1,0),0)+1))),
IF(OR($M36="안 지정 캐릭터 PP 일반등급",$M36="안 지정 캐릭터 PP 영웅등급"),
  IF(AND(OR($B36=10,$B36=11),$M36=OFFSET($M36,-1,0)),OFFSET(O36,-1,0),
    VLOOKUP($M36,$AP:$BB,MATCH($AX$1,$AP$1:$BB$1,0),0)+INT($E36*(VLOOKUP($M36,$AP:$BB,MATCH($AY$1,$AP$1:$BB$1,0),0)-VLOOKUP($M36,$AP:$BB,MATCH($AX$1,$AP$1:$BB$1,0),0)+1))),
"그외없음")))))</f>
        <v>13</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3900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ca="1">IF(OR(ISNUMBER(N36),N36="삭제",ISBLANK(N36)),"",
IF(LEFT(N36,5)="Equip",IF(MID(N36,7,1)="4","전설",""),
IF(LEFT(N36,5)="Actor",IF(MID(N36,7,1)="2","전설",""),
"그외없음")))</f>
        <v/>
      </c>
      <c r="U36" t="s">
        <v>92</v>
      </c>
      <c r="V36">
        <v>265</v>
      </c>
      <c r="W36">
        <v>9</v>
      </c>
      <c r="X36" t="s">
        <v>125</v>
      </c>
      <c r="Z36">
        <v>900</v>
      </c>
      <c r="AA36" t="str">
        <f ca="1">IF(ISBLANK(AB36),"",
VLOOKUP(AB36,OFFSET(INDIRECT("$A:$B"),0,MATCH(AB$1&amp;"_Verify",INDIRECT("$1:$1"),0)-1),2,0)
)</f>
        <v>fe</v>
      </c>
      <c r="AB36" t="s">
        <v>82</v>
      </c>
      <c r="AC36" t="s">
        <v>491</v>
      </c>
      <c r="AD36">
        <v>1</v>
      </c>
      <c r="AE36" t="s">
        <v>125</v>
      </c>
      <c r="AG36">
        <v>2900</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IF(OR(ISNUMBER(AC36),AC36="삭제",ISBLANK(AC36)),"",
IF(LEFT(AC36,5)="Equip",IF(MID(AC36,7,1)="4","전설",""),
IF(LEFT(AC36,5)="Actor",IF(MID(AC36,7,1)="2","전설",""),
"그외없음")))</f>
        <v/>
      </c>
      <c r="AJ36" t="str">
        <f>IF(ISBLANK($AB36),"",
IF(AND($B36&gt;=VLOOKUP($AB36,$AP:$AS,3,0),$B36&lt;=VLOOKUP($AB36,$AP:$AS,4,0)),"","슬롯타입이상"))</f>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성스러운 휘장</v>
      </c>
      <c r="AL36">
        <v>1</v>
      </c>
      <c r="AM36" t="str">
        <f ca="1">IF(ROW()=2,AN36,OFFSET(AM36,-1,0)&amp;IF(LEN(AN36)=0,"",","&amp;AN36))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v>
      </c>
      <c r="AN36" t="str">
        <f ca="1">IF(AL36&lt;&gt;1,"",
"{"""&amp;A$1&amp;""":"&amp;A36
&amp;","""&amp;B$1&amp;""":"&amp;B36
&amp;IF(LEN(AA36)=0,"",","""&amp;AA$1&amp;""":"""&amp;AA36&amp;"""")
&amp;IF(LEN(AC36)=0,"",","""&amp;AC$1&amp;""":"""&amp;AC36&amp;"""")
&amp;IF(LEN(AD36)=0,"",","""&amp;AD$1&amp;""":"&amp;AD36)
&amp;IF(LEN(AE36)=0,"",","""&amp;AE$1&amp;""":"""&amp;AE36&amp;"""")
&amp;IF(LEN(AF36)=0,"",","""&amp;AF$1&amp;""":"&amp;AF36)
&amp;IF(LEN(AG36)=0,"",","""&amp;AG$1&amp;""":"&amp;AG36)&amp;"}")</f>
        <v>{"dy":4,"sl":4,"tp":"fe","vl":"Equip5201","cn":1,"pt":"GO","pr":2900}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5"/>
        <v>1.3495276653171392E-3</v>
      </c>
      <c r="BQ36">
        <f t="shared" ca="1" si="6"/>
        <v>9.4250706880301622E-4</v>
      </c>
      <c r="BR36">
        <f t="shared" ca="1" si="7"/>
        <v>1.0193679918450561E-3</v>
      </c>
      <c r="BS36">
        <f t="shared" ca="1" si="8"/>
        <v>0.33333333333333337</v>
      </c>
      <c r="BT36">
        <f t="shared" ca="1" si="11"/>
        <v>0.23279924599434512</v>
      </c>
      <c r="BU36">
        <f t="shared" ca="1" si="12"/>
        <v>0.2517838939857287</v>
      </c>
      <c r="BV36" t="str">
        <f ca="1">OFFSET([1]EquipTable!$A$1,ROW()-1,0)</f>
        <v>Equip2401</v>
      </c>
      <c r="BX36">
        <f ca="1">IF(VLOOKUP($CA36,[2]ActorTable!$1:$1048576,MATCH("업데이트순번",[2]ActorTable!$1:$1,0),0)&lt;=$BY$1,1,0)
*IF(MID(CA36,7,1)="2",0.1,1)</f>
        <v>0</v>
      </c>
      <c r="BY36">
        <f t="shared" ca="1" si="9"/>
        <v>0</v>
      </c>
      <c r="BZ36">
        <f t="shared" ca="1" si="10"/>
        <v>0.875</v>
      </c>
      <c r="CA36" t="str">
        <f ca="1">OFFSET([2]ActorTable!$A$1,ROW()-1,0)</f>
        <v>Actor2235</v>
      </c>
      <c r="CB36" t="str">
        <f ca="1">VLOOKUP($CA36,[2]ActorTable!$1:$1048576,MATCH("이름참고",[2]ActorTable!$1:$1,0),0)</f>
        <v>린하이</v>
      </c>
    </row>
    <row r="37" spans="1:80">
      <c r="A37">
        <v>4</v>
      </c>
      <c r="B37">
        <v>5</v>
      </c>
      <c r="C37">
        <f>IF(B37&lt;=9,0,
IF(B37=10,1,2))</f>
        <v>0</v>
      </c>
      <c r="D37">
        <f ca="1">RAND()</f>
        <v>0.421531762691575</v>
      </c>
      <c r="E37">
        <f ca="1">RAND()</f>
        <v>0.86799426548528114</v>
      </c>
      <c r="F37">
        <f ca="1">RAND()</f>
        <v>0.61150423554430489</v>
      </c>
      <c r="G37">
        <f ca="1">RAND()</f>
        <v>0.50046599303381334</v>
      </c>
      <c r="H37">
        <f ca="1">RAND()</f>
        <v>0.1957797970187144</v>
      </c>
      <c r="I37">
        <f ca="1">RAND()</f>
        <v>0.32188726934337208</v>
      </c>
      <c r="M37" t="str">
        <f ca="1">IF(LEN(J37)&lt;&gt;0,J37,VLOOKUP(D37+$B37,$BJ:$BK,MATCH($BK$1,$BJ$1:$BK$1,0),1))</f>
        <v>지정 장비</v>
      </c>
      <c r="N37" t="str">
        <f ca="1">IF(LEN(K37)&lt;&gt;0,
  IF(LEN($J37)=0,"두 칸 모두 입력",
  IF($J37="지정 장비",K37,INDEX($CA:$CA,MATCH(K37,$CB:$CB,0)))),
IF($M37="삭제","삭제",
IF($M37="지정 장비",VLOOKUP($E37,OFFSET($BS:$BV,0,IF($B37=6,1,IF($B37=7,2,0))),MATCH($BV$1,OFFSET($BS$1:$BV$1,0,IF($B37=6,1,IF($B37=7,2,0))),0),1),
IF(OR($M37="캐릭터 상자 일반등급",$M37="캐릭터 상자 영웅등급"),"삭제",
IF(OR($M37="지정 캐릭터",$M37="지정 캐릭터 PP",IF(ISERROR(FIND("지정 캐릭터 LBP",$M37)),0,1)),
  IF(AND(OR($B37=10,$B37=11),$M37=OFFSET($M37,-1,0)),OFFSET(N37,-1,0),VLOOKUP($E37,$BZ:$CA,MATCH($CA$1,$BZ$1:$CA$1,0),1)),
IF(OR($M37="안 지정 캐릭터 영웅등급",$M37="안 지정 캐릭터 PP 일반등급",$M37="안 지정 캐릭터 PP 영웅등급"),
  IF(AND(OR($B37=10,$B37=11),$M37=OFFSET($M37,-1,0)),OFFSET(N37,-1,0),INT($E37*100000)),
"그외없음"))))))</f>
        <v>Equip7301</v>
      </c>
      <c r="O37">
        <f ca="1">IF(LEN(L37)&lt;&gt;0,
  IF(OR(LEN($J37)=0,LEN($K37)=0),"세 칸 모두 입력",L37),
IF($M37="삭제","삭제",
IF(OR($M37="지정 장비",$M37="캐릭터 상자 일반등급",$M37="캐릭터 상자 영웅등급",$M37="지정 캐릭터",IF(ISERROR(FIND("지정 캐릭터 LBP",$M37)),0,1),$M37="안 지정 캐릭터 영웅등급"),1,
IF($M37="지정 캐릭터 PP",
  IF(AND(OR($B37=10,$B37=11),$M37=OFFSET($M37,-1,0)),OFFSET(O37,-1,0),
    VLOOKUP($M37,$AP:$BB,MATCH($AX$1,$AP$1:$BB$1,0),0)+INT($E37*(VLOOKUP($M37,$AP:$BB,MATCH($AY$1,$AP$1:$BB$1,0),0)-VLOOKUP($M37,$AP:$BB,MATCH($AX$1,$AP$1:$BB$1,0),0)+1))),
IF(OR($M37="안 지정 캐릭터 PP 일반등급",$M37="안 지정 캐릭터 PP 영웅등급"),
  IF(AND(OR($B37=10,$B37=11),$M37=OFFSET($M37,-1,0)),OFFSET(O37,-1,0),
    VLOOKUP($M37,$AP:$BB,MATCH($AX$1,$AP$1:$BB$1,0),0)+INT($E37*(VLOOKUP($M37,$AP:$BB,MATCH($AY$1,$AP$1:$BB$1,0),0)-VLOOKUP($M37,$AP:$BB,MATCH($AX$1,$AP$1:$BB$1,0),0)+1))),
"그외없음")))))</f>
        <v>1</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22300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ca="1">IF(OR(ISNUMBER(N37),N37="삭제",ISBLANK(N37)),"",
IF(LEFT(N37,5)="Equip",IF(MID(N37,7,1)="4","전설",""),
IF(LEFT(N37,5)="Actor",IF(MID(N37,7,1)="2","전설",""),
"그외없음")))</f>
        <v/>
      </c>
      <c r="U37" t="s">
        <v>82</v>
      </c>
      <c r="V37" t="s">
        <v>203</v>
      </c>
      <c r="W37">
        <v>1</v>
      </c>
      <c r="X37" t="s">
        <v>125</v>
      </c>
      <c r="Z37">
        <v>2900</v>
      </c>
      <c r="AA37" t="str">
        <f ca="1">IF(ISBLANK(AB37),"",
VLOOKUP(AB37,OFFSET(INDIRECT("$A:$B"),0,MATCH(AB$1&amp;"_Verify",INDIRECT("$1:$1"),0)-1),2,0)
)</f>
        <v>uph</v>
      </c>
      <c r="AB37" t="s">
        <v>91</v>
      </c>
      <c r="AC37">
        <v>26542</v>
      </c>
      <c r="AD37">
        <v>10</v>
      </c>
      <c r="AE37" t="s">
        <v>295</v>
      </c>
      <c r="AG37">
        <v>3000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IF(OR(ISNUMBER(AC37),AC37="삭제",ISBLANK(AC37)),"",
IF(LEFT(AC37,5)="Equip",IF(MID(AC37,7,1)="4","전설",""),
IF(LEFT(AC37,5)="Actor",IF(MID(AC37,7,1)="2","전설",""),
"그외없음")))</f>
        <v/>
      </c>
      <c r="AJ37" t="str">
        <f>IF(ISBLANK($AB37),"",
IF(AND($B37&gt;=VLOOKUP($AB37,$AP:$AS,3,0),$B37&lt;=VLOOKUP($AB37,$AP:$AS,4,0)),"","슬롯타입이상"))</f>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ca="1">IF(ROW()=2,AN37,OFFSET(AM37,-1,0)&amp;IF(LEN(AN37)=0,"",","&amp;AN37))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v>
      </c>
      <c r="AN37" t="str">
        <f ca="1">IF(AL37&lt;&gt;1,"",
"{"""&amp;A$1&amp;""":"&amp;A37
&amp;","""&amp;B$1&amp;""":"&amp;B37
&amp;IF(LEN(AA37)=0,"",","""&amp;AA$1&amp;""":"""&amp;AA37&amp;"""")
&amp;IF(LEN(AC37)=0,"",","""&amp;AC$1&amp;""":"""&amp;AC37&amp;"""")
&amp;IF(LEN(AD37)=0,"",","""&amp;AD$1&amp;""":"&amp;AD37)
&amp;IF(LEN(AE37)=0,"",","""&amp;AE$1&amp;""":"""&amp;AE37&amp;"""")
&amp;IF(LEN(AF37)=0,"",","""&amp;AF$1&amp;""":"&amp;AF37)
&amp;IF(LEN(AG37)=0,"",","""&amp;AG$1&amp;""":"&amp;AG37)&amp;"}")</f>
        <v>{"dy":4,"sl":5,"tp":"uph","vl":"26542","cn":10,"pt":"GO","pr":3000}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5"/>
        <v>1.3495276653171392E-3</v>
      </c>
      <c r="BQ37">
        <f t="shared" ca="1" si="6"/>
        <v>9.4250706880301622E-4</v>
      </c>
      <c r="BR37">
        <f t="shared" ca="1" si="7"/>
        <v>1.0193679918450561E-3</v>
      </c>
      <c r="BS37">
        <f t="shared" ca="1" si="8"/>
        <v>0.33468286099865052</v>
      </c>
      <c r="BT37">
        <f t="shared" ca="1" si="11"/>
        <v>0.23374175306314815</v>
      </c>
      <c r="BU37">
        <f t="shared" ca="1" si="12"/>
        <v>0.25280326197757375</v>
      </c>
      <c r="BV37" t="str">
        <f ca="1">OFFSET([1]EquipTable!$A$1,ROW()-1,0)</f>
        <v>Equip2402</v>
      </c>
      <c r="BX37">
        <f ca="1">IF(VLOOKUP($CA37,[2]ActorTable!$1:$1048576,MATCH("업데이트순번",[2]ActorTable!$1:$1,0),0)&lt;=$BY$1,1,0)
*IF(MID(CA37,7,1)="2",0.1,1)</f>
        <v>0</v>
      </c>
      <c r="BY37">
        <f t="shared" ca="1" si="9"/>
        <v>0</v>
      </c>
      <c r="BZ37">
        <f t="shared" ca="1" si="10"/>
        <v>0.875</v>
      </c>
      <c r="CA37" t="str">
        <f ca="1">OFFSET([2]ActorTable!$A$1,ROW()-1,0)</f>
        <v>Actor0236</v>
      </c>
      <c r="CB37" t="str">
        <f ca="1">VLOOKUP($CA37,[2]ActorTable!$1:$1048576,MATCH("이름참고",[2]ActorTable!$1:$1,0),0)</f>
        <v>나인</v>
      </c>
    </row>
    <row r="38" spans="1:80">
      <c r="A38">
        <v>4</v>
      </c>
      <c r="B38">
        <v>6</v>
      </c>
      <c r="C38">
        <f>IF(B38&lt;=9,0,
IF(B38=10,1,2))</f>
        <v>0</v>
      </c>
      <c r="D38">
        <f ca="1">RAND()</f>
        <v>0.44799148141263534</v>
      </c>
      <c r="E38">
        <f ca="1">RAND()</f>
        <v>0.94962516988811307</v>
      </c>
      <c r="F38">
        <f ca="1">RAND()</f>
        <v>0.70832887431691494</v>
      </c>
      <c r="G38">
        <f ca="1">RAND()</f>
        <v>0.82576050125614986</v>
      </c>
      <c r="H38">
        <f ca="1">RAND()</f>
        <v>0.38679094616765342</v>
      </c>
      <c r="I38">
        <f ca="1">RAND()</f>
        <v>0.7286187254313885</v>
      </c>
      <c r="M38" t="str">
        <f ca="1">IF(LEN(J38)&lt;&gt;0,J38,VLOOKUP(D38+$B38,$BJ:$BK,MATCH($BK$1,$BJ$1:$BK$1,0),1))</f>
        <v>지정 장비</v>
      </c>
      <c r="N38" t="str">
        <f ca="1">IF(LEN(K38)&lt;&gt;0,
  IF(LEN($J38)=0,"두 칸 모두 입력",
  IF($J38="지정 장비",K38,INDEX($CA:$CA,MATCH(K38,$CB:$CB,0)))),
IF($M38="삭제","삭제",
IF($M38="지정 장비",VLOOKUP($E38,OFFSET($BS:$BV,0,IF($B38=6,1,IF($B38=7,2,0))),MATCH($BV$1,OFFSET($BS$1:$BV$1,0,IF($B38=6,1,IF($B38=7,2,0))),0),1),
IF(OR($M38="캐릭터 상자 일반등급",$M38="캐릭터 상자 영웅등급"),"삭제",
IF(OR($M38="지정 캐릭터",$M38="지정 캐릭터 PP",IF(ISERROR(FIND("지정 캐릭터 LBP",$M38)),0,1)),
  IF(AND(OR($B38=10,$B38=11),$M38=OFFSET($M38,-1,0)),OFFSET(N38,-1,0),VLOOKUP($E38,$BZ:$CA,MATCH($CA$1,$BZ$1:$CA$1,0),1)),
IF(OR($M38="안 지정 캐릭터 영웅등급",$M38="안 지정 캐릭터 PP 일반등급",$M38="안 지정 캐릭터 PP 영웅등급"),
  IF(AND(OR($B38=10,$B38=11),$M38=OFFSET($M38,-1,0)),OFFSET(N38,-1,0),INT($E38*100000)),
"그외없음"))))))</f>
        <v>Equip8101</v>
      </c>
      <c r="O38">
        <f ca="1">IF(LEN(L38)&lt;&gt;0,
  IF(OR(LEN($J38)=0,LEN($K38)=0),"세 칸 모두 입력",L38),
IF($M38="삭제","삭제",
IF(OR($M38="지정 장비",$M38="캐릭터 상자 일반등급",$M38="캐릭터 상자 영웅등급",$M38="지정 캐릭터",IF(ISERROR(FIND("지정 캐릭터 LBP",$M38)),0,1),$M38="안 지정 캐릭터 영웅등급"),1,
IF($M38="지정 캐릭터 PP",
  IF(AND(OR($B38=10,$B38=11),$M38=OFFSET($M38,-1,0)),OFFSET(O38,-1,0),
    VLOOKUP($M38,$AP:$BB,MATCH($AX$1,$AP$1:$BB$1,0),0)+INT($E38*(VLOOKUP($M38,$AP:$BB,MATCH($AY$1,$AP$1:$BB$1,0),0)-VLOOKUP($M38,$AP:$BB,MATCH($AX$1,$AP$1:$BB$1,0),0)+1))),
IF(OR($M38="안 지정 캐릭터 PP 일반등급",$M38="안 지정 캐릭터 PP 영웅등급"),
  IF(AND(OR($B38=10,$B38=11),$M38=OFFSET($M38,-1,0)),OFFSET(O38,-1,0),
    VLOOKUP($M38,$AP:$BB,MATCH($AX$1,$AP$1:$BB$1,0),0)+INT($E38*(VLOOKUP($M38,$AP:$BB,MATCH($AY$1,$AP$1:$BB$1,0),0)-VLOOKUP($M38,$AP:$BB,MATCH($AX$1,$AP$1:$BB$1,0),0)+1))),
"그외없음")))))</f>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8300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ca="1">IF(OR(ISNUMBER(N38),N38="삭제",ISBLANK(N38)),"",
IF(LEFT(N38,5)="Equip",IF(MID(N38,7,1)="4","전설",""),
IF(LEFT(N38,5)="Actor",IF(MID(N38,7,1)="2","전설",""),
"그외없음")))</f>
        <v/>
      </c>
      <c r="U38" t="s">
        <v>82</v>
      </c>
      <c r="V38" t="s">
        <v>244</v>
      </c>
      <c r="W38">
        <v>1</v>
      </c>
      <c r="X38" t="s">
        <v>129</v>
      </c>
      <c r="Z38">
        <v>15</v>
      </c>
      <c r="AA38" t="str">
        <f ca="1">IF(ISBLANK(AB38),"",
VLOOKUP(AB38,OFFSET(INDIRECT("$A:$B"),0,MATCH(AB$1&amp;"_Verify",INDIRECT("$1:$1"),0)-1),2,0)
)</f>
        <v>fe</v>
      </c>
      <c r="AB38" t="s">
        <v>82</v>
      </c>
      <c r="AC38" t="s">
        <v>443</v>
      </c>
      <c r="AD38">
        <v>1</v>
      </c>
      <c r="AE38" t="s">
        <v>125</v>
      </c>
      <c r="AG38">
        <v>3200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IF(OR(ISNUMBER(AC38),AC38="삭제",ISBLANK(AC38)),"",
IF(LEFT(AC38,5)="Equip",IF(MID(AC38,7,1)="4","전설",""),
IF(LEFT(AC38,5)="Actor",IF(MID(AC38,7,1)="2","전설",""),
"그외없음")))</f>
        <v/>
      </c>
      <c r="AJ38" t="str">
        <f>IF(ISBLANK($AB38),"",
IF(AND($B38&gt;=VLOOKUP($AB38,$AP:$AS,3,0),$B38&lt;=VLOOKUP($AB38,$AP:$AS,4,0)),"","슬롯타입이상"))</f>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용력의 방패</v>
      </c>
      <c r="AL38">
        <v>1</v>
      </c>
      <c r="AM38" t="str">
        <f ca="1">IF(ROW()=2,AN38,OFFSET(AM38,-1,0)&amp;IF(LEN(AN38)=0,"",","&amp;AN38))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v>
      </c>
      <c r="AN38" t="str">
        <f ca="1">IF(AL38&lt;&gt;1,"",
"{"""&amp;A$1&amp;""":"&amp;A38
&amp;","""&amp;B$1&amp;""":"&amp;B38
&amp;IF(LEN(AA38)=0,"",","""&amp;AA$1&amp;""":"""&amp;AA38&amp;"""")
&amp;IF(LEN(AC38)=0,"",","""&amp;AC$1&amp;""":"""&amp;AC38&amp;"""")
&amp;IF(LEN(AD38)=0,"",","""&amp;AD$1&amp;""":"&amp;AD38)
&amp;IF(LEN(AE38)=0,"",","""&amp;AE$1&amp;""":"""&amp;AE38&amp;"""")
&amp;IF(LEN(AF38)=0,"",","""&amp;AF$1&amp;""":"&amp;AF38)
&amp;IF(LEN(AG38)=0,"",","""&amp;AG$1&amp;""":"&amp;AG38)&amp;"}")</f>
        <v>{"dy":4,"sl":6,"tp":"fe","vl":"Equip7101","cn":1,"pt":"GO","pr":3200}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5"/>
        <v>0</v>
      </c>
      <c r="BQ38">
        <f t="shared" ca="1" si="6"/>
        <v>0</v>
      </c>
      <c r="BR38">
        <f t="shared" ca="1" si="7"/>
        <v>0</v>
      </c>
      <c r="BS38">
        <f t="shared" ca="1" si="8"/>
        <v>0.33603238866396767</v>
      </c>
      <c r="BT38">
        <f t="shared" ca="1" si="11"/>
        <v>0.23468426013195118</v>
      </c>
      <c r="BU38">
        <f t="shared" ca="1" si="12"/>
        <v>0.25382262996941879</v>
      </c>
      <c r="BV38" t="str">
        <f ca="1">OFFSET([1]EquipTable!$A$1,ROW()-1,0)</f>
        <v>Equip2403</v>
      </c>
      <c r="BX38">
        <f ca="1">IF(VLOOKUP($CA38,[2]ActorTable!$1:$1048576,MATCH("업데이트순번",[2]ActorTable!$1:$1,0),0)&lt;=$BY$1,1,0)
*IF(MID(CA38,7,1)="2",0.1,1)</f>
        <v>1</v>
      </c>
      <c r="BY38">
        <f t="shared" ca="1" si="9"/>
        <v>3.90625E-2</v>
      </c>
      <c r="BZ38">
        <f t="shared" ca="1" si="10"/>
        <v>0.875</v>
      </c>
      <c r="CA38" t="str">
        <f ca="1">OFFSET([2]ActorTable!$A$1,ROW()-1,0)</f>
        <v>Actor0037</v>
      </c>
      <c r="CB38" t="str">
        <f ca="1">VLOOKUP($CA38,[2]ActorTable!$1:$1048576,MATCH("이름참고",[2]ActorTable!$1:$1,0),0)</f>
        <v>튤린</v>
      </c>
    </row>
    <row r="39" spans="1:80">
      <c r="A39">
        <v>4</v>
      </c>
      <c r="B39">
        <v>7</v>
      </c>
      <c r="C39">
        <f>IF(B39&lt;=9,0,
IF(B39=10,1,2))</f>
        <v>0</v>
      </c>
      <c r="D39">
        <f ca="1">RAND()</f>
        <v>0.16527566895893431</v>
      </c>
      <c r="E39">
        <f ca="1">RAND()</f>
        <v>0.71586143143975733</v>
      </c>
      <c r="F39">
        <f ca="1">RAND()</f>
        <v>0.81384884231331756</v>
      </c>
      <c r="G39">
        <f ca="1">RAND()</f>
        <v>0.5112034491185542</v>
      </c>
      <c r="H39">
        <f ca="1">RAND()</f>
        <v>0.50285267664991085</v>
      </c>
      <c r="I39">
        <f ca="1">RAND()</f>
        <v>0.1982882071306713</v>
      </c>
      <c r="M39" t="str">
        <f ca="1">IF(LEN(J39)&lt;&gt;0,J39,VLOOKUP(D39+$B39,$BJ:$BK,MATCH($BK$1,$BJ$1:$BK$1,0),1))</f>
        <v>지정 장비</v>
      </c>
      <c r="N39" t="str">
        <f ca="1">IF(LEN(K39)&lt;&gt;0,
  IF(LEN($J39)=0,"두 칸 모두 입력",
  IF($J39="지정 장비",K39,INDEX($CA:$CA,MATCH(K39,$CB:$CB,0)))),
IF($M39="삭제","삭제",
IF($M39="지정 장비",VLOOKUP($E39,OFFSET($BS:$BV,0,IF($B39=6,1,IF($B39=7,2,0))),MATCH($BV$1,OFFSET($BS$1:$BV$1,0,IF($B39=6,1,IF($B39=7,2,0))),0),1),
IF(OR($M39="캐릭터 상자 일반등급",$M39="캐릭터 상자 영웅등급"),"삭제",
IF(OR($M39="지정 캐릭터",$M39="지정 캐릭터 PP",IF(ISERROR(FIND("지정 캐릭터 LBP",$M39)),0,1)),
  IF(AND(OR($B39=10,$B39=11),$M39=OFFSET($M39,-1,0)),OFFSET(N39,-1,0),VLOOKUP($E39,$BZ:$CA,MATCH($CA$1,$BZ$1:$CA$1,0),1)),
IF(OR($M39="안 지정 캐릭터 영웅등급",$M39="안 지정 캐릭터 PP 일반등급",$M39="안 지정 캐릭터 PP 영웅등급"),
  IF(AND(OR($B39=10,$B39=11),$M39=OFFSET($M39,-1,0)),OFFSET(N39,-1,0),INT($E39*100000)),
"그외없음"))))))</f>
        <v>Equip8002</v>
      </c>
      <c r="O39">
        <f ca="1">IF(LEN(L39)&lt;&gt;0,
  IF(OR(LEN($J39)=0,LEN($K39)=0),"세 칸 모두 입력",L39),
IF($M39="삭제","삭제",
IF(OR($M39="지정 장비",$M39="캐릭터 상자 일반등급",$M39="캐릭터 상자 영웅등급",$M39="지정 캐릭터",IF(ISERROR(FIND("지정 캐릭터 LBP",$M39)),0,1),$M39="안 지정 캐릭터 영웅등급"),1,
IF($M39="지정 캐릭터 PP",
  IF(AND(OR($B39=10,$B39=11),$M39=OFFSET($M39,-1,0)),OFFSET(O39,-1,0),
    VLOOKUP($M39,$AP:$BB,MATCH($AX$1,$AP$1:$BB$1,0),0)+INT($E39*(VLOOKUP($M39,$AP:$BB,MATCH($AY$1,$AP$1:$BB$1,0),0)-VLOOKUP($M39,$AP:$BB,MATCH($AX$1,$AP$1:$BB$1,0),0)+1))),
IF(OR($M39="안 지정 캐릭터 PP 일반등급",$M39="안 지정 캐릭터 PP 영웅등급"),
  IF(AND(OR($B39=10,$B39=11),$M39=OFFSET($M39,-1,0)),OFFSET(O39,-1,0),
    VLOOKUP($M39,$AP:$BB,MATCH($AX$1,$AP$1:$BB$1,0),0)+INT($E39*(VLOOKUP($M39,$AP:$BB,MATCH($AY$1,$AP$1:$BB$1,0),0)-VLOOKUP($M39,$AP:$BB,MATCH($AX$1,$AP$1:$BB$1,0),0)+1))),
"그외없음")))))</f>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4700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ca="1">IF(OR(ISNUMBER(N39),N39="삭제",ISBLANK(N39)),"",
IF(LEFT(N39,5)="Equip",IF(MID(N39,7,1)="4","전설",""),
IF(LEFT(N39,5)="Actor",IF(MID(N39,7,1)="2","전설",""),
"그외없음")))</f>
        <v/>
      </c>
      <c r="U39" t="s">
        <v>82</v>
      </c>
      <c r="V39" t="s">
        <v>237</v>
      </c>
      <c r="W39">
        <v>1</v>
      </c>
      <c r="X39" t="s">
        <v>125</v>
      </c>
      <c r="Z39">
        <v>7800</v>
      </c>
      <c r="AA39" t="str">
        <f ca="1">IF(ISBLANK(AB39),"",
VLOOKUP(AB39,OFFSET(INDIRECT("$A:$B"),0,MATCH(AB$1&amp;"_Verify",INDIRECT("$1:$1"),0)-1),2,0)
)</f>
        <v>fe</v>
      </c>
      <c r="AB39" t="s">
        <v>82</v>
      </c>
      <c r="AC39" t="s">
        <v>427</v>
      </c>
      <c r="AD39">
        <v>1</v>
      </c>
      <c r="AE39" t="s">
        <v>125</v>
      </c>
      <c r="AG39">
        <v>1900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IF(OR(ISNUMBER(AC39),AC39="삭제",ISBLANK(AC39)),"",
IF(LEFT(AC39,5)="Equip",IF(MID(AC39,7,1)="4","전설",""),
IF(LEFT(AC39,5)="Actor",IF(MID(AC39,7,1)="2","전설",""),
"그외없음")))</f>
        <v/>
      </c>
      <c r="AJ39" t="str">
        <f>IF(ISBLANK($AB39),"",
IF(AND($B39&gt;=VLOOKUP($AB39,$AP:$AS,3,0),$B39&lt;=VLOOKUP($AB39,$AP:$AS,4,0)),"","슬롯타입이상"))</f>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SMG28</v>
      </c>
      <c r="AL39">
        <v>1</v>
      </c>
      <c r="AM39" t="str">
        <f ca="1">IF(ROW()=2,AN39,OFFSET(AM39,-1,0)&amp;IF(LEN(AN39)=0,"",","&amp;AN39))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v>
      </c>
      <c r="AN39" t="str">
        <f ca="1">IF(AL39&lt;&gt;1,"",
"{"""&amp;A$1&amp;""":"&amp;A39
&amp;","""&amp;B$1&amp;""":"&amp;B39
&amp;IF(LEN(AA39)=0,"",","""&amp;AA$1&amp;""":"""&amp;AA39&amp;"""")
&amp;IF(LEN(AC39)=0,"",","""&amp;AC$1&amp;""":"""&amp;AC39&amp;"""")
&amp;IF(LEN(AD39)=0,"",","""&amp;AD$1&amp;""":"&amp;AD39)
&amp;IF(LEN(AE39)=0,"",","""&amp;AE$1&amp;""":"""&amp;AE39&amp;"""")
&amp;IF(LEN(AF39)=0,"",","""&amp;AF$1&amp;""":"&amp;AF39)
&amp;IF(LEN(AG39)=0,"",","""&amp;AG$1&amp;""":"&amp;AG39)&amp;"}")</f>
        <v>{"dy":4,"sl":7,"tp":"fe","vl":"Equip6002","cn":1,"pt":"GO","pr":1900}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5"/>
        <v>0</v>
      </c>
      <c r="BQ39">
        <f t="shared" ca="1" si="6"/>
        <v>0</v>
      </c>
      <c r="BR39">
        <f t="shared" ca="1" si="7"/>
        <v>0</v>
      </c>
      <c r="BS39">
        <f t="shared" ca="1" si="8"/>
        <v>0.33603238866396767</v>
      </c>
      <c r="BT39">
        <f t="shared" ca="1" si="11"/>
        <v>0.23468426013195118</v>
      </c>
      <c r="BU39">
        <f t="shared" ca="1" si="12"/>
        <v>0.25382262996941879</v>
      </c>
      <c r="BV39" t="str">
        <f ca="1">OFFSET([1]EquipTable!$A$1,ROW()-1,0)</f>
        <v>Equip2404</v>
      </c>
      <c r="BX39">
        <f ca="1">IF(VLOOKUP($CA39,[2]ActorTable!$1:$1048576,MATCH("업데이트순번",[2]ActorTable!$1:$1,0),0)&lt;=$BY$1,1,0)
*IF(MID(CA39,7,1)="2",0.1,1)</f>
        <v>0.1</v>
      </c>
      <c r="BY39">
        <f t="shared" ca="1" si="9"/>
        <v>3.90625E-3</v>
      </c>
      <c r="BZ39">
        <f t="shared" ca="1" si="10"/>
        <v>0.9140625</v>
      </c>
      <c r="CA39" t="str">
        <f ca="1">OFFSET([2]ActorTable!$A$1,ROW()-1,0)</f>
        <v>Actor2238</v>
      </c>
      <c r="CB39" t="str">
        <f ca="1">VLOOKUP($CA39,[2]ActorTable!$1:$1048576,MATCH("이름참고",[2]ActorTable!$1:$1,0),0)</f>
        <v>니엘</v>
      </c>
    </row>
    <row r="40" spans="1:80">
      <c r="A40">
        <v>4</v>
      </c>
      <c r="B40">
        <v>8</v>
      </c>
      <c r="C40">
        <f>IF(B40&lt;=9,0,
IF(B40=10,1,2))</f>
        <v>0</v>
      </c>
      <c r="D40">
        <f ca="1">RAND()</f>
        <v>0.67410820992308407</v>
      </c>
      <c r="E40">
        <f ca="1">RAND()</f>
        <v>0.51489866013925822</v>
      </c>
      <c r="F40">
        <f ca="1">RAND()</f>
        <v>0.28647224578839214</v>
      </c>
      <c r="G40">
        <f ca="1">RAND()</f>
        <v>0.82769048130541778</v>
      </c>
      <c r="H40">
        <f ca="1">RAND()</f>
        <v>1.4027342877973692E-2</v>
      </c>
      <c r="I40">
        <f ca="1">RAND()</f>
        <v>0.97247103505708565</v>
      </c>
      <c r="M40" t="str">
        <f ca="1">IF(LEN(J40)&lt;&gt;0,J40,VLOOKUP(D40+$B40,$BJ:$BK,MATCH($BK$1,$BJ$1:$BK$1,0),1))</f>
        <v>삭제</v>
      </c>
      <c r="N40" t="str">
        <f ca="1">IF(LEN(K40)&lt;&gt;0,
  IF(LEN($J40)=0,"두 칸 모두 입력",
  IF($J40="지정 장비",K40,INDEX($CA:$CA,MATCH(K40,$CB:$CB,0)))),
IF($M40="삭제","삭제",
IF($M40="지정 장비",VLOOKUP($E40,OFFSET($BS:$BV,0,IF($B40=6,1,IF($B40=7,2,0))),MATCH($BV$1,OFFSET($BS$1:$BV$1,0,IF($B40=6,1,IF($B40=7,2,0))),0),1),
IF(OR($M40="캐릭터 상자 일반등급",$M40="캐릭터 상자 영웅등급"),"삭제",
IF(OR($M40="지정 캐릭터",$M40="지정 캐릭터 PP",IF(ISERROR(FIND("지정 캐릭터 LBP",$M40)),0,1)),
  IF(AND(OR($B40=10,$B40=11),$M40=OFFSET($M40,-1,0)),OFFSET(N40,-1,0),VLOOKUP($E40,$BZ:$CA,MATCH($CA$1,$BZ$1:$CA$1,0),1)),
IF(OR($M40="안 지정 캐릭터 영웅등급",$M40="안 지정 캐릭터 PP 일반등급",$M40="안 지정 캐릭터 PP 영웅등급"),
  IF(AND(OR($B40=10,$B40=11),$M40=OFFSET($M40,-1,0)),OFFSET(N40,-1,0),INT($E40*100000)),
"그외없음"))))))</f>
        <v>삭제</v>
      </c>
      <c r="O40" t="str">
        <f ca="1">IF(LEN(L40)&lt;&gt;0,
  IF(OR(LEN($J40)=0,LEN($K40)=0),"세 칸 모두 입력",L40),
IF($M40="삭제","삭제",
IF(OR($M40="지정 장비",$M40="캐릭터 상자 일반등급",$M40="캐릭터 상자 영웅등급",$M40="지정 캐릭터",IF(ISERROR(FIND("지정 캐릭터 LBP",$M40)),0,1),$M40="안 지정 캐릭터 영웅등급"),1,
IF($M40="지정 캐릭터 PP",
  IF(AND(OR($B40=10,$B40=11),$M40=OFFSET($M40,-1,0)),OFFSET(O40,-1,0),
    VLOOKUP($M40,$AP:$BB,MATCH($AX$1,$AP$1:$BB$1,0),0)+INT($E40*(VLOOKUP($M40,$AP:$BB,MATCH($AY$1,$AP$1:$BB$1,0),0)-VLOOKUP($M40,$AP:$BB,MATCH($AX$1,$AP$1:$BB$1,0),0)+1))),
IF(OR($M40="안 지정 캐릭터 PP 일반등급",$M40="안 지정 캐릭터 PP 영웅등급"),
  IF(AND(OR($B40=10,$B40=11),$M40=OFFSET($M40,-1,0)),OFFSET(O40,-1,0),
    VLOOKUP($M40,$AP:$BB,MATCH($AX$1,$AP$1:$BB$1,0),0)+INT($E40*(VLOOKUP($M40,$AP:$BB,MATCH($AY$1,$AP$1:$BB$1,0),0)-VLOOKUP($M40,$AP:$BB,MATCH($AX$1,$AP$1:$BB$1,0),0)+1))),
"그외없음")))))</f>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ca="1">IF(OR(ISNUMBER(N40),N40="삭제",ISBLANK(N40)),"",
IF(LEFT(N40,5)="Equip",IF(MID(N40,7,1)="4","전설",""),
IF(LEFT(N40,5)="Actor",IF(MID(N40,7,1)="2","전설",""),
"그외없음")))</f>
        <v/>
      </c>
      <c r="AA40" t="str">
        <f ca="1">IF(ISBLANK(AB40),"",
VLOOKUP(AB40,OFFSET(INDIRECT("$A:$B"),0,MATCH(AB$1&amp;"_Verify",INDIRECT("$1:$1"),0)-1),2,0)
)</f>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IF(OR(ISNUMBER(AC40),AC40="삭제",ISBLANK(AC40)),"",
IF(LEFT(AC40,5)="Equip",IF(MID(AC40,7,1)="4","전설",""),
IF(LEFT(AC40,5)="Actor",IF(MID(AC40,7,1)="2","전설",""),
"그외없음")))</f>
        <v/>
      </c>
      <c r="AJ40" t="str">
        <f>IF(ISBLANK($AB40),"",
IF(AND($B40&gt;=VLOOKUP($AB40,$AP:$AS,3,0),$B40&lt;=VLOOKUP($AB40,$AP:$AS,4,0)),"","슬롯타입이상"))</f>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ca="1">IF(ROW()=2,AN40,OFFSET(AM40,-1,0)&amp;IF(LEN(AN40)=0,"",","&amp;AN40))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v>
      </c>
      <c r="AN40" t="str">
        <f ca="1">IF(AL40&lt;&gt;1,"",
"{"""&amp;A$1&amp;""":"&amp;A40
&amp;","""&amp;B$1&amp;""":"&amp;B40
&amp;IF(LEN(AA40)=0,"",","""&amp;AA$1&amp;""":"""&amp;AA40&amp;"""")
&amp;IF(LEN(AC40)=0,"",","""&amp;AC$1&amp;""":"""&amp;AC40&amp;"""")
&amp;IF(LEN(AD40)=0,"",","""&amp;AD$1&amp;""":"&amp;AD40)
&amp;IF(LEN(AE40)=0,"",","""&amp;AE$1&amp;""":"""&amp;AE40&amp;"""")
&amp;IF(LEN(AF40)=0,"",","""&amp;AF$1&amp;""":"&amp;AF40)
&amp;IF(LEN(AG40)=0,"",","""&amp;AG$1&amp;""":"&amp;AG40)&amp;"}")</f>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5"/>
        <v>0</v>
      </c>
      <c r="BQ40">
        <f t="shared" ca="1" si="6"/>
        <v>0</v>
      </c>
      <c r="BR40">
        <f t="shared" ca="1" si="7"/>
        <v>0</v>
      </c>
      <c r="BS40">
        <f t="shared" ca="1" si="8"/>
        <v>0.33603238866396767</v>
      </c>
      <c r="BT40">
        <f t="shared" ca="1" si="11"/>
        <v>0.23468426013195118</v>
      </c>
      <c r="BU40">
        <f t="shared" ca="1" si="12"/>
        <v>0.25382262996941879</v>
      </c>
      <c r="BV40" t="str">
        <f ca="1">OFFSET([1]EquipTable!$A$1,ROW()-1,0)</f>
        <v>Equip2405</v>
      </c>
      <c r="BX40">
        <f ca="1">IF(VLOOKUP($CA40,[2]ActorTable!$1:$1048576,MATCH("업데이트순번",[2]ActorTable!$1:$1,0),0)&lt;=$BY$1,1,0)
*IF(MID(CA40,7,1)="2",0.1,1)</f>
        <v>1</v>
      </c>
      <c r="BY40">
        <f t="shared" ca="1" si="9"/>
        <v>3.90625E-2</v>
      </c>
      <c r="BZ40">
        <f t="shared" ca="1" si="10"/>
        <v>0.91796875</v>
      </c>
      <c r="CA40" t="str">
        <f ca="1">OFFSET([2]ActorTable!$A$1,ROW()-1,0)</f>
        <v>Actor1039</v>
      </c>
      <c r="CB40" t="str">
        <f ca="1">VLOOKUP($CA40,[2]ActorTable!$1:$1048576,MATCH("이름참고",[2]ActorTable!$1:$1,0),0)</f>
        <v>플랜도</v>
      </c>
    </row>
    <row r="41" spans="1:80">
      <c r="A41">
        <v>4</v>
      </c>
      <c r="B41">
        <v>9</v>
      </c>
      <c r="C41">
        <f>IF(B41&lt;=9,0,
IF(B41=10,1,2))</f>
        <v>0</v>
      </c>
      <c r="D41">
        <f ca="1">RAND()</f>
        <v>0.61281505016119653</v>
      </c>
      <c r="E41">
        <f ca="1">RAND()</f>
        <v>7.0938346334035063E-2</v>
      </c>
      <c r="F41">
        <f ca="1">RAND()</f>
        <v>0.49785583373774811</v>
      </c>
      <c r="G41">
        <f ca="1">RAND()</f>
        <v>0.5666105027352345</v>
      </c>
      <c r="H41">
        <f ca="1">RAND()</f>
        <v>0.97988950318177526</v>
      </c>
      <c r="I41">
        <f ca="1">RAND()</f>
        <v>0.65784981554854927</v>
      </c>
      <c r="M41" t="str">
        <f ca="1">IF(LEN(J41)&lt;&gt;0,J41,VLOOKUP(D41+$B41,$BJ:$BK,MATCH($BK$1,$BJ$1:$BK$1,0),1))</f>
        <v>삭제</v>
      </c>
      <c r="N41" t="str">
        <f ca="1">IF(LEN(K41)&lt;&gt;0,
  IF(LEN($J41)=0,"두 칸 모두 입력",
  IF($J41="지정 장비",K41,INDEX($CA:$CA,MATCH(K41,$CB:$CB,0)))),
IF($M41="삭제","삭제",
IF($M41="지정 장비",VLOOKUP($E41,OFFSET($BS:$BV,0,IF($B41=6,1,IF($B41=7,2,0))),MATCH($BV$1,OFFSET($BS$1:$BV$1,0,IF($B41=6,1,IF($B41=7,2,0))),0),1),
IF(OR($M41="캐릭터 상자 일반등급",$M41="캐릭터 상자 영웅등급"),"삭제",
IF(OR($M41="지정 캐릭터",$M41="지정 캐릭터 PP",IF(ISERROR(FIND("지정 캐릭터 LBP",$M41)),0,1)),
  IF(AND(OR($B41=10,$B41=11),$M41=OFFSET($M41,-1,0)),OFFSET(N41,-1,0),VLOOKUP($E41,$BZ:$CA,MATCH($CA$1,$BZ$1:$CA$1,0),1)),
IF(OR($M41="안 지정 캐릭터 영웅등급",$M41="안 지정 캐릭터 PP 일반등급",$M41="안 지정 캐릭터 PP 영웅등급"),
  IF(AND(OR($B41=10,$B41=11),$M41=OFFSET($M41,-1,0)),OFFSET(N41,-1,0),INT($E41*100000)),
"그외없음"))))))</f>
        <v>삭제</v>
      </c>
      <c r="O41" t="str">
        <f ca="1">IF(LEN(L41)&lt;&gt;0,
  IF(OR(LEN($J41)=0,LEN($K41)=0),"세 칸 모두 입력",L41),
IF($M41="삭제","삭제",
IF(OR($M41="지정 장비",$M41="캐릭터 상자 일반등급",$M41="캐릭터 상자 영웅등급",$M41="지정 캐릭터",IF(ISERROR(FIND("지정 캐릭터 LBP",$M41)),0,1),$M41="안 지정 캐릭터 영웅등급"),1,
IF($M41="지정 캐릭터 PP",
  IF(AND(OR($B41=10,$B41=11),$M41=OFFSET($M41,-1,0)),OFFSET(O41,-1,0),
    VLOOKUP($M41,$AP:$BB,MATCH($AX$1,$AP$1:$BB$1,0),0)+INT($E41*(VLOOKUP($M41,$AP:$BB,MATCH($AY$1,$AP$1:$BB$1,0),0)-VLOOKUP($M41,$AP:$BB,MATCH($AX$1,$AP$1:$BB$1,0),0)+1))),
IF(OR($M41="안 지정 캐릭터 PP 일반등급",$M41="안 지정 캐릭터 PP 영웅등급"),
  IF(AND(OR($B41=10,$B41=11),$M41=OFFSET($M41,-1,0)),OFFSET(O41,-1,0),
    VLOOKUP($M41,$AP:$BB,MATCH($AX$1,$AP$1:$BB$1,0),0)+INT($E41*(VLOOKUP($M41,$AP:$BB,MATCH($AY$1,$AP$1:$BB$1,0),0)-VLOOKUP($M41,$AP:$BB,MATCH($AX$1,$AP$1:$BB$1,0),0)+1))),
"그외없음")))))</f>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ca="1">IF(OR(ISNUMBER(N41),N41="삭제",ISBLANK(N41)),"",
IF(LEFT(N41,5)="Equip",IF(MID(N41,7,1)="4","전설",""),
IF(LEFT(N41,5)="Actor",IF(MID(N41,7,1)="2","전설",""),
"그외없음")))</f>
        <v/>
      </c>
      <c r="AA41" t="str">
        <f ca="1">IF(ISBLANK(AB41),"",
VLOOKUP(AB41,OFFSET(INDIRECT("$A:$B"),0,MATCH(AB$1&amp;"_Verify",INDIRECT("$1:$1"),0)-1),2,0)
)</f>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IF(OR(ISNUMBER(AC41),AC41="삭제",ISBLANK(AC41)),"",
IF(LEFT(AC41,5)="Equip",IF(MID(AC41,7,1)="4","전설",""),
IF(LEFT(AC41,5)="Actor",IF(MID(AC41,7,1)="2","전설",""),
"그외없음")))</f>
        <v/>
      </c>
      <c r="AJ41" t="str">
        <f>IF(ISBLANK($AB41),"",
IF(AND($B41&gt;=VLOOKUP($AB41,$AP:$AS,3,0),$B41&lt;=VLOOKUP($AB41,$AP:$AS,4,0)),"","슬롯타입이상"))</f>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ca="1">IF(ROW()=2,AN41,OFFSET(AM41,-1,0)&amp;IF(LEN(AN41)=0,"",","&amp;AN41))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v>
      </c>
      <c r="AN41" t="str">
        <f ca="1">IF(AL41&lt;&gt;1,"",
"{"""&amp;A$1&amp;""":"&amp;A41
&amp;","""&amp;B$1&amp;""":"&amp;B41
&amp;IF(LEN(AA41)=0,"",","""&amp;AA$1&amp;""":"""&amp;AA41&amp;"""")
&amp;IF(LEN(AC41)=0,"",","""&amp;AC$1&amp;""":"""&amp;AC41&amp;"""")
&amp;IF(LEN(AD41)=0,"",","""&amp;AD$1&amp;""":"&amp;AD41)
&amp;IF(LEN(AE41)=0,"",","""&amp;AE$1&amp;""":"""&amp;AE41&amp;"""")
&amp;IF(LEN(AF41)=0,"",","""&amp;AF$1&amp;""":"&amp;AF41)
&amp;IF(LEN(AG41)=0,"",","""&amp;AG$1&amp;""":"&amp;AG41)&amp;"}")</f>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5"/>
        <v>1.3495276653171391E-2</v>
      </c>
      <c r="BQ41">
        <f t="shared" ca="1" si="6"/>
        <v>9.4250706880301613E-3</v>
      </c>
      <c r="BR41">
        <f t="shared" ca="1" si="7"/>
        <v>1.0193679918450561E-2</v>
      </c>
      <c r="BS41">
        <f t="shared" ca="1" si="8"/>
        <v>0.33603238866396767</v>
      </c>
      <c r="BT41">
        <f t="shared" ca="1" si="11"/>
        <v>0.23468426013195118</v>
      </c>
      <c r="BU41">
        <f t="shared" ca="1" si="12"/>
        <v>0.25382262996941879</v>
      </c>
      <c r="BV41" t="str">
        <f ca="1">OFFSET([1]EquipTable!$A$1,ROW()-1,0)</f>
        <v>Equip3001</v>
      </c>
      <c r="BX41">
        <f ca="1">IF(VLOOKUP($CA41,[2]ActorTable!$1:$1048576,MATCH("업데이트순번",[2]ActorTable!$1:$1,0),0)&lt;=$BY$1,1,0)
*IF(MID(CA41,7,1)="2",0.1,1)</f>
        <v>0.1</v>
      </c>
      <c r="BY41">
        <f t="shared" ca="1" si="9"/>
        <v>3.90625E-3</v>
      </c>
      <c r="BZ41">
        <f t="shared" ca="1" si="10"/>
        <v>0.95703125</v>
      </c>
      <c r="CA41" t="str">
        <f ca="1">OFFSET([2]ActorTable!$A$1,ROW()-1,0)</f>
        <v>Actor0240</v>
      </c>
      <c r="CB41" t="str">
        <f ca="1">VLOOKUP($CA41,[2]ActorTable!$1:$1048576,MATCH("이름참고",[2]ActorTable!$1:$1,0),0)</f>
        <v>클레타</v>
      </c>
    </row>
    <row r="42" spans="1:80">
      <c r="A42">
        <v>5</v>
      </c>
      <c r="B42">
        <v>0</v>
      </c>
      <c r="C42">
        <f>IF(B42&lt;=9,0,
IF(B42=10,1,2))</f>
        <v>0</v>
      </c>
      <c r="D42">
        <f ca="1">RAND()</f>
        <v>0.20125801281599998</v>
      </c>
      <c r="E42">
        <f ca="1">RAND()</f>
        <v>0.91164156799024043</v>
      </c>
      <c r="F42">
        <f ca="1">RAND()</f>
        <v>0.22840701657704587</v>
      </c>
      <c r="G42">
        <f ca="1">RAND()</f>
        <v>0.56010781397811693</v>
      </c>
      <c r="H42">
        <f ca="1">RAND()</f>
        <v>0.62974337617445153</v>
      </c>
      <c r="I42">
        <f ca="1">RAND()</f>
        <v>0.72885774836127826</v>
      </c>
      <c r="M42" t="str">
        <f ca="1">IF(LEN(J42)&lt;&gt;0,J42,VLOOKUP(D42+$B42,$BJ:$BK,MATCH($BK$1,$BJ$1:$BK$1,0),1))</f>
        <v>지정 장비</v>
      </c>
      <c r="N42" t="str">
        <f ca="1">IF(LEN(K42)&lt;&gt;0,
  IF(LEN($J42)=0,"두 칸 모두 입력",
  IF($J42="지정 장비",K42,INDEX($CA:$CA,MATCH(K42,$CB:$CB,0)))),
IF($M42="삭제","삭제",
IF($M42="지정 장비",VLOOKUP($E42,OFFSET($BS:$BV,0,IF($B42=6,1,IF($B42=7,2,0))),MATCH($BV$1,OFFSET($BS$1:$BV$1,0,IF($B42=6,1,IF($B42=7,2,0))),0),1),
IF(OR($M42="캐릭터 상자 일반등급",$M42="캐릭터 상자 영웅등급"),"삭제",
IF(OR($M42="지정 캐릭터",$M42="지정 캐릭터 PP",IF(ISERROR(FIND("지정 캐릭터 LBP",$M42)),0,1)),
  IF(AND(OR($B42=10,$B42=11),$M42=OFFSET($M42,-1,0)),OFFSET(N42,-1,0),VLOOKUP($E42,$BZ:$CA,MATCH($CA$1,$BZ$1:$CA$1,0),1)),
IF(OR($M42="안 지정 캐릭터 영웅등급",$M42="안 지정 캐릭터 PP 일반등급",$M42="안 지정 캐릭터 PP 영웅등급"),
  IF(AND(OR($B42=10,$B42=11),$M42=OFFSET($M42,-1,0)),OFFSET(N42,-1,0),INT($E42*100000)),
"그외없음"))))))</f>
        <v>Equip8002</v>
      </c>
      <c r="O42">
        <f ca="1">IF(LEN(L42)&lt;&gt;0,
  IF(OR(LEN($J42)=0,LEN($K42)=0),"세 칸 모두 입력",L42),
IF($M42="삭제","삭제",
IF(OR($M42="지정 장비",$M42="캐릭터 상자 일반등급",$M42="캐릭터 상자 영웅등급",$M42="지정 캐릭터",IF(ISERROR(FIND("지정 캐릭터 LBP",$M42)),0,1),$M42="안 지정 캐릭터 영웅등급"),1,
IF($M42="지정 캐릭터 PP",
  IF(AND(OR($B42=10,$B42=11),$M42=OFFSET($M42,-1,0)),OFFSET(O42,-1,0),
    VLOOKUP($M42,$AP:$BB,MATCH($AX$1,$AP$1:$BB$1,0),0)+INT($E42*(VLOOKUP($M42,$AP:$BB,MATCH($AY$1,$AP$1:$BB$1,0),0)-VLOOKUP($M42,$AP:$BB,MATCH($AX$1,$AP$1:$BB$1,0),0)+1))),
IF(OR($M42="안 지정 캐릭터 PP 일반등급",$M42="안 지정 캐릭터 PP 영웅등급"),
  IF(AND(OR($B42=10,$B42=11),$M42=OFFSET($M42,-1,0)),OFFSET(O42,-1,0),
    VLOOKUP($M42,$AP:$BB,MATCH($AX$1,$AP$1:$BB$1,0),0)+INT($E42*(VLOOKUP($M42,$AP:$BB,MATCH($AY$1,$AP$1:$BB$1,0),0)-VLOOKUP($M42,$AP:$BB,MATCH($AX$1,$AP$1:$BB$1,0),0)+1))),
"그외없음")))))</f>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GO</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5300</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ca="1">IF(OR(ISNUMBER(N42),N42="삭제",ISBLANK(N42)),"",
IF(LEFT(N42,5)="Equip",IF(MID(N42,7,1)="4","전설",""),
IF(LEFT(N42,5)="Actor",IF(MID(N42,7,1)="2","전설",""),
"그외없음")))</f>
        <v/>
      </c>
      <c r="U42" t="s">
        <v>82</v>
      </c>
      <c r="V42" t="s">
        <v>205</v>
      </c>
      <c r="W42">
        <v>1</v>
      </c>
      <c r="X42" t="s">
        <v>125</v>
      </c>
      <c r="Z42">
        <v>3800</v>
      </c>
      <c r="AA42" t="str">
        <f ca="1">IF(ISBLANK(AB42),"",
VLOOKUP(AB42,OFFSET(INDIRECT("$A:$B"),0,MATCH(AB$1&amp;"_Verify",INDIRECT("$1:$1"),0)-1),2,0)
)</f>
        <v>fe</v>
      </c>
      <c r="AB42" t="s">
        <v>82</v>
      </c>
      <c r="AC42" t="s">
        <v>407</v>
      </c>
      <c r="AD42">
        <v>1</v>
      </c>
      <c r="AE42" t="s">
        <v>125</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IF(OR(ISNUMBER(AC42),AC42="삭제",ISBLANK(AC42)),"",
IF(LEFT(AC42,5)="Equip",IF(MID(AC42,7,1)="4","전설",""),
IF(LEFT(AC42,5)="Actor",IF(MID(AC42,7,1)="2","전설",""),
"그외없음")))</f>
        <v/>
      </c>
      <c r="AJ42" t="str">
        <f>IF(ISBLANK($AB42),"",
IF(AND($B42&gt;=VLOOKUP($AB42,$AP:$AS,3,0),$B42&lt;=VLOOKUP($AB42,$AP:$AS,4,0)),"","슬롯타입이상"))</f>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푸른 보석 지팡이</v>
      </c>
      <c r="AL42">
        <v>1</v>
      </c>
      <c r="AM42" t="str">
        <f ca="1">IF(ROW()=2,AN42,OFFSET(AM42,-1,0)&amp;IF(LEN(AN42)=0,"",","&amp;AN42))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v>
      </c>
      <c r="AN42" t="str">
        <f ca="1">IF(AL42&lt;&gt;1,"",
"{"""&amp;A$1&amp;""":"&amp;A42
&amp;","""&amp;B$1&amp;""":"&amp;B42
&amp;IF(LEN(AA42)=0,"",","""&amp;AA$1&amp;""":"""&amp;AA42&amp;"""")
&amp;IF(LEN(AC42)=0,"",","""&amp;AC$1&amp;""":"""&amp;AC42&amp;"""")
&amp;IF(LEN(AD42)=0,"",","""&amp;AD$1&amp;""":"&amp;AD42)
&amp;IF(LEN(AE42)=0,"",","""&amp;AE$1&amp;""":"""&amp;AE42&amp;"""")
&amp;IF(LEN(AF42)=0,"",","""&amp;AF$1&amp;""":"&amp;AF42)
&amp;IF(LEN(AG42)=0,"",","""&amp;AG$1&amp;""":"&amp;AG42)&amp;"}")</f>
        <v>{"dy":5,"sl":0,"tp":"fe","vl":"Equip3001","cn":1,"pt":"GO","pr":700}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5"/>
        <v>1.3495276653171391E-2</v>
      </c>
      <c r="BQ42">
        <f t="shared" ca="1" si="6"/>
        <v>9.4250706880301613E-3</v>
      </c>
      <c r="BR42">
        <f t="shared" ca="1" si="7"/>
        <v>1.0193679918450561E-2</v>
      </c>
      <c r="BS42">
        <f t="shared" ca="1" si="8"/>
        <v>0.34952766531713908</v>
      </c>
      <c r="BT42">
        <f t="shared" ca="1" si="11"/>
        <v>0.24410933081998135</v>
      </c>
      <c r="BU42">
        <f t="shared" ca="1" si="12"/>
        <v>0.26401630988786934</v>
      </c>
      <c r="BV42" t="str">
        <f ca="1">OFFSET([1]EquipTable!$A$1,ROW()-1,0)</f>
        <v>Equip3002</v>
      </c>
      <c r="BX42">
        <f ca="1">IF(VLOOKUP($CA42,[2]ActorTable!$1:$1048576,MATCH("업데이트순번",[2]ActorTable!$1:$1,0),0)&lt;=$BY$1,1,0)
*IF(MID(CA42,7,1)="2",0.1,1)</f>
        <v>1</v>
      </c>
      <c r="BY42">
        <f t="shared" ca="1" si="9"/>
        <v>3.90625E-2</v>
      </c>
      <c r="BZ42">
        <f t="shared" ca="1" si="10"/>
        <v>0.9609375</v>
      </c>
      <c r="CA42" t="str">
        <f ca="1">OFFSET([2]ActorTable!$A$1,ROW()-1,0)</f>
        <v>Actor1141</v>
      </c>
      <c r="CB42" t="str">
        <f ca="1">VLOOKUP($CA42,[2]ActorTable!$1:$1048576,MATCH("이름참고",[2]ActorTable!$1:$1,0),0)</f>
        <v>오비우스</v>
      </c>
    </row>
    <row r="43" spans="1:80">
      <c r="A43">
        <v>5</v>
      </c>
      <c r="B43">
        <v>1</v>
      </c>
      <c r="C43">
        <f>IF(B43&lt;=9,0,
IF(B43=10,1,2))</f>
        <v>0</v>
      </c>
      <c r="D43">
        <f ca="1">RAND()</f>
        <v>0.5244411386135559</v>
      </c>
      <c r="E43">
        <f ca="1">RAND()</f>
        <v>0.14331117598250454</v>
      </c>
      <c r="F43">
        <f ca="1">RAND()</f>
        <v>0.49926152584645922</v>
      </c>
      <c r="G43">
        <f ca="1">RAND()</f>
        <v>0.13256187917040918</v>
      </c>
      <c r="H43">
        <f ca="1">RAND()</f>
        <v>0.68596376686954907</v>
      </c>
      <c r="I43">
        <f ca="1">RAND()</f>
        <v>0.23147650093920158</v>
      </c>
      <c r="M43" t="str">
        <f ca="1">IF(LEN(J43)&lt;&gt;0,J43,VLOOKUP(D43+$B43,$BJ:$BK,MATCH($BK$1,$BJ$1:$BK$1,0),1))</f>
        <v>지정 장비</v>
      </c>
      <c r="N43" t="str">
        <f ca="1">IF(LEN(K43)&lt;&gt;0,
  IF(LEN($J43)=0,"두 칸 모두 입력",
  IF($J43="지정 장비",K43,INDEX($CA:$CA,MATCH(K43,$CB:$CB,0)))),
IF($M43="삭제","삭제",
IF($M43="지정 장비",VLOOKUP($E43,OFFSET($BS:$BV,0,IF($B43=6,1,IF($B43=7,2,0))),MATCH($BV$1,OFFSET($BS$1:$BV$1,0,IF($B43=6,1,IF($B43=7,2,0))),0),1),
IF(OR($M43="캐릭터 상자 일반등급",$M43="캐릭터 상자 영웅등급"),"삭제",
IF(OR($M43="지정 캐릭터",$M43="지정 캐릭터 PP",IF(ISERROR(FIND("지정 캐릭터 LBP",$M43)),0,1)),
  IF(AND(OR($B43=10,$B43=11),$M43=OFFSET($M43,-1,0)),OFFSET(N43,-1,0),VLOOKUP($E43,$BZ:$CA,MATCH($CA$1,$BZ$1:$CA$1,0),1)),
IF(OR($M43="안 지정 캐릭터 영웅등급",$M43="안 지정 캐릭터 PP 일반등급",$M43="안 지정 캐릭터 PP 영웅등급"),
  IF(AND(OR($B43=10,$B43=11),$M43=OFFSET($M43,-1,0)),OFFSET(N43,-1,0),INT($E43*100000)),
"그외없음"))))))</f>
        <v>Equip1101</v>
      </c>
      <c r="O43">
        <f ca="1">IF(LEN(L43)&lt;&gt;0,
  IF(OR(LEN($J43)=0,LEN($K43)=0),"세 칸 모두 입력",L43),
IF($M43="삭제","삭제",
IF(OR($M43="지정 장비",$M43="캐릭터 상자 일반등급",$M43="캐릭터 상자 영웅등급",$M43="지정 캐릭터",IF(ISERROR(FIND("지정 캐릭터 LBP",$M43)),0,1),$M43="안 지정 캐릭터 영웅등급"),1,
IF($M43="지정 캐릭터 PP",
  IF(AND(OR($B43=10,$B43=11),$M43=OFFSET($M43,-1,0)),OFFSET(O43,-1,0),
    VLOOKUP($M43,$AP:$BB,MATCH($AX$1,$AP$1:$BB$1,0),0)+INT($E43*(VLOOKUP($M43,$AP:$BB,MATCH($AY$1,$AP$1:$BB$1,0),0)-VLOOKUP($M43,$AP:$BB,MATCH($AX$1,$AP$1:$BB$1,0),0)+1))),
IF(OR($M43="안 지정 캐릭터 PP 일반등급",$M43="안 지정 캐릭터 PP 영웅등급"),
  IF(AND(OR($B43=10,$B43=11),$M43=OFFSET($M43,-1,0)),OFFSET(O43,-1,0),
    VLOOKUP($M43,$AP:$BB,MATCH($AX$1,$AP$1:$BB$1,0),0)+INT($E43*(VLOOKUP($M43,$AP:$BB,MATCH($AY$1,$AP$1:$BB$1,0),0)-VLOOKUP($M43,$AP:$BB,MATCH($AX$1,$AP$1:$BB$1,0),0)+1))),
"그외없음")))))</f>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1100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ca="1">IF(OR(ISNUMBER(N43),N43="삭제",ISBLANK(N43)),"",
IF(LEFT(N43,5)="Equip",IF(MID(N43,7,1)="4","전설",""),
IF(LEFT(N43,5)="Actor",IF(MID(N43,7,1)="2","전설",""),
"그외없음")))</f>
        <v/>
      </c>
      <c r="U43" t="s">
        <v>82</v>
      </c>
      <c r="V43" t="s">
        <v>113</v>
      </c>
      <c r="W43">
        <v>1</v>
      </c>
      <c r="X43" t="s">
        <v>125</v>
      </c>
      <c r="Z43">
        <v>1400</v>
      </c>
      <c r="AA43" t="str">
        <f ca="1">IF(ISBLANK(AB43),"",
VLOOKUP(AB43,OFFSET(INDIRECT("$A:$B"),0,MATCH(AB$1&amp;"_Verify",INDIRECT("$1:$1"),0)-1),2,0)
)</f>
        <v>fe</v>
      </c>
      <c r="AB43" t="s">
        <v>82</v>
      </c>
      <c r="AC43" t="s">
        <v>492</v>
      </c>
      <c r="AD43">
        <v>1</v>
      </c>
      <c r="AE43" t="s">
        <v>125</v>
      </c>
      <c r="AG43">
        <v>3100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IF(OR(ISNUMBER(AC43),AC43="삭제",ISBLANK(AC43)),"",
IF(LEFT(AC43,5)="Equip",IF(MID(AC43,7,1)="4","전설",""),
IF(LEFT(AC43,5)="Actor",IF(MID(AC43,7,1)="2","전설",""),
"그외없음")))</f>
        <v/>
      </c>
      <c r="AJ43" t="str">
        <f>IF(ISBLANK($AB43),"",
IF(AND($B43&gt;=VLOOKUP($AB43,$AP:$AS,3,0),$B43&lt;=VLOOKUP($AB43,$AP:$AS,4,0)),"","슬롯타입이상"))</f>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파수꾼의 숏보우</v>
      </c>
      <c r="AL43">
        <v>1</v>
      </c>
      <c r="AM43" t="str">
        <f ca="1">IF(ROW()=2,AN43,OFFSET(AM43,-1,0)&amp;IF(LEN(AN43)=0,"",","&amp;AN43))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v>
      </c>
      <c r="AN43" t="str">
        <f ca="1">IF(AL43&lt;&gt;1,"",
"{"""&amp;A$1&amp;""":"&amp;A43
&amp;","""&amp;B$1&amp;""":"&amp;B43
&amp;IF(LEN(AA43)=0,"",","""&amp;AA$1&amp;""":"""&amp;AA43&amp;"""")
&amp;IF(LEN(AC43)=0,"",","""&amp;AC$1&amp;""":"""&amp;AC43&amp;"""")
&amp;IF(LEN(AD43)=0,"",","""&amp;AD$1&amp;""":"&amp;AD43)
&amp;IF(LEN(AE43)=0,"",","""&amp;AE$1&amp;""":"""&amp;AE43&amp;"""")
&amp;IF(LEN(AF43)=0,"",","""&amp;AF$1&amp;""":"&amp;AF43)
&amp;IF(LEN(AG43)=0,"",","""&amp;AG$1&amp;""":"&amp;AG43)&amp;"}")</f>
        <v>{"dy":5,"sl":1,"tp":"fe","vl":"Equip2202","cn":1,"pt":"GO","pr":3100}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5"/>
        <v>1.3495276653171391E-2</v>
      </c>
      <c r="BQ43">
        <f t="shared" ca="1" si="6"/>
        <v>9.4250706880301613E-3</v>
      </c>
      <c r="BR43">
        <f t="shared" ca="1" si="7"/>
        <v>1.0193679918450561E-2</v>
      </c>
      <c r="BS43">
        <f t="shared" ca="1" si="8"/>
        <v>0.36302294197031049</v>
      </c>
      <c r="BT43">
        <f t="shared" ca="1" si="11"/>
        <v>0.25353440150801149</v>
      </c>
      <c r="BU43">
        <f t="shared" ca="1" si="12"/>
        <v>0.27420998980631989</v>
      </c>
      <c r="BV43" t="str">
        <f ca="1">OFFSET([1]EquipTable!$A$1,ROW()-1,0)</f>
        <v>Equip3101</v>
      </c>
      <c r="BX43">
        <f ca="1">IF(VLOOKUP($CA43,[2]ActorTable!$1:$1048576,MATCH("업데이트순번",[2]ActorTable!$1:$1,0),0)&lt;=$BY$1,1,0)
*IF(MID(CA43,7,1)="2",0.1,1)</f>
        <v>0</v>
      </c>
      <c r="BY43">
        <f t="shared" ca="1" si="9"/>
        <v>0</v>
      </c>
      <c r="BZ43">
        <f t="shared" ca="1" si="10"/>
        <v>1</v>
      </c>
      <c r="CA43" t="str">
        <f ca="1">OFFSET([2]ActorTable!$A$1,ROW()-1,0)</f>
        <v>Actor3242</v>
      </c>
      <c r="CB43" t="str">
        <f ca="1">VLOOKUP($CA43,[2]ActorTable!$1:$1048576,MATCH("이름참고",[2]ActorTable!$1:$1,0),0)</f>
        <v>앰비엘라</v>
      </c>
    </row>
    <row r="44" spans="1:80">
      <c r="A44">
        <v>5</v>
      </c>
      <c r="B44">
        <v>2</v>
      </c>
      <c r="C44">
        <f>IF(B44&lt;=9,0,
IF(B44=10,1,2))</f>
        <v>0</v>
      </c>
      <c r="D44">
        <f ca="1">RAND()</f>
        <v>0.62963550002250879</v>
      </c>
      <c r="E44">
        <f ca="1">RAND()</f>
        <v>0.61729013210991812</v>
      </c>
      <c r="F44">
        <f ca="1">RAND()</f>
        <v>0.6383423724679419</v>
      </c>
      <c r="G44">
        <f ca="1">RAND()</f>
        <v>0.76707088883873664</v>
      </c>
      <c r="H44">
        <f ca="1">RAND()</f>
        <v>8.1055998362310033E-2</v>
      </c>
      <c r="I44">
        <f ca="1">RAND()</f>
        <v>0.18327930919193691</v>
      </c>
      <c r="M44" t="str">
        <f ca="1">IF(LEN(J44)&lt;&gt;0,J44,VLOOKUP(D44+$B44,$BJ:$BK,MATCH($BK$1,$BJ$1:$BK$1,0),1))</f>
        <v>안 지정 캐릭터 PP 영웅등급</v>
      </c>
      <c r="N44">
        <f ca="1">IF(LEN(K44)&lt;&gt;0,
  IF(LEN($J44)=0,"두 칸 모두 입력",
  IF($J44="지정 장비",K44,INDEX($CA:$CA,MATCH(K44,$CB:$CB,0)))),
IF($M44="삭제","삭제",
IF($M44="지정 장비",VLOOKUP($E44,OFFSET($BS:$BV,0,IF($B44=6,1,IF($B44=7,2,0))),MATCH($BV$1,OFFSET($BS$1:$BV$1,0,IF($B44=6,1,IF($B44=7,2,0))),0),1),
IF(OR($M44="캐릭터 상자 일반등급",$M44="캐릭터 상자 영웅등급"),"삭제",
IF(OR($M44="지정 캐릭터",$M44="지정 캐릭터 PP",IF(ISERROR(FIND("지정 캐릭터 LBP",$M44)),0,1)),
  IF(AND(OR($B44=10,$B44=11),$M44=OFFSET($M44,-1,0)),OFFSET(N44,-1,0),VLOOKUP($E44,$BZ:$CA,MATCH($CA$1,$BZ$1:$CA$1,0),1)),
IF(OR($M44="안 지정 캐릭터 영웅등급",$M44="안 지정 캐릭터 PP 일반등급",$M44="안 지정 캐릭터 PP 영웅등급"),
  IF(AND(OR($B44=10,$B44=11),$M44=OFFSET($M44,-1,0)),OFFSET(N44,-1,0),INT($E44*100000)),
"그외없음"))))))</f>
        <v>61729</v>
      </c>
      <c r="O44">
        <f ca="1">IF(LEN(L44)&lt;&gt;0,
  IF(OR(LEN($J44)=0,LEN($K44)=0),"세 칸 모두 입력",L44),
IF($M44="삭제","삭제",
IF(OR($M44="지정 장비",$M44="캐릭터 상자 일반등급",$M44="캐릭터 상자 영웅등급",$M44="지정 캐릭터",IF(ISERROR(FIND("지정 캐릭터 LBP",$M44)),0,1),$M44="안 지정 캐릭터 영웅등급"),1,
IF($M44="지정 캐릭터 PP",
  IF(AND(OR($B44=10,$B44=11),$M44=OFFSET($M44,-1,0)),OFFSET(O44,-1,0),
    VLOOKUP($M44,$AP:$BB,MATCH($AX$1,$AP$1:$BB$1,0),0)+INT($E44*(VLOOKUP($M44,$AP:$BB,MATCH($AY$1,$AP$1:$BB$1,0),0)-VLOOKUP($M44,$AP:$BB,MATCH($AX$1,$AP$1:$BB$1,0),0)+1))),
IF(OR($M44="안 지정 캐릭터 PP 일반등급",$M44="안 지정 캐릭터 PP 영웅등급"),
  IF(AND(OR($B44=10,$B44=11),$M44=OFFSET($M44,-1,0)),OFFSET(O44,-1,0),
    VLOOKUP($M44,$AP:$BB,MATCH($AX$1,$AP$1:$BB$1,0),0)+INT($E44*(VLOOKUP($M44,$AP:$BB,MATCH($AY$1,$AP$1:$BB$1,0),0)-VLOOKUP($M44,$AP:$BB,MATCH($AX$1,$AP$1:$BB$1,0),0)+1))),
"그외없음")))))</f>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3000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ca="1">IF(OR(ISNUMBER(N44),N44="삭제",ISBLANK(N44)),"",
IF(LEFT(N44,5)="Equip",IF(MID(N44,7,1)="4","전설",""),
IF(LEFT(N44,5)="Actor",IF(MID(N44,7,1)="2","전설",""),
"그외없음")))</f>
        <v/>
      </c>
      <c r="U44" t="s">
        <v>91</v>
      </c>
      <c r="V44">
        <v>37314</v>
      </c>
      <c r="W44">
        <v>11</v>
      </c>
      <c r="X44" t="s">
        <v>125</v>
      </c>
      <c r="Z44">
        <v>1100</v>
      </c>
      <c r="AA44" t="str">
        <f ca="1">IF(ISBLANK(AB44),"",
VLOOKUP(AB44,OFFSET(INDIRECT("$A:$B"),0,MATCH(AB$1&amp;"_Verify",INDIRECT("$1:$1"),0)-1),2,0)
)</f>
        <v>upn</v>
      </c>
      <c r="AB44" t="s">
        <v>92</v>
      </c>
      <c r="AC44">
        <v>47314</v>
      </c>
      <c r="AD44">
        <v>8</v>
      </c>
      <c r="AE44" t="s">
        <v>68</v>
      </c>
      <c r="AG44">
        <v>2400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IF(OR(ISNUMBER(AC44),AC44="삭제",ISBLANK(AC44)),"",
IF(LEFT(AC44,5)="Equip",IF(MID(AC44,7,1)="4","전설",""),
IF(LEFT(AC44,5)="Actor",IF(MID(AC44,7,1)="2","전설",""),
"그외없음")))</f>
        <v/>
      </c>
      <c r="AJ44" t="str">
        <f>IF(ISBLANK($AB44),"",
IF(AND($B44&gt;=VLOOKUP($AB44,$AP:$AS,3,0),$B44&lt;=VLOOKUP($AB44,$AP:$AS,4,0)),"","슬롯타입이상"))</f>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ca="1">IF(ROW()=2,AN44,OFFSET(AM44,-1,0)&amp;IF(LEN(AN44)=0,"",","&amp;AN44))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v>
      </c>
      <c r="AN44" t="str">
        <f ca="1">IF(AL44&lt;&gt;1,"",
"{"""&amp;A$1&amp;""":"&amp;A44
&amp;","""&amp;B$1&amp;""":"&amp;B44
&amp;IF(LEN(AA44)=0,"",","""&amp;AA$1&amp;""":"""&amp;AA44&amp;"""")
&amp;IF(LEN(AC44)=0,"",","""&amp;AC$1&amp;""":"""&amp;AC44&amp;"""")
&amp;IF(LEN(AD44)=0,"",","""&amp;AD$1&amp;""":"&amp;AD44)
&amp;IF(LEN(AE44)=0,"",","""&amp;AE$1&amp;""":"""&amp;AE44&amp;"""")
&amp;IF(LEN(AF44)=0,"",","""&amp;AF$1&amp;""":"&amp;AF44)
&amp;IF(LEN(AG44)=0,"",","""&amp;AG$1&amp;""":"&amp;AG44)&amp;"}")</f>
        <v>{"dy":5,"sl":2,"tp":"upn","vl":"47314","cn":8,"pt":"GO","pr":2400}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5"/>
        <v>1.3495276653171391E-2</v>
      </c>
      <c r="BQ44">
        <f t="shared" ca="1" si="6"/>
        <v>9.4250706880301613E-3</v>
      </c>
      <c r="BR44">
        <f t="shared" ca="1" si="7"/>
        <v>1.0193679918450561E-2</v>
      </c>
      <c r="BS44">
        <f t="shared" ca="1" si="8"/>
        <v>0.37651821862348189</v>
      </c>
      <c r="BT44">
        <f t="shared" ca="1" si="11"/>
        <v>0.26295947219604165</v>
      </c>
      <c r="BU44">
        <f t="shared" ca="1" si="12"/>
        <v>0.28440366972477044</v>
      </c>
      <c r="BV44" t="str">
        <f ca="1">OFFSET([1]EquipTable!$A$1,ROW()-1,0)</f>
        <v>Equip3102</v>
      </c>
      <c r="BX44">
        <f>IF(VLOOKUP($CA44,[2]ActorTable!$1:$1048576,MATCH("업데이트순번",[2]ActorTable!$1:$1,0),0)&lt;=$BY$1,1,0)
*IF(MID(CA44,7,1)="2",0.1,1)</f>
        <v>0</v>
      </c>
      <c r="BY44">
        <f t="shared" ca="1" si="9"/>
        <v>0</v>
      </c>
      <c r="BZ44">
        <f t="shared" ca="1" si="10"/>
        <v>1</v>
      </c>
      <c r="CA44" t="s">
        <v>206</v>
      </c>
      <c r="CB44" t="str">
        <f>VLOOKUP($CA44,[2]ActorTable!$1:$1048576,MATCH("이름참고",[2]ActorTable!$1:$1,0),0)</f>
        <v>레나</v>
      </c>
    </row>
    <row r="45" spans="1:80">
      <c r="A45">
        <v>5</v>
      </c>
      <c r="B45">
        <v>3</v>
      </c>
      <c r="C45">
        <f>IF(B45&lt;=9,0,
IF(B45=10,1,2))</f>
        <v>0</v>
      </c>
      <c r="D45">
        <f ca="1">RAND()</f>
        <v>0.75384660289216077</v>
      </c>
      <c r="E45">
        <f ca="1">RAND()</f>
        <v>0.86434040646198096</v>
      </c>
      <c r="F45">
        <f ca="1">RAND()</f>
        <v>0.53791057510982987</v>
      </c>
      <c r="G45">
        <f ca="1">RAND()</f>
        <v>0.94028600336293067</v>
      </c>
      <c r="H45">
        <f ca="1">RAND()</f>
        <v>0.30511916436235542</v>
      </c>
      <c r="I45">
        <f ca="1">RAND()</f>
        <v>0.8468499644822457</v>
      </c>
      <c r="M45" t="str">
        <f ca="1">IF(LEN(J45)&lt;&gt;0,J45,VLOOKUP(D45+$B45,$BJ:$BK,MATCH($BK$1,$BJ$1:$BK$1,0),1))</f>
        <v>안 지정 캐릭터 PP 일반등급</v>
      </c>
      <c r="N45">
        <f ca="1">IF(LEN(K45)&lt;&gt;0,
  IF(LEN($J45)=0,"두 칸 모두 입력",
  IF($J45="지정 장비",K45,INDEX($CA:$CA,MATCH(K45,$CB:$CB,0)))),
IF($M45="삭제","삭제",
IF($M45="지정 장비",VLOOKUP($E45,OFFSET($BS:$BV,0,IF($B45=6,1,IF($B45=7,2,0))),MATCH($BV$1,OFFSET($BS$1:$BV$1,0,IF($B45=6,1,IF($B45=7,2,0))),0),1),
IF(OR($M45="캐릭터 상자 일반등급",$M45="캐릭터 상자 영웅등급"),"삭제",
IF(OR($M45="지정 캐릭터",$M45="지정 캐릭터 PP",IF(ISERROR(FIND("지정 캐릭터 LBP",$M45)),0,1)),
  IF(AND(OR($B45=10,$B45=11),$M45=OFFSET($M45,-1,0)),OFFSET(N45,-1,0),VLOOKUP($E45,$BZ:$CA,MATCH($CA$1,$BZ$1:$CA$1,0),1)),
IF(OR($M45="안 지정 캐릭터 영웅등급",$M45="안 지정 캐릭터 PP 일반등급",$M45="안 지정 캐릭터 PP 영웅등급"),
  IF(AND(OR($B45=10,$B45=11),$M45=OFFSET($M45,-1,0)),OFFSET(N45,-1,0),INT($E45*100000)),
"그외없음"))))))</f>
        <v>86434</v>
      </c>
      <c r="O45">
        <f ca="1">IF(LEN(L45)&lt;&gt;0,
  IF(OR(LEN($J45)=0,LEN($K45)=0),"세 칸 모두 입력",L45),
IF($M45="삭제","삭제",
IF(OR($M45="지정 장비",$M45="캐릭터 상자 일반등급",$M45="캐릭터 상자 영웅등급",$M45="지정 캐릭터",IF(ISERROR(FIND("지정 캐릭터 LBP",$M45)),0,1),$M45="안 지정 캐릭터 영웅등급"),1,
IF($M45="지정 캐릭터 PP",
  IF(AND(OR($B45=10,$B45=11),$M45=OFFSET($M45,-1,0)),OFFSET(O45,-1,0),
    VLOOKUP($M45,$AP:$BB,MATCH($AX$1,$AP$1:$BB$1,0),0)+INT($E45*(VLOOKUP($M45,$AP:$BB,MATCH($AY$1,$AP$1:$BB$1,0),0)-VLOOKUP($M45,$AP:$BB,MATCH($AX$1,$AP$1:$BB$1,0),0)+1))),
IF(OR($M45="안 지정 캐릭터 PP 일반등급",$M45="안 지정 캐릭터 PP 영웅등급"),
  IF(AND(OR($B45=10,$B45=11),$M45=OFFSET($M45,-1,0)),OFFSET(O45,-1,0),
    VLOOKUP($M45,$AP:$BB,MATCH($AX$1,$AP$1:$BB$1,0),0)+INT($E45*(VLOOKUP($M45,$AP:$BB,MATCH($AY$1,$AP$1:$BB$1,0),0)-VLOOKUP($M45,$AP:$BB,MATCH($AX$1,$AP$1:$BB$1,0),0)+1))),
"그외없음")))))</f>
        <v>13</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3900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ca="1">IF(OR(ISNUMBER(N45),N45="삭제",ISBLANK(N45)),"",
IF(LEFT(N45,5)="Equip",IF(MID(N45,7,1)="4","전설",""),
IF(LEFT(N45,5)="Actor",IF(MID(N45,7,1)="2","전설",""),
"그외없음")))</f>
        <v/>
      </c>
      <c r="U45" t="s">
        <v>92</v>
      </c>
      <c r="V45">
        <v>3955</v>
      </c>
      <c r="W45">
        <v>9</v>
      </c>
      <c r="X45" t="s">
        <v>125</v>
      </c>
      <c r="Z45">
        <v>900</v>
      </c>
      <c r="AA45" t="str">
        <f ca="1">IF(ISBLANK(AB45),"",
VLOOKUP(AB45,OFFSET(INDIRECT("$A:$B"),0,MATCH(AB$1&amp;"_Verify",INDIRECT("$1:$1"),0)-1),2,0)
)</f>
        <v>fe</v>
      </c>
      <c r="AB45" t="s">
        <v>82</v>
      </c>
      <c r="AC45" t="s">
        <v>517</v>
      </c>
      <c r="AD45">
        <v>1</v>
      </c>
      <c r="AE45" t="s">
        <v>129</v>
      </c>
      <c r="AF45">
        <v>169</v>
      </c>
      <c r="AG45">
        <v>59</v>
      </c>
      <c r="AH45" t="str">
        <f ca="1">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IF(OR(ISNUMBER(AC45),AC45="삭제",ISBLANK(AC45)),"",
IF(LEFT(AC45,5)="Equip",IF(MID(AC45,7,1)="4","전설",""),
IF(LEFT(AC45,5)="Actor",IF(MID(AC45,7,1)="2","전설",""),
"그외없음")))</f>
        <v>전설</v>
      </c>
      <c r="AJ45" t="str">
        <f>IF(ISBLANK($AB45),"",
IF(AND($B45&gt;=VLOOKUP($AB45,$AP:$AS,3,0),$B45&lt;=VLOOKUP($AB45,$AP:$AS,4,0)),"","슬롯타입이상"))</f>
        <v/>
      </c>
      <c r="AK45" t="str">
        <f ca="1">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반중력 스태프</v>
      </c>
      <c r="AL45">
        <v>1</v>
      </c>
      <c r="AM45" t="str">
        <f ca="1">IF(ROW()=2,AN45,OFFSET(AM45,-1,0)&amp;IF(LEN(AN45)=0,"",","&amp;AN45))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v>
      </c>
      <c r="AN45" t="str">
        <f ca="1">IF(AL45&lt;&gt;1,"",
"{"""&amp;A$1&amp;""":"&amp;A45
&amp;","""&amp;B$1&amp;""":"&amp;B45
&amp;IF(LEN(AA45)=0,"",","""&amp;AA$1&amp;""":"""&amp;AA45&amp;"""")
&amp;IF(LEN(AC45)=0,"",","""&amp;AC$1&amp;""":"""&amp;AC45&amp;"""")
&amp;IF(LEN(AD45)=0,"",","""&amp;AD$1&amp;""":"&amp;AD45)
&amp;IF(LEN(AE45)=0,"",","""&amp;AE$1&amp;""":"""&amp;AE45&amp;"""")
&amp;IF(LEN(AF45)=0,"",","""&amp;AF$1&amp;""":"&amp;AF45)
&amp;IF(LEN(AG45)=0,"",","""&amp;AG$1&amp;""":"&amp;AG45)&amp;"}")</f>
        <v>{"dy":5,"sl":3,"tp":"fe","vl":"Equip3401","cn":1,"pt":"DI","pp":169,"pr":59}</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5"/>
        <v>1.3495276653171391E-2</v>
      </c>
      <c r="BQ45">
        <f t="shared" ca="1" si="6"/>
        <v>9.4250706880301613E-3</v>
      </c>
      <c r="BR45">
        <f t="shared" ca="1" si="7"/>
        <v>1.0193679918450561E-2</v>
      </c>
      <c r="BS45">
        <f t="shared" ca="1" si="8"/>
        <v>0.3900134952766533</v>
      </c>
      <c r="BT45">
        <f t="shared" ca="1" si="11"/>
        <v>0.27238454288407182</v>
      </c>
      <c r="BU45">
        <f t="shared" ca="1" si="12"/>
        <v>0.29459734964322098</v>
      </c>
      <c r="BV45" t="str">
        <f ca="1">OFFSET([1]EquipTable!$A$1,ROW()-1,0)</f>
        <v>Equip3201</v>
      </c>
      <c r="BX45">
        <f>IF(VLOOKUP($CA45,[2]ActorTable!$1:$1048576,MATCH("업데이트순번",[2]ActorTable!$1:$1,0),0)&lt;=$BY$1,1,0)
*IF(MID(CA45,7,1)="2",0.1,1)</f>
        <v>0</v>
      </c>
      <c r="BY45">
        <f t="shared" ca="1" si="9"/>
        <v>0</v>
      </c>
      <c r="BZ45">
        <f t="shared" ca="1" si="10"/>
        <v>1</v>
      </c>
      <c r="CA45" t="s">
        <v>207</v>
      </c>
      <c r="CB45" t="str">
        <f>VLOOKUP($CA45,[2]ActorTable!$1:$1048576,MATCH("이름참고",[2]ActorTable!$1:$1,0),0)</f>
        <v>서린</v>
      </c>
    </row>
    <row r="46" spans="1:80">
      <c r="A46">
        <v>5</v>
      </c>
      <c r="B46">
        <v>4</v>
      </c>
      <c r="C46">
        <f>IF(B46&lt;=9,0,
IF(B46=10,1,2))</f>
        <v>0</v>
      </c>
      <c r="D46">
        <f ca="1">RAND()</f>
        <v>0.85311126607040788</v>
      </c>
      <c r="E46">
        <f ca="1">RAND()</f>
        <v>0.78214259101286265</v>
      </c>
      <c r="F46">
        <f ca="1">RAND()</f>
        <v>0.51672556839726314</v>
      </c>
      <c r="G46">
        <f ca="1">RAND()</f>
        <v>0.15634071102478575</v>
      </c>
      <c r="H46">
        <f ca="1">RAND()</f>
        <v>0.61307202750608369</v>
      </c>
      <c r="I46">
        <f ca="1">RAND()</f>
        <v>7.8814142670339038E-2</v>
      </c>
      <c r="M46" t="str">
        <f ca="1">IF(LEN(J46)&lt;&gt;0,J46,VLOOKUP(D46+$B46,$BJ:$BK,MATCH($BK$1,$BJ$1:$BK$1,0),1))</f>
        <v>안 지정 캐릭터 PP 일반등급</v>
      </c>
      <c r="N46">
        <f ca="1">IF(LEN(K46)&lt;&gt;0,
  IF(LEN($J46)=0,"두 칸 모두 입력",
  IF($J46="지정 장비",K46,INDEX($CA:$CA,MATCH(K46,$CB:$CB,0)))),
IF($M46="삭제","삭제",
IF($M46="지정 장비",VLOOKUP($E46,OFFSET($BS:$BV,0,IF($B46=6,1,IF($B46=7,2,0))),MATCH($BV$1,OFFSET($BS$1:$BV$1,0,IF($B46=6,1,IF($B46=7,2,0))),0),1),
IF(OR($M46="캐릭터 상자 일반등급",$M46="캐릭터 상자 영웅등급"),"삭제",
IF(OR($M46="지정 캐릭터",$M46="지정 캐릭터 PP",IF(ISERROR(FIND("지정 캐릭터 LBP",$M46)),0,1)),
  IF(AND(OR($B46=10,$B46=11),$M46=OFFSET($M46,-1,0)),OFFSET(N46,-1,0),VLOOKUP($E46,$BZ:$CA,MATCH($CA$1,$BZ$1:$CA$1,0),1)),
IF(OR($M46="안 지정 캐릭터 영웅등급",$M46="안 지정 캐릭터 PP 일반등급",$M46="안 지정 캐릭터 PP 영웅등급"),
  IF(AND(OR($B46=10,$B46=11),$M46=OFFSET($M46,-1,0)),OFFSET(N46,-1,0),INT($E46*100000)),
"그외없음"))))))</f>
        <v>78214</v>
      </c>
      <c r="O46">
        <f ca="1">IF(LEN(L46)&lt;&gt;0,
  IF(OR(LEN($J46)=0,LEN($K46)=0),"세 칸 모두 입력",L46),
IF($M46="삭제","삭제",
IF(OR($M46="지정 장비",$M46="캐릭터 상자 일반등급",$M46="캐릭터 상자 영웅등급",$M46="지정 캐릭터",IF(ISERROR(FIND("지정 캐릭터 LBP",$M46)),0,1),$M46="안 지정 캐릭터 영웅등급"),1,
IF($M46="지정 캐릭터 PP",
  IF(AND(OR($B46=10,$B46=11),$M46=OFFSET($M46,-1,0)),OFFSET(O46,-1,0),
    VLOOKUP($M46,$AP:$BB,MATCH($AX$1,$AP$1:$BB$1,0),0)+INT($E46*(VLOOKUP($M46,$AP:$BB,MATCH($AY$1,$AP$1:$BB$1,0),0)-VLOOKUP($M46,$AP:$BB,MATCH($AX$1,$AP$1:$BB$1,0),0)+1))),
IF(OR($M46="안 지정 캐릭터 PP 일반등급",$M46="안 지정 캐릭터 PP 영웅등급"),
  IF(AND(OR($B46=10,$B46=11),$M46=OFFSET($M46,-1,0)),OFFSET(O46,-1,0),
    VLOOKUP($M46,$AP:$BB,MATCH($AX$1,$AP$1:$BB$1,0),0)+INT($E46*(VLOOKUP($M46,$AP:$BB,MATCH($AY$1,$AP$1:$BB$1,0),0)-VLOOKUP($M46,$AP:$BB,MATCH($AX$1,$AP$1:$BB$1,0),0)+1))),
"그외없음")))))</f>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3600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ca="1">IF(OR(ISNUMBER(N46),N46="삭제",ISBLANK(N46)),"",
IF(LEFT(N46,5)="Equip",IF(MID(N46,7,1)="4","전설",""),
IF(LEFT(N46,5)="Actor",IF(MID(N46,7,1)="2","전설",""),
"그외없음")))</f>
        <v/>
      </c>
      <c r="U46" t="s">
        <v>92</v>
      </c>
      <c r="V46">
        <v>88860</v>
      </c>
      <c r="W46">
        <v>14</v>
      </c>
      <c r="X46" t="s">
        <v>125</v>
      </c>
      <c r="Z46">
        <v>1400</v>
      </c>
      <c r="AA46" t="str">
        <f ca="1">IF(ISBLANK(AB46),"",
VLOOKUP(AB46,OFFSET(INDIRECT("$A:$B"),0,MATCH(AB$1&amp;"_Verify",INDIRECT("$1:$1"),0)-1),2,0)
)</f>
        <v>fe</v>
      </c>
      <c r="AB46" t="s">
        <v>82</v>
      </c>
      <c r="AC46" t="s">
        <v>494</v>
      </c>
      <c r="AD46">
        <v>1</v>
      </c>
      <c r="AE46" t="s">
        <v>125</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IF(OR(ISNUMBER(AC46),AC46="삭제",ISBLANK(AC46)),"",
IF(LEFT(AC46,5)="Equip",IF(MID(AC46,7,1)="4","전설",""),
IF(LEFT(AC46,5)="Actor",IF(MID(AC46,7,1)="2","전설",""),
"그외없음")))</f>
        <v/>
      </c>
      <c r="AJ46" t="str">
        <f>IF(ISBLANK($AB46),"",
IF(AND($B46&gt;=VLOOKUP($AB46,$AP:$AS,3,0),$B46&lt;=VLOOKUP($AB46,$AP:$AS,4,0)),"","슬롯타입이상"))</f>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자작나무 도끼</v>
      </c>
      <c r="AL46">
        <v>1</v>
      </c>
      <c r="AM46" t="str">
        <f ca="1">IF(ROW()=2,AN46,OFFSET(AM46,-1,0)&amp;IF(LEN(AN46)=0,"",","&amp;AN46))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v>
      </c>
      <c r="AN46" t="str">
        <f ca="1">IF(AL46&lt;&gt;1,"",
"{"""&amp;A$1&amp;""":"&amp;A46
&amp;","""&amp;B$1&amp;""":"&amp;B46
&amp;IF(LEN(AA46)=0,"",","""&amp;AA$1&amp;""":"""&amp;AA46&amp;"""")
&amp;IF(LEN(AC46)=0,"",","""&amp;AC$1&amp;""":"""&amp;AC46&amp;"""")
&amp;IF(LEN(AD46)=0,"",","""&amp;AD$1&amp;""":"&amp;AD46)
&amp;IF(LEN(AE46)=0,"",","""&amp;AE$1&amp;""":"""&amp;AE46&amp;"""")
&amp;IF(LEN(AF46)=0,"",","""&amp;AF$1&amp;""":"&amp;AF46)
&amp;IF(LEN(AG46)=0,"",","""&amp;AG$1&amp;""":"&amp;AG46)&amp;"}")</f>
        <v>{"dy":5,"sl":4,"tp":"fe","vl":"Equip0301","cn":1,"pt":"GO","pr":800}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5"/>
        <v>1.3495276653171391E-2</v>
      </c>
      <c r="BQ46">
        <f t="shared" ca="1" si="6"/>
        <v>9.4250706880301613E-3</v>
      </c>
      <c r="BR46">
        <f t="shared" ca="1" si="7"/>
        <v>1.0193679918450561E-2</v>
      </c>
      <c r="BS46">
        <f t="shared" ca="1" si="8"/>
        <v>0.40350877192982471</v>
      </c>
      <c r="BT46">
        <f t="shared" ca="1" si="11"/>
        <v>0.28180961357210199</v>
      </c>
      <c r="BU46">
        <f t="shared" ca="1" si="12"/>
        <v>0.30479102956167153</v>
      </c>
      <c r="BV46" t="str">
        <f ca="1">OFFSET([1]EquipTable!$A$1,ROW()-1,0)</f>
        <v>Equip3202</v>
      </c>
    </row>
    <row r="47" spans="1:80">
      <c r="A47">
        <v>5</v>
      </c>
      <c r="B47">
        <v>5</v>
      </c>
      <c r="C47">
        <f>IF(B47&lt;=9,0,
IF(B47=10,1,2))</f>
        <v>0</v>
      </c>
      <c r="D47">
        <f ca="1">RAND()</f>
        <v>0.30812667110844871</v>
      </c>
      <c r="E47">
        <f ca="1">RAND()</f>
        <v>0.67201913893741194</v>
      </c>
      <c r="F47">
        <f ca="1">RAND()</f>
        <v>0.22375826929212328</v>
      </c>
      <c r="G47">
        <f ca="1">RAND()</f>
        <v>0.23382926001238247</v>
      </c>
      <c r="H47">
        <f ca="1">RAND()</f>
        <v>0.41668179741993039</v>
      </c>
      <c r="I47">
        <f ca="1">RAND()</f>
        <v>0.42107383567589196</v>
      </c>
      <c r="M47" t="str">
        <f ca="1">IF(LEN(J47)&lt;&gt;0,J47,VLOOKUP(D47+$B47,$BJ:$BK,MATCH($BK$1,$BJ$1:$BK$1,0),1))</f>
        <v>지정 장비</v>
      </c>
      <c r="N47" t="str">
        <f ca="1">IF(LEN(K47)&lt;&gt;0,
  IF(LEN($J47)=0,"두 칸 모두 입력",
  IF($J47="지정 장비",K47,INDEX($CA:$CA,MATCH(K47,$CB:$CB,0)))),
IF($M47="삭제","삭제",
IF($M47="지정 장비",VLOOKUP($E47,OFFSET($BS:$BV,0,IF($B47=6,1,IF($B47=7,2,0))),MATCH($BV$1,OFFSET($BS$1:$BV$1,0,IF($B47=6,1,IF($B47=7,2,0))),0),1),
IF(OR($M47="캐릭터 상자 일반등급",$M47="캐릭터 상자 영웅등급"),"삭제",
IF(OR($M47="지정 캐릭터",$M47="지정 캐릭터 PP",IF(ISERROR(FIND("지정 캐릭터 LBP",$M47)),0,1)),
  IF(AND(OR($B47=10,$B47=11),$M47=OFFSET($M47,-1,0)),OFFSET(N47,-1,0),VLOOKUP($E47,$BZ:$CA,MATCH($CA$1,$BZ$1:$CA$1,0),1)),
IF(OR($M47="안 지정 캐릭터 영웅등급",$M47="안 지정 캐릭터 PP 일반등급",$M47="안 지정 캐릭터 PP 영웅등급"),
  IF(AND(OR($B47=10,$B47=11),$M47=OFFSET($M47,-1,0)),OFFSET(N47,-1,0),INT($E47*100000)),
"그외없음"))))))</f>
        <v>Equip6001</v>
      </c>
      <c r="O47">
        <f ca="1">IF(LEN(L47)&lt;&gt;0,
  IF(OR(LEN($J47)=0,LEN($K47)=0),"세 칸 모두 입력",L47),
IF($M47="삭제","삭제",
IF(OR($M47="지정 장비",$M47="캐릭터 상자 일반등급",$M47="캐릭터 상자 영웅등급",$M47="지정 캐릭터",IF(ISERROR(FIND("지정 캐릭터 LBP",$M47)),0,1),$M47="안 지정 캐릭터 영웅등급"),1,
IF($M47="지정 캐릭터 PP",
  IF(AND(OR($B47=10,$B47=11),$M47=OFFSET($M47,-1,0)),OFFSET(O47,-1,0),
    VLOOKUP($M47,$AP:$BB,MATCH($AX$1,$AP$1:$BB$1,0),0)+INT($E47*(VLOOKUP($M47,$AP:$BB,MATCH($AY$1,$AP$1:$BB$1,0),0)-VLOOKUP($M47,$AP:$BB,MATCH($AX$1,$AP$1:$BB$1,0),0)+1))),
IF(OR($M47="안 지정 캐릭터 PP 일반등급",$M47="안 지정 캐릭터 PP 영웅등급"),
  IF(AND(OR($B47=10,$B47=11),$M47=OFFSET($M47,-1,0)),OFFSET(O47,-1,0),
    VLOOKUP($M47,$AP:$BB,MATCH($AX$1,$AP$1:$BB$1,0),0)+INT($E47*(VLOOKUP($M47,$AP:$BB,MATCH($AY$1,$AP$1:$BB$1,0),0)-VLOOKUP($M47,$AP:$BB,MATCH($AX$1,$AP$1:$BB$1,0),0)+1))),
"그외없음")))))</f>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1900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ca="1">IF(OR(ISNUMBER(N47),N47="삭제",ISBLANK(N47)),"",
IF(LEFT(N47,5)="Equip",IF(MID(N47,7,1)="4","전설",""),
IF(LEFT(N47,5)="Actor",IF(MID(N47,7,1)="2","전설",""),
"그외없음")))</f>
        <v/>
      </c>
      <c r="U47" t="s">
        <v>91</v>
      </c>
      <c r="V47">
        <v>78754</v>
      </c>
      <c r="W47">
        <v>13</v>
      </c>
      <c r="X47" t="s">
        <v>125</v>
      </c>
      <c r="Z47">
        <v>1300</v>
      </c>
      <c r="AA47" t="str">
        <f ca="1">IF(ISBLANK(AB47),"",
VLOOKUP(AB47,OFFSET(INDIRECT("$A:$B"),0,MATCH(AB$1&amp;"_Verify",INDIRECT("$1:$1"),0)-1),2,0)
)</f>
        <v>uph</v>
      </c>
      <c r="AB47" t="s">
        <v>91</v>
      </c>
      <c r="AC47">
        <v>78860</v>
      </c>
      <c r="AD47">
        <v>5</v>
      </c>
      <c r="AE47" t="s">
        <v>296</v>
      </c>
      <c r="AG47">
        <v>1500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IF(OR(ISNUMBER(AC47),AC47="삭제",ISBLANK(AC47)),"",
IF(LEFT(AC47,5)="Equip",IF(MID(AC47,7,1)="4","전설",""),
IF(LEFT(AC47,5)="Actor",IF(MID(AC47,7,1)="2","전설",""),
"그외없음")))</f>
        <v/>
      </c>
      <c r="AJ47" t="str">
        <f>IF(ISBLANK($AB47),"",
IF(AND($B47&gt;=VLOOKUP($AB47,$AP:$AS,3,0),$B47&lt;=VLOOKUP($AB47,$AP:$AS,4,0)),"","슬롯타입이상"))</f>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ca="1">IF(ROW()=2,AN47,OFFSET(AM47,-1,0)&amp;IF(LEN(AN47)=0,"",","&amp;AN47))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v>
      </c>
      <c r="AN47" t="str">
        <f ca="1">IF(AL47&lt;&gt;1,"",
"{"""&amp;A$1&amp;""":"&amp;A47
&amp;","""&amp;B$1&amp;""":"&amp;B47
&amp;IF(LEN(AA47)=0,"",","""&amp;AA$1&amp;""":"""&amp;AA47&amp;"""")
&amp;IF(LEN(AC47)=0,"",","""&amp;AC$1&amp;""":"""&amp;AC47&amp;"""")
&amp;IF(LEN(AD47)=0,"",","""&amp;AD$1&amp;""":"&amp;AD47)
&amp;IF(LEN(AE47)=0,"",","""&amp;AE$1&amp;""":"""&amp;AE47&amp;"""")
&amp;IF(LEN(AF47)=0,"",","""&amp;AF$1&amp;""":"&amp;AF47)
&amp;IF(LEN(AG47)=0,"",","""&amp;AG$1&amp;""":"&amp;AG47)&amp;"}")</f>
        <v>{"dy":5,"sl":5,"tp":"uph","vl":"78860","cn":5,"pt":"GO","pr":1500}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5"/>
        <v>1.3495276653171391E-2</v>
      </c>
      <c r="BQ47">
        <f t="shared" ca="1" si="6"/>
        <v>9.4250706880301613E-3</v>
      </c>
      <c r="BR47">
        <f t="shared" ca="1" si="7"/>
        <v>1.0193679918450561E-2</v>
      </c>
      <c r="BS47">
        <f t="shared" ca="1" si="8"/>
        <v>0.41700404858299611</v>
      </c>
      <c r="BT47">
        <f t="shared" ca="1" si="11"/>
        <v>0.29123468426013216</v>
      </c>
      <c r="BU47">
        <f t="shared" ca="1" si="12"/>
        <v>0.31498470948012208</v>
      </c>
      <c r="BV47" t="str">
        <f ca="1">OFFSET([1]EquipTable!$A$1,ROW()-1,0)</f>
        <v>Equip3301</v>
      </c>
    </row>
    <row r="48" spans="1:80">
      <c r="A48">
        <v>5</v>
      </c>
      <c r="B48">
        <v>6</v>
      </c>
      <c r="C48">
        <f>IF(B48&lt;=9,0,
IF(B48=10,1,2))</f>
        <v>0</v>
      </c>
      <c r="D48">
        <f ca="1">RAND()</f>
        <v>0.96815847444714986</v>
      </c>
      <c r="E48">
        <f ca="1">RAND()</f>
        <v>0.23287155557615646</v>
      </c>
      <c r="F48">
        <f ca="1">RAND()</f>
        <v>2.3585685442328863E-3</v>
      </c>
      <c r="G48">
        <f ca="1">RAND()</f>
        <v>0.43150412088663048</v>
      </c>
      <c r="H48">
        <f ca="1">RAND()</f>
        <v>0.29112117577968433</v>
      </c>
      <c r="I48">
        <f ca="1">RAND()</f>
        <v>0.17928896950742412</v>
      </c>
      <c r="M48" t="str">
        <f ca="1">IF(LEN(J48)&lt;&gt;0,J48,VLOOKUP(D48+$B48,$BJ:$BK,MATCH($BK$1,$BJ$1:$BK$1,0),1))</f>
        <v>지정 장비</v>
      </c>
      <c r="N48" t="str">
        <f ca="1">IF(LEN(K48)&lt;&gt;0,
  IF(LEN($J48)=0,"두 칸 모두 입력",
  IF($J48="지정 장비",K48,INDEX($CA:$CA,MATCH(K48,$CB:$CB,0)))),
IF($M48="삭제","삭제",
IF($M48="지정 장비",VLOOKUP($E48,OFFSET($BS:$BV,0,IF($B48=6,1,IF($B48=7,2,0))),MATCH($BV$1,OFFSET($BS$1:$BV$1,0,IF($B48=6,1,IF($B48=7,2,0))),0),1),
IF(OR($M48="캐릭터 상자 일반등급",$M48="캐릭터 상자 영웅등급"),"삭제",
IF(OR($M48="지정 캐릭터",$M48="지정 캐릭터 PP",IF(ISERROR(FIND("지정 캐릭터 LBP",$M48)),0,1)),
  IF(AND(OR($B48=10,$B48=11),$M48=OFFSET($M48,-1,0)),OFFSET(N48,-1,0),VLOOKUP($E48,$BZ:$CA,MATCH($CA$1,$BZ$1:$CA$1,0),1)),
IF(OR($M48="안 지정 캐릭터 영웅등급",$M48="안 지정 캐릭터 PP 일반등급",$M48="안 지정 캐릭터 PP 영웅등급"),
  IF(AND(OR($B48=10,$B48=11),$M48=OFFSET($M48,-1,0)),OFFSET(N48,-1,0),INT($E48*100000)),
"그외없음"))))))</f>
        <v>Equip2401</v>
      </c>
      <c r="O48">
        <f ca="1">IF(LEN(L48)&lt;&gt;0,
  IF(OR(LEN($J48)=0,LEN($K48)=0),"세 칸 모두 입력",L48),
IF($M48="삭제","삭제",
IF(OR($M48="지정 장비",$M48="캐릭터 상자 일반등급",$M48="캐릭터 상자 영웅등급",$M48="지정 캐릭터",IF(ISERROR(FIND("지정 캐릭터 LBP",$M48)),0,1),$M48="안 지정 캐릭터 영웅등급"),1,
IF($M48="지정 캐릭터 PP",
  IF(AND(OR($B48=10,$B48=11),$M48=OFFSET($M48,-1,0)),OFFSET(O48,-1,0),
    VLOOKUP($M48,$AP:$BB,MATCH($AX$1,$AP$1:$BB$1,0),0)+INT($E48*(VLOOKUP($M48,$AP:$BB,MATCH($AY$1,$AP$1:$BB$1,0),0)-VLOOKUP($M48,$AP:$BB,MATCH($AX$1,$AP$1:$BB$1,0),0)+1))),
IF(OR($M48="안 지정 캐릭터 PP 일반등급",$M48="안 지정 캐릭터 PP 영웅등급"),
  IF(AND(OR($B48=10,$B48=11),$M48=OFFSET($M48,-1,0)),OFFSET(O48,-1,0),
    VLOOKUP($M48,$AP:$BB,MATCH($AX$1,$AP$1:$BB$1,0),0)+INT($E48*(VLOOKUP($M48,$AP:$BB,MATCH($AY$1,$AP$1:$BB$1,0),0)-VLOOKUP($M48,$AP:$BB,MATCH($AX$1,$AP$1:$BB$1,0),0)+1))),
"그외없음")))))</f>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DI</v>
      </c>
      <c r="Q48">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27</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15</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ca="1">IF(OR(ISNUMBER(N48),N48="삭제",ISBLANK(N48)),"",
IF(LEFT(N48,5)="Equip",IF(MID(N48,7,1)="4","전설",""),
IF(LEFT(N48,5)="Actor",IF(MID(N48,7,1)="2","전설",""),
"그외없음")))</f>
        <v>전설</v>
      </c>
      <c r="U48" t="s">
        <v>82</v>
      </c>
      <c r="V48" t="s">
        <v>192</v>
      </c>
      <c r="W48">
        <v>1</v>
      </c>
      <c r="X48" t="s">
        <v>125</v>
      </c>
      <c r="Z48">
        <v>800</v>
      </c>
      <c r="AA48" t="str">
        <f ca="1">IF(ISBLANK(AB48),"",
VLOOKUP(AB48,OFFSET(INDIRECT("$A:$B"),0,MATCH(AB$1&amp;"_Verify",INDIRECT("$1:$1"),0)-1),2,0)
)</f>
        <v>uph</v>
      </c>
      <c r="AB48" t="s">
        <v>91</v>
      </c>
      <c r="AC48">
        <v>68754</v>
      </c>
      <c r="AD48">
        <v>13</v>
      </c>
      <c r="AE48" t="s">
        <v>395</v>
      </c>
      <c r="AG48">
        <v>3</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IF(OR(ISNUMBER(AC48),AC48="삭제",ISBLANK(AC48)),"",
IF(LEFT(AC48,5)="Equip",IF(MID(AC48,7,1)="4","전설",""),
IF(LEFT(AC48,5)="Actor",IF(MID(AC48,7,1)="2","전설",""),
"그외없음")))</f>
        <v/>
      </c>
      <c r="AJ48" t="str">
        <f>IF(ISBLANK($AB48),"",
IF(AND($B48&gt;=VLOOKUP($AB48,$AP:$AS,3,0),$B48&lt;=VLOOKUP($AB48,$AP:$AS,4,0)),"","슬롯타입이상"))</f>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ca="1">IF(ROW()=2,AN48,OFFSET(AM48,-1,0)&amp;IF(LEN(AN48)=0,"",","&amp;AN48))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v>
      </c>
      <c r="AN48" t="str">
        <f ca="1">IF(AL48&lt;&gt;1,"",
"{"""&amp;A$1&amp;""":"&amp;A48
&amp;","""&amp;B$1&amp;""":"&amp;B48
&amp;IF(LEN(AA48)=0,"",","""&amp;AA$1&amp;""":"""&amp;AA48&amp;"""")
&amp;IF(LEN(AC48)=0,"",","""&amp;AC$1&amp;""":"""&amp;AC48&amp;"""")
&amp;IF(LEN(AD48)=0,"",","""&amp;AD$1&amp;""":"&amp;AD48)
&amp;IF(LEN(AE48)=0,"",","""&amp;AE$1&amp;""":"""&amp;AE48&amp;"""")
&amp;IF(LEN(AF48)=0,"",","""&amp;AF$1&amp;""":"&amp;AF48)
&amp;IF(LEN(AG48)=0,"",","""&amp;AG$1&amp;""":"&amp;AG48)&amp;"}")</f>
        <v>{"dy":5,"sl":6,"tp":"uph","vl":"68754","cn":13,"pt":"DI","pr":3}</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5"/>
        <v>1.3495276653171391E-2</v>
      </c>
      <c r="BQ48">
        <f t="shared" ca="1" si="6"/>
        <v>9.4250706880301613E-3</v>
      </c>
      <c r="BR48">
        <f t="shared" ca="1" si="7"/>
        <v>1.0193679918450561E-2</v>
      </c>
      <c r="BS48">
        <f t="shared" ca="1" si="8"/>
        <v>0.43049932523616752</v>
      </c>
      <c r="BT48">
        <f t="shared" ca="1" si="11"/>
        <v>0.30065975494816233</v>
      </c>
      <c r="BU48">
        <f t="shared" ca="1" si="12"/>
        <v>0.32517838939857263</v>
      </c>
      <c r="BV48" t="str">
        <f ca="1">OFFSET([1]EquipTable!$A$1,ROW()-1,0)</f>
        <v>Equip3302</v>
      </c>
    </row>
    <row r="49" spans="1:74">
      <c r="A49">
        <v>5</v>
      </c>
      <c r="B49">
        <v>7</v>
      </c>
      <c r="C49">
        <f>IF(B49&lt;=9,0,
IF(B49=10,1,2))</f>
        <v>0</v>
      </c>
      <c r="D49">
        <f ca="1">RAND()</f>
        <v>0.31604087958163851</v>
      </c>
      <c r="E49">
        <f ca="1">RAND()</f>
        <v>0.47231077246472442</v>
      </c>
      <c r="F49">
        <f ca="1">RAND()</f>
        <v>0.83298375606519748</v>
      </c>
      <c r="G49">
        <f ca="1">RAND()</f>
        <v>0.58315448853086227</v>
      </c>
      <c r="H49">
        <f ca="1">RAND()</f>
        <v>0.16406190158192724</v>
      </c>
      <c r="I49">
        <f ca="1">RAND()</f>
        <v>0.47191493224802572</v>
      </c>
      <c r="M49" t="str">
        <f ca="1">IF(LEN(J49)&lt;&gt;0,J49,VLOOKUP(D49+$B49,$BJ:$BK,MATCH($BK$1,$BJ$1:$BK$1,0),1))</f>
        <v>지정 장비</v>
      </c>
      <c r="N49" t="str">
        <f ca="1">IF(LEN(K49)&lt;&gt;0,
  IF(LEN($J49)=0,"두 칸 모두 입력",
  IF($J49="지정 장비",K49,INDEX($CA:$CA,MATCH(K49,$CB:$CB,0)))),
IF($M49="삭제","삭제",
IF($M49="지정 장비",VLOOKUP($E49,OFFSET($BS:$BV,0,IF($B49=6,1,IF($B49=7,2,0))),MATCH($BV$1,OFFSET($BS$1:$BV$1,0,IF($B49=6,1,IF($B49=7,2,0))),0),1),
IF(OR($M49="캐릭터 상자 일반등급",$M49="캐릭터 상자 영웅등급"),"삭제",
IF(OR($M49="지정 캐릭터",$M49="지정 캐릭터 PP",IF(ISERROR(FIND("지정 캐릭터 LBP",$M49)),0,1)),
  IF(AND(OR($B49=10,$B49=11),$M49=OFFSET($M49,-1,0)),OFFSET(N49,-1,0),VLOOKUP($E49,$BZ:$CA,MATCH($CA$1,$BZ$1:$CA$1,0),1)),
IF(OR($M49="안 지정 캐릭터 영웅등급",$M49="안 지정 캐릭터 PP 일반등급",$M49="안 지정 캐릭터 PP 영웅등급"),
  IF(AND(OR($B49=10,$B49=11),$M49=OFFSET($M49,-1,0)),OFFSET(N49,-1,0),INT($E49*100000)),
"그외없음"))))))</f>
        <v>Equip5202</v>
      </c>
      <c r="O49">
        <f ca="1">IF(LEN(L49)&lt;&gt;0,
  IF(OR(LEN($J49)=0,LEN($K49)=0),"세 칸 모두 입력",L49),
IF($M49="삭제","삭제",
IF(OR($M49="지정 장비",$M49="캐릭터 상자 일반등급",$M49="캐릭터 상자 영웅등급",$M49="지정 캐릭터",IF(ISERROR(FIND("지정 캐릭터 LBP",$M49)),0,1),$M49="안 지정 캐릭터 영웅등급"),1,
IF($M49="지정 캐릭터 PP",
  IF(AND(OR($B49=10,$B49=11),$M49=OFFSET($M49,-1,0)),OFFSET(O49,-1,0),
    VLOOKUP($M49,$AP:$BB,MATCH($AX$1,$AP$1:$BB$1,0),0)+INT($E49*(VLOOKUP($M49,$AP:$BB,MATCH($AY$1,$AP$1:$BB$1,0),0)-VLOOKUP($M49,$AP:$BB,MATCH($AX$1,$AP$1:$BB$1,0),0)+1))),
IF(OR($M49="안 지정 캐릭터 PP 일반등급",$M49="안 지정 캐릭터 PP 영웅등급"),
  IF(AND(OR($B49=10,$B49=11),$M49=OFFSET($M49,-1,0)),OFFSET(O49,-1,0),
    VLOOKUP($M49,$AP:$BB,MATCH($AX$1,$AP$1:$BB$1,0),0)+INT($E49*(VLOOKUP($M49,$AP:$BB,MATCH($AY$1,$AP$1:$BB$1,0),0)-VLOOKUP($M49,$AP:$BB,MATCH($AX$1,$AP$1:$BB$1,0),0)+1))),
"그외없음")))))</f>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3000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ca="1">IF(OR(ISNUMBER(N49),N49="삭제",ISBLANK(N49)),"",
IF(LEFT(N49,5)="Equip",IF(MID(N49,7,1)="4","전설",""),
IF(LEFT(N49,5)="Actor",IF(MID(N49,7,1)="2","전설",""),
"그외없음")))</f>
        <v/>
      </c>
      <c r="U49" t="s">
        <v>82</v>
      </c>
      <c r="V49" t="s">
        <v>250</v>
      </c>
      <c r="W49">
        <v>1</v>
      </c>
      <c r="X49" t="s">
        <v>125</v>
      </c>
      <c r="Z49">
        <v>700</v>
      </c>
      <c r="AA49" t="str">
        <f ca="1">IF(ISBLANK(AB49),"",
VLOOKUP(AB49,OFFSET(INDIRECT("$A:$B"),0,MATCH(AB$1&amp;"_Verify",INDIRECT("$1:$1"),0)-1),2,0)
)</f>
        <v>fe</v>
      </c>
      <c r="AB49" t="s">
        <v>82</v>
      </c>
      <c r="AC49" t="s">
        <v>379</v>
      </c>
      <c r="AD49">
        <v>1</v>
      </c>
      <c r="AE49" t="s">
        <v>125</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IF(OR(ISNUMBER(AC49),AC49="삭제",ISBLANK(AC49)),"",
IF(LEFT(AC49,5)="Equip",IF(MID(AC49,7,1)="4","전설",""),
IF(LEFT(AC49,5)="Actor",IF(MID(AC49,7,1)="2","전설",""),
"그외없음")))</f>
        <v/>
      </c>
      <c r="AJ49" t="str">
        <f>IF(ISBLANK($AB49),"",
IF(AND($B49&gt;=VLOOKUP($AB49,$AP:$AS,3,0),$B49&lt;=VLOOKUP($AB49,$AP:$AS,4,0)),"","슬롯타입이상"))</f>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버블 블래스터</v>
      </c>
      <c r="AL49">
        <v>1</v>
      </c>
      <c r="AM49" t="str">
        <f ca="1">IF(ROW()=2,AN49,OFFSET(AM49,-1,0)&amp;IF(LEN(AN49)=0,"",","&amp;AN49))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v>
      </c>
      <c r="AN49" t="str">
        <f ca="1">IF(AL49&lt;&gt;1,"",
"{"""&amp;A$1&amp;""":"&amp;A49
&amp;","""&amp;B$1&amp;""":"&amp;B49
&amp;IF(LEN(AA49)=0,"",","""&amp;AA$1&amp;""":"""&amp;AA49&amp;"""")
&amp;IF(LEN(AC49)=0,"",","""&amp;AC$1&amp;""":"""&amp;AC49&amp;"""")
&amp;IF(LEN(AD49)=0,"",","""&amp;AD$1&amp;""":"&amp;AD49)
&amp;IF(LEN(AE49)=0,"",","""&amp;AE$1&amp;""":"""&amp;AE49&amp;"""")
&amp;IF(LEN(AF49)=0,"",","""&amp;AF$1&amp;""":"&amp;AF49)
&amp;IF(LEN(AG49)=0,"",","""&amp;AG$1&amp;""":"&amp;AG49)&amp;"}")</f>
        <v>{"dy":5,"sl":7,"tp":"fe","vl":"Equip6102","cn":1,"pt":"GO","pr":3800}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5"/>
        <v>1.3495276653171392E-3</v>
      </c>
      <c r="BQ49">
        <f t="shared" ca="1" si="6"/>
        <v>9.4250706880301622E-4</v>
      </c>
      <c r="BR49">
        <f t="shared" ca="1" si="7"/>
        <v>1.0193679918450561E-3</v>
      </c>
      <c r="BS49">
        <f t="shared" ca="1" si="8"/>
        <v>0.44399460188933892</v>
      </c>
      <c r="BT49">
        <f t="shared" ca="1" si="11"/>
        <v>0.3100848256361925</v>
      </c>
      <c r="BU49">
        <f t="shared" ca="1" si="12"/>
        <v>0.33537206931702318</v>
      </c>
      <c r="BV49" t="str">
        <f ca="1">OFFSET([1]EquipTable!$A$1,ROW()-1,0)</f>
        <v>Equip3401</v>
      </c>
    </row>
    <row r="50" spans="1:74">
      <c r="A50">
        <v>5</v>
      </c>
      <c r="B50">
        <v>8</v>
      </c>
      <c r="C50">
        <f>IF(B50&lt;=9,0,
IF(B50=10,1,2))</f>
        <v>0</v>
      </c>
      <c r="D50">
        <f ca="1">RAND()</f>
        <v>0.70714884031524339</v>
      </c>
      <c r="E50">
        <f ca="1">RAND()</f>
        <v>0.82872288668413008</v>
      </c>
      <c r="F50">
        <f ca="1">RAND()</f>
        <v>0.77428982653189504</v>
      </c>
      <c r="G50">
        <f ca="1">RAND()</f>
        <v>4.7181177836542743E-2</v>
      </c>
      <c r="H50">
        <f ca="1">RAND()</f>
        <v>0.76212606004278527</v>
      </c>
      <c r="I50">
        <f ca="1">RAND()</f>
        <v>0.87557747682936027</v>
      </c>
      <c r="M50" t="str">
        <f ca="1">IF(LEN(J50)&lt;&gt;0,J50,VLOOKUP(D50+$B50,$BJ:$BK,MATCH($BK$1,$BJ$1:$BK$1,0),1))</f>
        <v>삭제</v>
      </c>
      <c r="N50" t="str">
        <f ca="1">IF(LEN(K50)&lt;&gt;0,
  IF(LEN($J50)=0,"두 칸 모두 입력",
  IF($J50="지정 장비",K50,INDEX($CA:$CA,MATCH(K50,$CB:$CB,0)))),
IF($M50="삭제","삭제",
IF($M50="지정 장비",VLOOKUP($E50,OFFSET($BS:$BV,0,IF($B50=6,1,IF($B50=7,2,0))),MATCH($BV$1,OFFSET($BS$1:$BV$1,0,IF($B50=6,1,IF($B50=7,2,0))),0),1),
IF(OR($M50="캐릭터 상자 일반등급",$M50="캐릭터 상자 영웅등급"),"삭제",
IF(OR($M50="지정 캐릭터",$M50="지정 캐릭터 PP",IF(ISERROR(FIND("지정 캐릭터 LBP",$M50)),0,1)),
  IF(AND(OR($B50=10,$B50=11),$M50=OFFSET($M50,-1,0)),OFFSET(N50,-1,0),VLOOKUP($E50,$BZ:$CA,MATCH($CA$1,$BZ$1:$CA$1,0),1)),
IF(OR($M50="안 지정 캐릭터 영웅등급",$M50="안 지정 캐릭터 PP 일반등급",$M50="안 지정 캐릭터 PP 영웅등급"),
  IF(AND(OR($B50=10,$B50=11),$M50=OFFSET($M50,-1,0)),OFFSET(N50,-1,0),INT($E50*100000)),
"그외없음"))))))</f>
        <v>삭제</v>
      </c>
      <c r="O50" t="str">
        <f ca="1">IF(LEN(L50)&lt;&gt;0,
  IF(OR(LEN($J50)=0,LEN($K50)=0),"세 칸 모두 입력",L50),
IF($M50="삭제","삭제",
IF(OR($M50="지정 장비",$M50="캐릭터 상자 일반등급",$M50="캐릭터 상자 영웅등급",$M50="지정 캐릭터",IF(ISERROR(FIND("지정 캐릭터 LBP",$M50)),0,1),$M50="안 지정 캐릭터 영웅등급"),1,
IF($M50="지정 캐릭터 PP",
  IF(AND(OR($B50=10,$B50=11),$M50=OFFSET($M50,-1,0)),OFFSET(O50,-1,0),
    VLOOKUP($M50,$AP:$BB,MATCH($AX$1,$AP$1:$BB$1,0),0)+INT($E50*(VLOOKUP($M50,$AP:$BB,MATCH($AY$1,$AP$1:$BB$1,0),0)-VLOOKUP($M50,$AP:$BB,MATCH($AX$1,$AP$1:$BB$1,0),0)+1))),
IF(OR($M50="안 지정 캐릭터 PP 일반등급",$M50="안 지정 캐릭터 PP 영웅등급"),
  IF(AND(OR($B50=10,$B50=11),$M50=OFFSET($M50,-1,0)),OFFSET(O50,-1,0),
    VLOOKUP($M50,$AP:$BB,MATCH($AX$1,$AP$1:$BB$1,0),0)+INT($E50*(VLOOKUP($M50,$AP:$BB,MATCH($AY$1,$AP$1:$BB$1,0),0)-VLOOKUP($M50,$AP:$BB,MATCH($AX$1,$AP$1:$BB$1,0),0)+1))),
"그외없음")))))</f>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ca="1">IF(OR(ISNUMBER(N50),N50="삭제",ISBLANK(N50)),"",
IF(LEFT(N50,5)="Equip",IF(MID(N50,7,1)="4","전설",""),
IF(LEFT(N50,5)="Actor",IF(MID(N50,7,1)="2","전설",""),
"그외없음")))</f>
        <v/>
      </c>
      <c r="AA50" t="str">
        <f ca="1">IF(ISBLANK(AB50),"",
VLOOKUP(AB50,OFFSET(INDIRECT("$A:$B"),0,MATCH(AB$1&amp;"_Verify",INDIRECT("$1:$1"),0)-1),2,0)
)</f>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IF(OR(ISNUMBER(AC50),AC50="삭제",ISBLANK(AC50)),"",
IF(LEFT(AC50,5)="Equip",IF(MID(AC50,7,1)="4","전설",""),
IF(LEFT(AC50,5)="Actor",IF(MID(AC50,7,1)="2","전설",""),
"그외없음")))</f>
        <v/>
      </c>
      <c r="AJ50" t="str">
        <f>IF(ISBLANK($AB50),"",
IF(AND($B50&gt;=VLOOKUP($AB50,$AP:$AS,3,0),$B50&lt;=VLOOKUP($AB50,$AP:$AS,4,0)),"","슬롯타입이상"))</f>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ca="1">IF(ROW()=2,AN50,OFFSET(AM50,-1,0)&amp;IF(LEN(AN50)=0,"",","&amp;AN50))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v>
      </c>
      <c r="AN50" t="str">
        <f ca="1">IF(AL50&lt;&gt;1,"",
"{"""&amp;A$1&amp;""":"&amp;A50
&amp;","""&amp;B$1&amp;""":"&amp;B50
&amp;IF(LEN(AA50)=0,"",","""&amp;AA$1&amp;""":"""&amp;AA50&amp;"""")
&amp;IF(LEN(AC50)=0,"",","""&amp;AC$1&amp;""":"""&amp;AC50&amp;"""")
&amp;IF(LEN(AD50)=0,"",","""&amp;AD$1&amp;""":"&amp;AD50)
&amp;IF(LEN(AE50)=0,"",","""&amp;AE$1&amp;""":"""&amp;AE50&amp;"""")
&amp;IF(LEN(AF50)=0,"",","""&amp;AF$1&amp;""":"&amp;AF50)
&amp;IF(LEN(AG50)=0,"",","""&amp;AG$1&amp;""":"&amp;AG50)&amp;"}")</f>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5"/>
        <v>1.3495276653171392E-3</v>
      </c>
      <c r="BQ50">
        <f t="shared" ca="1" si="6"/>
        <v>9.4250706880301622E-4</v>
      </c>
      <c r="BR50">
        <f t="shared" ca="1" si="7"/>
        <v>1.0193679918450561E-3</v>
      </c>
      <c r="BS50">
        <f t="shared" ca="1" si="8"/>
        <v>0.44534412955465608</v>
      </c>
      <c r="BT50">
        <f t="shared" ca="1" si="11"/>
        <v>0.3110273327049955</v>
      </c>
      <c r="BU50">
        <f t="shared" ca="1" si="12"/>
        <v>0.33639143730886822</v>
      </c>
      <c r="BV50" t="str">
        <f ca="1">OFFSET([1]EquipTable!$A$1,ROW()-1,0)</f>
        <v>Equip3402</v>
      </c>
    </row>
    <row r="51" spans="1:74">
      <c r="A51">
        <v>5</v>
      </c>
      <c r="B51">
        <v>9</v>
      </c>
      <c r="C51">
        <f>IF(B51&lt;=9,0,
IF(B51=10,1,2))</f>
        <v>0</v>
      </c>
      <c r="D51">
        <f ca="1">RAND()</f>
        <v>8.8965285640850489E-2</v>
      </c>
      <c r="E51">
        <f ca="1">RAND()</f>
        <v>0.84080088050668444</v>
      </c>
      <c r="F51">
        <f ca="1">RAND()</f>
        <v>0.69752179843446949</v>
      </c>
      <c r="G51">
        <f ca="1">RAND()</f>
        <v>0.79390560900287177</v>
      </c>
      <c r="H51">
        <f ca="1">RAND()</f>
        <v>0.32787511773123423</v>
      </c>
      <c r="I51">
        <f ca="1">RAND()</f>
        <v>6.2931184373354876E-2</v>
      </c>
      <c r="M51" t="str">
        <f ca="1">IF(LEN(J51)&lt;&gt;0,J51,VLOOKUP(D51+$B51,$BJ:$BK,MATCH($BK$1,$BJ$1:$BK$1,0),1))</f>
        <v>삭제</v>
      </c>
      <c r="N51" t="str">
        <f ca="1">IF(LEN(K51)&lt;&gt;0,
  IF(LEN($J51)=0,"두 칸 모두 입력",
  IF($J51="지정 장비",K51,INDEX($CA:$CA,MATCH(K51,$CB:$CB,0)))),
IF($M51="삭제","삭제",
IF($M51="지정 장비",VLOOKUP($E51,OFFSET($BS:$BV,0,IF($B51=6,1,IF($B51=7,2,0))),MATCH($BV$1,OFFSET($BS$1:$BV$1,0,IF($B51=6,1,IF($B51=7,2,0))),0),1),
IF(OR($M51="캐릭터 상자 일반등급",$M51="캐릭터 상자 영웅등급"),"삭제",
IF(OR($M51="지정 캐릭터",$M51="지정 캐릭터 PP",IF(ISERROR(FIND("지정 캐릭터 LBP",$M51)),0,1)),
  IF(AND(OR($B51=10,$B51=11),$M51=OFFSET($M51,-1,0)),OFFSET(N51,-1,0),VLOOKUP($E51,$BZ:$CA,MATCH($CA$1,$BZ$1:$CA$1,0),1)),
IF(OR($M51="안 지정 캐릭터 영웅등급",$M51="안 지정 캐릭터 PP 일반등급",$M51="안 지정 캐릭터 PP 영웅등급"),
  IF(AND(OR($B51=10,$B51=11),$M51=OFFSET($M51,-1,0)),OFFSET(N51,-1,0),INT($E51*100000)),
"그외없음"))))))</f>
        <v>삭제</v>
      </c>
      <c r="O51" t="str">
        <f ca="1">IF(LEN(L51)&lt;&gt;0,
  IF(OR(LEN($J51)=0,LEN($K51)=0),"세 칸 모두 입력",L51),
IF($M51="삭제","삭제",
IF(OR($M51="지정 장비",$M51="캐릭터 상자 일반등급",$M51="캐릭터 상자 영웅등급",$M51="지정 캐릭터",IF(ISERROR(FIND("지정 캐릭터 LBP",$M51)),0,1),$M51="안 지정 캐릭터 영웅등급"),1,
IF($M51="지정 캐릭터 PP",
  IF(AND(OR($B51=10,$B51=11),$M51=OFFSET($M51,-1,0)),OFFSET(O51,-1,0),
    VLOOKUP($M51,$AP:$BB,MATCH($AX$1,$AP$1:$BB$1,0),0)+INT($E51*(VLOOKUP($M51,$AP:$BB,MATCH($AY$1,$AP$1:$BB$1,0),0)-VLOOKUP($M51,$AP:$BB,MATCH($AX$1,$AP$1:$BB$1,0),0)+1))),
IF(OR($M51="안 지정 캐릭터 PP 일반등급",$M51="안 지정 캐릭터 PP 영웅등급"),
  IF(AND(OR($B51=10,$B51=11),$M51=OFFSET($M51,-1,0)),OFFSET(O51,-1,0),
    VLOOKUP($M51,$AP:$BB,MATCH($AX$1,$AP$1:$BB$1,0),0)+INT($E51*(VLOOKUP($M51,$AP:$BB,MATCH($AY$1,$AP$1:$BB$1,0),0)-VLOOKUP($M51,$AP:$BB,MATCH($AX$1,$AP$1:$BB$1,0),0)+1))),
"그외없음")))))</f>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ca="1">IF(OR(ISNUMBER(N51),N51="삭제",ISBLANK(N51)),"",
IF(LEFT(N51,5)="Equip",IF(MID(N51,7,1)="4","전설",""),
IF(LEFT(N51,5)="Actor",IF(MID(N51,7,1)="2","전설",""),
"그외없음")))</f>
        <v/>
      </c>
      <c r="AA51" t="str">
        <f ca="1">IF(ISBLANK(AB51),"",
VLOOKUP(AB51,OFFSET(INDIRECT("$A:$B"),0,MATCH(AB$1&amp;"_Verify",INDIRECT("$1:$1"),0)-1),2,0)
)</f>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IF(OR(ISNUMBER(AC51),AC51="삭제",ISBLANK(AC51)),"",
IF(LEFT(AC51,5)="Equip",IF(MID(AC51,7,1)="4","전설",""),
IF(LEFT(AC51,5)="Actor",IF(MID(AC51,7,1)="2","전설",""),
"그외없음")))</f>
        <v/>
      </c>
      <c r="AJ51" t="str">
        <f>IF(ISBLANK($AB51),"",
IF(AND($B51&gt;=VLOOKUP($AB51,$AP:$AS,3,0),$B51&lt;=VLOOKUP($AB51,$AP:$AS,4,0)),"","슬롯타입이상"))</f>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ca="1">IF(ROW()=2,AN51,OFFSET(AM51,-1,0)&amp;IF(LEN(AN51)=0,"",","&amp;AN51))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v>
      </c>
      <c r="AN51" t="str">
        <f ca="1">IF(AL51&lt;&gt;1,"",
"{"""&amp;A$1&amp;""":"&amp;A51
&amp;","""&amp;B$1&amp;""":"&amp;B51
&amp;IF(LEN(AA51)=0,"",","""&amp;AA$1&amp;""":"""&amp;AA51&amp;"""")
&amp;IF(LEN(AC51)=0,"",","""&amp;AC$1&amp;""":"""&amp;AC51&amp;"""")
&amp;IF(LEN(AD51)=0,"",","""&amp;AD$1&amp;""":"&amp;AD51)
&amp;IF(LEN(AE51)=0,"",","""&amp;AE$1&amp;""":"""&amp;AE51&amp;"""")
&amp;IF(LEN(AF51)=0,"",","""&amp;AF$1&amp;""":"&amp;AF51)
&amp;IF(LEN(AG51)=0,"",","""&amp;AG$1&amp;""":"&amp;AG51)&amp;"}")</f>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5"/>
        <v>0</v>
      </c>
      <c r="BQ51">
        <f t="shared" ca="1" si="6"/>
        <v>0</v>
      </c>
      <c r="BR51">
        <f t="shared" ca="1" si="7"/>
        <v>0</v>
      </c>
      <c r="BS51">
        <f t="shared" ca="1" si="8"/>
        <v>0.44669365721997323</v>
      </c>
      <c r="BT51">
        <f t="shared" ca="1" si="11"/>
        <v>0.3119698397737985</v>
      </c>
      <c r="BU51">
        <f t="shared" ca="1" si="12"/>
        <v>0.33741080530071327</v>
      </c>
      <c r="BV51" t="str">
        <f ca="1">OFFSET([1]EquipTable!$A$1,ROW()-1,0)</f>
        <v>Equip3403</v>
      </c>
    </row>
    <row r="52" spans="1:74">
      <c r="A52">
        <v>6</v>
      </c>
      <c r="B52">
        <v>0</v>
      </c>
      <c r="C52">
        <f>IF(B52&lt;=9,0,
IF(B52=10,1,2))</f>
        <v>0</v>
      </c>
      <c r="D52">
        <f ca="1">RAND()</f>
        <v>0.73433036731291401</v>
      </c>
      <c r="E52">
        <f ca="1">RAND()</f>
        <v>0.17603259151909834</v>
      </c>
      <c r="F52">
        <f ca="1">RAND()</f>
        <v>0.98737761597942464</v>
      </c>
      <c r="G52">
        <f ca="1">RAND()</f>
        <v>1.1569258529537052E-2</v>
      </c>
      <c r="H52">
        <f ca="1">RAND()</f>
        <v>0.9519525819898863</v>
      </c>
      <c r="I52">
        <f ca="1">RAND()</f>
        <v>0.14188854347636826</v>
      </c>
      <c r="M52" t="str">
        <f ca="1">IF(LEN(J52)&lt;&gt;0,J52,VLOOKUP(D52+$B52,$BJ:$BK,MATCH($BK$1,$BJ$1:$BK$1,0),1))</f>
        <v>지정 장비</v>
      </c>
      <c r="N52" t="str">
        <f ca="1">IF(LEN(K52)&lt;&gt;0,
  IF(LEN($J52)=0,"두 칸 모두 입력",
  IF($J52="지정 장비",K52,INDEX($CA:$CA,MATCH(K52,$CB:$CB,0)))),
IF($M52="삭제","삭제",
IF($M52="지정 장비",VLOOKUP($E52,OFFSET($BS:$BV,0,IF($B52=6,1,IF($B52=7,2,0))),MATCH($BV$1,OFFSET($BS$1:$BV$1,0,IF($B52=6,1,IF($B52=7,2,0))),0),1),
IF(OR($M52="캐릭터 상자 일반등급",$M52="캐릭터 상자 영웅등급"),"삭제",
IF(OR($M52="지정 캐릭터",$M52="지정 캐릭터 PP",IF(ISERROR(FIND("지정 캐릭터 LBP",$M52)),0,1)),
  IF(AND(OR($B52=10,$B52=11),$M52=OFFSET($M52,-1,0)),OFFSET(N52,-1,0),VLOOKUP($E52,$BZ:$CA,MATCH($CA$1,$BZ$1:$CA$1,0),1)),
IF(OR($M52="안 지정 캐릭터 영웅등급",$M52="안 지정 캐릭터 PP 일반등급",$M52="안 지정 캐릭터 PP 영웅등급"),
  IF(AND(OR($B52=10,$B52=11),$M52=OFFSET($M52,-1,0)),OFFSET(N52,-1,0),INT($E52*100000)),
"그외없음"))))))</f>
        <v>Equip1201</v>
      </c>
      <c r="O52">
        <f ca="1">IF(LEN(L52)&lt;&gt;0,
  IF(OR(LEN($J52)=0,LEN($K52)=0),"세 칸 모두 입력",L52),
IF($M52="삭제","삭제",
IF(OR($M52="지정 장비",$M52="캐릭터 상자 일반등급",$M52="캐릭터 상자 영웅등급",$M52="지정 캐릭터",IF(ISERROR(FIND("지정 캐릭터 LBP",$M52)),0,1),$M52="안 지정 캐릭터 영웅등급"),1,
IF($M52="지정 캐릭터 PP",
  IF(AND(OR($B52=10,$B52=11),$M52=OFFSET($M52,-1,0)),OFFSET(O52,-1,0),
    VLOOKUP($M52,$AP:$BB,MATCH($AX$1,$AP$1:$BB$1,0),0)+INT($E52*(VLOOKUP($M52,$AP:$BB,MATCH($AY$1,$AP$1:$BB$1,0),0)-VLOOKUP($M52,$AP:$BB,MATCH($AX$1,$AP$1:$BB$1,0),0)+1))),
IF(OR($M52="안 지정 캐릭터 PP 일반등급",$M52="안 지정 캐릭터 PP 영웅등급"),
  IF(AND(OR($B52=10,$B52=11),$M52=OFFSET($M52,-1,0)),OFFSET(O52,-1,0),
    VLOOKUP($M52,$AP:$BB,MATCH($AX$1,$AP$1:$BB$1,0),0)+INT($E52*(VLOOKUP($M52,$AP:$BB,MATCH($AY$1,$AP$1:$BB$1,0),0)-VLOOKUP($M52,$AP:$BB,MATCH($AX$1,$AP$1:$BB$1,0),0)+1))),
"그외없음")))))</f>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4</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ca="1">IF(OR(ISNUMBER(N52),N52="삭제",ISBLANK(N52)),"",
IF(LEFT(N52,5)="Equip",IF(MID(N52,7,1)="4","전설",""),
IF(LEFT(N52,5)="Actor",IF(MID(N52,7,1)="2","전설",""),
"그외없음")))</f>
        <v/>
      </c>
      <c r="U52" t="s">
        <v>83</v>
      </c>
      <c r="W52">
        <v>1</v>
      </c>
      <c r="X52" t="s">
        <v>129</v>
      </c>
      <c r="Z52">
        <v>29</v>
      </c>
      <c r="AA52" t="str">
        <f ca="1">IF(ISBLANK(AB52),"",
VLOOKUP(AB52,OFFSET(INDIRECT("$A:$B"),0,MATCH(AB$1&amp;"_Verify",INDIRECT("$1:$1"),0)-1),2,0)
)</f>
        <v>upn</v>
      </c>
      <c r="AB52" t="s">
        <v>92</v>
      </c>
      <c r="AC52">
        <v>24549</v>
      </c>
      <c r="AD52">
        <v>6</v>
      </c>
      <c r="AE52" t="s">
        <v>125</v>
      </c>
      <c r="AG52">
        <v>1800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IF(OR(ISNUMBER(AC52),AC52="삭제",ISBLANK(AC52)),"",
IF(LEFT(AC52,5)="Equip",IF(MID(AC52,7,1)="4","전설",""),
IF(LEFT(AC52,5)="Actor",IF(MID(AC52,7,1)="2","전설",""),
"그외없음")))</f>
        <v/>
      </c>
      <c r="AJ52" t="str">
        <f>IF(ISBLANK($AB52),"",
IF(AND($B52&gt;=VLOOKUP($AB52,$AP:$AS,3,0),$B52&lt;=VLOOKUP($AB52,$AP:$AS,4,0)),"","슬롯타입이상"))</f>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ca="1">IF(ROW()=2,AN52,OFFSET(AM52,-1,0)&amp;IF(LEN(AN52)=0,"",","&amp;AN52))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v>
      </c>
      <c r="AN52" t="str">
        <f ca="1">IF(AL52&lt;&gt;1,"",
"{"""&amp;A$1&amp;""":"&amp;A52
&amp;","""&amp;B$1&amp;""":"&amp;B52
&amp;IF(LEN(AA52)=0,"",","""&amp;AA$1&amp;""":"""&amp;AA52&amp;"""")
&amp;IF(LEN(AC52)=0,"",","""&amp;AC$1&amp;""":"""&amp;AC52&amp;"""")
&amp;IF(LEN(AD52)=0,"",","""&amp;AD$1&amp;""":"&amp;AD52)
&amp;IF(LEN(AE52)=0,"",","""&amp;AE$1&amp;""":"""&amp;AE52&amp;"""")
&amp;IF(LEN(AF52)=0,"",","""&amp;AF$1&amp;""":"&amp;AF52)
&amp;IF(LEN(AG52)=0,"",","""&amp;AG$1&amp;""":"&amp;AG52)&amp;"}")</f>
        <v>{"dy":6,"sl":0,"tp":"upn","vl":"24549","cn":6,"pt":"GO","pr":1800}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5"/>
        <v>0</v>
      </c>
      <c r="BQ52">
        <f t="shared" ca="1" si="6"/>
        <v>0</v>
      </c>
      <c r="BR52">
        <f t="shared" ca="1" si="7"/>
        <v>0</v>
      </c>
      <c r="BS52">
        <f t="shared" ca="1" si="8"/>
        <v>0.44669365721997323</v>
      </c>
      <c r="BT52">
        <f t="shared" ca="1" si="11"/>
        <v>0.3119698397737985</v>
      </c>
      <c r="BU52">
        <f t="shared" ca="1" si="12"/>
        <v>0.33741080530071327</v>
      </c>
      <c r="BV52" t="str">
        <f ca="1">OFFSET([1]EquipTable!$A$1,ROW()-1,0)</f>
        <v>Equip3404</v>
      </c>
    </row>
    <row r="53" spans="1:74">
      <c r="A53">
        <v>6</v>
      </c>
      <c r="B53">
        <v>1</v>
      </c>
      <c r="C53">
        <f>IF(B53&lt;=9,0,
IF(B53=10,1,2))</f>
        <v>0</v>
      </c>
      <c r="D53">
        <f ca="1">RAND()</f>
        <v>0.32026139720107982</v>
      </c>
      <c r="E53">
        <f ca="1">RAND()</f>
        <v>0.45857394172901178</v>
      </c>
      <c r="F53">
        <f ca="1">RAND()</f>
        <v>0.98547579056857226</v>
      </c>
      <c r="G53">
        <f ca="1">RAND()</f>
        <v>0.12703811031758594</v>
      </c>
      <c r="H53">
        <f ca="1">RAND()</f>
        <v>0.86777135705156538</v>
      </c>
      <c r="I53">
        <f ca="1">RAND()</f>
        <v>0.73121776478592992</v>
      </c>
      <c r="M53" t="str">
        <f ca="1">IF(LEN(J53)&lt;&gt;0,J53,VLOOKUP(D53+$B53,$BJ:$BK,MATCH($BK$1,$BJ$1:$BK$1,0),1))</f>
        <v>지정 장비</v>
      </c>
      <c r="N53" t="str">
        <f ca="1">IF(LEN(K53)&lt;&gt;0,
  IF(LEN($J53)=0,"두 칸 모두 입력",
  IF($J53="지정 장비",K53,INDEX($CA:$CA,MATCH(K53,$CB:$CB,0)))),
IF($M53="삭제","삭제",
IF($M53="지정 장비",VLOOKUP($E53,OFFSET($BS:$BV,0,IF($B53=6,1,IF($B53=7,2,0))),MATCH($BV$1,OFFSET($BS$1:$BV$1,0,IF($B53=6,1,IF($B53=7,2,0))),0),1),
IF(OR($M53="캐릭터 상자 일반등급",$M53="캐릭터 상자 영웅등급"),"삭제",
IF(OR($M53="지정 캐릭터",$M53="지정 캐릭터 PP",IF(ISERROR(FIND("지정 캐릭터 LBP",$M53)),0,1)),
  IF(AND(OR($B53=10,$B53=11),$M53=OFFSET($M53,-1,0)),OFFSET(N53,-1,0),VLOOKUP($E53,$BZ:$CA,MATCH($CA$1,$BZ$1:$CA$1,0),1)),
IF(OR($M53="안 지정 캐릭터 영웅등급",$M53="안 지정 캐릭터 PP 일반등급",$M53="안 지정 캐릭터 PP 영웅등급"),
  IF(AND(OR($B53=10,$B53=11),$M53=OFFSET($M53,-1,0)),OFFSET(N53,-1,0),INT($E53*100000)),
"그외없음"))))))</f>
        <v>Equip4001</v>
      </c>
      <c r="O53">
        <f ca="1">IF(LEN(L53)&lt;&gt;0,
  IF(OR(LEN($J53)=0,LEN($K53)=0),"세 칸 모두 입력",L53),
IF($M53="삭제","삭제",
IF(OR($M53="지정 장비",$M53="캐릭터 상자 일반등급",$M53="캐릭터 상자 영웅등급",$M53="지정 캐릭터",IF(ISERROR(FIND("지정 캐릭터 LBP",$M53)),0,1),$M53="안 지정 캐릭터 영웅등급"),1,
IF($M53="지정 캐릭터 PP",
  IF(AND(OR($B53=10,$B53=11),$M53=OFFSET($M53,-1,0)),OFFSET(O53,-1,0),
    VLOOKUP($M53,$AP:$BB,MATCH($AX$1,$AP$1:$BB$1,0),0)+INT($E53*(VLOOKUP($M53,$AP:$BB,MATCH($AY$1,$AP$1:$BB$1,0),0)-VLOOKUP($M53,$AP:$BB,MATCH($AX$1,$AP$1:$BB$1,0),0)+1))),
IF(OR($M53="안 지정 캐릭터 PP 일반등급",$M53="안 지정 캐릭터 PP 영웅등급"),
  IF(AND(OR($B53=10,$B53=11),$M53=OFFSET($M53,-1,0)),OFFSET(O53,-1,0),
    VLOOKUP($M53,$AP:$BB,MATCH($AX$1,$AP$1:$BB$1,0),0)+INT($E53*(VLOOKUP($M53,$AP:$BB,MATCH($AY$1,$AP$1:$BB$1,0),0)-VLOOKUP($M53,$AP:$BB,MATCH($AX$1,$AP$1:$BB$1,0),0)+1))),
"그외없음")))))</f>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GO</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800</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ca="1">IF(OR(ISNUMBER(N53),N53="삭제",ISBLANK(N53)),"",
IF(LEFT(N53,5)="Equip",IF(MID(N53,7,1)="4","전설",""),
IF(LEFT(N53,5)="Actor",IF(MID(N53,7,1)="2","전설",""),
"그외없음")))</f>
        <v/>
      </c>
      <c r="U53" t="s">
        <v>82</v>
      </c>
      <c r="V53" t="s">
        <v>194</v>
      </c>
      <c r="W53">
        <v>1</v>
      </c>
      <c r="X53" t="s">
        <v>125</v>
      </c>
      <c r="Z53">
        <v>7000</v>
      </c>
      <c r="AA53" t="str">
        <f ca="1">IF(ISBLANK(AB53),"",
VLOOKUP(AB53,OFFSET(INDIRECT("$A:$B"),0,MATCH(AB$1&amp;"_Verify",INDIRECT("$1:$1"),0)-1),2,0)
)</f>
        <v>fe</v>
      </c>
      <c r="AB53" t="s">
        <v>82</v>
      </c>
      <c r="AC53" t="s">
        <v>518</v>
      </c>
      <c r="AD53">
        <v>1</v>
      </c>
      <c r="AE53" t="s">
        <v>125</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IF(OR(ISNUMBER(AC53),AC53="삭제",ISBLANK(AC53)),"",
IF(LEFT(AC53,5)="Equip",IF(MID(AC53,7,1)="4","전설",""),
IF(LEFT(AC53,5)="Actor",IF(MID(AC53,7,1)="2","전설",""),
"그외없음")))</f>
        <v/>
      </c>
      <c r="AJ53" t="str">
        <f>IF(ISBLANK($AB53),"",
IF(AND($B53&gt;=VLOOKUP($AB53,$AP:$AS,3,0),$B53&lt;=VLOOKUP($AB53,$AP:$AS,4,0)),"","슬롯타입이상"))</f>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뿔과 뼈</v>
      </c>
      <c r="AL53">
        <v>1</v>
      </c>
      <c r="AM53" t="str">
        <f ca="1">IF(ROW()=2,AN53,OFFSET(AM53,-1,0)&amp;IF(LEN(AN53)=0,"",","&amp;AN53))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v>
      </c>
      <c r="AN53" t="str">
        <f ca="1">IF(AL53&lt;&gt;1,"",
"{"""&amp;A$1&amp;""":"&amp;A53
&amp;","""&amp;B$1&amp;""":"&amp;B53
&amp;IF(LEN(AA53)=0,"",","""&amp;AA$1&amp;""":"""&amp;AA53&amp;"""")
&amp;IF(LEN(AC53)=0,"",","""&amp;AC$1&amp;""":"""&amp;AC53&amp;"""")
&amp;IF(LEN(AD53)=0,"",","""&amp;AD$1&amp;""":"&amp;AD53)
&amp;IF(LEN(AE53)=0,"",","""&amp;AE$1&amp;""":"""&amp;AE53&amp;"""")
&amp;IF(LEN(AF53)=0,"",","""&amp;AF$1&amp;""":"&amp;AF53)
&amp;IF(LEN(AG53)=0,"",","""&amp;AG$1&amp;""":"&amp;AG53)&amp;"}")</f>
        <v>{"dy":6,"sl":1,"tp":"fe","vl":"Equip2301","cn":1,"pt":"GO","pr":7000}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5"/>
        <v>0</v>
      </c>
      <c r="BQ53">
        <f t="shared" ca="1" si="6"/>
        <v>0</v>
      </c>
      <c r="BR53">
        <f t="shared" ca="1" si="7"/>
        <v>0</v>
      </c>
      <c r="BS53">
        <f t="shared" ca="1" si="8"/>
        <v>0.44669365721997323</v>
      </c>
      <c r="BT53">
        <f t="shared" ca="1" si="11"/>
        <v>0.3119698397737985</v>
      </c>
      <c r="BU53">
        <f t="shared" ca="1" si="12"/>
        <v>0.33741080530071327</v>
      </c>
      <c r="BV53" t="str">
        <f ca="1">OFFSET([1]EquipTable!$A$1,ROW()-1,0)</f>
        <v>Equip3405</v>
      </c>
    </row>
    <row r="54" spans="1:74">
      <c r="A54">
        <v>6</v>
      </c>
      <c r="B54">
        <v>2</v>
      </c>
      <c r="C54">
        <f>IF(B54&lt;=9,0,
IF(B54=10,1,2))</f>
        <v>0</v>
      </c>
      <c r="D54">
        <f ca="1">RAND()</f>
        <v>0.28881880511983282</v>
      </c>
      <c r="E54">
        <f ca="1">RAND()</f>
        <v>0.99804740447343432</v>
      </c>
      <c r="F54">
        <f ca="1">RAND()</f>
        <v>0.18648384183684164</v>
      </c>
      <c r="G54">
        <f ca="1">RAND()</f>
        <v>6.7235430731349188E-2</v>
      </c>
      <c r="H54">
        <f ca="1">RAND()</f>
        <v>0.20712398454912817</v>
      </c>
      <c r="I54">
        <f ca="1">RAND()</f>
        <v>0.4258292168311163</v>
      </c>
      <c r="M54" t="str">
        <f ca="1">IF(LEN(J54)&lt;&gt;0,J54,VLOOKUP(D54+$B54,$BJ:$BK,MATCH($BK$1,$BJ$1:$BK$1,0),1))</f>
        <v>안 지정 캐릭터 PP 영웅등급</v>
      </c>
      <c r="N54">
        <f ca="1">IF(LEN(K54)&lt;&gt;0,
  IF(LEN($J54)=0,"두 칸 모두 입력",
  IF($J54="지정 장비",K54,INDEX($CA:$CA,MATCH(K54,$CB:$CB,0)))),
IF($M54="삭제","삭제",
IF($M54="지정 장비",VLOOKUP($E54,OFFSET($BS:$BV,0,IF($B54=6,1,IF($B54=7,2,0))),MATCH($BV$1,OFFSET($BS$1:$BV$1,0,IF($B54=6,1,IF($B54=7,2,0))),0),1),
IF(OR($M54="캐릭터 상자 일반등급",$M54="캐릭터 상자 영웅등급"),"삭제",
IF(OR($M54="지정 캐릭터",$M54="지정 캐릭터 PP",IF(ISERROR(FIND("지정 캐릭터 LBP",$M54)),0,1)),
  IF(AND(OR($B54=10,$B54=11),$M54=OFFSET($M54,-1,0)),OFFSET(N54,-1,0),VLOOKUP($E54,$BZ:$CA,MATCH($CA$1,$BZ$1:$CA$1,0),1)),
IF(OR($M54="안 지정 캐릭터 영웅등급",$M54="안 지정 캐릭터 PP 일반등급",$M54="안 지정 캐릭터 PP 영웅등급"),
  IF(AND(OR($B54=10,$B54=11),$M54=OFFSET($M54,-1,0)),OFFSET(N54,-1,0),INT($E54*100000)),
"그외없음"))))))</f>
        <v>99804</v>
      </c>
      <c r="O54">
        <f ca="1">IF(LEN(L54)&lt;&gt;0,
  IF(OR(LEN($J54)=0,LEN($K54)=0),"세 칸 모두 입력",L54),
IF($M54="삭제","삭제",
IF(OR($M54="지정 장비",$M54="캐릭터 상자 일반등급",$M54="캐릭터 상자 영웅등급",$M54="지정 캐릭터",IF(ISERROR(FIND("지정 캐릭터 LBP",$M54)),0,1),$M54="안 지정 캐릭터 영웅등급"),1,
IF($M54="지정 캐릭터 PP",
  IF(AND(OR($B54=10,$B54=11),$M54=OFFSET($M54,-1,0)),OFFSET(O54,-1,0),
    VLOOKUP($M54,$AP:$BB,MATCH($AX$1,$AP$1:$BB$1,0),0)+INT($E54*(VLOOKUP($M54,$AP:$BB,MATCH($AY$1,$AP$1:$BB$1,0),0)-VLOOKUP($M54,$AP:$BB,MATCH($AX$1,$AP$1:$BB$1,0),0)+1))),
IF(OR($M54="안 지정 캐릭터 PP 일반등급",$M54="안 지정 캐릭터 PP 영웅등급"),
  IF(AND(OR($B54=10,$B54=11),$M54=OFFSET($M54,-1,0)),OFFSET(O54,-1,0),
    VLOOKUP($M54,$AP:$BB,MATCH($AX$1,$AP$1:$BB$1,0),0)+INT($E54*(VLOOKUP($M54,$AP:$BB,MATCH($AY$1,$AP$1:$BB$1,0),0)-VLOOKUP($M54,$AP:$BB,MATCH($AX$1,$AP$1:$BB$1,0),0)+1))),
"그외없음")))))</f>
        <v>14</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4200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ca="1">IF(OR(ISNUMBER(N54),N54="삭제",ISBLANK(N54)),"",
IF(LEFT(N54,5)="Equip",IF(MID(N54,7,1)="4","전설",""),
IF(LEFT(N54,5)="Actor",IF(MID(N54,7,1)="2","전설",""),
"그외없음")))</f>
        <v/>
      </c>
      <c r="U54" t="s">
        <v>91</v>
      </c>
      <c r="V54">
        <v>14549</v>
      </c>
      <c r="W54">
        <v>9</v>
      </c>
      <c r="X54" t="s">
        <v>125</v>
      </c>
      <c r="Z54">
        <v>900</v>
      </c>
      <c r="AA54" t="str">
        <f ca="1">IF(ISBLANK(AB54),"",
VLOOKUP(AB54,OFFSET(INDIRECT("$A:$B"),0,MATCH(AB$1&amp;"_Verify",INDIRECT("$1:$1"),0)-1),2,0)
)</f>
        <v>fe</v>
      </c>
      <c r="AB54" t="s">
        <v>82</v>
      </c>
      <c r="AC54" t="s">
        <v>469</v>
      </c>
      <c r="AD54">
        <v>1</v>
      </c>
      <c r="AE54" t="s">
        <v>396</v>
      </c>
      <c r="AG54">
        <v>2500</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IF(OR(ISNUMBER(AC54),AC54="삭제",ISBLANK(AC54)),"",
IF(LEFT(AC54,5)="Equip",IF(MID(AC54,7,1)="4","전설",""),
IF(LEFT(AC54,5)="Actor",IF(MID(AC54,7,1)="2","전설",""),
"그외없음")))</f>
        <v/>
      </c>
      <c r="AJ54" t="str">
        <f>IF(ISBLANK($AB54),"",
IF(AND($B54&gt;=VLOOKUP($AB54,$AP:$AS,3,0),$B54&lt;=VLOOKUP($AB54,$AP:$AS,4,0)),"","슬롯타입이상"))</f>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아주르 스트라이프</v>
      </c>
      <c r="AL54">
        <v>1</v>
      </c>
      <c r="AM54" t="str">
        <f ca="1">IF(ROW()=2,AN54,OFFSET(AM54,-1,0)&amp;IF(LEN(AN54)=0,"",","&amp;AN54))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v>
      </c>
      <c r="AN54" t="str">
        <f ca="1">IF(AL54&lt;&gt;1,"",
"{"""&amp;A$1&amp;""":"&amp;A54
&amp;","""&amp;B$1&amp;""":"&amp;B54
&amp;IF(LEN(AA54)=0,"",","""&amp;AA$1&amp;""":"""&amp;AA54&amp;"""")
&amp;IF(LEN(AC54)=0,"",","""&amp;AC$1&amp;""":"""&amp;AC54&amp;"""")
&amp;IF(LEN(AD54)=0,"",","""&amp;AD$1&amp;""":"&amp;AD54)
&amp;IF(LEN(AE54)=0,"",","""&amp;AE$1&amp;""":"""&amp;AE54&amp;"""")
&amp;IF(LEN(AF54)=0,"",","""&amp;AF$1&amp;""":"&amp;AF54)
&amp;IF(LEN(AG54)=0,"",","""&amp;AG$1&amp;""":"&amp;AG54)&amp;"}")</f>
        <v>{"dy":6,"sl":2,"tp":"fe","vl":"Equip1202","cn":1,"pt":"GO","pr":2500}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5"/>
        <v>1.3495276653171391E-2</v>
      </c>
      <c r="BQ54">
        <f t="shared" ca="1" si="6"/>
        <v>9.4250706880301613E-3</v>
      </c>
      <c r="BR54">
        <f t="shared" ca="1" si="7"/>
        <v>1.0193679918450561E-2</v>
      </c>
      <c r="BS54">
        <f t="shared" ca="1" si="8"/>
        <v>0.44669365721997323</v>
      </c>
      <c r="BT54">
        <f t="shared" ca="1" si="11"/>
        <v>0.3119698397737985</v>
      </c>
      <c r="BU54">
        <f t="shared" ca="1" si="12"/>
        <v>0.33741080530071327</v>
      </c>
      <c r="BV54" t="str">
        <f ca="1">OFFSET([1]EquipTable!$A$1,ROW()-1,0)</f>
        <v>Equip4001</v>
      </c>
    </row>
    <row r="55" spans="1:74">
      <c r="A55">
        <v>6</v>
      </c>
      <c r="B55">
        <v>3</v>
      </c>
      <c r="C55">
        <f>IF(B55&lt;=9,0,
IF(B55=10,1,2))</f>
        <v>0</v>
      </c>
      <c r="D55">
        <f ca="1">RAND()</f>
        <v>0.93346234886528034</v>
      </c>
      <c r="E55">
        <f ca="1">RAND()</f>
        <v>0.86484724016147985</v>
      </c>
      <c r="F55">
        <f ca="1">RAND()</f>
        <v>0.69273616650452896</v>
      </c>
      <c r="G55">
        <f ca="1">RAND()</f>
        <v>8.8351520263527661E-3</v>
      </c>
      <c r="H55">
        <f ca="1">RAND()</f>
        <v>0.90475596702831551</v>
      </c>
      <c r="I55">
        <f ca="1">RAND()</f>
        <v>0.15221824614923429</v>
      </c>
      <c r="M55" t="str">
        <f ca="1">IF(LEN(J55)&lt;&gt;0,J55,VLOOKUP(D55+$B55,$BJ:$BK,MATCH($BK$1,$BJ$1:$BK$1,0),1))</f>
        <v>안 지정 캐릭터 PP 일반등급</v>
      </c>
      <c r="N55">
        <f ca="1">IF(LEN(K55)&lt;&gt;0,
  IF(LEN($J55)=0,"두 칸 모두 입력",
  IF($J55="지정 장비",K55,INDEX($CA:$CA,MATCH(K55,$CB:$CB,0)))),
IF($M55="삭제","삭제",
IF($M55="지정 장비",VLOOKUP($E55,OFFSET($BS:$BV,0,IF($B55=6,1,IF($B55=7,2,0))),MATCH($BV$1,OFFSET($BS$1:$BV$1,0,IF($B55=6,1,IF($B55=7,2,0))),0),1),
IF(OR($M55="캐릭터 상자 일반등급",$M55="캐릭터 상자 영웅등급"),"삭제",
IF(OR($M55="지정 캐릭터",$M55="지정 캐릭터 PP",IF(ISERROR(FIND("지정 캐릭터 LBP",$M55)),0,1)),
  IF(AND(OR($B55=10,$B55=11),$M55=OFFSET($M55,-1,0)),OFFSET(N55,-1,0),VLOOKUP($E55,$BZ:$CA,MATCH($CA$1,$BZ$1:$CA$1,0),1)),
IF(OR($M55="안 지정 캐릭터 영웅등급",$M55="안 지정 캐릭터 PP 일반등급",$M55="안 지정 캐릭터 PP 영웅등급"),
  IF(AND(OR($B55=10,$B55=11),$M55=OFFSET($M55,-1,0)),OFFSET(N55,-1,0),INT($E55*100000)),
"그외없음"))))))</f>
        <v>86484</v>
      </c>
      <c r="O55">
        <f ca="1">IF(LEN(L55)&lt;&gt;0,
  IF(OR(LEN($J55)=0,LEN($K55)=0),"세 칸 모두 입력",L55),
IF($M55="삭제","삭제",
IF(OR($M55="지정 장비",$M55="캐릭터 상자 일반등급",$M55="캐릭터 상자 영웅등급",$M55="지정 캐릭터",IF(ISERROR(FIND("지정 캐릭터 LBP",$M55)),0,1),$M55="안 지정 캐릭터 영웅등급"),1,
IF($M55="지정 캐릭터 PP",
  IF(AND(OR($B55=10,$B55=11),$M55=OFFSET($M55,-1,0)),OFFSET(O55,-1,0),
    VLOOKUP($M55,$AP:$BB,MATCH($AX$1,$AP$1:$BB$1,0),0)+INT($E55*(VLOOKUP($M55,$AP:$BB,MATCH($AY$1,$AP$1:$BB$1,0),0)-VLOOKUP($M55,$AP:$BB,MATCH($AX$1,$AP$1:$BB$1,0),0)+1))),
IF(OR($M55="안 지정 캐릭터 PP 일반등급",$M55="안 지정 캐릭터 PP 영웅등급"),
  IF(AND(OR($B55=10,$B55=11),$M55=OFFSET($M55,-1,0)),OFFSET(O55,-1,0),
    VLOOKUP($M55,$AP:$BB,MATCH($AX$1,$AP$1:$BB$1,0),0)+INT($E55*(VLOOKUP($M55,$AP:$BB,MATCH($AY$1,$AP$1:$BB$1,0),0)-VLOOKUP($M55,$AP:$BB,MATCH($AX$1,$AP$1:$BB$1,0),0)+1))),
"그외없음")))))</f>
        <v>13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3900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ca="1">IF(OR(ISNUMBER(N55),N55="삭제",ISBLANK(N55)),"",
IF(LEFT(N55,5)="Equip",IF(MID(N55,7,1)="4","전설",""),
IF(LEFT(N55,5)="Actor",IF(MID(N55,7,1)="2","전설",""),
"그외없음")))</f>
        <v/>
      </c>
      <c r="U55" t="s">
        <v>91</v>
      </c>
      <c r="V55">
        <v>6437</v>
      </c>
      <c r="W55">
        <v>9</v>
      </c>
      <c r="X55" t="s">
        <v>125</v>
      </c>
      <c r="Z55">
        <v>900</v>
      </c>
      <c r="AA55" t="str">
        <f ca="1">IF(ISBLANK(AB55),"",
VLOOKUP(AB55,OFFSET(INDIRECT("$A:$B"),0,MATCH(AB$1&amp;"_Verify",INDIRECT("$1:$1"),0)-1),2,0)
)</f>
        <v>upn</v>
      </c>
      <c r="AB55" t="s">
        <v>92</v>
      </c>
      <c r="AC55">
        <v>16437</v>
      </c>
      <c r="AD55">
        <v>14</v>
      </c>
      <c r="AE55" t="s">
        <v>445</v>
      </c>
      <c r="AG55">
        <v>2</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IF(OR(ISNUMBER(AC55),AC55="삭제",ISBLANK(AC55)),"",
IF(LEFT(AC55,5)="Equip",IF(MID(AC55,7,1)="4","전설",""),
IF(LEFT(AC55,5)="Actor",IF(MID(AC55,7,1)="2","전설",""),
"그외없음")))</f>
        <v/>
      </c>
      <c r="AJ55" t="str">
        <f>IF(ISBLANK($AB55),"",
IF(AND($B55&gt;=VLOOKUP($AB55,$AP:$AS,3,0),$B55&lt;=VLOOKUP($AB55,$AP:$AS,4,0)),"","슬롯타입이상"))</f>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ca="1">IF(ROW()=2,AN55,OFFSET(AM55,-1,0)&amp;IF(LEN(AN55)=0,"",","&amp;AN55))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v>
      </c>
      <c r="AN55" t="str">
        <f ca="1">IF(AL55&lt;&gt;1,"",
"{"""&amp;A$1&amp;""":"&amp;A55
&amp;","""&amp;B$1&amp;""":"&amp;B55
&amp;IF(LEN(AA55)=0,"",","""&amp;AA$1&amp;""":"""&amp;AA55&amp;"""")
&amp;IF(LEN(AC55)=0,"",","""&amp;AC$1&amp;""":"""&amp;AC55&amp;"""")
&amp;IF(LEN(AD55)=0,"",","""&amp;AD$1&amp;""":"&amp;AD55)
&amp;IF(LEN(AE55)=0,"",","""&amp;AE$1&amp;""":"""&amp;AE55&amp;"""")
&amp;IF(LEN(AF55)=0,"",","""&amp;AF$1&amp;""":"&amp;AF55)
&amp;IF(LEN(AG55)=0,"",","""&amp;AG$1&amp;""":"&amp;AG55)&amp;"}")</f>
        <v>{"dy":6,"sl":3,"tp":"upn","vl":"16437","cn":14,"pt":"DI","pr":2}</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5"/>
        <v>1.3495276653171391E-2</v>
      </c>
      <c r="BQ55">
        <f t="shared" ca="1" si="6"/>
        <v>9.4250706880301613E-3</v>
      </c>
      <c r="BR55">
        <f t="shared" ca="1" si="7"/>
        <v>1.0193679918450561E-2</v>
      </c>
      <c r="BS55">
        <f t="shared" ca="1" si="8"/>
        <v>0.46018893387314463</v>
      </c>
      <c r="BT55">
        <f t="shared" ca="1" si="11"/>
        <v>0.32139491046182866</v>
      </c>
      <c r="BU55">
        <f t="shared" ca="1" si="12"/>
        <v>0.34760448521916382</v>
      </c>
      <c r="BV55" t="str">
        <f ca="1">OFFSET([1]EquipTable!$A$1,ROW()-1,0)</f>
        <v>Equip4002</v>
      </c>
    </row>
    <row r="56" spans="1:74">
      <c r="A56">
        <v>6</v>
      </c>
      <c r="B56">
        <v>4</v>
      </c>
      <c r="C56">
        <f>IF(B56&lt;=9,0,
IF(B56=10,1,2))</f>
        <v>0</v>
      </c>
      <c r="D56">
        <f ca="1">RAND()</f>
        <v>0.30482558188111009</v>
      </c>
      <c r="E56">
        <f ca="1">RAND()</f>
        <v>0.75521454199123461</v>
      </c>
      <c r="F56">
        <f ca="1">RAND()</f>
        <v>0.78699436525675681</v>
      </c>
      <c r="G56">
        <f ca="1">RAND()</f>
        <v>0.44071314852070131</v>
      </c>
      <c r="H56">
        <f ca="1">RAND()</f>
        <v>0.48284156486278729</v>
      </c>
      <c r="I56">
        <f ca="1">RAND()</f>
        <v>0.44081645969971295</v>
      </c>
      <c r="M56" t="str">
        <f ca="1">IF(LEN(J56)&lt;&gt;0,J56,VLOOKUP(D56+$B56,$BJ:$BK,MATCH($BK$1,$BJ$1:$BK$1,0),1))</f>
        <v>안 지정 캐릭터 PP 일반등급</v>
      </c>
      <c r="N56">
        <f ca="1">IF(LEN(K56)&lt;&gt;0,
  IF(LEN($J56)=0,"두 칸 모두 입력",
  IF($J56="지정 장비",K56,INDEX($CA:$CA,MATCH(K56,$CB:$CB,0)))),
IF($M56="삭제","삭제",
IF($M56="지정 장비",VLOOKUP($E56,OFFSET($BS:$BV,0,IF($B56=6,1,IF($B56=7,2,0))),MATCH($BV$1,OFFSET($BS$1:$BV$1,0,IF($B56=6,1,IF($B56=7,2,0))),0),1),
IF(OR($M56="캐릭터 상자 일반등급",$M56="캐릭터 상자 영웅등급"),"삭제",
IF(OR($M56="지정 캐릭터",$M56="지정 캐릭터 PP",IF(ISERROR(FIND("지정 캐릭터 LBP",$M56)),0,1)),
  IF(AND(OR($B56=10,$B56=11),$M56=OFFSET($M56,-1,0)),OFFSET(N56,-1,0),VLOOKUP($E56,$BZ:$CA,MATCH($CA$1,$BZ$1:$CA$1,0),1)),
IF(OR($M56="안 지정 캐릭터 영웅등급",$M56="안 지정 캐릭터 PP 일반등급",$M56="안 지정 캐릭터 PP 영웅등급"),
  IF(AND(OR($B56=10,$B56=11),$M56=OFFSET($M56,-1,0)),OFFSET(N56,-1,0),INT($E56*100000)),
"그외없음"))))))</f>
        <v>75521</v>
      </c>
      <c r="O56">
        <f ca="1">IF(LEN(L56)&lt;&gt;0,
  IF(OR(LEN($J56)=0,LEN($K56)=0),"세 칸 모두 입력",L56),
IF($M56="삭제","삭제",
IF(OR($M56="지정 장비",$M56="캐릭터 상자 일반등급",$M56="캐릭터 상자 영웅등급",$M56="지정 캐릭터",IF(ISERROR(FIND("지정 캐릭터 LBP",$M56)),0,1),$M56="안 지정 캐릭터 영웅등급"),1,
IF($M56="지정 캐릭터 PP",
  IF(AND(OR($B56=10,$B56=11),$M56=OFFSET($M56,-1,0)),OFFSET(O56,-1,0),
    VLOOKUP($M56,$AP:$BB,MATCH($AX$1,$AP$1:$BB$1,0),0)+INT($E56*(VLOOKUP($M56,$AP:$BB,MATCH($AY$1,$AP$1:$BB$1,0),0)-VLOOKUP($M56,$AP:$BB,MATCH($AX$1,$AP$1:$BB$1,0),0)+1))),
IF(OR($M56="안 지정 캐릭터 PP 일반등급",$M56="안 지정 캐릭터 PP 영웅등급"),
  IF(AND(OR($B56=10,$B56=11),$M56=OFFSET($M56,-1,0)),OFFSET(O56,-1,0),
    VLOOKUP($M56,$AP:$BB,MATCH($AX$1,$AP$1:$BB$1,0),0)+INT($E56*(VLOOKUP($M56,$AP:$BB,MATCH($AY$1,$AP$1:$BB$1,0),0)-VLOOKUP($M56,$AP:$BB,MATCH($AX$1,$AP$1:$BB$1,0),0)+1))),
"그외없음")))))</f>
        <v>12</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3600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ca="1">IF(OR(ISNUMBER(N56),N56="삭제",ISBLANK(N56)),"",
IF(LEFT(N56,5)="Equip",IF(MID(N56,7,1)="4","전설",""),
IF(LEFT(N56,5)="Actor",IF(MID(N56,7,1)="2","전설",""),
"그외없음")))</f>
        <v/>
      </c>
      <c r="U56" t="s">
        <v>92</v>
      </c>
      <c r="V56">
        <v>88038</v>
      </c>
      <c r="W56">
        <v>14</v>
      </c>
      <c r="X56" t="s">
        <v>125</v>
      </c>
      <c r="Z56">
        <v>1400</v>
      </c>
      <c r="AA56" t="str">
        <f ca="1">IF(ISBLANK(AB56),"",
VLOOKUP(AB56,OFFSET(INDIRECT("$A:$B"),0,MATCH(AB$1&amp;"_Verify",INDIRECT("$1:$1"),0)-1),2,0)
)</f>
        <v>fe</v>
      </c>
      <c r="AB56" t="s">
        <v>82</v>
      </c>
      <c r="AC56" t="s">
        <v>413</v>
      </c>
      <c r="AD56">
        <v>1</v>
      </c>
      <c r="AE56" t="s">
        <v>125</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IF(OR(ISNUMBER(AC56),AC56="삭제",ISBLANK(AC56)),"",
IF(LEFT(AC56,5)="Equip",IF(MID(AC56,7,1)="4","전설",""),
IF(LEFT(AC56,5)="Actor",IF(MID(AC56,7,1)="2","전설",""),
"그외없음")))</f>
        <v/>
      </c>
      <c r="AJ56" t="str">
        <f>IF(ISBLANK($AB56),"",
IF(AND($B56&gt;=VLOOKUP($AB56,$AP:$AS,3,0),$B56&lt;=VLOOKUP($AB56,$AP:$AS,4,0)),"","슬롯타입이상"))</f>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주홍 스킨</v>
      </c>
      <c r="AL56">
        <v>1</v>
      </c>
      <c r="AM56" t="str">
        <f ca="1">IF(ROW()=2,AN56,OFFSET(AM56,-1,0)&amp;IF(LEN(AN56)=0,"",","&amp;AN56))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v>
      </c>
      <c r="AN56" t="str">
        <f ca="1">IF(AL56&lt;&gt;1,"",
"{"""&amp;A$1&amp;""":"&amp;A56
&amp;","""&amp;B$1&amp;""":"&amp;B56
&amp;IF(LEN(AA56)=0,"",","""&amp;AA$1&amp;""":"""&amp;AA56&amp;"""")
&amp;IF(LEN(AC56)=0,"",","""&amp;AC$1&amp;""":"""&amp;AC56&amp;"""")
&amp;IF(LEN(AD56)=0,"",","""&amp;AD$1&amp;""":"&amp;AD56)
&amp;IF(LEN(AE56)=0,"",","""&amp;AE$1&amp;""":"""&amp;AE56&amp;"""")
&amp;IF(LEN(AF56)=0,"",","""&amp;AF$1&amp;""":"&amp;AF56)
&amp;IF(LEN(AG56)=0,"",","""&amp;AG$1&amp;""":"&amp;AG56)&amp;"}")</f>
        <v>{"dy":6,"sl":4,"tp":"fe","vl":"Equip5102","cn":1,"pt":"GO","pr":1300}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5"/>
        <v>1.3495276653171391E-2</v>
      </c>
      <c r="BQ56">
        <f t="shared" ca="1" si="6"/>
        <v>9.4250706880301613E-3</v>
      </c>
      <c r="BR56">
        <f t="shared" ca="1" si="7"/>
        <v>1.0193679918450561E-2</v>
      </c>
      <c r="BS56">
        <f t="shared" ca="1" si="8"/>
        <v>0.47368421052631604</v>
      </c>
      <c r="BT56">
        <f t="shared" ca="1" si="11"/>
        <v>0.33081998114985883</v>
      </c>
      <c r="BU56">
        <f t="shared" ca="1" si="12"/>
        <v>0.35779816513761437</v>
      </c>
      <c r="BV56" t="str">
        <f ca="1">OFFSET([1]EquipTable!$A$1,ROW()-1,0)</f>
        <v>Equip4101</v>
      </c>
    </row>
    <row r="57" spans="1:74">
      <c r="A57">
        <v>6</v>
      </c>
      <c r="B57">
        <v>5</v>
      </c>
      <c r="C57">
        <f>IF(B57&lt;=9,0,
IF(B57=10,1,2))</f>
        <v>0</v>
      </c>
      <c r="D57">
        <f ca="1">RAND()</f>
        <v>0.11423545275602154</v>
      </c>
      <c r="E57">
        <f ca="1">RAND()</f>
        <v>0.63776456944988291</v>
      </c>
      <c r="F57">
        <f ca="1">RAND()</f>
        <v>0.26789587175280416</v>
      </c>
      <c r="G57">
        <f ca="1">RAND()</f>
        <v>0.68723265668178113</v>
      </c>
      <c r="H57">
        <f ca="1">RAND()</f>
        <v>0.49302221584950823</v>
      </c>
      <c r="I57">
        <f ca="1">RAND()</f>
        <v>0.1535455649809141</v>
      </c>
      <c r="M57" t="str">
        <f ca="1">IF(LEN(J57)&lt;&gt;0,J57,VLOOKUP(D57+$B57,$BJ:$BK,MATCH($BK$1,$BJ$1:$BK$1,0),1))</f>
        <v>지정 장비</v>
      </c>
      <c r="N57" t="str">
        <f ca="1">IF(LEN(K57)&lt;&gt;0,
  IF(LEN($J57)=0,"두 칸 모두 입력",
  IF($J57="지정 장비",K57,INDEX($CA:$CA,MATCH(K57,$CB:$CB,0)))),
IF($M57="삭제","삭제",
IF($M57="지정 장비",VLOOKUP($E57,OFFSET($BS:$BV,0,IF($B57=6,1,IF($B57=7,2,0))),MATCH($BV$1,OFFSET($BS$1:$BV$1,0,IF($B57=6,1,IF($B57=7,2,0))),0),1),
IF(OR($M57="캐릭터 상자 일반등급",$M57="캐릭터 상자 영웅등급"),"삭제",
IF(OR($M57="지정 캐릭터",$M57="지정 캐릭터 PP",IF(ISERROR(FIND("지정 캐릭터 LBP",$M57)),0,1)),
  IF(AND(OR($B57=10,$B57=11),$M57=OFFSET($M57,-1,0)),OFFSET(N57,-1,0),VLOOKUP($E57,$BZ:$CA,MATCH($CA$1,$BZ$1:$CA$1,0),1)),
IF(OR($M57="안 지정 캐릭터 영웅등급",$M57="안 지정 캐릭터 PP 일반등급",$M57="안 지정 캐릭터 PP 영웅등급"),
  IF(AND(OR($B57=10,$B57=11),$M57=OFFSET($M57,-1,0)),OFFSET(N57,-1,0),INT($E57*100000)),
"그외없음"))))))</f>
        <v>Equip5202</v>
      </c>
      <c r="O57">
        <f ca="1">IF(LEN(L57)&lt;&gt;0,
  IF(OR(LEN($J57)=0,LEN($K57)=0),"세 칸 모두 입력",L57),
IF($M57="삭제","삭제",
IF(OR($M57="지정 장비",$M57="캐릭터 상자 일반등급",$M57="캐릭터 상자 영웅등급",$M57="지정 캐릭터",IF(ISERROR(FIND("지정 캐릭터 LBP",$M57)),0,1),$M57="안 지정 캐릭터 영웅등급"),1,
IF($M57="지정 캐릭터 PP",
  IF(AND(OR($B57=10,$B57=11),$M57=OFFSET($M57,-1,0)),OFFSET(O57,-1,0),
    VLOOKUP($M57,$AP:$BB,MATCH($AX$1,$AP$1:$BB$1,0),0)+INT($E57*(VLOOKUP($M57,$AP:$BB,MATCH($AY$1,$AP$1:$BB$1,0),0)-VLOOKUP($M57,$AP:$BB,MATCH($AX$1,$AP$1:$BB$1,0),0)+1))),
IF(OR($M57="안 지정 캐릭터 PP 일반등급",$M57="안 지정 캐릭터 PP 영웅등급"),
  IF(AND(OR($B57=10,$B57=11),$M57=OFFSET($M57,-1,0)),OFFSET(O57,-1,0),
    VLOOKUP($M57,$AP:$BB,MATCH($AX$1,$AP$1:$BB$1,0),0)+INT($E57*(VLOOKUP($M57,$AP:$BB,MATCH($AY$1,$AP$1:$BB$1,0),0)-VLOOKUP($M57,$AP:$BB,MATCH($AX$1,$AP$1:$BB$1,0),0)+1))),
"그외없음")))))</f>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2600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ca="1">IF(OR(ISNUMBER(N57),N57="삭제",ISBLANK(N57)),"",
IF(LEFT(N57,5)="Equip",IF(MID(N57,7,1)="4","전설",""),
IF(LEFT(N57,5)="Actor",IF(MID(N57,7,1)="2","전설",""),
"그외없음")))</f>
        <v/>
      </c>
      <c r="U57" t="s">
        <v>91</v>
      </c>
      <c r="V57">
        <v>53507</v>
      </c>
      <c r="W57">
        <v>12</v>
      </c>
      <c r="X57" t="s">
        <v>125</v>
      </c>
      <c r="Z57">
        <v>1200</v>
      </c>
      <c r="AA57" t="str">
        <f ca="1">IF(ISBLANK(AB57),"",
VLOOKUP(AB57,OFFSET(INDIRECT("$A:$B"),0,MATCH(AB$1&amp;"_Verify",INDIRECT("$1:$1"),0)-1),2,0)
)</f>
        <v>fe</v>
      </c>
      <c r="AB57" t="s">
        <v>82</v>
      </c>
      <c r="AC57" t="s">
        <v>447</v>
      </c>
      <c r="AD57">
        <v>1</v>
      </c>
      <c r="AE57" t="s">
        <v>125</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IF(OR(ISNUMBER(AC57),AC57="삭제",ISBLANK(AC57)),"",
IF(LEFT(AC57,5)="Equip",IF(MID(AC57,7,1)="4","전설",""),
IF(LEFT(AC57,5)="Actor",IF(MID(AC57,7,1)="2","전설",""),
"그외없음")))</f>
        <v/>
      </c>
      <c r="AJ57" t="str">
        <f>IF(ISBLANK($AB57),"",
IF(AND($B57&gt;=VLOOKUP($AB57,$AP:$AS,3,0),$B57&lt;=VLOOKUP($AB57,$AP:$AS,4,0)),"","슬롯타입이상"))</f>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태양과 달과 별</v>
      </c>
      <c r="AL57">
        <v>1</v>
      </c>
      <c r="AM57" t="str">
        <f ca="1">IF(ROW()=2,AN57,OFFSET(AM57,-1,0)&amp;IF(LEN(AN57)=0,"",","&amp;AN57))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v>
      </c>
      <c r="AN57" t="str">
        <f ca="1">IF(AL57&lt;&gt;1,"",
"{"""&amp;A$1&amp;""":"&amp;A57
&amp;","""&amp;B$1&amp;""":"&amp;B57
&amp;IF(LEN(AA57)=0,"",","""&amp;AA$1&amp;""":"""&amp;AA57&amp;"""")
&amp;IF(LEN(AC57)=0,"",","""&amp;AC$1&amp;""":"""&amp;AC57&amp;"""")
&amp;IF(LEN(AD57)=0,"",","""&amp;AD$1&amp;""":"&amp;AD57)
&amp;IF(LEN(AE57)=0,"",","""&amp;AE$1&amp;""":"""&amp;AE57&amp;"""")
&amp;IF(LEN(AF57)=0,"",","""&amp;AF$1&amp;""":"&amp;AF57)
&amp;IF(LEN(AG57)=0,"",","""&amp;AG$1&amp;""":"&amp;AG57)&amp;"}")</f>
        <v>{"dy":6,"sl":5,"tp":"fe","vl":"Equip3302","cn":1,"pt":"GO","pr":7200}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5"/>
        <v>1.3495276653171391E-2</v>
      </c>
      <c r="BQ57">
        <f t="shared" ca="1" si="6"/>
        <v>9.4250706880301613E-3</v>
      </c>
      <c r="BR57">
        <f t="shared" ca="1" si="7"/>
        <v>1.0193679918450561E-2</v>
      </c>
      <c r="BS57">
        <f t="shared" ca="1" si="8"/>
        <v>0.48717948717948745</v>
      </c>
      <c r="BT57">
        <f t="shared" ca="1" si="11"/>
        <v>0.340245051837889</v>
      </c>
      <c r="BU57">
        <f t="shared" ca="1" si="12"/>
        <v>0.36799184505606491</v>
      </c>
      <c r="BV57" t="str">
        <f ca="1">OFFSET([1]EquipTable!$A$1,ROW()-1,0)</f>
        <v>Equip4102</v>
      </c>
    </row>
    <row r="58" spans="1:74">
      <c r="A58">
        <v>6</v>
      </c>
      <c r="B58">
        <v>6</v>
      </c>
      <c r="C58">
        <f>IF(B58&lt;=9,0,
IF(B58=10,1,2))</f>
        <v>0</v>
      </c>
      <c r="D58">
        <f ca="1">RAND()</f>
        <v>0.49928836029660095</v>
      </c>
      <c r="E58">
        <f ca="1">RAND()</f>
        <v>0.93047356967162487</v>
      </c>
      <c r="F58">
        <f ca="1">RAND()</f>
        <v>0.7628516795873368</v>
      </c>
      <c r="G58">
        <f ca="1">RAND()</f>
        <v>0.36493985775702231</v>
      </c>
      <c r="H58">
        <f ca="1">RAND()</f>
        <v>0.86195446763479666</v>
      </c>
      <c r="I58">
        <f ca="1">RAND()</f>
        <v>0.93674543919069164</v>
      </c>
      <c r="M58" t="str">
        <f ca="1">IF(LEN(J58)&lt;&gt;0,J58,VLOOKUP(D58+$B58,$BJ:$BK,MATCH($BK$1,$BJ$1:$BK$1,0),1))</f>
        <v>지정 장비</v>
      </c>
      <c r="N58" t="str">
        <f ca="1">IF(LEN(K58)&lt;&gt;0,
  IF(LEN($J58)=0,"두 칸 모두 입력",
  IF($J58="지정 장비",K58,INDEX($CA:$CA,MATCH(K58,$CB:$CB,0)))),
IF($M58="삭제","삭제",
IF($M58="지정 장비",VLOOKUP($E58,OFFSET($BS:$BV,0,IF($B58=6,1,IF($B58=7,2,0))),MATCH($BV$1,OFFSET($BS$1:$BV$1,0,IF($B58=6,1,IF($B58=7,2,0))),0),1),
IF(OR($M58="캐릭터 상자 일반등급",$M58="캐릭터 상자 영웅등급"),"삭제",
IF(OR($M58="지정 캐릭터",$M58="지정 캐릭터 PP",IF(ISERROR(FIND("지정 캐릭터 LBP",$M58)),0,1)),
  IF(AND(OR($B58=10,$B58=11),$M58=OFFSET($M58,-1,0)),OFFSET(N58,-1,0),VLOOKUP($E58,$BZ:$CA,MATCH($CA$1,$BZ$1:$CA$1,0),1)),
IF(OR($M58="안 지정 캐릭터 영웅등급",$M58="안 지정 캐릭터 PP 일반등급",$M58="안 지정 캐릭터 PP 영웅등급"),
  IF(AND(OR($B58=10,$B58=11),$M58=OFFSET($M58,-1,0)),OFFSET(N58,-1,0),INT($E58*100000)),
"그외없음"))))))</f>
        <v>Equip8001</v>
      </c>
      <c r="O58">
        <f ca="1">IF(LEN(L58)&lt;&gt;0,
  IF(OR(LEN($J58)=0,LEN($K58)=0),"세 칸 모두 입력",L58),
IF($M58="삭제","삭제",
IF(OR($M58="지정 장비",$M58="캐릭터 상자 일반등급",$M58="캐릭터 상자 영웅등급",$M58="지정 캐릭터",IF(ISERROR(FIND("지정 캐릭터 LBP",$M58)),0,1),$M58="안 지정 캐릭터 영웅등급"),1,
IF($M58="지정 캐릭터 PP",
  IF(AND(OR($B58=10,$B58=11),$M58=OFFSET($M58,-1,0)),OFFSET(O58,-1,0),
    VLOOKUP($M58,$AP:$BB,MATCH($AX$1,$AP$1:$BB$1,0),0)+INT($E58*(VLOOKUP($M58,$AP:$BB,MATCH($AY$1,$AP$1:$BB$1,0),0)-VLOOKUP($M58,$AP:$BB,MATCH($AX$1,$AP$1:$BB$1,0),0)+1))),
IF(OR($M58="안 지정 캐릭터 PP 일반등급",$M58="안 지정 캐릭터 PP 영웅등급"),
  IF(AND(OR($B58=10,$B58=11),$M58=OFFSET($M58,-1,0)),OFFSET(O58,-1,0),
    VLOOKUP($M58,$AP:$BB,MATCH($AX$1,$AP$1:$BB$1,0),0)+INT($E58*(VLOOKUP($M58,$AP:$BB,MATCH($AY$1,$AP$1:$BB$1,0),0)-VLOOKUP($M58,$AP:$BB,MATCH($AX$1,$AP$1:$BB$1,0),0)+1))),
"그외없음")))))</f>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5500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ca="1">IF(OR(ISNUMBER(N58),N58="삭제",ISBLANK(N58)),"",
IF(LEFT(N58,5)="Equip",IF(MID(N58,7,1)="4","전설",""),
IF(LEFT(N58,5)="Actor",IF(MID(N58,7,1)="2","전설",""),
"그외없음")))</f>
        <v/>
      </c>
      <c r="U58" t="s">
        <v>82</v>
      </c>
      <c r="V58" t="s">
        <v>252</v>
      </c>
      <c r="W58">
        <v>1</v>
      </c>
      <c r="X58" t="s">
        <v>125</v>
      </c>
      <c r="Z58">
        <v>7200</v>
      </c>
      <c r="AA58" t="str">
        <f ca="1">IF(ISBLANK(AB58),"",
VLOOKUP(AB58,OFFSET(INDIRECT("$A:$B"),0,MATCH(AB$1&amp;"_Verify",INDIRECT("$1:$1"),0)-1),2,0)
)</f>
        <v>uph</v>
      </c>
      <c r="AB58" t="s">
        <v>91</v>
      </c>
      <c r="AC58">
        <v>78038</v>
      </c>
      <c r="AD58">
        <v>7</v>
      </c>
      <c r="AE58" t="s">
        <v>125</v>
      </c>
      <c r="AG58">
        <v>2100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IF(OR(ISNUMBER(AC58),AC58="삭제",ISBLANK(AC58)),"",
IF(LEFT(AC58,5)="Equip",IF(MID(AC58,7,1)="4","전설",""),
IF(LEFT(AC58,5)="Actor",IF(MID(AC58,7,1)="2","전설",""),
"그외없음")))</f>
        <v/>
      </c>
      <c r="AJ58" t="str">
        <f>IF(ISBLANK($AB58),"",
IF(AND($B58&gt;=VLOOKUP($AB58,$AP:$AS,3,0),$B58&lt;=VLOOKUP($AB58,$AP:$AS,4,0)),"","슬롯타입이상"))</f>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ca="1">IF(ROW()=2,AN58,OFFSET(AM58,-1,0)&amp;IF(LEN(AN58)=0,"",","&amp;AN58))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v>
      </c>
      <c r="AN58" t="str">
        <f ca="1">IF(AL58&lt;&gt;1,"",
"{"""&amp;A$1&amp;""":"&amp;A58
&amp;","""&amp;B$1&amp;""":"&amp;B58
&amp;IF(LEN(AA58)=0,"",","""&amp;AA$1&amp;""":"""&amp;AA58&amp;"""")
&amp;IF(LEN(AC58)=0,"",","""&amp;AC$1&amp;""":"""&amp;AC58&amp;"""")
&amp;IF(LEN(AD58)=0,"",","""&amp;AD$1&amp;""":"&amp;AD58)
&amp;IF(LEN(AE58)=0,"",","""&amp;AE$1&amp;""":"""&amp;AE58&amp;"""")
&amp;IF(LEN(AF58)=0,"",","""&amp;AF$1&amp;""":"&amp;AF58)
&amp;IF(LEN(AG58)=0,"",","""&amp;AG$1&amp;""":"&amp;AG58)&amp;"}")</f>
        <v>{"dy":6,"sl":6,"tp":"uph","vl":"78038","cn":7,"pt":"GO","pr":2100}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5"/>
        <v>1.3495276653171391E-2</v>
      </c>
      <c r="BQ58">
        <f t="shared" ca="1" si="6"/>
        <v>9.4250706880301613E-3</v>
      </c>
      <c r="BR58">
        <f t="shared" ca="1" si="7"/>
        <v>1.0193679918450561E-2</v>
      </c>
      <c r="BS58">
        <f t="shared" ca="1" si="8"/>
        <v>0.50067476383265885</v>
      </c>
      <c r="BT58">
        <f t="shared" ca="1" si="11"/>
        <v>0.34967012252591917</v>
      </c>
      <c r="BU58">
        <f t="shared" ca="1" si="12"/>
        <v>0.37818552497451546</v>
      </c>
      <c r="BV58" t="str">
        <f ca="1">OFFSET([1]EquipTable!$A$1,ROW()-1,0)</f>
        <v>Equip4201</v>
      </c>
    </row>
    <row r="59" spans="1:74">
      <c r="A59">
        <v>6</v>
      </c>
      <c r="B59">
        <v>7</v>
      </c>
      <c r="C59">
        <f>IF(B59&lt;=9,0,
IF(B59=10,1,2))</f>
        <v>0</v>
      </c>
      <c r="D59">
        <f ca="1">RAND()</f>
        <v>0.45989118684556241</v>
      </c>
      <c r="E59">
        <f ca="1">RAND()</f>
        <v>0.78543306722468409</v>
      </c>
      <c r="F59">
        <f ca="1">RAND()</f>
        <v>5.1808491861750072E-3</v>
      </c>
      <c r="G59">
        <f ca="1">RAND()</f>
        <v>0.12935347029650146</v>
      </c>
      <c r="H59">
        <f ca="1">RAND()</f>
        <v>0.82553956117874827</v>
      </c>
      <c r="I59">
        <f ca="1">RAND()</f>
        <v>0.8795930190348924</v>
      </c>
      <c r="M59" t="str">
        <f ca="1">IF(LEN(J59)&lt;&gt;0,J59,VLOOKUP(D59+$B59,$BJ:$BK,MATCH($BK$1,$BJ$1:$BK$1,0),1))</f>
        <v>지정 장비</v>
      </c>
      <c r="N59" t="str">
        <f ca="1">IF(LEN(K59)&lt;&gt;0,
  IF(LEN($J59)=0,"두 칸 모두 입력",
  IF($J59="지정 장비",K59,INDEX($CA:$CA,MATCH(K59,$CB:$CB,0)))),
IF($M59="삭제","삭제",
IF($M59="지정 장비",VLOOKUP($E59,OFFSET($BS:$BV,0,IF($B59=6,1,IF($B59=7,2,0))),MATCH($BV$1,OFFSET($BS$1:$BV$1,0,IF($B59=6,1,IF($B59=7,2,0))),0),1),
IF(OR($M59="캐릭터 상자 일반등급",$M59="캐릭터 상자 영웅등급"),"삭제",
IF(OR($M59="지정 캐릭터",$M59="지정 캐릭터 PP",IF(ISERROR(FIND("지정 캐릭터 LBP",$M59)),0,1)),
  IF(AND(OR($B59=10,$B59=11),$M59=OFFSET($M59,-1,0)),OFFSET(N59,-1,0),VLOOKUP($E59,$BZ:$CA,MATCH($CA$1,$BZ$1:$CA$1,0),1)),
IF(OR($M59="안 지정 캐릭터 영웅등급",$M59="안 지정 캐릭터 PP 일반등급",$M59="안 지정 캐릭터 PP 영웅등급"),
  IF(AND(OR($B59=10,$B59=11),$M59=OFFSET($M59,-1,0)),OFFSET(N59,-1,0),INT($E59*100000)),
"그외없음"))))))</f>
        <v>Equip8101</v>
      </c>
      <c r="O59">
        <f ca="1">IF(LEN(L59)&lt;&gt;0,
  IF(OR(LEN($J59)=0,LEN($K59)=0),"세 칸 모두 입력",L59),
IF($M59="삭제","삭제",
IF(OR($M59="지정 장비",$M59="캐릭터 상자 일반등급",$M59="캐릭터 상자 영웅등급",$M59="지정 캐릭터",IF(ISERROR(FIND("지정 캐릭터 LBP",$M59)),0,1),$M59="안 지정 캐릭터 영웅등급"),1,
IF($M59="지정 캐릭터 PP",
  IF(AND(OR($B59=10,$B59=11),$M59=OFFSET($M59,-1,0)),OFFSET(O59,-1,0),
    VLOOKUP($M59,$AP:$BB,MATCH($AX$1,$AP$1:$BB$1,0),0)+INT($E59*(VLOOKUP($M59,$AP:$BB,MATCH($AY$1,$AP$1:$BB$1,0),0)-VLOOKUP($M59,$AP:$BB,MATCH($AX$1,$AP$1:$BB$1,0),0)+1))),
IF(OR($M59="안 지정 캐릭터 PP 일반등급",$M59="안 지정 캐릭터 PP 영웅등급"),
  IF(AND(OR($B59=10,$B59=11),$M59=OFFSET($M59,-1,0)),OFFSET(O59,-1,0),
    VLOOKUP($M59,$AP:$BB,MATCH($AX$1,$AP$1:$BB$1,0),0)+INT($E59*(VLOOKUP($M59,$AP:$BB,MATCH($AY$1,$AP$1:$BB$1,0),0)-VLOOKUP($M59,$AP:$BB,MATCH($AX$1,$AP$1:$BB$1,0),0)+1))),
"그외없음")))))</f>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8400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ca="1">IF(OR(ISNUMBER(N59),N59="삭제",ISBLANK(N59)),"",
IF(LEFT(N59,5)="Equip",IF(MID(N59,7,1)="4","전설",""),
IF(LEFT(N59,5)="Actor",IF(MID(N59,7,1)="2","전설",""),
"그외없음")))</f>
        <v/>
      </c>
      <c r="U59" t="s">
        <v>82</v>
      </c>
      <c r="V59" t="s">
        <v>187</v>
      </c>
      <c r="W59">
        <v>1</v>
      </c>
      <c r="X59" t="s">
        <v>125</v>
      </c>
      <c r="Z59">
        <v>7700</v>
      </c>
      <c r="AA59" t="str">
        <f ca="1">IF(ISBLANK(AB59),"",
VLOOKUP(AB59,OFFSET(INDIRECT("$A:$B"),0,MATCH(AB$1&amp;"_Verify",INDIRECT("$1:$1"),0)-1),2,0)
)</f>
        <v>fe</v>
      </c>
      <c r="AB59" t="s">
        <v>82</v>
      </c>
      <c r="AC59" t="s">
        <v>433</v>
      </c>
      <c r="AD59">
        <v>1</v>
      </c>
      <c r="AE59" t="s">
        <v>125</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IF(OR(ISNUMBER(AC59),AC59="삭제",ISBLANK(AC59)),"",
IF(LEFT(AC59,5)="Equip",IF(MID(AC59,7,1)="4","전설",""),
IF(LEFT(AC59,5)="Actor",IF(MID(AC59,7,1)="2","전설",""),
"그외없음")))</f>
        <v/>
      </c>
      <c r="AJ59" t="str">
        <f>IF(ISBLANK($AB59),"",
IF(AND($B59&gt;=VLOOKUP($AB59,$AP:$AS,3,0),$B59&lt;=VLOOKUP($AB59,$AP:$AS,4,0)),"","슬롯타입이상"))</f>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왕조의 블레이드</v>
      </c>
      <c r="AL59">
        <v>1</v>
      </c>
      <c r="AM59" t="str">
        <f ca="1">IF(ROW()=2,AN59,OFFSET(AM59,-1,0)&amp;IF(LEN(AN59)=0,"",","&amp;AN59))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v>
      </c>
      <c r="AN59" t="str">
        <f ca="1">IF(AL59&lt;&gt;1,"",
"{"""&amp;A$1&amp;""":"&amp;A59
&amp;","""&amp;B$1&amp;""":"&amp;B59
&amp;IF(LEN(AA59)=0,"",","""&amp;AA$1&amp;""":"""&amp;AA59&amp;"""")
&amp;IF(LEN(AC59)=0,"",","""&amp;AC$1&amp;""":"""&amp;AC59&amp;"""")
&amp;IF(LEN(AD59)=0,"",","""&amp;AD$1&amp;""":"&amp;AD59)
&amp;IF(LEN(AE59)=0,"",","""&amp;AE$1&amp;""":"""&amp;AE59&amp;"""")
&amp;IF(LEN(AF59)=0,"",","""&amp;AF$1&amp;""":"&amp;AF59)
&amp;IF(LEN(AG59)=0,"",","""&amp;AG$1&amp;""":"&amp;AG59)&amp;"}")</f>
        <v>{"dy":6,"sl":7,"tp":"fe","vl":"Equip8102","cn":1,"pt":"GO","pr":7700}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5"/>
        <v>1.3495276653171391E-2</v>
      </c>
      <c r="BQ59">
        <f t="shared" ca="1" si="6"/>
        <v>9.4250706880301613E-3</v>
      </c>
      <c r="BR59">
        <f t="shared" ca="1" si="7"/>
        <v>1.0193679918450561E-2</v>
      </c>
      <c r="BS59">
        <f t="shared" ca="1" si="8"/>
        <v>0.51417004048583026</v>
      </c>
      <c r="BT59">
        <f t="shared" ca="1" si="11"/>
        <v>0.35909519321394934</v>
      </c>
      <c r="BU59">
        <f t="shared" ca="1" si="12"/>
        <v>0.38837920489296601</v>
      </c>
      <c r="BV59" t="str">
        <f ca="1">OFFSET([1]EquipTable!$A$1,ROW()-1,0)</f>
        <v>Equip4202</v>
      </c>
    </row>
    <row r="60" spans="1:74">
      <c r="A60">
        <v>6</v>
      </c>
      <c r="B60">
        <v>8</v>
      </c>
      <c r="C60">
        <f>IF(B60&lt;=9,0,
IF(B60=10,1,2))</f>
        <v>0</v>
      </c>
      <c r="D60">
        <f ca="1">RAND()</f>
        <v>9.3826966255359023E-2</v>
      </c>
      <c r="E60">
        <f ca="1">RAND()</f>
        <v>0.59054642851624273</v>
      </c>
      <c r="F60">
        <f ca="1">RAND()</f>
        <v>0.79345972961140665</v>
      </c>
      <c r="G60">
        <f ca="1">RAND()</f>
        <v>0.67359124519076119</v>
      </c>
      <c r="H60">
        <f ca="1">RAND()</f>
        <v>0.2132427859519257</v>
      </c>
      <c r="I60">
        <f ca="1">RAND()</f>
        <v>0.42922496364927343</v>
      </c>
      <c r="M60" t="str">
        <f ca="1">IF(LEN(J60)&lt;&gt;0,J60,VLOOKUP(D60+$B60,$BJ:$BK,MATCH($BK$1,$BJ$1:$BK$1,0),1))</f>
        <v>삭제</v>
      </c>
      <c r="N60" t="str">
        <f ca="1">IF(LEN(K60)&lt;&gt;0,
  IF(LEN($J60)=0,"두 칸 모두 입력",
  IF($J60="지정 장비",K60,INDEX($CA:$CA,MATCH(K60,$CB:$CB,0)))),
IF($M60="삭제","삭제",
IF($M60="지정 장비",VLOOKUP($E60,OFFSET($BS:$BV,0,IF($B60=6,1,IF($B60=7,2,0))),MATCH($BV$1,OFFSET($BS$1:$BV$1,0,IF($B60=6,1,IF($B60=7,2,0))),0),1),
IF(OR($M60="캐릭터 상자 일반등급",$M60="캐릭터 상자 영웅등급"),"삭제",
IF(OR($M60="지정 캐릭터",$M60="지정 캐릭터 PP",IF(ISERROR(FIND("지정 캐릭터 LBP",$M60)),0,1)),
  IF(AND(OR($B60=10,$B60=11),$M60=OFFSET($M60,-1,0)),OFFSET(N60,-1,0),VLOOKUP($E60,$BZ:$CA,MATCH($CA$1,$BZ$1:$CA$1,0),1)),
IF(OR($M60="안 지정 캐릭터 영웅등급",$M60="안 지정 캐릭터 PP 일반등급",$M60="안 지정 캐릭터 PP 영웅등급"),
  IF(AND(OR($B60=10,$B60=11),$M60=OFFSET($M60,-1,0)),OFFSET(N60,-1,0),INT($E60*100000)),
"그외없음"))))))</f>
        <v>삭제</v>
      </c>
      <c r="O60" t="str">
        <f ca="1">IF(LEN(L60)&lt;&gt;0,
  IF(OR(LEN($J60)=0,LEN($K60)=0),"세 칸 모두 입력",L60),
IF($M60="삭제","삭제",
IF(OR($M60="지정 장비",$M60="캐릭터 상자 일반등급",$M60="캐릭터 상자 영웅등급",$M60="지정 캐릭터",IF(ISERROR(FIND("지정 캐릭터 LBP",$M60)),0,1),$M60="안 지정 캐릭터 영웅등급"),1,
IF($M60="지정 캐릭터 PP",
  IF(AND(OR($B60=10,$B60=11),$M60=OFFSET($M60,-1,0)),OFFSET(O60,-1,0),
    VLOOKUP($M60,$AP:$BB,MATCH($AX$1,$AP$1:$BB$1,0),0)+INT($E60*(VLOOKUP($M60,$AP:$BB,MATCH($AY$1,$AP$1:$BB$1,0),0)-VLOOKUP($M60,$AP:$BB,MATCH($AX$1,$AP$1:$BB$1,0),0)+1))),
IF(OR($M60="안 지정 캐릭터 PP 일반등급",$M60="안 지정 캐릭터 PP 영웅등급"),
  IF(AND(OR($B60=10,$B60=11),$M60=OFFSET($M60,-1,0)),OFFSET(O60,-1,0),
    VLOOKUP($M60,$AP:$BB,MATCH($AX$1,$AP$1:$BB$1,0),0)+INT($E60*(VLOOKUP($M60,$AP:$BB,MATCH($AY$1,$AP$1:$BB$1,0),0)-VLOOKUP($M60,$AP:$BB,MATCH($AX$1,$AP$1:$BB$1,0),0)+1))),
"그외없음")))))</f>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ca="1">IF(OR(ISNUMBER(N60),N60="삭제",ISBLANK(N60)),"",
IF(LEFT(N60,5)="Equip",IF(MID(N60,7,1)="4","전설",""),
IF(LEFT(N60,5)="Actor",IF(MID(N60,7,1)="2","전설",""),
"그외없음")))</f>
        <v/>
      </c>
      <c r="AA60" t="str">
        <f ca="1">IF(ISBLANK(AB60),"",
VLOOKUP(AB60,OFFSET(INDIRECT("$A:$B"),0,MATCH(AB$1&amp;"_Verify",INDIRECT("$1:$1"),0)-1),2,0)
)</f>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IF(OR(ISNUMBER(AC60),AC60="삭제",ISBLANK(AC60)),"",
IF(LEFT(AC60,5)="Equip",IF(MID(AC60,7,1)="4","전설",""),
IF(LEFT(AC60,5)="Actor",IF(MID(AC60,7,1)="2","전설",""),
"그외없음")))</f>
        <v/>
      </c>
      <c r="AJ60" t="str">
        <f>IF(ISBLANK($AB60),"",
IF(AND($B60&gt;=VLOOKUP($AB60,$AP:$AS,3,0),$B60&lt;=VLOOKUP($AB60,$AP:$AS,4,0)),"","슬롯타입이상"))</f>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ca="1">IF(ROW()=2,AN60,OFFSET(AM60,-1,0)&amp;IF(LEN(AN60)=0,"",","&amp;AN60))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v>
      </c>
      <c r="AN60" t="str">
        <f ca="1">IF(AL60&lt;&gt;1,"",
"{"""&amp;A$1&amp;""":"&amp;A60
&amp;","""&amp;B$1&amp;""":"&amp;B60
&amp;IF(LEN(AA60)=0,"",","""&amp;AA$1&amp;""":"""&amp;AA60&amp;"""")
&amp;IF(LEN(AC60)=0,"",","""&amp;AC$1&amp;""":"""&amp;AC60&amp;"""")
&amp;IF(LEN(AD60)=0,"",","""&amp;AD$1&amp;""":"&amp;AD60)
&amp;IF(LEN(AE60)=0,"",","""&amp;AE$1&amp;""":"""&amp;AE60&amp;"""")
&amp;IF(LEN(AF60)=0,"",","""&amp;AF$1&amp;""":"&amp;AF60)
&amp;IF(LEN(AG60)=0,"",","""&amp;AG$1&amp;""":"&amp;AG60)&amp;"}")</f>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5"/>
        <v>1.3495276653171391E-2</v>
      </c>
      <c r="BQ60">
        <f t="shared" ca="1" si="6"/>
        <v>9.4250706880301613E-3</v>
      </c>
      <c r="BR60">
        <f t="shared" ca="1" si="7"/>
        <v>1.0193679918450561E-2</v>
      </c>
      <c r="BS60">
        <f t="shared" ca="1" si="8"/>
        <v>0.52766531713900167</v>
      </c>
      <c r="BT60">
        <f t="shared" ca="1" si="11"/>
        <v>0.36852026390197951</v>
      </c>
      <c r="BU60">
        <f t="shared" ca="1" si="12"/>
        <v>0.39857288481141656</v>
      </c>
      <c r="BV60" t="str">
        <f ca="1">OFFSET([1]EquipTable!$A$1,ROW()-1,0)</f>
        <v>Equip4301</v>
      </c>
    </row>
    <row r="61" spans="1:74">
      <c r="A61">
        <v>6</v>
      </c>
      <c r="B61">
        <v>9</v>
      </c>
      <c r="C61">
        <f>IF(B61&lt;=9,0,
IF(B61=10,1,2))</f>
        <v>0</v>
      </c>
      <c r="D61">
        <f ca="1">RAND()</f>
        <v>0.33767101301122548</v>
      </c>
      <c r="E61">
        <f ca="1">RAND()</f>
        <v>0.17159325661903635</v>
      </c>
      <c r="F61">
        <f ca="1">RAND()</f>
        <v>0.7040413110403192</v>
      </c>
      <c r="G61">
        <f ca="1">RAND()</f>
        <v>0.62680577277547544</v>
      </c>
      <c r="H61">
        <f ca="1">RAND()</f>
        <v>0.79862125245430937</v>
      </c>
      <c r="I61">
        <f ca="1">RAND()</f>
        <v>0.33446183589312206</v>
      </c>
      <c r="M61" t="str">
        <f ca="1">IF(LEN(J61)&lt;&gt;0,J61,VLOOKUP(D61+$B61,$BJ:$BK,MATCH($BK$1,$BJ$1:$BK$1,0),1))</f>
        <v>삭제</v>
      </c>
      <c r="N61" t="str">
        <f ca="1">IF(LEN(K61)&lt;&gt;0,
  IF(LEN($J61)=0,"두 칸 모두 입력",
  IF($J61="지정 장비",K61,INDEX($CA:$CA,MATCH(K61,$CB:$CB,0)))),
IF($M61="삭제","삭제",
IF($M61="지정 장비",VLOOKUP($E61,OFFSET($BS:$BV,0,IF($B61=6,1,IF($B61=7,2,0))),MATCH($BV$1,OFFSET($BS$1:$BV$1,0,IF($B61=6,1,IF($B61=7,2,0))),0),1),
IF(OR($M61="캐릭터 상자 일반등급",$M61="캐릭터 상자 영웅등급"),"삭제",
IF(OR($M61="지정 캐릭터",$M61="지정 캐릭터 PP",IF(ISERROR(FIND("지정 캐릭터 LBP",$M61)),0,1)),
  IF(AND(OR($B61=10,$B61=11),$M61=OFFSET($M61,-1,0)),OFFSET(N61,-1,0),VLOOKUP($E61,$BZ:$CA,MATCH($CA$1,$BZ$1:$CA$1,0),1)),
IF(OR($M61="안 지정 캐릭터 영웅등급",$M61="안 지정 캐릭터 PP 일반등급",$M61="안 지정 캐릭터 PP 영웅등급"),
  IF(AND(OR($B61=10,$B61=11),$M61=OFFSET($M61,-1,0)),OFFSET(N61,-1,0),INT($E61*100000)),
"그외없음"))))))</f>
        <v>삭제</v>
      </c>
      <c r="O61" t="str">
        <f ca="1">IF(LEN(L61)&lt;&gt;0,
  IF(OR(LEN($J61)=0,LEN($K61)=0),"세 칸 모두 입력",L61),
IF($M61="삭제","삭제",
IF(OR($M61="지정 장비",$M61="캐릭터 상자 일반등급",$M61="캐릭터 상자 영웅등급",$M61="지정 캐릭터",IF(ISERROR(FIND("지정 캐릭터 LBP",$M61)),0,1),$M61="안 지정 캐릭터 영웅등급"),1,
IF($M61="지정 캐릭터 PP",
  IF(AND(OR($B61=10,$B61=11),$M61=OFFSET($M61,-1,0)),OFFSET(O61,-1,0),
    VLOOKUP($M61,$AP:$BB,MATCH($AX$1,$AP$1:$BB$1,0),0)+INT($E61*(VLOOKUP($M61,$AP:$BB,MATCH($AY$1,$AP$1:$BB$1,0),0)-VLOOKUP($M61,$AP:$BB,MATCH($AX$1,$AP$1:$BB$1,0),0)+1))),
IF(OR($M61="안 지정 캐릭터 PP 일반등급",$M61="안 지정 캐릭터 PP 영웅등급"),
  IF(AND(OR($B61=10,$B61=11),$M61=OFFSET($M61,-1,0)),OFFSET(O61,-1,0),
    VLOOKUP($M61,$AP:$BB,MATCH($AX$1,$AP$1:$BB$1,0),0)+INT($E61*(VLOOKUP($M61,$AP:$BB,MATCH($AY$1,$AP$1:$BB$1,0),0)-VLOOKUP($M61,$AP:$BB,MATCH($AX$1,$AP$1:$BB$1,0),0)+1))),
"그외없음")))))</f>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ca="1">IF(OR(ISNUMBER(N61),N61="삭제",ISBLANK(N61)),"",
IF(LEFT(N61,5)="Equip",IF(MID(N61,7,1)="4","전설",""),
IF(LEFT(N61,5)="Actor",IF(MID(N61,7,1)="2","전설",""),
"그외없음")))</f>
        <v/>
      </c>
      <c r="AA61" t="str">
        <f ca="1">IF(ISBLANK(AB61),"",
VLOOKUP(AB61,OFFSET(INDIRECT("$A:$B"),0,MATCH(AB$1&amp;"_Verify",INDIRECT("$1:$1"),0)-1),2,0)
)</f>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IF(OR(ISNUMBER(AC61),AC61="삭제",ISBLANK(AC61)),"",
IF(LEFT(AC61,5)="Equip",IF(MID(AC61,7,1)="4","전설",""),
IF(LEFT(AC61,5)="Actor",IF(MID(AC61,7,1)="2","전설",""),
"그외없음")))</f>
        <v/>
      </c>
      <c r="AJ61" t="str">
        <f>IF(ISBLANK($AB61),"",
IF(AND($B61&gt;=VLOOKUP($AB61,$AP:$AS,3,0),$B61&lt;=VLOOKUP($AB61,$AP:$AS,4,0)),"","슬롯타입이상"))</f>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ca="1">IF(ROW()=2,AN61,OFFSET(AM61,-1,0)&amp;IF(LEN(AN61)=0,"",","&amp;AN61))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v>
      </c>
      <c r="AN61" t="str">
        <f ca="1">IF(AL61&lt;&gt;1,"",
"{"""&amp;A$1&amp;""":"&amp;A61
&amp;","""&amp;B$1&amp;""":"&amp;B61
&amp;IF(LEN(AA61)=0,"",","""&amp;AA$1&amp;""":"""&amp;AA61&amp;"""")
&amp;IF(LEN(AC61)=0,"",","""&amp;AC$1&amp;""":"""&amp;AC61&amp;"""")
&amp;IF(LEN(AD61)=0,"",","""&amp;AD$1&amp;""":"&amp;AD61)
&amp;IF(LEN(AE61)=0,"",","""&amp;AE$1&amp;""":"""&amp;AE61&amp;"""")
&amp;IF(LEN(AF61)=0,"",","""&amp;AF$1&amp;""":"&amp;AF61)
&amp;IF(LEN(AG61)=0,"",","""&amp;AG$1&amp;""":"&amp;AG61)&amp;"}")</f>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5"/>
        <v>1.3495276653171391E-2</v>
      </c>
      <c r="BQ61">
        <f t="shared" ca="1" si="6"/>
        <v>9.4250706880301613E-3</v>
      </c>
      <c r="BR61">
        <f t="shared" ca="1" si="7"/>
        <v>1.0193679918450561E-2</v>
      </c>
      <c r="BS61">
        <f t="shared" ca="1" si="8"/>
        <v>0.54116059379217307</v>
      </c>
      <c r="BT61">
        <f t="shared" ca="1" si="11"/>
        <v>0.37794533459000967</v>
      </c>
      <c r="BU61">
        <f t="shared" ca="1" si="12"/>
        <v>0.40876656472986711</v>
      </c>
      <c r="BV61" t="str">
        <f ca="1">OFFSET([1]EquipTable!$A$1,ROW()-1,0)</f>
        <v>Equip4302</v>
      </c>
    </row>
    <row r="62" spans="1:74">
      <c r="A62">
        <v>7</v>
      </c>
      <c r="B62">
        <v>0</v>
      </c>
      <c r="C62">
        <f>IF(B62&lt;=9,0,
IF(B62=10,1,2))</f>
        <v>0</v>
      </c>
      <c r="D62">
        <f ca="1">RAND()</f>
        <v>0.15209895858331046</v>
      </c>
      <c r="E62">
        <f ca="1">RAND()</f>
        <v>0.21348279227044942</v>
      </c>
      <c r="F62">
        <f ca="1">RAND()</f>
        <v>0.37035302132103964</v>
      </c>
      <c r="G62">
        <f ca="1">RAND()</f>
        <v>0.70764086708347684</v>
      </c>
      <c r="H62">
        <f ca="1">RAND()</f>
        <v>0.75406518123572475</v>
      </c>
      <c r="I62">
        <f ca="1">RAND()</f>
        <v>0.58280458730586249</v>
      </c>
      <c r="M62" t="str">
        <f ca="1">IF(LEN(J62)&lt;&gt;0,J62,VLOOKUP(D62+$B62,$BJ:$BK,MATCH($BK$1,$BJ$1:$BK$1,0),1))</f>
        <v>지정 장비</v>
      </c>
      <c r="N62" t="str">
        <f ca="1">IF(LEN(K62)&lt;&gt;0,
  IF(LEN($J62)=0,"두 칸 모두 입력",
  IF($J62="지정 장비",K62,INDEX($CA:$CA,MATCH(K62,$CB:$CB,0)))),
IF($M62="삭제","삭제",
IF($M62="지정 장비",VLOOKUP($E62,OFFSET($BS:$BV,0,IF($B62=6,1,IF($B62=7,2,0))),MATCH($BV$1,OFFSET($BS$1:$BV$1,0,IF($B62=6,1,IF($B62=7,2,0))),0),1),
IF(OR($M62="캐릭터 상자 일반등급",$M62="캐릭터 상자 영웅등급"),"삭제",
IF(OR($M62="지정 캐릭터",$M62="지정 캐릭터 PP",IF(ISERROR(FIND("지정 캐릭터 LBP",$M62)),0,1)),
  IF(AND(OR($B62=10,$B62=11),$M62=OFFSET($M62,-1,0)),OFFSET(N62,-1,0),VLOOKUP($E62,$BZ:$CA,MATCH($CA$1,$BZ$1:$CA$1,0),1)),
IF(OR($M62="안 지정 캐릭터 영웅등급",$M62="안 지정 캐릭터 PP 일반등급",$M62="안 지정 캐릭터 PP 영웅등급"),
  IF(AND(OR($B62=10,$B62=11),$M62=OFFSET($M62,-1,0)),OFFSET(N62,-1,0),INT($E62*100000)),
"그외없음"))))))</f>
        <v>Equip1302</v>
      </c>
      <c r="O62">
        <f ca="1">IF(LEN(L62)&lt;&gt;0,
  IF(OR(LEN($J62)=0,LEN($K62)=0),"세 칸 모두 입력",L62),
IF($M62="삭제","삭제",
IF(OR($M62="지정 장비",$M62="캐릭터 상자 일반등급",$M62="캐릭터 상자 영웅등급",$M62="지정 캐릭터",IF(ISERROR(FIND("지정 캐릭터 LBP",$M62)),0,1),$M62="안 지정 캐릭터 영웅등급"),1,
IF($M62="지정 캐릭터 PP",
  IF(AND(OR($B62=10,$B62=11),$M62=OFFSET($M62,-1,0)),OFFSET(O62,-1,0),
    VLOOKUP($M62,$AP:$BB,MATCH($AX$1,$AP$1:$BB$1,0),0)+INT($E62*(VLOOKUP($M62,$AP:$BB,MATCH($AY$1,$AP$1:$BB$1,0),0)-VLOOKUP($M62,$AP:$BB,MATCH($AX$1,$AP$1:$BB$1,0),0)+1))),
IF(OR($M62="안 지정 캐릭터 PP 일반등급",$M62="안 지정 캐릭터 PP 영웅등급"),
  IF(AND(OR($B62=10,$B62=11),$M62=OFFSET($M62,-1,0)),OFFSET(O62,-1,0),
    VLOOKUP($M62,$AP:$BB,MATCH($AX$1,$AP$1:$BB$1,0),0)+INT($E62*(VLOOKUP($M62,$AP:$BB,MATCH($AY$1,$AP$1:$BB$1,0),0)-VLOOKUP($M62,$AP:$BB,MATCH($AX$1,$AP$1:$BB$1,0),0)+1))),
"그외없음")))))</f>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7600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ca="1">IF(OR(ISNUMBER(N62),N62="삭제",ISBLANK(N62)),"",
IF(LEFT(N62,5)="Equip",IF(MID(N62,7,1)="4","전설",""),
IF(LEFT(N62,5)="Actor",IF(MID(N62,7,1)="2","전설",""),
"그외없음")))</f>
        <v/>
      </c>
      <c r="U62" t="s">
        <v>82</v>
      </c>
      <c r="V62" t="s">
        <v>199</v>
      </c>
      <c r="W62">
        <v>1</v>
      </c>
      <c r="X62" t="s">
        <v>129</v>
      </c>
      <c r="Z62">
        <v>5</v>
      </c>
      <c r="AA62" t="str">
        <f ca="1">IF(ISBLANK(AB62),"",
VLOOKUP(AB62,OFFSET(INDIRECT("$A:$B"),0,MATCH(AB$1&amp;"_Verify",INDIRECT("$1:$1"),0)-1),2,0)
)</f>
        <v>fe</v>
      </c>
      <c r="AB62" t="s">
        <v>82</v>
      </c>
      <c r="AC62" t="s">
        <v>429</v>
      </c>
      <c r="AD62">
        <v>1</v>
      </c>
      <c r="AE62" t="s">
        <v>129</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IF(OR(ISNUMBER(AC62),AC62="삭제",ISBLANK(AC62)),"",
IF(LEFT(AC62,5)="Equip",IF(MID(AC62,7,1)="4","전설",""),
IF(LEFT(AC62,5)="Actor",IF(MID(AC62,7,1)="2","전설",""),
"그외없음")))</f>
        <v/>
      </c>
      <c r="AJ62" t="str">
        <f>IF(ISBLANK($AB62),"",
IF(AND($B62&gt;=VLOOKUP($AB62,$AP:$AS,3,0),$B62&lt;=VLOOKUP($AB62,$AP:$AS,4,0)),"","슬롯타입이상"))</f>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작은 별 완드</v>
      </c>
      <c r="AL62">
        <v>1</v>
      </c>
      <c r="AM62" t="str">
        <f ca="1">IF(ROW()=2,AN62,OFFSET(AM62,-1,0)&amp;IF(LEN(AN62)=0,"",","&amp;AN62))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v>
      </c>
      <c r="AN62" t="str">
        <f ca="1">IF(AL62&lt;&gt;1,"",
"{"""&amp;A$1&amp;""":"&amp;A62
&amp;","""&amp;B$1&amp;""":"&amp;B62
&amp;IF(LEN(AA62)=0,"",","""&amp;AA$1&amp;""":"""&amp;AA62&amp;"""")
&amp;IF(LEN(AC62)=0,"",","""&amp;AC$1&amp;""":"""&amp;AC62&amp;"""")
&amp;IF(LEN(AD62)=0,"",","""&amp;AD$1&amp;""":"&amp;AD62)
&amp;IF(LEN(AE62)=0,"",","""&amp;AE$1&amp;""":"""&amp;AE62&amp;"""")
&amp;IF(LEN(AF62)=0,"",","""&amp;AF$1&amp;""":"&amp;AF62)
&amp;IF(LEN(AG62)=0,"",","""&amp;AG$1&amp;""":"&amp;AG62)&amp;"}")</f>
        <v>{"dy":7,"sl":0,"tp":"fe","vl":"Equip3202","cn":1,"pt":"DI","pr":5}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5"/>
        <v>1.3495276653171392E-3</v>
      </c>
      <c r="BQ62">
        <f t="shared" ca="1" si="6"/>
        <v>9.4250706880301622E-4</v>
      </c>
      <c r="BR62">
        <f t="shared" ca="1" si="7"/>
        <v>1.0193679918450561E-3</v>
      </c>
      <c r="BS62">
        <f t="shared" ca="1" si="8"/>
        <v>0.55465587044534448</v>
      </c>
      <c r="BT62">
        <f t="shared" ca="1" si="11"/>
        <v>0.38737040527803984</v>
      </c>
      <c r="BU62">
        <f t="shared" ca="1" si="12"/>
        <v>0.41896024464831766</v>
      </c>
      <c r="BV62" t="str">
        <f ca="1">OFFSET([1]EquipTable!$A$1,ROW()-1,0)</f>
        <v>Equip4401</v>
      </c>
    </row>
    <row r="63" spans="1:74">
      <c r="A63">
        <v>7</v>
      </c>
      <c r="B63">
        <v>1</v>
      </c>
      <c r="C63">
        <f>IF(B63&lt;=9,0,
IF(B63=10,1,2))</f>
        <v>0</v>
      </c>
      <c r="D63">
        <f ca="1">RAND()</f>
        <v>0.84841756147678082</v>
      </c>
      <c r="E63">
        <f ca="1">RAND()</f>
        <v>3.0597514836549378E-2</v>
      </c>
      <c r="F63">
        <f ca="1">RAND()</f>
        <v>0.42634063804618871</v>
      </c>
      <c r="G63">
        <f ca="1">RAND()</f>
        <v>0.14630685947296418</v>
      </c>
      <c r="H63">
        <f ca="1">RAND()</f>
        <v>0.22178571393613877</v>
      </c>
      <c r="I63">
        <f ca="1">RAND()</f>
        <v>0.28849212770377264</v>
      </c>
      <c r="M63" t="str">
        <f ca="1">IF(LEN(J63)&lt;&gt;0,J63,VLOOKUP(D63+$B63,$BJ:$BK,MATCH($BK$1,$BJ$1:$BK$1,0),1))</f>
        <v>지정 장비</v>
      </c>
      <c r="N63" t="str">
        <f ca="1">IF(LEN(K63)&lt;&gt;0,
  IF(LEN($J63)=0,"두 칸 모두 입력",
  IF($J63="지정 장비",K63,INDEX($CA:$CA,MATCH(K63,$CB:$CB,0)))),
IF($M63="삭제","삭제",
IF($M63="지정 장비",VLOOKUP($E63,OFFSET($BS:$BV,0,IF($B63=6,1,IF($B63=7,2,0))),MATCH($BV$1,OFFSET($BS$1:$BV$1,0,IF($B63=6,1,IF($B63=7,2,0))),0),1),
IF(OR($M63="캐릭터 상자 일반등급",$M63="캐릭터 상자 영웅등급"),"삭제",
IF(OR($M63="지정 캐릭터",$M63="지정 캐릭터 PP",IF(ISERROR(FIND("지정 캐릭터 LBP",$M63)),0,1)),
  IF(AND(OR($B63=10,$B63=11),$M63=OFFSET($M63,-1,0)),OFFSET(N63,-1,0),VLOOKUP($E63,$BZ:$CA,MATCH($CA$1,$BZ$1:$CA$1,0),1)),
IF(OR($M63="안 지정 캐릭터 영웅등급",$M63="안 지정 캐릭터 PP 일반등급",$M63="안 지정 캐릭터 PP 영웅등급"),
  IF(AND(OR($B63=10,$B63=11),$M63=OFFSET($M63,-1,0)),OFFSET(N63,-1,0),INT($E63*100000)),
"그외없음"))))))</f>
        <v>Equip0101</v>
      </c>
      <c r="O63">
        <f ca="1">IF(LEN(L63)&lt;&gt;0,
  IF(OR(LEN($J63)=0,LEN($K63)=0),"세 칸 모두 입력",L63),
IF($M63="삭제","삭제",
IF(OR($M63="지정 장비",$M63="캐릭터 상자 일반등급",$M63="캐릭터 상자 영웅등급",$M63="지정 캐릭터",IF(ISERROR(FIND("지정 캐릭터 LBP",$M63)),0,1),$M63="안 지정 캐릭터 영웅등급"),1,
IF($M63="지정 캐릭터 PP",
  IF(AND(OR($B63=10,$B63=11),$M63=OFFSET($M63,-1,0)),OFFSET(O63,-1,0),
    VLOOKUP($M63,$AP:$BB,MATCH($AX$1,$AP$1:$BB$1,0),0)+INT($E63*(VLOOKUP($M63,$AP:$BB,MATCH($AY$1,$AP$1:$BB$1,0),0)-VLOOKUP($M63,$AP:$BB,MATCH($AX$1,$AP$1:$BB$1,0),0)+1))),
IF(OR($M63="안 지정 캐릭터 PP 일반등급",$M63="안 지정 캐릭터 PP 영웅등급"),
  IF(AND(OR($B63=10,$B63=11),$M63=OFFSET($M63,-1,0)),OFFSET(O63,-1,0),
    VLOOKUP($M63,$AP:$BB,MATCH($AX$1,$AP$1:$BB$1,0),0)+INT($E63*(VLOOKUP($M63,$AP:$BB,MATCH($AY$1,$AP$1:$BB$1,0),0)-VLOOKUP($M63,$AP:$BB,MATCH($AX$1,$AP$1:$BB$1,0),0)+1))),
"그외없음")))))</f>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1100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ca="1">IF(OR(ISNUMBER(N63),N63="삭제",ISBLANK(N63)),"",
IF(LEFT(N63,5)="Equip",IF(MID(N63,7,1)="4","전설",""),
IF(LEFT(N63,5)="Actor",IF(MID(N63,7,1)="2","전설",""),
"그외없음")))</f>
        <v/>
      </c>
      <c r="U63" t="s">
        <v>82</v>
      </c>
      <c r="V63" t="s">
        <v>111</v>
      </c>
      <c r="W63">
        <v>1</v>
      </c>
      <c r="X63" t="s">
        <v>125</v>
      </c>
      <c r="Z63">
        <v>800</v>
      </c>
      <c r="AA63" t="str">
        <f ca="1">IF(ISBLANK(AB63),"",
VLOOKUP(AB63,OFFSET(INDIRECT("$A:$B"),0,MATCH(AB$1&amp;"_Verify",INDIRECT("$1:$1"),0)-1),2,0)
)</f>
        <v>upn</v>
      </c>
      <c r="AB63" t="s">
        <v>92</v>
      </c>
      <c r="AC63">
        <v>41576</v>
      </c>
      <c r="AD63">
        <v>6</v>
      </c>
      <c r="AE63" t="s">
        <v>125</v>
      </c>
      <c r="AG63">
        <v>1800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IF(OR(ISNUMBER(AC63),AC63="삭제",ISBLANK(AC63)),"",
IF(LEFT(AC63,5)="Equip",IF(MID(AC63,7,1)="4","전설",""),
IF(LEFT(AC63,5)="Actor",IF(MID(AC63,7,1)="2","전설",""),
"그외없음")))</f>
        <v/>
      </c>
      <c r="AJ63" t="str">
        <f>IF(ISBLANK($AB63),"",
IF(AND($B63&gt;=VLOOKUP($AB63,$AP:$AS,3,0),$B63&lt;=VLOOKUP($AB63,$AP:$AS,4,0)),"","슬롯타입이상"))</f>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ca="1">IF(ROW()=2,AN63,OFFSET(AM63,-1,0)&amp;IF(LEN(AN63)=0,"",","&amp;AN63))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v>
      </c>
      <c r="AN63" t="str">
        <f ca="1">IF(AL63&lt;&gt;1,"",
"{"""&amp;A$1&amp;""":"&amp;A63
&amp;","""&amp;B$1&amp;""":"&amp;B63
&amp;IF(LEN(AA63)=0,"",","""&amp;AA$1&amp;""":"""&amp;AA63&amp;"""")
&amp;IF(LEN(AC63)=0,"",","""&amp;AC$1&amp;""":"""&amp;AC63&amp;"""")
&amp;IF(LEN(AD63)=0,"",","""&amp;AD$1&amp;""":"&amp;AD63)
&amp;IF(LEN(AE63)=0,"",","""&amp;AE$1&amp;""":"""&amp;AE63&amp;"""")
&amp;IF(LEN(AF63)=0,"",","""&amp;AF$1&amp;""":"&amp;AF63)
&amp;IF(LEN(AG63)=0,"",","""&amp;AG$1&amp;""":"&amp;AG63)&amp;"}")</f>
        <v>{"dy":7,"sl":1,"tp":"upn","vl":"41576","cn":6,"pt":"GO","pr":1800}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5"/>
        <v>1.3495276653171392E-3</v>
      </c>
      <c r="BQ63">
        <f t="shared" ca="1" si="6"/>
        <v>9.4250706880301622E-4</v>
      </c>
      <c r="BR63">
        <f t="shared" ca="1" si="7"/>
        <v>1.0193679918450561E-3</v>
      </c>
      <c r="BS63">
        <f t="shared" ca="1" si="8"/>
        <v>0.55600539811066163</v>
      </c>
      <c r="BT63">
        <f t="shared" ca="1" si="11"/>
        <v>0.38831291234684284</v>
      </c>
      <c r="BU63">
        <f t="shared" ca="1" si="12"/>
        <v>0.4199796126401627</v>
      </c>
      <c r="BV63" t="str">
        <f ca="1">OFFSET([1]EquipTable!$A$1,ROW()-1,0)</f>
        <v>Equip4402</v>
      </c>
    </row>
    <row r="64" spans="1:74">
      <c r="A64">
        <v>7</v>
      </c>
      <c r="B64">
        <v>2</v>
      </c>
      <c r="C64">
        <f>IF(B64&lt;=9,0,
IF(B64=10,1,2))</f>
        <v>0</v>
      </c>
      <c r="D64">
        <f ca="1">RAND()</f>
        <v>0.91815799911912266</v>
      </c>
      <c r="E64">
        <f ca="1">RAND()</f>
        <v>0.85886370496503106</v>
      </c>
      <c r="F64">
        <f ca="1">RAND()</f>
        <v>0.44327870038809636</v>
      </c>
      <c r="G64">
        <f ca="1">RAND()</f>
        <v>0.48103115606806846</v>
      </c>
      <c r="H64">
        <f ca="1">RAND()</f>
        <v>0.15546408071901807</v>
      </c>
      <c r="I64">
        <f ca="1">RAND()</f>
        <v>0.54242823893707459</v>
      </c>
      <c r="M64" t="str">
        <f ca="1">IF(LEN(J64)&lt;&gt;0,J64,VLOOKUP(D64+$B64,$BJ:$BK,MATCH($BK$1,$BJ$1:$BK$1,0),1))</f>
        <v>안 지정 캐릭터 PP 영웅등급</v>
      </c>
      <c r="N64">
        <f ca="1">IF(LEN(K64)&lt;&gt;0,
  IF(LEN($J64)=0,"두 칸 모두 입력",
  IF($J64="지정 장비",K64,INDEX($CA:$CA,MATCH(K64,$CB:$CB,0)))),
IF($M64="삭제","삭제",
IF($M64="지정 장비",VLOOKUP($E64,OFFSET($BS:$BV,0,IF($B64=6,1,IF($B64=7,2,0))),MATCH($BV$1,OFFSET($BS$1:$BV$1,0,IF($B64=6,1,IF($B64=7,2,0))),0),1),
IF(OR($M64="캐릭터 상자 일반등급",$M64="캐릭터 상자 영웅등급"),"삭제",
IF(OR($M64="지정 캐릭터",$M64="지정 캐릭터 PP",IF(ISERROR(FIND("지정 캐릭터 LBP",$M64)),0,1)),
  IF(AND(OR($B64=10,$B64=11),$M64=OFFSET($M64,-1,0)),OFFSET(N64,-1,0),VLOOKUP($E64,$BZ:$CA,MATCH($CA$1,$BZ$1:$CA$1,0),1)),
IF(OR($M64="안 지정 캐릭터 영웅등급",$M64="안 지정 캐릭터 PP 일반등급",$M64="안 지정 캐릭터 PP 영웅등급"),
  IF(AND(OR($B64=10,$B64=11),$M64=OFFSET($M64,-1,0)),OFFSET(N64,-1,0),INT($E64*100000)),
"그외없음"))))))</f>
        <v>85886</v>
      </c>
      <c r="O64">
        <f ca="1">IF(LEN(L64)&lt;&gt;0,
  IF(OR(LEN($J64)=0,LEN($K64)=0),"세 칸 모두 입력",L64),
IF($M64="삭제","삭제",
IF(OR($M64="지정 장비",$M64="캐릭터 상자 일반등급",$M64="캐릭터 상자 영웅등급",$M64="지정 캐릭터",IF(ISERROR(FIND("지정 캐릭터 LBP",$M64)),0,1),$M64="안 지정 캐릭터 영웅등급"),1,
IF($M64="지정 캐릭터 PP",
  IF(AND(OR($B64=10,$B64=11),$M64=OFFSET($M64,-1,0)),OFFSET(O64,-1,0),
    VLOOKUP($M64,$AP:$BB,MATCH($AX$1,$AP$1:$BB$1,0),0)+INT($E64*(VLOOKUP($M64,$AP:$BB,MATCH($AY$1,$AP$1:$BB$1,0),0)-VLOOKUP($M64,$AP:$BB,MATCH($AX$1,$AP$1:$BB$1,0),0)+1))),
IF(OR($M64="안 지정 캐릭터 PP 일반등급",$M64="안 지정 캐릭터 PP 영웅등급"),
  IF(AND(OR($B64=10,$B64=11),$M64=OFFSET($M64,-1,0)),OFFSET(O64,-1,0),
    VLOOKUP($M64,$AP:$BB,MATCH($AX$1,$AP$1:$BB$1,0),0)+INT($E64*(VLOOKUP($M64,$AP:$BB,MATCH($AY$1,$AP$1:$BB$1,0),0)-VLOOKUP($M64,$AP:$BB,MATCH($AX$1,$AP$1:$BB$1,0),0)+1))),
"그외없음")))))</f>
        <v>13</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3900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ca="1">IF(OR(ISNUMBER(N64),N64="삭제",ISBLANK(N64)),"",
IF(LEFT(N64,5)="Equip",IF(MID(N64,7,1)="4","전설",""),
IF(LEFT(N64,5)="Actor",IF(MID(N64,7,1)="2","전설",""),
"그외없음")))</f>
        <v/>
      </c>
      <c r="U64" t="s">
        <v>91</v>
      </c>
      <c r="V64">
        <v>20128</v>
      </c>
      <c r="W64">
        <v>10</v>
      </c>
      <c r="X64" t="s">
        <v>125</v>
      </c>
      <c r="Z64">
        <v>1000</v>
      </c>
      <c r="AA64" t="str">
        <f ca="1">IF(ISBLANK(AB64),"",
VLOOKUP(AB64,OFFSET(INDIRECT("$A:$B"),0,MATCH(AB$1&amp;"_Verify",INDIRECT("$1:$1"),0)-1),2,0)
)</f>
        <v>upn</v>
      </c>
      <c r="AB64" t="s">
        <v>92</v>
      </c>
      <c r="AC64">
        <v>84367</v>
      </c>
      <c r="AD64">
        <v>13</v>
      </c>
      <c r="AE64" t="s">
        <v>68</v>
      </c>
      <c r="AG64">
        <v>3900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IF(OR(ISNUMBER(AC64),AC64="삭제",ISBLANK(AC64)),"",
IF(LEFT(AC64,5)="Equip",IF(MID(AC64,7,1)="4","전설",""),
IF(LEFT(AC64,5)="Actor",IF(MID(AC64,7,1)="2","전설",""),
"그외없음")))</f>
        <v/>
      </c>
      <c r="AJ64" t="str">
        <f>IF(ISBLANK($AB64),"",
IF(AND($B64&gt;=VLOOKUP($AB64,$AP:$AS,3,0),$B64&lt;=VLOOKUP($AB64,$AP:$AS,4,0)),"","슬롯타입이상"))</f>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ca="1">IF(ROW()=2,AN64,OFFSET(AM64,-1,0)&amp;IF(LEN(AN64)=0,"",","&amp;AN64))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v>
      </c>
      <c r="AN64" t="str">
        <f ca="1">IF(AL64&lt;&gt;1,"",
"{"""&amp;A$1&amp;""":"&amp;A64
&amp;","""&amp;B$1&amp;""":"&amp;B64
&amp;IF(LEN(AA64)=0,"",","""&amp;AA$1&amp;""":"""&amp;AA64&amp;"""")
&amp;IF(LEN(AC64)=0,"",","""&amp;AC$1&amp;""":"""&amp;AC64&amp;"""")
&amp;IF(LEN(AD64)=0,"",","""&amp;AD$1&amp;""":"&amp;AD64)
&amp;IF(LEN(AE64)=0,"",","""&amp;AE$1&amp;""":"""&amp;AE64&amp;"""")
&amp;IF(LEN(AF64)=0,"",","""&amp;AF$1&amp;""":"&amp;AF64)
&amp;IF(LEN(AG64)=0,"",","""&amp;AG$1&amp;""":"&amp;AG64)&amp;"}")</f>
        <v>{"dy":7,"sl":2,"tp":"upn","vl":"84367","cn":13,"pt":"GO","pr":3900}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5"/>
        <v>0</v>
      </c>
      <c r="BQ64">
        <f t="shared" ca="1" si="6"/>
        <v>0</v>
      </c>
      <c r="BR64">
        <f t="shared" ca="1" si="7"/>
        <v>0</v>
      </c>
      <c r="BS64">
        <f t="shared" ca="1" si="8"/>
        <v>0.55735492577597878</v>
      </c>
      <c r="BT64">
        <f t="shared" ca="1" si="11"/>
        <v>0.38925541941564584</v>
      </c>
      <c r="BU64">
        <f t="shared" ca="1" si="12"/>
        <v>0.42099898063200775</v>
      </c>
      <c r="BV64" t="str">
        <f ca="1">OFFSET([1]EquipTable!$A$1,ROW()-1,0)</f>
        <v>Equip4403</v>
      </c>
    </row>
    <row r="65" spans="1:74">
      <c r="A65">
        <v>7</v>
      </c>
      <c r="B65">
        <v>3</v>
      </c>
      <c r="C65">
        <f>IF(B65&lt;=9,0,
IF(B65=10,1,2))</f>
        <v>0</v>
      </c>
      <c r="D65">
        <f ca="1">RAND()</f>
        <v>0.19416738141954892</v>
      </c>
      <c r="E65">
        <f ca="1">RAND()</f>
        <v>0.659299406556208</v>
      </c>
      <c r="F65">
        <f ca="1">RAND()</f>
        <v>5.6505316608690737E-2</v>
      </c>
      <c r="G65">
        <f ca="1">RAND()</f>
        <v>0.90331729470274957</v>
      </c>
      <c r="H65">
        <f ca="1">RAND()</f>
        <v>0.14863481409915447</v>
      </c>
      <c r="I65">
        <f ca="1">RAND()</f>
        <v>0.24925067196322692</v>
      </c>
      <c r="M65" t="str">
        <f ca="1">IF(LEN(J65)&lt;&gt;0,J65,VLOOKUP(D65+$B65,$BJ:$BK,MATCH($BK$1,$BJ$1:$BK$1,0),1))</f>
        <v>안 지정 캐릭터 PP 영웅등급</v>
      </c>
      <c r="N65">
        <f ca="1">IF(LEN(K65)&lt;&gt;0,
  IF(LEN($J65)=0,"두 칸 모두 입력",
  IF($J65="지정 장비",K65,INDEX($CA:$CA,MATCH(K65,$CB:$CB,0)))),
IF($M65="삭제","삭제",
IF($M65="지정 장비",VLOOKUP($E65,OFFSET($BS:$BV,0,IF($B65=6,1,IF($B65=7,2,0))),MATCH($BV$1,OFFSET($BS$1:$BV$1,0,IF($B65=6,1,IF($B65=7,2,0))),0),1),
IF(OR($M65="캐릭터 상자 일반등급",$M65="캐릭터 상자 영웅등급"),"삭제",
IF(OR($M65="지정 캐릭터",$M65="지정 캐릭터 PP",IF(ISERROR(FIND("지정 캐릭터 LBP",$M65)),0,1)),
  IF(AND(OR($B65=10,$B65=11),$M65=OFFSET($M65,-1,0)),OFFSET(N65,-1,0),VLOOKUP($E65,$BZ:$CA,MATCH($CA$1,$BZ$1:$CA$1,0),1)),
IF(OR($M65="안 지정 캐릭터 영웅등급",$M65="안 지정 캐릭터 PP 일반등급",$M65="안 지정 캐릭터 PP 영웅등급"),
  IF(AND(OR($B65=10,$B65=11),$M65=OFFSET($M65,-1,0)),OFFSET(N65,-1,0),INT($E65*100000)),
"그외없음"))))))</f>
        <v>65929</v>
      </c>
      <c r="O65">
        <f ca="1">IF(LEN(L65)&lt;&gt;0,
  IF(OR(LEN($J65)=0,LEN($K65)=0),"세 칸 모두 입력",L65),
IF($M65="삭제","삭제",
IF(OR($M65="지정 장비",$M65="캐릭터 상자 일반등급",$M65="캐릭터 상자 영웅등급",$M65="지정 캐릭터",IF(ISERROR(FIND("지정 캐릭터 LBP",$M65)),0,1),$M65="안 지정 캐릭터 영웅등급"),1,
IF($M65="지정 캐릭터 PP",
  IF(AND(OR($B65=10,$B65=11),$M65=OFFSET($M65,-1,0)),OFFSET(O65,-1,0),
    VLOOKUP($M65,$AP:$BB,MATCH($AX$1,$AP$1:$BB$1,0),0)+INT($E65*(VLOOKUP($M65,$AP:$BB,MATCH($AY$1,$AP$1:$BB$1,0),0)-VLOOKUP($M65,$AP:$BB,MATCH($AX$1,$AP$1:$BB$1,0),0)+1))),
IF(OR($M65="안 지정 캐릭터 PP 일반등급",$M65="안 지정 캐릭터 PP 영웅등급"),
  IF(AND(OR($B65=10,$B65=11),$M65=OFFSET($M65,-1,0)),OFFSET(O65,-1,0),
    VLOOKUP($M65,$AP:$BB,MATCH($AX$1,$AP$1:$BB$1,0),0)+INT($E65*(VLOOKUP($M65,$AP:$BB,MATCH($AY$1,$AP$1:$BB$1,0),0)-VLOOKUP($M65,$AP:$BB,MATCH($AX$1,$AP$1:$BB$1,0),0)+1))),
"그외없음")))))</f>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3000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ca="1">IF(OR(ISNUMBER(N65),N65="삭제",ISBLANK(N65)),"",
IF(LEFT(N65,5)="Equip",IF(MID(N65,7,1)="4","전설",""),
IF(LEFT(N65,5)="Actor",IF(MID(N65,7,1)="2","전설",""),
"그외없음")))</f>
        <v/>
      </c>
      <c r="U65" t="s">
        <v>92</v>
      </c>
      <c r="V65">
        <v>31576</v>
      </c>
      <c r="W65">
        <v>10</v>
      </c>
      <c r="X65" t="s">
        <v>125</v>
      </c>
      <c r="Z65">
        <v>1000</v>
      </c>
      <c r="AA65" t="str">
        <f ca="1">IF(ISBLANK(AB65),"",
VLOOKUP(AB65,OFFSET(INDIRECT("$A:$B"),0,MATCH(AB$1&amp;"_Verify",INDIRECT("$1:$1"),0)-1),2,0)
)</f>
        <v>fe</v>
      </c>
      <c r="AB65" t="s">
        <v>82</v>
      </c>
      <c r="AC65" t="s">
        <v>398</v>
      </c>
      <c r="AD65">
        <v>1</v>
      </c>
      <c r="AE65" t="s">
        <v>125</v>
      </c>
      <c r="AG65">
        <v>800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IF(OR(ISNUMBER(AC65),AC65="삭제",ISBLANK(AC65)),"",
IF(LEFT(AC65,5)="Equip",IF(MID(AC65,7,1)="4","전설",""),
IF(LEFT(AC65,5)="Actor",IF(MID(AC65,7,1)="2","전설",""),
"그외없음")))</f>
        <v/>
      </c>
      <c r="AJ65" t="str">
        <f>IF(ISBLANK($AB65),"",
IF(AND($B65&gt;=VLOOKUP($AB65,$AP:$AS,3,0),$B65&lt;=VLOOKUP($AB65,$AP:$AS,4,0)),"","슬롯타입이상"))</f>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유목민의 가보</v>
      </c>
      <c r="AL65">
        <v>1</v>
      </c>
      <c r="AM65" t="str">
        <f ca="1">IF(ROW()=2,AN65,OFFSET(AM65,-1,0)&amp;IF(LEN(AN65)=0,"",","&amp;AN65))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v>
      </c>
      <c r="AN65" t="str">
        <f ca="1">IF(AL65&lt;&gt;1,"",
"{"""&amp;A$1&amp;""":"&amp;A65
&amp;","""&amp;B$1&amp;""":"&amp;B65
&amp;IF(LEN(AA65)=0,"",","""&amp;AA$1&amp;""":"""&amp;AA65&amp;"""")
&amp;IF(LEN(AC65)=0,"",","""&amp;AC$1&amp;""":"""&amp;AC65&amp;"""")
&amp;IF(LEN(AD65)=0,"",","""&amp;AD$1&amp;""":"&amp;AD65)
&amp;IF(LEN(AE65)=0,"",","""&amp;AE$1&amp;""":"""&amp;AE65&amp;"""")
&amp;IF(LEN(AF65)=0,"",","""&amp;AF$1&amp;""":"&amp;AF65)
&amp;IF(LEN(AG65)=0,"",","""&amp;AG$1&amp;""":"&amp;AG65)&amp;"}")</f>
        <v>{"dy":7,"sl":3,"tp":"fe","vl":"Equip2001","cn":1,"pt":"GO","pr":800}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5"/>
        <v>0</v>
      </c>
      <c r="BQ65">
        <f t="shared" ca="1" si="6"/>
        <v>0</v>
      </c>
      <c r="BR65">
        <f t="shared" ca="1" si="7"/>
        <v>0</v>
      </c>
      <c r="BS65">
        <f t="shared" ca="1" si="8"/>
        <v>0.55735492577597878</v>
      </c>
      <c r="BT65">
        <f t="shared" ca="1" si="11"/>
        <v>0.38925541941564584</v>
      </c>
      <c r="BU65">
        <f t="shared" ca="1" si="12"/>
        <v>0.42099898063200775</v>
      </c>
      <c r="BV65" t="str">
        <f ca="1">OFFSET([1]EquipTable!$A$1,ROW()-1,0)</f>
        <v>Equip4404</v>
      </c>
    </row>
    <row r="66" spans="1:74">
      <c r="A66">
        <v>7</v>
      </c>
      <c r="B66">
        <v>4</v>
      </c>
      <c r="C66">
        <f>IF(B66&lt;=9,0,
IF(B66=10,1,2))</f>
        <v>0</v>
      </c>
      <c r="D66">
        <f ca="1">RAND()</f>
        <v>0.57229928910116423</v>
      </c>
      <c r="E66">
        <f ca="1">RAND()</f>
        <v>9.6652212808062354E-2</v>
      </c>
      <c r="F66">
        <f ca="1">RAND()</f>
        <v>0.55611972036242618</v>
      </c>
      <c r="G66">
        <f ca="1">RAND()</f>
        <v>0.24943165652935728</v>
      </c>
      <c r="H66">
        <f ca="1">RAND()</f>
        <v>0.19411189637626058</v>
      </c>
      <c r="I66">
        <f ca="1">RAND()</f>
        <v>0.87950210752225355</v>
      </c>
      <c r="M66" t="str">
        <f ca="1">IF(LEN(J66)&lt;&gt;0,J66,VLOOKUP(D66+$B66,$BJ:$BK,MATCH($BK$1,$BJ$1:$BK$1,0),1))</f>
        <v>안 지정 캐릭터 PP 일반등급</v>
      </c>
      <c r="N66">
        <f ca="1">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9665</v>
      </c>
      <c r="O66">
        <f ca="1">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4</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1200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ca="1">IF(OR(ISNUMBER(N66),N66="삭제",ISBLANK(N66)),"",
IF(LEFT(N66,5)="Equip",IF(MID(N66,7,1)="4","전설",""),
IF(LEFT(N66,5)="Actor",IF(MID(N66,7,1)="2","전설",""),
"그외없음")))</f>
        <v/>
      </c>
      <c r="U66" t="s">
        <v>92</v>
      </c>
      <c r="V66">
        <v>94367</v>
      </c>
      <c r="W66">
        <v>14</v>
      </c>
      <c r="X66" t="s">
        <v>125</v>
      </c>
      <c r="Z66">
        <v>1400</v>
      </c>
      <c r="AA66" t="str">
        <f ca="1">IF(ISBLANK(AB66),"",
VLOOKUP(AB66,OFFSET(INDIRECT("$A:$B"),0,MATCH(AB$1&amp;"_Verify",INDIRECT("$1:$1"),0)-1),2,0)
)</f>
        <v>fe</v>
      </c>
      <c r="AB66" t="s">
        <v>82</v>
      </c>
      <c r="AC66" t="s">
        <v>493</v>
      </c>
      <c r="AD66">
        <v>1</v>
      </c>
      <c r="AE66" t="s">
        <v>125</v>
      </c>
      <c r="AG66">
        <v>900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IF(OR(ISNUMBER(AC66),AC66="삭제",ISBLANK(AC66)),"",
IF(LEFT(AC66,5)="Equip",IF(MID(AC66,7,1)="4","전설",""),
IF(LEFT(AC66,5)="Actor",IF(MID(AC66,7,1)="2","전설",""),
"그외없음")))</f>
        <v/>
      </c>
      <c r="AJ66" t="str">
        <f>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ca="1">IF(ROW()=2,AN66,OFFSET(AM66,-1,0)&amp;IF(LEN(AN66)=0,"",","&amp;AN66))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v>
      </c>
      <c r="AN66" t="str">
        <f ca="1">IF(AL66&lt;&gt;1,"",
"{"""&amp;A$1&amp;""":"&amp;A66
&amp;","""&amp;B$1&amp;""":"&amp;B66
&amp;IF(LEN(AA66)=0,"",","""&amp;AA$1&amp;""":"""&amp;AA66&amp;"""")
&amp;IF(LEN(AC66)=0,"",","""&amp;AC$1&amp;""":"""&amp;AC66&amp;"""")
&amp;IF(LEN(AD66)=0,"",","""&amp;AD$1&amp;""":"&amp;AD66)
&amp;IF(LEN(AE66)=0,"",","""&amp;AE$1&amp;""":"""&amp;AE66&amp;"""")
&amp;IF(LEN(AF66)=0,"",","""&amp;AF$1&amp;""":"&amp;AF66)
&amp;IF(LEN(AG66)=0,"",","""&amp;AG$1&amp;""":"&amp;AG66)&amp;"}")</f>
        <v>{"dy":7,"sl":4,"tp":"fe","vl":"Equip4001","cn":1,"pt":"GO","pr":900}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5"/>
        <v>0</v>
      </c>
      <c r="BQ66">
        <f t="shared" ca="1" si="6"/>
        <v>0</v>
      </c>
      <c r="BR66">
        <f t="shared" ca="1" si="7"/>
        <v>0</v>
      </c>
      <c r="BS66">
        <f t="shared" ca="1" si="8"/>
        <v>0.55735492577597878</v>
      </c>
      <c r="BT66">
        <f t="shared" ca="1" si="11"/>
        <v>0.38925541941564584</v>
      </c>
      <c r="BU66">
        <f t="shared" ca="1" si="12"/>
        <v>0.42099898063200775</v>
      </c>
      <c r="BV66" t="str">
        <f ca="1">OFFSET([1]EquipTable!$A$1,ROW()-1,0)</f>
        <v>Equip4405</v>
      </c>
    </row>
    <row r="67" spans="1:74">
      <c r="A67">
        <v>7</v>
      </c>
      <c r="B67">
        <v>5</v>
      </c>
      <c r="C67">
        <f>IF(B67&lt;=9,0,
IF(B67=10,1,2))</f>
        <v>0</v>
      </c>
      <c r="D67">
        <f ca="1">RAND()</f>
        <v>0.90331779500116494</v>
      </c>
      <c r="E67">
        <f ca="1">RAND()</f>
        <v>0.54430722230170225</v>
      </c>
      <c r="F67">
        <f ca="1">RAND()</f>
        <v>0.24669846535186635</v>
      </c>
      <c r="G67">
        <f ca="1">RAND()</f>
        <v>0.74986591894872934</v>
      </c>
      <c r="H67">
        <f ca="1">RAND()</f>
        <v>0.19234645310656528</v>
      </c>
      <c r="I67">
        <f ca="1">RAND()</f>
        <v>7.3840685336733602E-2</v>
      </c>
      <c r="M67" t="str">
        <f ca="1">IF(LEN(J67)&lt;&gt;0,J67,VLOOKUP(D67+$B67,$BJ:$BK,MATCH($BK$1,$BJ$1:$BK$1,0),1))</f>
        <v>안 지정 캐릭터 PP 일반등급</v>
      </c>
      <c r="N67">
        <f ca="1">IF(LEN(K67)&lt;&gt;0,
  IF(LEN($J67)=0,"두 칸 모두 입력",
  IF($J67="지정 장비",K67,INDEX($CA:$CA,MATCH(K67,$CB:$CB,0)))),
IF($M67="삭제","삭제",
IF($M67="지정 장비",VLOOKUP($E67,OFFSET($BS:$BV,0,IF($B67=6,1,IF($B67=7,2,0))),MATCH($BV$1,OFFSET($BS$1:$BV$1,0,IF($B67=6,1,IF($B67=7,2,0))),0),1),
IF(OR($M67="캐릭터 상자 일반등급",$M67="캐릭터 상자 영웅등급"),"삭제",
IF(OR($M67="지정 캐릭터",$M67="지정 캐릭터 PP",IF(ISERROR(FIND("지정 캐릭터 LBP",$M67)),0,1)),
  IF(AND(OR($B67=10,$B67=11),$M67=OFFSET($M67,-1,0)),OFFSET(N67,-1,0),VLOOKUP($E67,$BZ:$CA,MATCH($CA$1,$BZ$1:$CA$1,0),1)),
IF(OR($M67="안 지정 캐릭터 영웅등급",$M67="안 지정 캐릭터 PP 일반등급",$M67="안 지정 캐릭터 PP 영웅등급"),
  IF(AND(OR($B67=10,$B67=11),$M67=OFFSET($M67,-1,0)),OFFSET(N67,-1,0),INT($E67*100000)),
"그외없음"))))))</f>
        <v>54430</v>
      </c>
      <c r="O67">
        <f ca="1">IF(LEN(L67)&lt;&gt;0,
  IF(OR(LEN($J67)=0,LEN($K67)=0),"세 칸 모두 입력",L67),
IF($M67="삭제","삭제",
IF(OR($M67="지정 장비",$M67="캐릭터 상자 일반등급",$M67="캐릭터 상자 영웅등급",$M67="지정 캐릭터",IF(ISERROR(FIND("지정 캐릭터 LBP",$M67)),0,1),$M67="안 지정 캐릭터 영웅등급"),1,
IF($M67="지정 캐릭터 PP",
  IF(AND(OR($B67=10,$B67=11),$M67=OFFSET($M67,-1,0)),OFFSET(O67,-1,0),
    VLOOKUP($M67,$AP:$BB,MATCH($AX$1,$AP$1:$BB$1,0),0)+INT($E67*(VLOOKUP($M67,$AP:$BB,MATCH($AY$1,$AP$1:$BB$1,0),0)-VLOOKUP($M67,$AP:$BB,MATCH($AX$1,$AP$1:$BB$1,0),0)+1))),
IF(OR($M67="안 지정 캐릭터 PP 일반등급",$M67="안 지정 캐릭터 PP 영웅등급"),
  IF(AND(OR($B67=10,$B67=11),$M67=OFFSET($M67,-1,0)),OFFSET(O67,-1,0),
    VLOOKUP($M67,$AP:$BB,MATCH($AX$1,$AP$1:$BB$1,0),0)+INT($E67*(VLOOKUP($M67,$AP:$BB,MATCH($AY$1,$AP$1:$BB$1,0),0)-VLOOKUP($M67,$AP:$BB,MATCH($AX$1,$AP$1:$BB$1,0),0)+1))),
"그외없음")))))</f>
        <v>9</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GO</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2700</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ca="1">IF(OR(ISNUMBER(N67),N67="삭제",ISBLANK(N67)),"",
IF(LEFT(N67,5)="Equip",IF(MID(N67,7,1)="4","전설",""),
IF(LEFT(N67,5)="Actor",IF(MID(N67,7,1)="2","전설",""),
"그외없음")))</f>
        <v/>
      </c>
      <c r="U67" t="s">
        <v>82</v>
      </c>
      <c r="V67" t="s">
        <v>251</v>
      </c>
      <c r="W67">
        <v>1</v>
      </c>
      <c r="X67" t="s">
        <v>125</v>
      </c>
      <c r="Z67">
        <v>600</v>
      </c>
      <c r="AA67" t="str">
        <f ca="1">IF(ISBLANK(AB67),"",
VLOOKUP(AB67,OFFSET(INDIRECT("$A:$B"),0,MATCH(AB$1&amp;"_Verify",INDIRECT("$1:$1"),0)-1),2,0)
)</f>
        <v>fe</v>
      </c>
      <c r="AB67" t="s">
        <v>82</v>
      </c>
      <c r="AC67" t="s">
        <v>404</v>
      </c>
      <c r="AD67">
        <v>1</v>
      </c>
      <c r="AE67" t="s">
        <v>125</v>
      </c>
      <c r="AG67">
        <v>700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IF(OR(ISNUMBER(AC67),AC67="삭제",ISBLANK(AC67)),"",
IF(LEFT(AC67,5)="Equip",IF(MID(AC67,7,1)="4","전설",""),
IF(LEFT(AC67,5)="Actor",IF(MID(AC67,7,1)="2","전설",""),
"그외없음")))</f>
        <v/>
      </c>
      <c r="AJ67" t="str">
        <f>IF(ISBLANK($AB67),"",
IF(AND($B67&gt;=VLOOKUP($AB67,$AP:$AS,3,0),$B67&lt;=VLOOKUP($AB67,$AP:$AS,4,0)),"","슬롯타입이상"))</f>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숨겨온 원한</v>
      </c>
      <c r="AL67">
        <v>1</v>
      </c>
      <c r="AM67" t="str">
        <f ca="1">IF(ROW()=2,AN67,OFFSET(AM67,-1,0)&amp;IF(LEN(AN67)=0,"",","&amp;AN67))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v>
      </c>
      <c r="AN67" t="str">
        <f ca="1">IF(AL67&lt;&gt;1,"",
"{"""&amp;A$1&amp;""":"&amp;A67
&amp;","""&amp;B$1&amp;""":"&amp;B67
&amp;IF(LEN(AA67)=0,"",","""&amp;AA$1&amp;""":"""&amp;AA67&amp;"""")
&amp;IF(LEN(AC67)=0,"",","""&amp;AC$1&amp;""":"""&amp;AC67&amp;"""")
&amp;IF(LEN(AD67)=0,"",","""&amp;AD$1&amp;""":"&amp;AD67)
&amp;IF(LEN(AE67)=0,"",","""&amp;AE$1&amp;""":"""&amp;AE67&amp;"""")
&amp;IF(LEN(AF67)=0,"",","""&amp;AF$1&amp;""":"&amp;AF67)
&amp;IF(LEN(AG67)=0,"",","""&amp;AG$1&amp;""":"&amp;AG67)&amp;"}")</f>
        <v>{"dy":7,"sl":5,"tp":"fe","vl":"Equip1002","cn":1,"pt":"GO","pr":700}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16">BM67/SUM(BM:BM)</f>
        <v>0</v>
      </c>
      <c r="BQ67">
        <f t="shared" ref="BQ67:BQ128" ca="1" si="17">BN67/SUM(BN:BN)</f>
        <v>0</v>
      </c>
      <c r="BR67">
        <f t="shared" ref="BR67:BR128" ca="1" si="18">BO67/SUM(BO:BO)</f>
        <v>0</v>
      </c>
      <c r="BS67">
        <f t="shared" ref="BS67:BS128" ca="1" si="19">BS66+BP66</f>
        <v>0.55735492577597878</v>
      </c>
      <c r="BT67">
        <f t="shared" ca="1" si="11"/>
        <v>0.38925541941564584</v>
      </c>
      <c r="BU67">
        <f t="shared" ca="1" si="12"/>
        <v>0.42099898063200775</v>
      </c>
      <c r="BV67" t="str">
        <f ca="1">OFFSET([1]EquipTable!$A$1,ROW()-1,0)</f>
        <v>후보</v>
      </c>
    </row>
    <row r="68" spans="1:74">
      <c r="A68">
        <v>7</v>
      </c>
      <c r="B68">
        <v>6</v>
      </c>
      <c r="C68">
        <f>IF(B68&lt;=9,0,
IF(B68=10,1,2))</f>
        <v>0</v>
      </c>
      <c r="D68">
        <f ca="1">RAND()</f>
        <v>0.43460001676318283</v>
      </c>
      <c r="E68">
        <f ca="1">RAND()</f>
        <v>0.12191350274174839</v>
      </c>
      <c r="F68">
        <f ca="1">RAND()</f>
        <v>0.51055825705237656</v>
      </c>
      <c r="G68">
        <f ca="1">RAND()</f>
        <v>0.71874465883818772</v>
      </c>
      <c r="H68">
        <f ca="1">RAND()</f>
        <v>0.55337152572116044</v>
      </c>
      <c r="I68">
        <f ca="1">RAND()</f>
        <v>0.12972973067687454</v>
      </c>
      <c r="M68" t="str">
        <f ca="1">IF(LEN(J68)&lt;&gt;0,J68,VLOOKUP(D68+$B68,$BJ:$BK,MATCH($BK$1,$BJ$1:$BK$1,0),1))</f>
        <v>지정 장비</v>
      </c>
      <c r="N68" t="str">
        <f ca="1">IF(LEN(K68)&lt;&gt;0,
  IF(LEN($J68)=0,"두 칸 모두 입력",
  IF($J68="지정 장비",K68,INDEX($CA:$CA,MATCH(K68,$CB:$CB,0)))),
IF($M68="삭제","삭제",
IF($M68="지정 장비",VLOOKUP($E68,OFFSET($BS:$BV,0,IF($B68=6,1,IF($B68=7,2,0))),MATCH($BV$1,OFFSET($BS$1:$BV$1,0,IF($B68=6,1,IF($B68=7,2,0))),0),1),
IF(OR($M68="캐릭터 상자 일반등급",$M68="캐릭터 상자 영웅등급"),"삭제",
IF(OR($M68="지정 캐릭터",$M68="지정 캐릭터 PP",IF(ISERROR(FIND("지정 캐릭터 LBP",$M68)),0,1)),
  IF(AND(OR($B68=10,$B68=11),$M68=OFFSET($M68,-1,0)),OFFSET(N68,-1,0),VLOOKUP($E68,$BZ:$CA,MATCH($CA$1,$BZ$1:$CA$1,0),1)),
IF(OR($M68="안 지정 캐릭터 영웅등급",$M68="안 지정 캐릭터 PP 일반등급",$M68="안 지정 캐릭터 PP 영웅등급"),
  IF(AND(OR($B68=10,$B68=11),$M68=OFFSET($M68,-1,0)),OFFSET(N68,-1,0),INT($E68*100000)),
"그외없음"))))))</f>
        <v>Equip1201</v>
      </c>
      <c r="O68">
        <f ca="1">IF(LEN(L68)&lt;&gt;0,
  IF(OR(LEN($J68)=0,LEN($K68)=0),"세 칸 모두 입력",L68),
IF($M68="삭제","삭제",
IF(OR($M68="지정 장비",$M68="캐릭터 상자 일반등급",$M68="캐릭터 상자 영웅등급",$M68="지정 캐릭터",IF(ISERROR(FIND("지정 캐릭터 LBP",$M68)),0,1),$M68="안 지정 캐릭터 영웅등급"),1,
IF($M68="지정 캐릭터 PP",
  IF(AND(OR($B68=10,$B68=11),$M68=OFFSET($M68,-1,0)),OFFSET(O68,-1,0),
    VLOOKUP($M68,$AP:$BB,MATCH($AX$1,$AP$1:$BB$1,0),0)+INT($E68*(VLOOKUP($M68,$AP:$BB,MATCH($AY$1,$AP$1:$BB$1,0),0)-VLOOKUP($M68,$AP:$BB,MATCH($AX$1,$AP$1:$BB$1,0),0)+1))),
IF(OR($M68="안 지정 캐릭터 PP 일반등급",$M68="안 지정 캐릭터 PP 영웅등급"),
  IF(AND(OR($B68=10,$B68=11),$M68=OFFSET($M68,-1,0)),OFFSET(O68,-1,0),
    VLOOKUP($M68,$AP:$BB,MATCH($AX$1,$AP$1:$BB$1,0),0)+INT($E68*(VLOOKUP($M68,$AP:$BB,MATCH($AY$1,$AP$1:$BB$1,0),0)-VLOOKUP($M68,$AP:$BB,MATCH($AX$1,$AP$1:$BB$1,0),0)+1))),
"그외없음")))))</f>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2600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ca="1">IF(OR(ISNUMBER(N68),N68="삭제",ISBLANK(N68)),"",
IF(LEFT(N68,5)="Equip",IF(MID(N68,7,1)="4","전설",""),
IF(LEFT(N68,5)="Actor",IF(MID(N68,7,1)="2","전설",""),
"그외없음")))</f>
        <v/>
      </c>
      <c r="U68" t="s">
        <v>82</v>
      </c>
      <c r="V68" t="s">
        <v>252</v>
      </c>
      <c r="W68">
        <v>1</v>
      </c>
      <c r="X68" t="s">
        <v>125</v>
      </c>
      <c r="Z68">
        <v>7600</v>
      </c>
      <c r="AA68" t="str">
        <f ca="1">IF(ISBLANK(AB68),"",
VLOOKUP(AB68,OFFSET(INDIRECT("$A:$B"),0,MATCH(AB$1&amp;"_Verify",INDIRECT("$1:$1"),0)-1),2,0)
)</f>
        <v>fe</v>
      </c>
      <c r="AB68" t="s">
        <v>82</v>
      </c>
      <c r="AC68" t="s">
        <v>463</v>
      </c>
      <c r="AD68">
        <v>1</v>
      </c>
      <c r="AE68" t="s">
        <v>129</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IF(OR(ISNUMBER(AC68),AC68="삭제",ISBLANK(AC68)),"",
IF(LEFT(AC68,5)="Equip",IF(MID(AC68,7,1)="4","전설",""),
IF(LEFT(AC68,5)="Actor",IF(MID(AC68,7,1)="2","전설",""),
"그외없음")))</f>
        <v/>
      </c>
      <c r="AJ68" t="str">
        <f>IF(ISBLANK($AB68),"",
IF(AND($B68&gt;=VLOOKUP($AB68,$AP:$AS,3,0),$B68&lt;=VLOOKUP($AB68,$AP:$AS,4,0)),"","슬롯타입이상"))</f>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더블 이퀄라이저</v>
      </c>
      <c r="AL68">
        <v>1</v>
      </c>
      <c r="AM68" t="str">
        <f ca="1">IF(ROW()=2,AN68,OFFSET(AM68,-1,0)&amp;IF(LEN(AN68)=0,"",","&amp;AN68))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v>
      </c>
      <c r="AN68" t="str">
        <f ca="1">IF(AL68&lt;&gt;1,"",
"{"""&amp;A$1&amp;""":"&amp;A68
&amp;","""&amp;B$1&amp;""":"&amp;B68
&amp;IF(LEN(AA68)=0,"",","""&amp;AA$1&amp;""":"""&amp;AA68&amp;"""")
&amp;IF(LEN(AC68)=0,"",","""&amp;AC$1&amp;""":"""&amp;AC68&amp;"""")
&amp;IF(LEN(AD68)=0,"",","""&amp;AD$1&amp;""":"&amp;AD68)
&amp;IF(LEN(AE68)=0,"",","""&amp;AE$1&amp;""":"""&amp;AE68&amp;"""")
&amp;IF(LEN(AF68)=0,"",","""&amp;AF$1&amp;""":"&amp;AF68)
&amp;IF(LEN(AG68)=0,"",","""&amp;AG$1&amp;""":"&amp;AG68)&amp;"}")</f>
        <v>{"dy":7,"sl":6,"tp":"fe","vl":"Equip6201","cn":1,"pt":"DI","pr":15}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16"/>
        <v>1.3495276653171391E-2</v>
      </c>
      <c r="BQ68">
        <f t="shared" ca="1" si="17"/>
        <v>9.4250706880301613E-3</v>
      </c>
      <c r="BR68">
        <f t="shared" ca="1" si="18"/>
        <v>1.0193679918450561E-2</v>
      </c>
      <c r="BS68">
        <f t="shared" ca="1" si="19"/>
        <v>0.55735492577597878</v>
      </c>
      <c r="BT68">
        <f t="shared" ref="BT68:BT128" ca="1" si="20">BT67+BQ67</f>
        <v>0.38925541941564584</v>
      </c>
      <c r="BU68">
        <f t="shared" ref="BU68:BU128" ca="1" si="21">BU67+BR67</f>
        <v>0.42099898063200775</v>
      </c>
      <c r="BV68" t="str">
        <f ca="1">OFFSET([1]EquipTable!$A$1,ROW()-1,0)</f>
        <v>Equip5001</v>
      </c>
    </row>
    <row r="69" spans="1:74">
      <c r="A69">
        <v>7</v>
      </c>
      <c r="B69">
        <v>7</v>
      </c>
      <c r="C69">
        <f>IF(B69&lt;=9,0,
IF(B69=10,1,2))</f>
        <v>0</v>
      </c>
      <c r="D69">
        <f ca="1">RAND()</f>
        <v>0.14137426946422571</v>
      </c>
      <c r="E69">
        <f ca="1">RAND()</f>
        <v>0.83275774461553886</v>
      </c>
      <c r="F69">
        <f ca="1">RAND()</f>
        <v>0.28925062688455327</v>
      </c>
      <c r="G69">
        <f ca="1">RAND()</f>
        <v>9.6009325257099487E-2</v>
      </c>
      <c r="H69">
        <f ca="1">RAND()</f>
        <v>0.5310648814265434</v>
      </c>
      <c r="I69">
        <f ca="1">RAND()</f>
        <v>0.96293750501549147</v>
      </c>
      <c r="M69" t="str">
        <f ca="1">IF(LEN(J69)&lt;&gt;0,J69,VLOOKUP(D69+$B69,$BJ:$BK,MATCH($BK$1,$BJ$1:$BK$1,0),1))</f>
        <v>지정 장비</v>
      </c>
      <c r="N69" t="str">
        <f ca="1">IF(LEN(K69)&lt;&gt;0,
  IF(LEN($J69)=0,"두 칸 모두 입력",
  IF($J69="지정 장비",K69,INDEX($CA:$CA,MATCH(K69,$CB:$CB,0)))),
IF($M69="삭제","삭제",
IF($M69="지정 장비",VLOOKUP($E69,OFFSET($BS:$BV,0,IF($B69=6,1,IF($B69=7,2,0))),MATCH($BV$1,OFFSET($BS$1:$BV$1,0,IF($B69=6,1,IF($B69=7,2,0))),0),1),
IF(OR($M69="캐릭터 상자 일반등급",$M69="캐릭터 상자 영웅등급"),"삭제",
IF(OR($M69="지정 캐릭터",$M69="지정 캐릭터 PP",IF(ISERROR(FIND("지정 캐릭터 LBP",$M69)),0,1)),
  IF(AND(OR($B69=10,$B69=11),$M69=OFFSET($M69,-1,0)),OFFSET(N69,-1,0),VLOOKUP($E69,$BZ:$CA,MATCH($CA$1,$BZ$1:$CA$1,0),1)),
IF(OR($M69="안 지정 캐릭터 영웅등급",$M69="안 지정 캐릭터 PP 일반등급",$M69="안 지정 캐릭터 PP 영웅등급"),
  IF(AND(OR($B69=10,$B69=11),$M69=OFFSET($M69,-1,0)),OFFSET(N69,-1,0),INT($E69*100000)),
"그외없음"))))))</f>
        <v>Equip8102</v>
      </c>
      <c r="O69">
        <f ca="1">IF(LEN(L69)&lt;&gt;0,
  IF(OR(LEN($J69)=0,LEN($K69)=0),"세 칸 모두 입력",L69),
IF($M69="삭제","삭제",
IF(OR($M69="지정 장비",$M69="캐릭터 상자 일반등급",$M69="캐릭터 상자 영웅등급",$M69="지정 캐릭터",IF(ISERROR(FIND("지정 캐릭터 LBP",$M69)),0,1),$M69="안 지정 캐릭터 영웅등급"),1,
IF($M69="지정 캐릭터 PP",
  IF(AND(OR($B69=10,$B69=11),$M69=OFFSET($M69,-1,0)),OFFSET(O69,-1,0),
    VLOOKUP($M69,$AP:$BB,MATCH($AX$1,$AP$1:$BB$1,0),0)+INT($E69*(VLOOKUP($M69,$AP:$BB,MATCH($AY$1,$AP$1:$BB$1,0),0)-VLOOKUP($M69,$AP:$BB,MATCH($AX$1,$AP$1:$BB$1,0),0)+1))),
IF(OR($M69="안 지정 캐릭터 PP 일반등급",$M69="안 지정 캐릭터 PP 영웅등급"),
  IF(AND(OR($B69=10,$B69=11),$M69=OFFSET($M69,-1,0)),OFFSET(O69,-1,0),
    VLOOKUP($M69,$AP:$BB,MATCH($AX$1,$AP$1:$BB$1,0),0)+INT($E69*(VLOOKUP($M69,$AP:$BB,MATCH($AY$1,$AP$1:$BB$1,0),0)-VLOOKUP($M69,$AP:$BB,MATCH($AX$1,$AP$1:$BB$1,0),0)+1))),
"그외없음")))))</f>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8500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ca="1">IF(OR(ISNUMBER(N69),N69="삭제",ISBLANK(N69)),"",
IF(LEFT(N69,5)="Equip",IF(MID(N69,7,1)="4","전설",""),
IF(LEFT(N69,5)="Actor",IF(MID(N69,7,1)="2","전설",""),
"그외없음")))</f>
        <v/>
      </c>
      <c r="U69" t="s">
        <v>82</v>
      </c>
      <c r="V69" t="s">
        <v>179</v>
      </c>
      <c r="W69">
        <v>1</v>
      </c>
      <c r="X69" t="s">
        <v>125</v>
      </c>
      <c r="Z69">
        <v>700</v>
      </c>
      <c r="AA69" t="str">
        <f ca="1">IF(ISBLANK(AB69),"",
VLOOKUP(AB69,OFFSET(INDIRECT("$A:$B"),0,MATCH(AB$1&amp;"_Verify",INDIRECT("$1:$1"),0)-1),2,0)
)</f>
        <v>uph</v>
      </c>
      <c r="AB69" t="s">
        <v>91</v>
      </c>
      <c r="AC69">
        <v>30128</v>
      </c>
      <c r="AD69">
        <v>10</v>
      </c>
      <c r="AE69" t="s">
        <v>125</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IF(OR(ISNUMBER(AC69),AC69="삭제",ISBLANK(AC69)),"",
IF(LEFT(AC69,5)="Equip",IF(MID(AC69,7,1)="4","전설",""),
IF(LEFT(AC69,5)="Actor",IF(MID(AC69,7,1)="2","전설",""),
"그외없음")))</f>
        <v/>
      </c>
      <c r="AJ69" t="str">
        <f>IF(ISBLANK($AB69),"",
IF(AND($B69&gt;=VLOOKUP($AB69,$AP:$AS,3,0),$B69&lt;=VLOOKUP($AB69,$AP:$AS,4,0)),"","슬롯타입이상"))</f>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ca="1">IF(ROW()=2,AN69,OFFSET(AM69,-1,0)&amp;IF(LEN(AN69)=0,"",","&amp;AN69))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v>
      </c>
      <c r="AN69" t="str">
        <f ca="1">IF(AL69&lt;&gt;1,"",
"{"""&amp;A$1&amp;""":"&amp;A69
&amp;","""&amp;B$1&amp;""":"&amp;B69
&amp;IF(LEN(AA69)=0,"",","""&amp;AA$1&amp;""":"""&amp;AA69&amp;"""")
&amp;IF(LEN(AC69)=0,"",","""&amp;AC$1&amp;""":"""&amp;AC69&amp;"""")
&amp;IF(LEN(AD69)=0,"",","""&amp;AD$1&amp;""":"&amp;AD69)
&amp;IF(LEN(AE69)=0,"",","""&amp;AE$1&amp;""":"""&amp;AE69&amp;"""")
&amp;IF(LEN(AF69)=0,"",","""&amp;AF$1&amp;""":"&amp;AF69)
&amp;IF(LEN(AG69)=0,"",","""&amp;AG$1&amp;""":"&amp;AG69)&amp;"}")</f>
        <v>{"dy":7,"sl":7,"tp":"uph","vl":"30128","cn":10,"pt":"GO","pr":3000}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16"/>
        <v>1.3495276653171391E-2</v>
      </c>
      <c r="BQ69">
        <f t="shared" ca="1" si="17"/>
        <v>9.4250706880301613E-3</v>
      </c>
      <c r="BR69">
        <f t="shared" ca="1" si="18"/>
        <v>1.0193679918450561E-2</v>
      </c>
      <c r="BS69">
        <f t="shared" ca="1" si="19"/>
        <v>0.57085020242915019</v>
      </c>
      <c r="BT69">
        <f t="shared" ca="1" si="20"/>
        <v>0.39868049010367601</v>
      </c>
      <c r="BU69">
        <f t="shared" ca="1" si="21"/>
        <v>0.4311926605504583</v>
      </c>
      <c r="BV69" t="str">
        <f ca="1">OFFSET([1]EquipTable!$A$1,ROW()-1,0)</f>
        <v>Equip5002</v>
      </c>
    </row>
    <row r="70" spans="1:74">
      <c r="A70">
        <v>7</v>
      </c>
      <c r="B70">
        <v>8</v>
      </c>
      <c r="C70">
        <f>IF(B70&lt;=9,0,
IF(B70=10,1,2))</f>
        <v>0</v>
      </c>
      <c r="D70">
        <f ca="1">RAND()</f>
        <v>0.31109014209109587</v>
      </c>
      <c r="E70">
        <f ca="1">RAND()</f>
        <v>0.57177106178110326</v>
      </c>
      <c r="F70">
        <f ca="1">RAND()</f>
        <v>0.38677084128672989</v>
      </c>
      <c r="G70">
        <f ca="1">RAND()</f>
        <v>0.39650398161450406</v>
      </c>
      <c r="H70">
        <f ca="1">RAND()</f>
        <v>0.72582533058596455</v>
      </c>
      <c r="I70">
        <f ca="1">RAND()</f>
        <v>0.39325619469965911</v>
      </c>
      <c r="M70" t="str">
        <f ca="1">IF(LEN(J70)&lt;&gt;0,J70,VLOOKUP(D70+$B70,$BJ:$BK,MATCH($BK$1,$BJ$1:$BK$1,0),1))</f>
        <v>삭제</v>
      </c>
      <c r="N70" t="str">
        <f ca="1">IF(LEN(K70)&lt;&gt;0,
  IF(LEN($J70)=0,"두 칸 모두 입력",
  IF($J70="지정 장비",K70,INDEX($CA:$CA,MATCH(K70,$CB:$CB,0)))),
IF($M70="삭제","삭제",
IF($M70="지정 장비",VLOOKUP($E70,OFFSET($BS:$BV,0,IF($B70=6,1,IF($B70=7,2,0))),MATCH($BV$1,OFFSET($BS$1:$BV$1,0,IF($B70=6,1,IF($B70=7,2,0))),0),1),
IF(OR($M70="캐릭터 상자 일반등급",$M70="캐릭터 상자 영웅등급"),"삭제",
IF(OR($M70="지정 캐릭터",$M70="지정 캐릭터 PP",IF(ISERROR(FIND("지정 캐릭터 LBP",$M70)),0,1)),
  IF(AND(OR($B70=10,$B70=11),$M70=OFFSET($M70,-1,0)),OFFSET(N70,-1,0),VLOOKUP($E70,$BZ:$CA,MATCH($CA$1,$BZ$1:$CA$1,0),1)),
IF(OR($M70="안 지정 캐릭터 영웅등급",$M70="안 지정 캐릭터 PP 일반등급",$M70="안 지정 캐릭터 PP 영웅등급"),
  IF(AND(OR($B70=10,$B70=11),$M70=OFFSET($M70,-1,0)),OFFSET(N70,-1,0),INT($E70*100000)),
"그외없음"))))))</f>
        <v>삭제</v>
      </c>
      <c r="O70" t="str">
        <f ca="1">IF(LEN(L70)&lt;&gt;0,
  IF(OR(LEN($J70)=0,LEN($K70)=0),"세 칸 모두 입력",L70),
IF($M70="삭제","삭제",
IF(OR($M70="지정 장비",$M70="캐릭터 상자 일반등급",$M70="캐릭터 상자 영웅등급",$M70="지정 캐릭터",IF(ISERROR(FIND("지정 캐릭터 LBP",$M70)),0,1),$M70="안 지정 캐릭터 영웅등급"),1,
IF($M70="지정 캐릭터 PP",
  IF(AND(OR($B70=10,$B70=11),$M70=OFFSET($M70,-1,0)),OFFSET(O70,-1,0),
    VLOOKUP($M70,$AP:$BB,MATCH($AX$1,$AP$1:$BB$1,0),0)+INT($E70*(VLOOKUP($M70,$AP:$BB,MATCH($AY$1,$AP$1:$BB$1,0),0)-VLOOKUP($M70,$AP:$BB,MATCH($AX$1,$AP$1:$BB$1,0),0)+1))),
IF(OR($M70="안 지정 캐릭터 PP 일반등급",$M70="안 지정 캐릭터 PP 영웅등급"),
  IF(AND(OR($B70=10,$B70=11),$M70=OFFSET($M70,-1,0)),OFFSET(O70,-1,0),
    VLOOKUP($M70,$AP:$BB,MATCH($AX$1,$AP$1:$BB$1,0),0)+INT($E70*(VLOOKUP($M70,$AP:$BB,MATCH($AY$1,$AP$1:$BB$1,0),0)-VLOOKUP($M70,$AP:$BB,MATCH($AX$1,$AP$1:$BB$1,0),0)+1))),
"그외없음")))))</f>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ca="1">IF(OR(ISNUMBER(N70),N70="삭제",ISBLANK(N70)),"",
IF(LEFT(N70,5)="Equip",IF(MID(N70,7,1)="4","전설",""),
IF(LEFT(N70,5)="Actor",IF(MID(N70,7,1)="2","전설",""),
"그외없음")))</f>
        <v/>
      </c>
      <c r="AA70" t="str">
        <f ca="1">IF(ISBLANK(AB70),"",
VLOOKUP(AB70,OFFSET(INDIRECT("$A:$B"),0,MATCH(AB$1&amp;"_Verify",INDIRECT("$1:$1"),0)-1),2,0)
)</f>
        <v>fl5</v>
      </c>
      <c r="AB70" t="s">
        <v>286</v>
      </c>
      <c r="AC70" t="s">
        <v>514</v>
      </c>
      <c r="AD70">
        <v>1</v>
      </c>
      <c r="AE70" t="s">
        <v>129</v>
      </c>
      <c r="AF70">
        <v>80</v>
      </c>
      <c r="AG70">
        <v>49</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IF(OR(ISNUMBER(AC70),AC70="삭제",ISBLANK(AC70)),"",
IF(LEFT(AC70,5)="Equip",IF(MID(AC70,7,1)="4","전설",""),
IF(LEFT(AC70,5)="Actor",IF(MID(AC70,7,1)="2","전설",""),
"그외없음")))</f>
        <v/>
      </c>
      <c r="AJ70" t="str">
        <f>IF(ISBLANK($AB70),"",
IF(AND($B70&gt;=VLOOKUP($AB70,$AP:$AS,3,0),$B70&lt;=VLOOKUP($AB70,$AP:$AS,4,0)),"","슬롯타입이상"))</f>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도스로프</v>
      </c>
      <c r="AL70">
        <v>1</v>
      </c>
      <c r="AM70" t="str">
        <f ca="1">IF(ROW()=2,AN70,OFFSET(AM70,-1,0)&amp;IF(LEN(AN70)=0,"",","&amp;AN70))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v>
      </c>
      <c r="AN70" t="str">
        <f ca="1">IF(AL70&lt;&gt;1,"",
"{"""&amp;A$1&amp;""":"&amp;A70
&amp;","""&amp;B$1&amp;""":"&amp;B70
&amp;IF(LEN(AA70)=0,"",","""&amp;AA$1&amp;""":"""&amp;AA70&amp;"""")
&amp;IF(LEN(AC70)=0,"",","""&amp;AC$1&amp;""":"""&amp;AC70&amp;"""")
&amp;IF(LEN(AD70)=0,"",","""&amp;AD$1&amp;""":"&amp;AD70)
&amp;IF(LEN(AE70)=0,"",","""&amp;AE$1&amp;""":"""&amp;AE70&amp;"""")
&amp;IF(LEN(AF70)=0,"",","""&amp;AF$1&amp;""":"&amp;AF70)
&amp;IF(LEN(AG70)=0,"",","""&amp;AG$1&amp;""":"&amp;AG70)&amp;"}")</f>
        <v>{"dy":7,"sl":8,"tp":"fl5","vl":"Actor0030","cn":1,"pt":"DI","pp":80,"pr":49}</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16"/>
        <v>1.3495276653171391E-2</v>
      </c>
      <c r="BQ70">
        <f t="shared" ca="1" si="17"/>
        <v>9.4250706880301613E-3</v>
      </c>
      <c r="BR70">
        <f t="shared" ca="1" si="18"/>
        <v>1.0193679918450561E-2</v>
      </c>
      <c r="BS70">
        <f t="shared" ca="1" si="19"/>
        <v>0.58434547908232159</v>
      </c>
      <c r="BT70">
        <f t="shared" ca="1" si="20"/>
        <v>0.40810556079170618</v>
      </c>
      <c r="BU70">
        <f t="shared" ca="1" si="21"/>
        <v>0.44138634046890884</v>
      </c>
      <c r="BV70" t="str">
        <f ca="1">OFFSET([1]EquipTable!$A$1,ROW()-1,0)</f>
        <v>Equip5101</v>
      </c>
    </row>
    <row r="71" spans="1:74">
      <c r="A71">
        <v>7</v>
      </c>
      <c r="B71">
        <v>9</v>
      </c>
      <c r="C71">
        <f>IF(B71&lt;=9,0,
IF(B71=10,1,2))</f>
        <v>0</v>
      </c>
      <c r="D71">
        <f ca="1">RAND()</f>
        <v>0.22724720524734043</v>
      </c>
      <c r="E71">
        <f ca="1">RAND()</f>
        <v>0.44447739600683966</v>
      </c>
      <c r="F71">
        <f ca="1">RAND()</f>
        <v>0.5366173548229497</v>
      </c>
      <c r="G71">
        <f ca="1">RAND()</f>
        <v>4.2987634661472374E-2</v>
      </c>
      <c r="H71">
        <f ca="1">RAND()</f>
        <v>0.67782545039668429</v>
      </c>
      <c r="I71">
        <f ca="1">RAND()</f>
        <v>0.2329431539939445</v>
      </c>
      <c r="M71" t="str">
        <f ca="1">IF(LEN(J71)&lt;&gt;0,J71,VLOOKUP(D71+$B71,$BJ:$BK,MATCH($BK$1,$BJ$1:$BK$1,0),1))</f>
        <v>삭제</v>
      </c>
      <c r="N71" t="str">
        <f ca="1">IF(LEN(K71)&lt;&gt;0,
  IF(LEN($J71)=0,"두 칸 모두 입력",
  IF($J71="지정 장비",K71,INDEX($CA:$CA,MATCH(K71,$CB:$CB,0)))),
IF($M71="삭제","삭제",
IF($M71="지정 장비",VLOOKUP($E71,OFFSET($BS:$BV,0,IF($B71=6,1,IF($B71=7,2,0))),MATCH($BV$1,OFFSET($BS$1:$BV$1,0,IF($B71=6,1,IF($B71=7,2,0))),0),1),
IF(OR($M71="캐릭터 상자 일반등급",$M71="캐릭터 상자 영웅등급"),"삭제",
IF(OR($M71="지정 캐릭터",$M71="지정 캐릭터 PP",IF(ISERROR(FIND("지정 캐릭터 LBP",$M71)),0,1)),
  IF(AND(OR($B71=10,$B71=11),$M71=OFFSET($M71,-1,0)),OFFSET(N71,-1,0),VLOOKUP($E71,$BZ:$CA,MATCH($CA$1,$BZ$1:$CA$1,0),1)),
IF(OR($M71="안 지정 캐릭터 영웅등급",$M71="안 지정 캐릭터 PP 일반등급",$M71="안 지정 캐릭터 PP 영웅등급"),
  IF(AND(OR($B71=10,$B71=11),$M71=OFFSET($M71,-1,0)),OFFSET(N71,-1,0),INT($E71*100000)),
"그외없음"))))))</f>
        <v>삭제</v>
      </c>
      <c r="O71" t="str">
        <f ca="1">IF(LEN(L71)&lt;&gt;0,
  IF(OR(LEN($J71)=0,LEN($K71)=0),"세 칸 모두 입력",L71),
IF($M71="삭제","삭제",
IF(OR($M71="지정 장비",$M71="캐릭터 상자 일반등급",$M71="캐릭터 상자 영웅등급",$M71="지정 캐릭터",IF(ISERROR(FIND("지정 캐릭터 LBP",$M71)),0,1),$M71="안 지정 캐릭터 영웅등급"),1,
IF($M71="지정 캐릭터 PP",
  IF(AND(OR($B71=10,$B71=11),$M71=OFFSET($M71,-1,0)),OFFSET(O71,-1,0),
    VLOOKUP($M71,$AP:$BB,MATCH($AX$1,$AP$1:$BB$1,0),0)+INT($E71*(VLOOKUP($M71,$AP:$BB,MATCH($AY$1,$AP$1:$BB$1,0),0)-VLOOKUP($M71,$AP:$BB,MATCH($AX$1,$AP$1:$BB$1,0),0)+1))),
IF(OR($M71="안 지정 캐릭터 PP 일반등급",$M71="안 지정 캐릭터 PP 영웅등급"),
  IF(AND(OR($B71=10,$B71=11),$M71=OFFSET($M71,-1,0)),OFFSET(O71,-1,0),
    VLOOKUP($M71,$AP:$BB,MATCH($AX$1,$AP$1:$BB$1,0),0)+INT($E71*(VLOOKUP($M71,$AP:$BB,MATCH($AY$1,$AP$1:$BB$1,0),0)-VLOOKUP($M71,$AP:$BB,MATCH($AX$1,$AP$1:$BB$1,0),0)+1))),
"그외없음")))))</f>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ca="1">IF(OR(ISNUMBER(N71),N71="삭제",ISBLANK(N71)),"",
IF(LEFT(N71,5)="Equip",IF(MID(N71,7,1)="4","전설",""),
IF(LEFT(N71,5)="Actor",IF(MID(N71,7,1)="2","전설",""),
"그외없음")))</f>
        <v/>
      </c>
      <c r="AA71" t="str">
        <f ca="1">IF(ISBLANK(AB71),"",
VLOOKUP(AB71,OFFSET(INDIRECT("$A:$B"),0,MATCH(AB$1&amp;"_Verify",INDIRECT("$1:$1"),0)-1),2,0)
)</f>
        <v>fl6</v>
      </c>
      <c r="AB71" t="s">
        <v>287</v>
      </c>
      <c r="AC71" t="s">
        <v>514</v>
      </c>
      <c r="AD71">
        <v>1</v>
      </c>
      <c r="AE71" t="s">
        <v>129</v>
      </c>
      <c r="AF71">
        <v>80</v>
      </c>
      <c r="AG71">
        <v>49</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IF(OR(ISNUMBER(AC71),AC71="삭제",ISBLANK(AC71)),"",
IF(LEFT(AC71,5)="Equip",IF(MID(AC71,7,1)="4","전설",""),
IF(LEFT(AC71,5)="Actor",IF(MID(AC71,7,1)="2","전설",""),
"그외없음")))</f>
        <v/>
      </c>
      <c r="AJ71" t="str">
        <f>IF(ISBLANK($AB71),"",
IF(AND($B71&gt;=VLOOKUP($AB71,$AP:$AS,3,0),$B71&lt;=VLOOKUP($AB71,$AP:$AS,4,0)),"","슬롯타입이상"))</f>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도스로프</v>
      </c>
      <c r="AL71">
        <v>1</v>
      </c>
      <c r="AM71" t="str">
        <f ca="1">IF(ROW()=2,AN71,OFFSET(AM71,-1,0)&amp;IF(LEN(AN71)=0,"",","&amp;AN71))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v>
      </c>
      <c r="AN71" t="str">
        <f ca="1">IF(AL71&lt;&gt;1,"",
"{"""&amp;A$1&amp;""":"&amp;A71
&amp;","""&amp;B$1&amp;""":"&amp;B71
&amp;IF(LEN(AA71)=0,"",","""&amp;AA$1&amp;""":"""&amp;AA71&amp;"""")
&amp;IF(LEN(AC71)=0,"",","""&amp;AC$1&amp;""":"""&amp;AC71&amp;"""")
&amp;IF(LEN(AD71)=0,"",","""&amp;AD$1&amp;""":"&amp;AD71)
&amp;IF(LEN(AE71)=0,"",","""&amp;AE$1&amp;""":"""&amp;AE71&amp;"""")
&amp;IF(LEN(AF71)=0,"",","""&amp;AF$1&amp;""":"&amp;AF71)
&amp;IF(LEN(AG71)=0,"",","""&amp;AG$1&amp;""":"&amp;AG71)&amp;"}")</f>
        <v>{"dy":7,"sl":9,"tp":"fl6","vl":"Actor0030","cn":1,"pt":"DI","pp":80,"pr":49}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16"/>
        <v>1.3495276653171391E-2</v>
      </c>
      <c r="BQ71">
        <f t="shared" ca="1" si="17"/>
        <v>9.4250706880301613E-3</v>
      </c>
      <c r="BR71">
        <f t="shared" ca="1" si="18"/>
        <v>1.0193679918450561E-2</v>
      </c>
      <c r="BS71">
        <f t="shared" ca="1" si="19"/>
        <v>0.597840755735493</v>
      </c>
      <c r="BT71">
        <f t="shared" ca="1" si="20"/>
        <v>0.41753063147973635</v>
      </c>
      <c r="BU71">
        <f t="shared" ca="1" si="21"/>
        <v>0.45158002038735939</v>
      </c>
      <c r="BV71" t="str">
        <f ca="1">OFFSET([1]EquipTable!$A$1,ROW()-1,0)</f>
        <v>Equip5102</v>
      </c>
    </row>
    <row r="72" spans="1:74">
      <c r="A72">
        <v>8</v>
      </c>
      <c r="B72">
        <v>0</v>
      </c>
      <c r="C72">
        <f>IF(B72&lt;=9,0,
IF(B72=10,1,2))</f>
        <v>0</v>
      </c>
      <c r="D72">
        <f ca="1">RAND()</f>
        <v>0.23989436454202695</v>
      </c>
      <c r="E72">
        <f ca="1">RAND()</f>
        <v>0.45738074229366532</v>
      </c>
      <c r="F72">
        <f ca="1">RAND()</f>
        <v>0.98567726311068349</v>
      </c>
      <c r="G72">
        <f ca="1">RAND()</f>
        <v>3.5820797759540057E-2</v>
      </c>
      <c r="H72">
        <f ca="1">RAND()</f>
        <v>0.31139187196532081</v>
      </c>
      <c r="I72">
        <f ca="1">RAND()</f>
        <v>0.43448881073104151</v>
      </c>
      <c r="M72" t="str">
        <f ca="1">IF(LEN(J72)&lt;&gt;0,J72,VLOOKUP(D72+$B72,$BJ:$BK,MATCH($BK$1,$BJ$1:$BK$1,0),1))</f>
        <v>지정 장비</v>
      </c>
      <c r="N72" t="str">
        <f ca="1">IF(LEN(K72)&lt;&gt;0,
  IF(LEN($J72)=0,"두 칸 모두 입력",
  IF($J72="지정 장비",K72,INDEX($CA:$CA,MATCH(K72,$CB:$CB,0)))),
IF($M72="삭제","삭제",
IF($M72="지정 장비",VLOOKUP($E72,OFFSET($BS:$BV,0,IF($B72=6,1,IF($B72=7,2,0))),MATCH($BV$1,OFFSET($BS$1:$BV$1,0,IF($B72=6,1,IF($B72=7,2,0))),0),1),
IF(OR($M72="캐릭터 상자 일반등급",$M72="캐릭터 상자 영웅등급"),"삭제",
IF(OR($M72="지정 캐릭터",$M72="지정 캐릭터 PP",IF(ISERROR(FIND("지정 캐릭터 LBP",$M72)),0,1)),
  IF(AND(OR($B72=10,$B72=11),$M72=OFFSET($M72,-1,0)),OFFSET(N72,-1,0),VLOOKUP($E72,$BZ:$CA,MATCH($CA$1,$BZ$1:$CA$1,0),1)),
IF(OR($M72="안 지정 캐릭터 영웅등급",$M72="안 지정 캐릭터 PP 일반등급",$M72="안 지정 캐릭터 PP 영웅등급"),
  IF(AND(OR($B72=10,$B72=11),$M72=OFFSET($M72,-1,0)),OFFSET(N72,-1,0),INT($E72*100000)),
"그외없음"))))))</f>
        <v>Equip4001</v>
      </c>
      <c r="O72">
        <f ca="1">IF(LEN(L72)&lt;&gt;0,
  IF(OR(LEN($J72)=0,LEN($K72)=0),"세 칸 모두 입력",L72),
IF($M72="삭제","삭제",
IF(OR($M72="지정 장비",$M72="캐릭터 상자 일반등급",$M72="캐릭터 상자 영웅등급",$M72="지정 캐릭터",IF(ISERROR(FIND("지정 캐릭터 LBP",$M72)),0,1),$M72="안 지정 캐릭터 영웅등급"),1,
IF($M72="지정 캐릭터 PP",
  IF(AND(OR($B72=10,$B72=11),$M72=OFFSET($M72,-1,0)),OFFSET(O72,-1,0),
    VLOOKUP($M72,$AP:$BB,MATCH($AX$1,$AP$1:$BB$1,0),0)+INT($E72*(VLOOKUP($M72,$AP:$BB,MATCH($AY$1,$AP$1:$BB$1,0),0)-VLOOKUP($M72,$AP:$BB,MATCH($AX$1,$AP$1:$BB$1,0),0)+1))),
IF(OR($M72="안 지정 캐릭터 PP 일반등급",$M72="안 지정 캐릭터 PP 영웅등급"),
  IF(AND(OR($B72=10,$B72=11),$M72=OFFSET($M72,-1,0)),OFFSET(O72,-1,0),
    VLOOKUP($M72,$AP:$BB,MATCH($AX$1,$AP$1:$BB$1,0),0)+INT($E72*(VLOOKUP($M72,$AP:$BB,MATCH($AY$1,$AP$1:$BB$1,0),0)-VLOOKUP($M72,$AP:$BB,MATCH($AX$1,$AP$1:$BB$1,0),0)+1))),
"그외없음")))))</f>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GO</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700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ca="1">IF(OR(ISNUMBER(N72),N72="삭제",ISBLANK(N72)),"",
IF(LEFT(N72,5)="Equip",IF(MID(N72,7,1)="4","전설",""),
IF(LEFT(N72,5)="Actor",IF(MID(N72,7,1)="2","전설",""),
"그외없음")))</f>
        <v/>
      </c>
      <c r="U72" t="s">
        <v>82</v>
      </c>
      <c r="V72" t="s">
        <v>259</v>
      </c>
      <c r="W72">
        <v>1</v>
      </c>
      <c r="X72" t="s">
        <v>129</v>
      </c>
      <c r="Z72">
        <v>11</v>
      </c>
      <c r="AA72" t="str">
        <f ca="1">IF(ISBLANK(AB72),"",
VLOOKUP(AB72,OFFSET(INDIRECT("$A:$B"),0,MATCH(AB$1&amp;"_Verify",INDIRECT("$1:$1"),0)-1),2,0)
)</f>
        <v>upn</v>
      </c>
      <c r="AB72" t="s">
        <v>92</v>
      </c>
      <c r="AC72">
        <v>48090</v>
      </c>
      <c r="AD72">
        <v>7</v>
      </c>
      <c r="AE72" t="s">
        <v>396</v>
      </c>
      <c r="AG72">
        <v>2100</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IF(OR(ISNUMBER(AC72),AC72="삭제",ISBLANK(AC72)),"",
IF(LEFT(AC72,5)="Equip",IF(MID(AC72,7,1)="4","전설",""),
IF(LEFT(AC72,5)="Actor",IF(MID(AC72,7,1)="2","전설",""),
"그외없음")))</f>
        <v/>
      </c>
      <c r="AJ72" t="str">
        <f>IF(ISBLANK($AB72),"",
IF(AND($B72&gt;=VLOOKUP($AB72,$AP:$AS,3,0),$B72&lt;=VLOOKUP($AB72,$AP:$AS,4,0)),"","슬롯타입이상"))</f>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ca="1">IF(ROW()=2,AN72,OFFSET(AM72,-1,0)&amp;IF(LEN(AN72)=0,"",","&amp;AN72))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v>
      </c>
      <c r="AN72" t="str">
        <f ca="1">IF(AL72&lt;&gt;1,"",
"{"""&amp;A$1&amp;""":"&amp;A72
&amp;","""&amp;B$1&amp;""":"&amp;B72
&amp;IF(LEN(AA72)=0,"",","""&amp;AA$1&amp;""":"""&amp;AA72&amp;"""")
&amp;IF(LEN(AC72)=0,"",","""&amp;AC$1&amp;""":"""&amp;AC72&amp;"""")
&amp;IF(LEN(AD72)=0,"",","""&amp;AD$1&amp;""":"&amp;AD72)
&amp;IF(LEN(AE72)=0,"",","""&amp;AE$1&amp;""":"""&amp;AE72&amp;"""")
&amp;IF(LEN(AF72)=0,"",","""&amp;AF$1&amp;""":"&amp;AF72)
&amp;IF(LEN(AG72)=0,"",","""&amp;AG$1&amp;""":"&amp;AG72)&amp;"}")</f>
        <v>{"dy":8,"sl":0,"tp":"upn","vl":"48090","cn":7,"pt":"GO","pr":2100}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16"/>
        <v>1.3495276653171391E-2</v>
      </c>
      <c r="BQ72">
        <f t="shared" ca="1" si="17"/>
        <v>9.4250706880301613E-3</v>
      </c>
      <c r="BR72">
        <f t="shared" ca="1" si="18"/>
        <v>1.0193679918450561E-2</v>
      </c>
      <c r="BS72">
        <f t="shared" ca="1" si="19"/>
        <v>0.61133603238866441</v>
      </c>
      <c r="BT72">
        <f t="shared" ca="1" si="20"/>
        <v>0.42695570216776652</v>
      </c>
      <c r="BU72">
        <f t="shared" ca="1" si="21"/>
        <v>0.46177370030580994</v>
      </c>
      <c r="BV72" t="str">
        <f ca="1">OFFSET([1]EquipTable!$A$1,ROW()-1,0)</f>
        <v>Equip5201</v>
      </c>
    </row>
    <row r="73" spans="1:74">
      <c r="A73">
        <v>8</v>
      </c>
      <c r="B73">
        <v>1</v>
      </c>
      <c r="C73">
        <f>IF(B73&lt;=9,0,
IF(B73=10,1,2))</f>
        <v>0</v>
      </c>
      <c r="D73">
        <f ca="1">RAND()</f>
        <v>0.25209634235972589</v>
      </c>
      <c r="E73">
        <f ca="1">RAND()</f>
        <v>1.1870942100774551E-2</v>
      </c>
      <c r="F73">
        <f ca="1">RAND()</f>
        <v>0.22257931501194694</v>
      </c>
      <c r="G73">
        <f ca="1">RAND()</f>
        <v>0.81983176740536534</v>
      </c>
      <c r="H73">
        <f ca="1">RAND()</f>
        <v>0.53975360301725817</v>
      </c>
      <c r="I73">
        <f ca="1">RAND()</f>
        <v>0.93835467011416362</v>
      </c>
      <c r="M73" t="str">
        <f ca="1">IF(LEN(J73)&lt;&gt;0,J73,VLOOKUP(D73+$B73,$BJ:$BK,MATCH($BK$1,$BJ$1:$BK$1,0),1))</f>
        <v>지정 장비</v>
      </c>
      <c r="N73" t="str">
        <f ca="1">IF(LEN(K73)&lt;&gt;0,
  IF(LEN($J73)=0,"두 칸 모두 입력",
  IF($J73="지정 장비",K73,INDEX($CA:$CA,MATCH(K73,$CB:$CB,0)))),
IF($M73="삭제","삭제",
IF($M73="지정 장비",VLOOKUP($E73,OFFSET($BS:$BV,0,IF($B73=6,1,IF($B73=7,2,0))),MATCH($BV$1,OFFSET($BS$1:$BV$1,0,IF($B73=6,1,IF($B73=7,2,0))),0),1),
IF(OR($M73="캐릭터 상자 일반등급",$M73="캐릭터 상자 영웅등급"),"삭제",
IF(OR($M73="지정 캐릭터",$M73="지정 캐릭터 PP",IF(ISERROR(FIND("지정 캐릭터 LBP",$M73)),0,1)),
  IF(AND(OR($B73=10,$B73=11),$M73=OFFSET($M73,-1,0)),OFFSET(N73,-1,0),VLOOKUP($E73,$BZ:$CA,MATCH($CA$1,$BZ$1:$CA$1,0),1)),
IF(OR($M73="안 지정 캐릭터 영웅등급",$M73="안 지정 캐릭터 PP 일반등급",$M73="안 지정 캐릭터 PP 영웅등급"),
  IF(AND(OR($B73=10,$B73=11),$M73=OFFSET($M73,-1,0)),OFFSET(N73,-1,0),INT($E73*100000)),
"그외없음"))))))</f>
        <v>Equip0001</v>
      </c>
      <c r="O73">
        <f ca="1">IF(LEN(L73)&lt;&gt;0,
  IF(OR(LEN($J73)=0,LEN($K73)=0),"세 칸 모두 입력",L73),
IF($M73="삭제","삭제",
IF(OR($M73="지정 장비",$M73="캐릭터 상자 일반등급",$M73="캐릭터 상자 영웅등급",$M73="지정 캐릭터",IF(ISERROR(FIND("지정 캐릭터 LBP",$M73)),0,1),$M73="안 지정 캐릭터 영웅등급"),1,
IF($M73="지정 캐릭터 PP",
  IF(AND(OR($B73=10,$B73=11),$M73=OFFSET($M73,-1,0)),OFFSET(O73,-1,0),
    VLOOKUP($M73,$AP:$BB,MATCH($AX$1,$AP$1:$BB$1,0),0)+INT($E73*(VLOOKUP($M73,$AP:$BB,MATCH($AY$1,$AP$1:$BB$1,0),0)-VLOOKUP($M73,$AP:$BB,MATCH($AX$1,$AP$1:$BB$1,0),0)+1))),
IF(OR($M73="안 지정 캐릭터 PP 일반등급",$M73="안 지정 캐릭터 PP 영웅등급"),
  IF(AND(OR($B73=10,$B73=11),$M73=OFFSET($M73,-1,0)),OFFSET(O73,-1,0),
    VLOOKUP($M73,$AP:$BB,MATCH($AX$1,$AP$1:$BB$1,0),0)+INT($E73*(VLOOKUP($M73,$AP:$BB,MATCH($AY$1,$AP$1:$BB$1,0),0)-VLOOKUP($M73,$AP:$BB,MATCH($AX$1,$AP$1:$BB$1,0),0)+1))),
"그외없음")))))</f>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900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ca="1">IF(OR(ISNUMBER(N73),N73="삭제",ISBLANK(N73)),"",
IF(LEFT(N73,5)="Equip",IF(MID(N73,7,1)="4","전설",""),
IF(LEFT(N73,5)="Actor",IF(MID(N73,7,1)="2","전설",""),
"그외없음")))</f>
        <v/>
      </c>
      <c r="U73" t="s">
        <v>82</v>
      </c>
      <c r="V73" t="s">
        <v>241</v>
      </c>
      <c r="W73">
        <v>1</v>
      </c>
      <c r="X73" t="s">
        <v>125</v>
      </c>
      <c r="Z73">
        <v>7000</v>
      </c>
      <c r="AA73" t="str">
        <f ca="1">IF(ISBLANK(AB73),"",
VLOOKUP(AB73,OFFSET(INDIRECT("$A:$B"),0,MATCH(AB$1&amp;"_Verify",INDIRECT("$1:$1"),0)-1),2,0)
)</f>
        <v>fe</v>
      </c>
      <c r="AB73" t="s">
        <v>82</v>
      </c>
      <c r="AC73" t="s">
        <v>397</v>
      </c>
      <c r="AD73">
        <v>1</v>
      </c>
      <c r="AE73" t="s">
        <v>125</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IF(OR(ISNUMBER(AC73),AC73="삭제",ISBLANK(AC73)),"",
IF(LEFT(AC73,5)="Equip",IF(MID(AC73,7,1)="4","전설",""),
IF(LEFT(AC73,5)="Actor",IF(MID(AC73,7,1)="2","전설",""),
"그외없음")))</f>
        <v/>
      </c>
      <c r="AJ73" t="str">
        <f>IF(ISBLANK($AB73),"",
IF(AND($B73&gt;=VLOOKUP($AB73,$AP:$AS,3,0),$B73&lt;=VLOOKUP($AB73,$AP:$AS,4,0)),"","슬롯타입이상"))</f>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홍연의 해머</v>
      </c>
      <c r="AL73">
        <v>1</v>
      </c>
      <c r="AM73" t="str">
        <f ca="1">IF(ROW()=2,AN73,OFFSET(AM73,-1,0)&amp;IF(LEN(AN73)=0,"",","&amp;AN73))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v>
      </c>
      <c r="AN73" t="str">
        <f ca="1">IF(AL73&lt;&gt;1,"",
"{"""&amp;A$1&amp;""":"&amp;A73
&amp;","""&amp;B$1&amp;""":"&amp;B73
&amp;IF(LEN(AA73)=0,"",","""&amp;AA$1&amp;""":"""&amp;AA73&amp;"""")
&amp;IF(LEN(AC73)=0,"",","""&amp;AC$1&amp;""":"""&amp;AC73&amp;"""")
&amp;IF(LEN(AD73)=0,"",","""&amp;AD$1&amp;""":"&amp;AD73)
&amp;IF(LEN(AE73)=0,"",","""&amp;AE$1&amp;""":"""&amp;AE73&amp;"""")
&amp;IF(LEN(AF73)=0,"",","""&amp;AF$1&amp;""":"&amp;AF73)
&amp;IF(LEN(AG73)=0,"",","""&amp;AG$1&amp;""":"&amp;AG73)&amp;"}")</f>
        <v>{"dy":8,"sl":1,"tp":"fe","vl":"Equip4301","cn":1,"pt":"GO","pr":7000}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16"/>
        <v>1.3495276653171391E-2</v>
      </c>
      <c r="BQ73">
        <f t="shared" ca="1" si="17"/>
        <v>9.4250706880301613E-3</v>
      </c>
      <c r="BR73">
        <f t="shared" ca="1" si="18"/>
        <v>1.0193679918450561E-2</v>
      </c>
      <c r="BS73">
        <f t="shared" ca="1" si="19"/>
        <v>0.62483130904183581</v>
      </c>
      <c r="BT73">
        <f t="shared" ca="1" si="20"/>
        <v>0.43638077285579668</v>
      </c>
      <c r="BU73">
        <f t="shared" ca="1" si="21"/>
        <v>0.47196738022426049</v>
      </c>
      <c r="BV73" t="str">
        <f ca="1">OFFSET([1]EquipTable!$A$1,ROW()-1,0)</f>
        <v>Equip5202</v>
      </c>
    </row>
    <row r="74" spans="1:74">
      <c r="A74">
        <v>8</v>
      </c>
      <c r="B74">
        <v>2</v>
      </c>
      <c r="C74">
        <f>IF(B74&lt;=9,0,
IF(B74=10,1,2))</f>
        <v>0</v>
      </c>
      <c r="D74">
        <f ca="1">RAND()</f>
        <v>0.87201216427846029</v>
      </c>
      <c r="E74">
        <f ca="1">RAND()</f>
        <v>0.43245982693147278</v>
      </c>
      <c r="F74">
        <f ca="1">RAND()</f>
        <v>0.33217650317175929</v>
      </c>
      <c r="G74">
        <f ca="1">RAND()</f>
        <v>0.23927001301580775</v>
      </c>
      <c r="H74">
        <f ca="1">RAND()</f>
        <v>0.34932343086661255</v>
      </c>
      <c r="I74">
        <f ca="1">RAND()</f>
        <v>0.80587728463887121</v>
      </c>
      <c r="M74" t="str">
        <f ca="1">IF(LEN(J74)&lt;&gt;0,J74,VLOOKUP(D74+$B74,$BJ:$BK,MATCH($BK$1,$BJ$1:$BK$1,0),1))</f>
        <v>안 지정 캐릭터 PP 영웅등급</v>
      </c>
      <c r="N74">
        <f ca="1">IF(LEN(K74)&lt;&gt;0,
  IF(LEN($J74)=0,"두 칸 모두 입력",
  IF($J74="지정 장비",K74,INDEX($CA:$CA,MATCH(K74,$CB:$CB,0)))),
IF($M74="삭제","삭제",
IF($M74="지정 장비",VLOOKUP($E74,OFFSET($BS:$BV,0,IF($B74=6,1,IF($B74=7,2,0))),MATCH($BV$1,OFFSET($BS$1:$BV$1,0,IF($B74=6,1,IF($B74=7,2,0))),0),1),
IF(OR($M74="캐릭터 상자 일반등급",$M74="캐릭터 상자 영웅등급"),"삭제",
IF(OR($M74="지정 캐릭터",$M74="지정 캐릭터 PP",IF(ISERROR(FIND("지정 캐릭터 LBP",$M74)),0,1)),
  IF(AND(OR($B74=10,$B74=11),$M74=OFFSET($M74,-1,0)),OFFSET(N74,-1,0),VLOOKUP($E74,$BZ:$CA,MATCH($CA$1,$BZ$1:$CA$1,0),1)),
IF(OR($M74="안 지정 캐릭터 영웅등급",$M74="안 지정 캐릭터 PP 일반등급",$M74="안 지정 캐릭터 PP 영웅등급"),
  IF(AND(OR($B74=10,$B74=11),$M74=OFFSET($M74,-1,0)),OFFSET(N74,-1,0),INT($E74*100000)),
"그외없음"))))))</f>
        <v>43245</v>
      </c>
      <c r="O74">
        <f ca="1">IF(LEN(L74)&lt;&gt;0,
  IF(OR(LEN($J74)=0,LEN($K74)=0),"세 칸 모두 입력",L74),
IF($M74="삭제","삭제",
IF(OR($M74="지정 장비",$M74="캐릭터 상자 일반등급",$M74="캐릭터 상자 영웅등급",$M74="지정 캐릭터",IF(ISERROR(FIND("지정 캐릭터 LBP",$M74)),0,1),$M74="안 지정 캐릭터 영웅등급"),1,
IF($M74="지정 캐릭터 PP",
  IF(AND(OR($B74=10,$B74=11),$M74=OFFSET($M74,-1,0)),OFFSET(O74,-1,0),
    VLOOKUP($M74,$AP:$BB,MATCH($AX$1,$AP$1:$BB$1,0),0)+INT($E74*(VLOOKUP($M74,$AP:$BB,MATCH($AY$1,$AP$1:$BB$1,0),0)-VLOOKUP($M74,$AP:$BB,MATCH($AX$1,$AP$1:$BB$1,0),0)+1))),
IF(OR($M74="안 지정 캐릭터 PP 일반등급",$M74="안 지정 캐릭터 PP 영웅등급"),
  IF(AND(OR($B74=10,$B74=11),$M74=OFFSET($M74,-1,0)),OFFSET(O74,-1,0),
    VLOOKUP($M74,$AP:$BB,MATCH($AX$1,$AP$1:$BB$1,0),0)+INT($E74*(VLOOKUP($M74,$AP:$BB,MATCH($AY$1,$AP$1:$BB$1,0),0)-VLOOKUP($M74,$AP:$BB,MATCH($AX$1,$AP$1:$BB$1,0),0)+1))),
"그외없음")))))</f>
        <v>8</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2400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ca="1">IF(OR(ISNUMBER(N74),N74="삭제",ISBLANK(N74)),"",
IF(LEFT(N74,5)="Equip",IF(MID(N74,7,1)="4","전설",""),
IF(LEFT(N74,5)="Actor",IF(MID(N74,7,1)="2","전설",""),
"그외없음")))</f>
        <v/>
      </c>
      <c r="U74" t="s">
        <v>91</v>
      </c>
      <c r="V74">
        <v>9503</v>
      </c>
      <c r="W74">
        <v>9</v>
      </c>
      <c r="X74" t="s">
        <v>125</v>
      </c>
      <c r="Z74">
        <v>900</v>
      </c>
      <c r="AA74" t="str">
        <f ca="1">IF(ISBLANK(AB74),"",
VLOOKUP(AB74,OFFSET(INDIRECT("$A:$B"),0,MATCH(AB$1&amp;"_Verify",INDIRECT("$1:$1"),0)-1),2,0)
)</f>
        <v>fe</v>
      </c>
      <c r="AB74" t="s">
        <v>82</v>
      </c>
      <c r="AC74" t="s">
        <v>386</v>
      </c>
      <c r="AD74">
        <v>1</v>
      </c>
      <c r="AE74" t="s">
        <v>125</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IF(OR(ISNUMBER(AC74),AC74="삭제",ISBLANK(AC74)),"",
IF(LEFT(AC74,5)="Equip",IF(MID(AC74,7,1)="4","전설",""),
IF(LEFT(AC74,5)="Actor",IF(MID(AC74,7,1)="2","전설",""),
"그외없음")))</f>
        <v/>
      </c>
      <c r="AJ74" t="str">
        <f>IF(ISBLANK($AB74),"",
IF(AND($B74&gt;=VLOOKUP($AB74,$AP:$AS,3,0),$B74&lt;=VLOOKUP($AB74,$AP:$AS,4,0)),"","슬롯타입이상"))</f>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블레이드 보우</v>
      </c>
      <c r="AL74">
        <v>1</v>
      </c>
      <c r="AM74" t="str">
        <f ca="1">IF(ROW()=2,AN74,OFFSET(AM74,-1,0)&amp;IF(LEN(AN74)=0,"",","&amp;AN74))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v>
      </c>
      <c r="AN74" t="str">
        <f ca="1">IF(AL74&lt;&gt;1,"",
"{"""&amp;A$1&amp;""":"&amp;A74
&amp;","""&amp;B$1&amp;""":"&amp;B74
&amp;IF(LEN(AA74)=0,"",","""&amp;AA$1&amp;""":"""&amp;AA74&amp;"""")
&amp;IF(LEN(AC74)=0,"",","""&amp;AC$1&amp;""":"""&amp;AC74&amp;"""")
&amp;IF(LEN(AD74)=0,"",","""&amp;AD$1&amp;""":"&amp;AD74)
&amp;IF(LEN(AE74)=0,"",","""&amp;AE$1&amp;""":"""&amp;AE74&amp;"""")
&amp;IF(LEN(AF74)=0,"",","""&amp;AF$1&amp;""":"&amp;AF74)
&amp;IF(LEN(AG74)=0,"",","""&amp;AG$1&amp;""":"&amp;AG74)&amp;"}")</f>
        <v>{"dy":8,"sl":2,"tp":"fe","vl":"Equip2002","cn":1,"pt":"GO","pr":600}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16"/>
        <v>1.3495276653171391E-2</v>
      </c>
      <c r="BQ74">
        <f t="shared" ca="1" si="17"/>
        <v>9.4250706880301613E-3</v>
      </c>
      <c r="BR74">
        <f t="shared" ca="1" si="18"/>
        <v>1.0193679918450561E-2</v>
      </c>
      <c r="BS74">
        <f t="shared" ca="1" si="19"/>
        <v>0.63832658569500722</v>
      </c>
      <c r="BT74">
        <f t="shared" ca="1" si="20"/>
        <v>0.44580584354382685</v>
      </c>
      <c r="BU74">
        <f t="shared" ca="1" si="21"/>
        <v>0.48216106014271104</v>
      </c>
      <c r="BV74" t="str">
        <f ca="1">OFFSET([1]EquipTable!$A$1,ROW()-1,0)</f>
        <v>Equip5301</v>
      </c>
    </row>
    <row r="75" spans="1:74">
      <c r="A75">
        <v>8</v>
      </c>
      <c r="B75">
        <v>3</v>
      </c>
      <c r="C75">
        <f>IF(B75&lt;=9,0,
IF(B75=10,1,2))</f>
        <v>0</v>
      </c>
      <c r="D75">
        <f ca="1">RAND()</f>
        <v>0.81444007965491549</v>
      </c>
      <c r="E75">
        <f ca="1">RAND()</f>
        <v>2.1788941410321172E-3</v>
      </c>
      <c r="F75">
        <f ca="1">RAND()</f>
        <v>0.41500071610988998</v>
      </c>
      <c r="G75">
        <f ca="1">RAND()</f>
        <v>0.78771611958440024</v>
      </c>
      <c r="H75">
        <f ca="1">RAND()</f>
        <v>0.53020643494547381</v>
      </c>
      <c r="I75">
        <f ca="1">RAND()</f>
        <v>0.26396358595692559</v>
      </c>
      <c r="M75" t="str">
        <f ca="1">IF(LEN(J75)&lt;&gt;0,J75,VLOOKUP(D75+$B75,$BJ:$BK,MATCH($BK$1,$BJ$1:$BK$1,0),1))</f>
        <v>안 지정 캐릭터 PP 일반등급</v>
      </c>
      <c r="N75">
        <f ca="1">IF(LEN(K75)&lt;&gt;0,
  IF(LEN($J75)=0,"두 칸 모두 입력",
  IF($J75="지정 장비",K75,INDEX($CA:$CA,MATCH(K75,$CB:$CB,0)))),
IF($M75="삭제","삭제",
IF($M75="지정 장비",VLOOKUP($E75,OFFSET($BS:$BV,0,IF($B75=6,1,IF($B75=7,2,0))),MATCH($BV$1,OFFSET($BS$1:$BV$1,0,IF($B75=6,1,IF($B75=7,2,0))),0),1),
IF(OR($M75="캐릭터 상자 일반등급",$M75="캐릭터 상자 영웅등급"),"삭제",
IF(OR($M75="지정 캐릭터",$M75="지정 캐릭터 PP",IF(ISERROR(FIND("지정 캐릭터 LBP",$M75)),0,1)),
  IF(AND(OR($B75=10,$B75=11),$M75=OFFSET($M75,-1,0)),OFFSET(N75,-1,0),VLOOKUP($E75,$BZ:$CA,MATCH($CA$1,$BZ$1:$CA$1,0),1)),
IF(OR($M75="안 지정 캐릭터 영웅등급",$M75="안 지정 캐릭터 PP 일반등급",$M75="안 지정 캐릭터 PP 영웅등급"),
  IF(AND(OR($B75=10,$B75=11),$M75=OFFSET($M75,-1,0)),OFFSET(N75,-1,0),INT($E75*100000)),
"그외없음"))))))</f>
        <v>217</v>
      </c>
      <c r="O75">
        <f ca="1">IF(LEN(L75)&lt;&gt;0,
  IF(OR(LEN($J75)=0,LEN($K75)=0),"세 칸 모두 입력",L75),
IF($M75="삭제","삭제",
IF(OR($M75="지정 장비",$M75="캐릭터 상자 일반등급",$M75="캐릭터 상자 영웅등급",$M75="지정 캐릭터",IF(ISERROR(FIND("지정 캐릭터 LBP",$M75)),0,1),$M75="안 지정 캐릭터 영웅등급"),1,
IF($M75="지정 캐릭터 PP",
  IF(AND(OR($B75=10,$B75=11),$M75=OFFSET($M75,-1,0)),OFFSET(O75,-1,0),
    VLOOKUP($M75,$AP:$BB,MATCH($AX$1,$AP$1:$BB$1,0),0)+INT($E75*(VLOOKUP($M75,$AP:$BB,MATCH($AY$1,$AP$1:$BB$1,0),0)-VLOOKUP($M75,$AP:$BB,MATCH($AX$1,$AP$1:$BB$1,0),0)+1))),
IF(OR($M75="안 지정 캐릭터 PP 일반등급",$M75="안 지정 캐릭터 PP 영웅등급"),
  IF(AND(OR($B75=10,$B75=11),$M75=OFFSET($M75,-1,0)),OFFSET(O75,-1,0),
    VLOOKUP($M75,$AP:$BB,MATCH($AX$1,$AP$1:$BB$1,0),0)+INT($E75*(VLOOKUP($M75,$AP:$BB,MATCH($AY$1,$AP$1:$BB$1,0),0)-VLOOKUP($M75,$AP:$BB,MATCH($AX$1,$AP$1:$BB$1,0),0)+1))),
"그외없음")))))</f>
        <v>3</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ca="1">IF(OR(ISNUMBER(N75),N75="삭제",ISBLANK(N75)),"",
IF(LEFT(N75,5)="Equip",IF(MID(N75,7,1)="4","전설",""),
IF(LEFT(N75,5)="Actor",IF(MID(N75,7,1)="2","전설",""),
"그외없음")))</f>
        <v/>
      </c>
      <c r="U75" t="s">
        <v>91</v>
      </c>
      <c r="V75">
        <v>38090</v>
      </c>
      <c r="W75">
        <v>11</v>
      </c>
      <c r="X75" t="s">
        <v>125</v>
      </c>
      <c r="Z75">
        <v>1100</v>
      </c>
      <c r="AA75" t="str">
        <f ca="1">IF(ISBLANK(AB75),"",
VLOOKUP(AB75,OFFSET(INDIRECT("$A:$B"),0,MATCH(AB$1&amp;"_Verify",INDIRECT("$1:$1"),0)-1),2,0)
)</f>
        <v>fe</v>
      </c>
      <c r="AB75" t="s">
        <v>82</v>
      </c>
      <c r="AC75" t="s">
        <v>276</v>
      </c>
      <c r="AD75">
        <v>1</v>
      </c>
      <c r="AE75" t="s">
        <v>125</v>
      </c>
      <c r="AG75">
        <v>1300</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IF(OR(ISNUMBER(AC75),AC75="삭제",ISBLANK(AC75)),"",
IF(LEFT(AC75,5)="Equip",IF(MID(AC75,7,1)="4","전설",""),
IF(LEFT(AC75,5)="Actor",IF(MID(AC75,7,1)="2","전설",""),
"그외없음")))</f>
        <v/>
      </c>
      <c r="AJ75" t="str">
        <f>IF(ISBLANK($AB75),"",
IF(AND($B75&gt;=VLOOKUP($AB75,$AP:$AS,3,0),$B75&lt;=VLOOKUP($AB75,$AP:$AS,4,0)),"","슬롯타입이상"))</f>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주홍 스킨</v>
      </c>
      <c r="AL75">
        <v>1</v>
      </c>
      <c r="AM75" t="str">
        <f ca="1">IF(ROW()=2,AN75,OFFSET(AM75,-1,0)&amp;IF(LEN(AN75)=0,"",","&amp;AN75))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v>
      </c>
      <c r="AN75" t="str">
        <f ca="1">IF(AL75&lt;&gt;1,"",
"{"""&amp;A$1&amp;""":"&amp;A75
&amp;","""&amp;B$1&amp;""":"&amp;B75
&amp;IF(LEN(AA75)=0,"",","""&amp;AA$1&amp;""":"""&amp;AA75&amp;"""")
&amp;IF(LEN(AC75)=0,"",","""&amp;AC$1&amp;""":"""&amp;AC75&amp;"""")
&amp;IF(LEN(AD75)=0,"",","""&amp;AD$1&amp;""":"&amp;AD75)
&amp;IF(LEN(AE75)=0,"",","""&amp;AE$1&amp;""":"""&amp;AE75&amp;"""")
&amp;IF(LEN(AF75)=0,"",","""&amp;AF$1&amp;""":"&amp;AF75)
&amp;IF(LEN(AG75)=0,"",","""&amp;AG$1&amp;""":"&amp;AG75)&amp;"}")</f>
        <v>{"dy":8,"sl":3,"tp":"fe","vl":"Equip5102","cn":1,"pt":"GO","pr":1300}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16"/>
        <v>1.3495276653171391E-2</v>
      </c>
      <c r="BQ75">
        <f t="shared" ca="1" si="17"/>
        <v>9.4250706880301613E-3</v>
      </c>
      <c r="BR75">
        <f t="shared" ca="1" si="18"/>
        <v>1.0193679918450561E-2</v>
      </c>
      <c r="BS75">
        <f t="shared" ca="1" si="19"/>
        <v>0.65182186234817863</v>
      </c>
      <c r="BT75">
        <f t="shared" ca="1" si="20"/>
        <v>0.45523091423185702</v>
      </c>
      <c r="BU75">
        <f t="shared" ca="1" si="21"/>
        <v>0.49235474006116159</v>
      </c>
      <c r="BV75" t="str">
        <f ca="1">OFFSET([1]EquipTable!$A$1,ROW()-1,0)</f>
        <v>Equip5302</v>
      </c>
    </row>
    <row r="76" spans="1:74">
      <c r="A76">
        <v>8</v>
      </c>
      <c r="B76">
        <v>4</v>
      </c>
      <c r="C76">
        <f>IF(B76&lt;=9,0,
IF(B76=10,1,2))</f>
        <v>0</v>
      </c>
      <c r="D76">
        <f ca="1">RAND()</f>
        <v>0.54703877179202909</v>
      </c>
      <c r="E76">
        <f ca="1">RAND()</f>
        <v>0.70435405940533513</v>
      </c>
      <c r="F76">
        <f ca="1">RAND()</f>
        <v>0.33215207498398502</v>
      </c>
      <c r="G76">
        <f ca="1">RAND()</f>
        <v>0.1386968507367814</v>
      </c>
      <c r="H76">
        <f ca="1">RAND()</f>
        <v>0.31891434243635131</v>
      </c>
      <c r="I76">
        <f ca="1">RAND()</f>
        <v>0.95059126796003268</v>
      </c>
      <c r="M76" t="str">
        <f ca="1">IF(LEN(J76)&lt;&gt;0,J76,VLOOKUP(D76+$B76,$BJ:$BK,MATCH($BK$1,$BJ$1:$BK$1,0),1))</f>
        <v>안 지정 캐릭터 PP 일반등급</v>
      </c>
      <c r="N76">
        <f ca="1">IF(LEN(K76)&lt;&gt;0,
  IF(LEN($J76)=0,"두 칸 모두 입력",
  IF($J76="지정 장비",K76,INDEX($CA:$CA,MATCH(K76,$CB:$CB,0)))),
IF($M76="삭제","삭제",
IF($M76="지정 장비",VLOOKUP($E76,OFFSET($BS:$BV,0,IF($B76=6,1,IF($B76=7,2,0))),MATCH($BV$1,OFFSET($BS$1:$BV$1,0,IF($B76=6,1,IF($B76=7,2,0))),0),1),
IF(OR($M76="캐릭터 상자 일반등급",$M76="캐릭터 상자 영웅등급"),"삭제",
IF(OR($M76="지정 캐릭터",$M76="지정 캐릭터 PP",IF(ISERROR(FIND("지정 캐릭터 LBP",$M76)),0,1)),
  IF(AND(OR($B76=10,$B76=11),$M76=OFFSET($M76,-1,0)),OFFSET(N76,-1,0),VLOOKUP($E76,$BZ:$CA,MATCH($CA$1,$BZ$1:$CA$1,0),1)),
IF(OR($M76="안 지정 캐릭터 영웅등급",$M76="안 지정 캐릭터 PP 일반등급",$M76="안 지정 캐릭터 PP 영웅등급"),
  IF(AND(OR($B76=10,$B76=11),$M76=OFFSET($M76,-1,0)),OFFSET(N76,-1,0),INT($E76*100000)),
"그외없음"))))))</f>
        <v>70435</v>
      </c>
      <c r="O76">
        <f ca="1">IF(LEN(L76)&lt;&gt;0,
  IF(OR(LEN($J76)=0,LEN($K76)=0),"세 칸 모두 입력",L76),
IF($M76="삭제","삭제",
IF(OR($M76="지정 장비",$M76="캐릭터 상자 일반등급",$M76="캐릭터 상자 영웅등급",$M76="지정 캐릭터",IF(ISERROR(FIND("지정 캐릭터 LBP",$M76)),0,1),$M76="안 지정 캐릭터 영웅등급"),1,
IF($M76="지정 캐릭터 PP",
  IF(AND(OR($B76=10,$B76=11),$M76=OFFSET($M76,-1,0)),OFFSET(O76,-1,0),
    VLOOKUP($M76,$AP:$BB,MATCH($AX$1,$AP$1:$BB$1,0),0)+INT($E76*(VLOOKUP($M76,$AP:$BB,MATCH($AY$1,$AP$1:$BB$1,0),0)-VLOOKUP($M76,$AP:$BB,MATCH($AX$1,$AP$1:$BB$1,0),0)+1))),
IF(OR($M76="안 지정 캐릭터 PP 일반등급",$M76="안 지정 캐릭터 PP 영웅등급"),
  IF(AND(OR($B76=10,$B76=11),$M76=OFFSET($M76,-1,0)),OFFSET(O76,-1,0),
    VLOOKUP($M76,$AP:$BB,MATCH($AX$1,$AP$1:$BB$1,0),0)+INT($E76*(VLOOKUP($M76,$AP:$BB,MATCH($AY$1,$AP$1:$BB$1,0),0)-VLOOKUP($M76,$AP:$BB,MATCH($AX$1,$AP$1:$BB$1,0),0)+1))),
"그외없음")))))</f>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3300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ca="1">IF(OR(ISNUMBER(N76),N76="삭제",ISBLANK(N76)),"",
IF(LEFT(N76,5)="Equip",IF(MID(N76,7,1)="4","전설",""),
IF(LEFT(N76,5)="Actor",IF(MID(N76,7,1)="2","전설",""),
"그외없음")))</f>
        <v/>
      </c>
      <c r="U76" t="s">
        <v>92</v>
      </c>
      <c r="V76">
        <v>46233</v>
      </c>
      <c r="W76">
        <v>11</v>
      </c>
      <c r="X76" t="s">
        <v>125</v>
      </c>
      <c r="Z76">
        <v>1100</v>
      </c>
      <c r="AA76" t="str">
        <f ca="1">IF(ISBLANK(AB76),"",
VLOOKUP(AB76,OFFSET(INDIRECT("$A:$B"),0,MATCH(AB$1&amp;"_Verify",INDIRECT("$1:$1"),0)-1),2,0)
)</f>
        <v>uph</v>
      </c>
      <c r="AB76" t="s">
        <v>91</v>
      </c>
      <c r="AC76">
        <v>56233</v>
      </c>
      <c r="AD76">
        <v>11</v>
      </c>
      <c r="AE76" t="s">
        <v>395</v>
      </c>
      <c r="AG76">
        <v>3</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IF(OR(ISNUMBER(AC76),AC76="삭제",ISBLANK(AC76)),"",
IF(LEFT(AC76,5)="Equip",IF(MID(AC76,7,1)="4","전설",""),
IF(LEFT(AC76,5)="Actor",IF(MID(AC76,7,1)="2","전설",""),
"그외없음")))</f>
        <v/>
      </c>
      <c r="AJ76" t="str">
        <f>IF(ISBLANK($AB76),"",
IF(AND($B76&gt;=VLOOKUP($AB76,$AP:$AS,3,0),$B76&lt;=VLOOKUP($AB76,$AP:$AS,4,0)),"","슬롯타입이상"))</f>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ca="1">IF(ROW()=2,AN76,OFFSET(AM76,-1,0)&amp;IF(LEN(AN76)=0,"",","&amp;AN76))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v>
      </c>
      <c r="AN76" t="str">
        <f ca="1">IF(AL76&lt;&gt;1,"",
"{"""&amp;A$1&amp;""":"&amp;A76
&amp;","""&amp;B$1&amp;""":"&amp;B76
&amp;IF(LEN(AA76)=0,"",","""&amp;AA$1&amp;""":"""&amp;AA76&amp;"""")
&amp;IF(LEN(AC76)=0,"",","""&amp;AC$1&amp;""":"""&amp;AC76&amp;"""")
&amp;IF(LEN(AD76)=0,"",","""&amp;AD$1&amp;""":"&amp;AD76)
&amp;IF(LEN(AE76)=0,"",","""&amp;AE$1&amp;""":"""&amp;AE76&amp;"""")
&amp;IF(LEN(AF76)=0,"",","""&amp;AF$1&amp;""":"&amp;AF76)
&amp;IF(LEN(AG76)=0,"",","""&amp;AG$1&amp;""":"&amp;AG76)&amp;"}")</f>
        <v>{"dy":8,"sl":4,"tp":"uph","vl":"56233","cn":11,"pt":"DI","pr":3}</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16"/>
        <v>1.3495276653171392E-3</v>
      </c>
      <c r="BQ76">
        <f t="shared" ca="1" si="17"/>
        <v>9.4250706880301622E-4</v>
      </c>
      <c r="BR76">
        <f t="shared" ca="1" si="18"/>
        <v>1.0193679918450561E-3</v>
      </c>
      <c r="BS76">
        <f t="shared" ca="1" si="19"/>
        <v>0.66531713900135003</v>
      </c>
      <c r="BT76">
        <f t="shared" ca="1" si="20"/>
        <v>0.46465598491988719</v>
      </c>
      <c r="BU76">
        <f t="shared" ca="1" si="21"/>
        <v>0.50254841997961219</v>
      </c>
      <c r="BV76" t="str">
        <f ca="1">OFFSET([1]EquipTable!$A$1,ROW()-1,0)</f>
        <v>Equip5401</v>
      </c>
    </row>
    <row r="77" spans="1:74">
      <c r="A77">
        <v>8</v>
      </c>
      <c r="B77">
        <v>5</v>
      </c>
      <c r="C77">
        <f>IF(B77&lt;=9,0,
IF(B77=10,1,2))</f>
        <v>0</v>
      </c>
      <c r="D77">
        <f ca="1">RAND()</f>
        <v>0.53533984144134017</v>
      </c>
      <c r="E77">
        <f ca="1">RAND()</f>
        <v>0.15074763520759404</v>
      </c>
      <c r="F77">
        <f ca="1">RAND()</f>
        <v>0.17017479055502027</v>
      </c>
      <c r="G77">
        <f ca="1">RAND()</f>
        <v>0.33681102280579533</v>
      </c>
      <c r="H77">
        <f ca="1">RAND()</f>
        <v>0.33086280952516023</v>
      </c>
      <c r="I77">
        <f ca="1">RAND()</f>
        <v>0.67577927392018655</v>
      </c>
      <c r="M77" t="str">
        <f ca="1">IF(LEN(J77)&lt;&gt;0,J77,VLOOKUP(D77+$B77,$BJ:$BK,MATCH($BK$1,$BJ$1:$BK$1,0),1))</f>
        <v>안 지정 캐릭터 PP 영웅등급</v>
      </c>
      <c r="N77">
        <f ca="1">IF(LEN(K77)&lt;&gt;0,
  IF(LEN($J77)=0,"두 칸 모두 입력",
  IF($J77="지정 장비",K77,INDEX($CA:$CA,MATCH(K77,$CB:$CB,0)))),
IF($M77="삭제","삭제",
IF($M77="지정 장비",VLOOKUP($E77,OFFSET($BS:$BV,0,IF($B77=6,1,IF($B77=7,2,0))),MATCH($BV$1,OFFSET($BS$1:$BV$1,0,IF($B77=6,1,IF($B77=7,2,0))),0),1),
IF(OR($M77="캐릭터 상자 일반등급",$M77="캐릭터 상자 영웅등급"),"삭제",
IF(OR($M77="지정 캐릭터",$M77="지정 캐릭터 PP",IF(ISERROR(FIND("지정 캐릭터 LBP",$M77)),0,1)),
  IF(AND(OR($B77=10,$B77=11),$M77=OFFSET($M77,-1,0)),OFFSET(N77,-1,0),VLOOKUP($E77,$BZ:$CA,MATCH($CA$1,$BZ$1:$CA$1,0),1)),
IF(OR($M77="안 지정 캐릭터 영웅등급",$M77="안 지정 캐릭터 PP 일반등급",$M77="안 지정 캐릭터 PP 영웅등급"),
  IF(AND(OR($B77=10,$B77=11),$M77=OFFSET($M77,-1,0)),OFFSET(N77,-1,0),INT($E77*100000)),
"그외없음"))))))</f>
        <v>15074</v>
      </c>
      <c r="O77">
        <f ca="1">IF(LEN(L77)&lt;&gt;0,
  IF(OR(LEN($J77)=0,LEN($K77)=0),"세 칸 모두 입력",L77),
IF($M77="삭제","삭제",
IF(OR($M77="지정 장비",$M77="캐릭터 상자 일반등급",$M77="캐릭터 상자 영웅등급",$M77="지정 캐릭터",IF(ISERROR(FIND("지정 캐릭터 LBP",$M77)),0,1),$M77="안 지정 캐릭터 영웅등급"),1,
IF($M77="지정 캐릭터 PP",
  IF(AND(OR($B77=10,$B77=11),$M77=OFFSET($M77,-1,0)),OFFSET(O77,-1,0),
    VLOOKUP($M77,$AP:$BB,MATCH($AX$1,$AP$1:$BB$1,0),0)+INT($E77*(VLOOKUP($M77,$AP:$BB,MATCH($AY$1,$AP$1:$BB$1,0),0)-VLOOKUP($M77,$AP:$BB,MATCH($AX$1,$AP$1:$BB$1,0),0)+1))),
IF(OR($M77="안 지정 캐릭터 PP 일반등급",$M77="안 지정 캐릭터 PP 영웅등급"),
  IF(AND(OR($B77=10,$B77=11),$M77=OFFSET($M77,-1,0)),OFFSET(O77,-1,0),
    VLOOKUP($M77,$AP:$BB,MATCH($AX$1,$AP$1:$BB$1,0),0)+INT($E77*(VLOOKUP($M77,$AP:$BB,MATCH($AY$1,$AP$1:$BB$1,0),0)-VLOOKUP($M77,$AP:$BB,MATCH($AX$1,$AP$1:$BB$1,0),0)+1))),
"그외없음")))))</f>
        <v>4</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1200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ca="1">IF(OR(ISNUMBER(N77),N77="삭제",ISBLANK(N77)),"",
IF(LEFT(N77,5)="Equip",IF(MID(N77,7,1)="4","전설",""),
IF(LEFT(N77,5)="Actor",IF(MID(N77,7,1)="2","전설",""),
"그외없음")))</f>
        <v/>
      </c>
      <c r="U77" t="s">
        <v>82</v>
      </c>
      <c r="V77" t="s">
        <v>185</v>
      </c>
      <c r="W77">
        <v>1</v>
      </c>
      <c r="X77" t="s">
        <v>129</v>
      </c>
      <c r="Z77">
        <v>96</v>
      </c>
      <c r="AA77" t="str">
        <f ca="1">IF(ISBLANK(AB77),"",
VLOOKUP(AB77,OFFSET(INDIRECT("$A:$B"),0,MATCH(AB$1&amp;"_Verify",INDIRECT("$1:$1"),0)-1),2,0)
)</f>
        <v>fe</v>
      </c>
      <c r="AB77" t="s">
        <v>82</v>
      </c>
      <c r="AC77" t="s">
        <v>401</v>
      </c>
      <c r="AD77">
        <v>1</v>
      </c>
      <c r="AE77" t="s">
        <v>125</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IF(OR(ISNUMBER(AC77),AC77="삭제",ISBLANK(AC77)),"",
IF(LEFT(AC77,5)="Equip",IF(MID(AC77,7,1)="4","전설",""),
IF(LEFT(AC77,5)="Actor",IF(MID(AC77,7,1)="2","전설",""),
"그외없음")))</f>
        <v/>
      </c>
      <c r="AJ77" t="str">
        <f>IF(ISBLANK($AB77),"",
IF(AND($B77&gt;=VLOOKUP($AB77,$AP:$AS,3,0),$B77&lt;=VLOOKUP($AB77,$AP:$AS,4,0)),"","슬롯타입이상"))</f>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뿔과 뼈</v>
      </c>
      <c r="AL77">
        <v>1</v>
      </c>
      <c r="AM77" t="str">
        <f ca="1">IF(ROW()=2,AN77,OFFSET(AM77,-1,0)&amp;IF(LEN(AN77)=0,"",","&amp;AN77))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v>
      </c>
      <c r="AN77" t="str">
        <f ca="1">IF(AL77&lt;&gt;1,"",
"{"""&amp;A$1&amp;""":"&amp;A77
&amp;","""&amp;B$1&amp;""":"&amp;B77
&amp;IF(LEN(AA77)=0,"",","""&amp;AA$1&amp;""":"""&amp;AA77&amp;"""")
&amp;IF(LEN(AC77)=0,"",","""&amp;AC$1&amp;""":"""&amp;AC77&amp;"""")
&amp;IF(LEN(AD77)=0,"",","""&amp;AD$1&amp;""":"&amp;AD77)
&amp;IF(LEN(AE77)=0,"",","""&amp;AE$1&amp;""":"""&amp;AE77&amp;"""")
&amp;IF(LEN(AF77)=0,"",","""&amp;AF$1&amp;""":"&amp;AF77)
&amp;IF(LEN(AG77)=0,"",","""&amp;AG$1&amp;""":"&amp;AG77)&amp;"}")</f>
        <v>{"dy":8,"sl":5,"tp":"fe","vl":"Equip2301","cn":1,"pt":"GO","pr":7300}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16"/>
        <v>1.3495276653171392E-3</v>
      </c>
      <c r="BQ77">
        <f t="shared" ca="1" si="17"/>
        <v>9.4250706880301622E-4</v>
      </c>
      <c r="BR77">
        <f t="shared" ca="1" si="18"/>
        <v>1.0193679918450561E-3</v>
      </c>
      <c r="BS77">
        <f t="shared" ca="1" si="19"/>
        <v>0.66666666666666718</v>
      </c>
      <c r="BT77">
        <f t="shared" ca="1" si="20"/>
        <v>0.46559849198869019</v>
      </c>
      <c r="BU77">
        <f t="shared" ca="1" si="21"/>
        <v>0.50356778797145729</v>
      </c>
      <c r="BV77" t="str">
        <f ca="1">OFFSET([1]EquipTable!$A$1,ROW()-1,0)</f>
        <v>Equip5402</v>
      </c>
    </row>
    <row r="78" spans="1:74">
      <c r="A78">
        <v>8</v>
      </c>
      <c r="B78">
        <v>6</v>
      </c>
      <c r="C78">
        <f>IF(B78&lt;=9,0,
IF(B78=10,1,2))</f>
        <v>0</v>
      </c>
      <c r="D78">
        <f ca="1">RAND()</f>
        <v>0.26056527465184109</v>
      </c>
      <c r="E78">
        <f ca="1">RAND()</f>
        <v>0.63292041688827583</v>
      </c>
      <c r="F78">
        <f ca="1">RAND()</f>
        <v>0.57302223424066157</v>
      </c>
      <c r="G78">
        <f ca="1">RAND()</f>
        <v>0.87496185555009787</v>
      </c>
      <c r="H78">
        <f ca="1">RAND()</f>
        <v>0.17405795639094312</v>
      </c>
      <c r="I78">
        <f ca="1">RAND()</f>
        <v>3.9229188930624326E-2</v>
      </c>
      <c r="M78" t="str">
        <f ca="1">IF(LEN(J78)&lt;&gt;0,J78,VLOOKUP(D78+$B78,$BJ:$BK,MATCH($BK$1,$BJ$1:$BK$1,0),1))</f>
        <v>지정 장비</v>
      </c>
      <c r="N78" t="str">
        <f ca="1">IF(LEN(K78)&lt;&gt;0,
  IF(LEN($J78)=0,"두 칸 모두 입력",
  IF($J78="지정 장비",K78,INDEX($CA:$CA,MATCH(K78,$CB:$CB,0)))),
IF($M78="삭제","삭제",
IF($M78="지정 장비",VLOOKUP($E78,OFFSET($BS:$BV,0,IF($B78=6,1,IF($B78=7,2,0))),MATCH($BV$1,OFFSET($BS$1:$BV$1,0,IF($B78=6,1,IF($B78=7,2,0))),0),1),
IF(OR($M78="캐릭터 상자 일반등급",$M78="캐릭터 상자 영웅등급"),"삭제",
IF(OR($M78="지정 캐릭터",$M78="지정 캐릭터 PP",IF(ISERROR(FIND("지정 캐릭터 LBP",$M78)),0,1)),
  IF(AND(OR($B78=10,$B78=11),$M78=OFFSET($M78,-1,0)),OFFSET(N78,-1,0),VLOOKUP($E78,$BZ:$CA,MATCH($CA$1,$BZ$1:$CA$1,0),1)),
IF(OR($M78="안 지정 캐릭터 영웅등급",$M78="안 지정 캐릭터 PP 일반등급",$M78="안 지정 캐릭터 PP 영웅등급"),
  IF(AND(OR($B78=10,$B78=11),$M78=OFFSET($M78,-1,0)),OFFSET(N78,-1,0),INT($E78*100000)),
"그외없음"))))))</f>
        <v>Equip6202</v>
      </c>
      <c r="O78">
        <f ca="1">IF(LEN(L78)&lt;&gt;0,
  IF(OR(LEN($J78)=0,LEN($K78)=0),"세 칸 모두 입력",L78),
IF($M78="삭제","삭제",
IF(OR($M78="지정 장비",$M78="캐릭터 상자 일반등급",$M78="캐릭터 상자 영웅등급",$M78="지정 캐릭터",IF(ISERROR(FIND("지정 캐릭터 LBP",$M78)),0,1),$M78="안 지정 캐릭터 영웅등급"),1,
IF($M78="지정 캐릭터 PP",
  IF(AND(OR($B78=10,$B78=11),$M78=OFFSET($M78,-1,0)),OFFSET(O78,-1,0),
    VLOOKUP($M78,$AP:$BB,MATCH($AX$1,$AP$1:$BB$1,0),0)+INT($E78*(VLOOKUP($M78,$AP:$BB,MATCH($AY$1,$AP$1:$BB$1,0),0)-VLOOKUP($M78,$AP:$BB,MATCH($AX$1,$AP$1:$BB$1,0),0)+1))),
IF(OR($M78="안 지정 캐릭터 PP 일반등급",$M78="안 지정 캐릭터 PP 영웅등급"),
  IF(AND(OR($B78=10,$B78=11),$M78=OFFSET($M78,-1,0)),OFFSET(O78,-1,0),
    VLOOKUP($M78,$AP:$BB,MATCH($AX$1,$AP$1:$BB$1,0),0)+INT($E78*(VLOOKUP($M78,$AP:$BB,MATCH($AY$1,$AP$1:$BB$1,0),0)-VLOOKUP($M78,$AP:$BB,MATCH($AX$1,$AP$1:$BB$1,0),0)+1))),
"그외없음")))))</f>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8900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ca="1">IF(OR(ISNUMBER(N78),N78="삭제",ISBLANK(N78)),"",
IF(LEFT(N78,5)="Equip",IF(MID(N78,7,1)="4","전설",""),
IF(LEFT(N78,5)="Actor",IF(MID(N78,7,1)="2","전설",""),
"그외없음")))</f>
        <v/>
      </c>
      <c r="U78" t="s">
        <v>82</v>
      </c>
      <c r="V78" t="s">
        <v>192</v>
      </c>
      <c r="W78">
        <v>1</v>
      </c>
      <c r="X78" t="s">
        <v>125</v>
      </c>
      <c r="Z78">
        <v>600</v>
      </c>
      <c r="AA78" t="str">
        <f ca="1">IF(ISBLANK(AB78),"",
VLOOKUP(AB78,OFFSET(INDIRECT("$A:$B"),0,MATCH(AB$1&amp;"_Verify",INDIRECT("$1:$1"),0)-1),2,0)
)</f>
        <v>uph</v>
      </c>
      <c r="AB78" t="s">
        <v>91</v>
      </c>
      <c r="AC78">
        <v>19503</v>
      </c>
      <c r="AD78">
        <v>9</v>
      </c>
      <c r="AE78" t="s">
        <v>125</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IF(OR(ISNUMBER(AC78),AC78="삭제",ISBLANK(AC78)),"",
IF(LEFT(AC78,5)="Equip",IF(MID(AC78,7,1)="4","전설",""),
IF(LEFT(AC78,5)="Actor",IF(MID(AC78,7,1)="2","전설",""),
"그외없음")))</f>
        <v/>
      </c>
      <c r="AJ78" t="str">
        <f>IF(ISBLANK($AB78),"",
IF(AND($B78&gt;=VLOOKUP($AB78,$AP:$AS,3,0),$B78&lt;=VLOOKUP($AB78,$AP:$AS,4,0)),"","슬롯타입이상"))</f>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ca="1">IF(ROW()=2,AN78,OFFSET(AM78,-1,0)&amp;IF(LEN(AN78)=0,"",","&amp;AN78))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v>
      </c>
      <c r="AN78" t="str">
        <f ca="1">IF(AL78&lt;&gt;1,"",
"{"""&amp;A$1&amp;""":"&amp;A78
&amp;","""&amp;B$1&amp;""":"&amp;B78
&amp;IF(LEN(AA78)=0,"",","""&amp;AA$1&amp;""":"""&amp;AA78&amp;"""")
&amp;IF(LEN(AC78)=0,"",","""&amp;AC$1&amp;""":"""&amp;AC78&amp;"""")
&amp;IF(LEN(AD78)=0,"",","""&amp;AD$1&amp;""":"&amp;AD78)
&amp;IF(LEN(AE78)=0,"",","""&amp;AE$1&amp;""":"""&amp;AE78&amp;"""")
&amp;IF(LEN(AF78)=0,"",","""&amp;AF$1&amp;""":"&amp;AF78)
&amp;IF(LEN(AG78)=0,"",","""&amp;AG$1&amp;""":"&amp;AG78)&amp;"}")</f>
        <v>{"dy":8,"sl":6,"tp":"uph","vl":"19503","cn":9,"pt":"GO","pr":2700}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16"/>
        <v>0</v>
      </c>
      <c r="BQ78">
        <f t="shared" ca="1" si="17"/>
        <v>0</v>
      </c>
      <c r="BR78">
        <f t="shared" ca="1" si="18"/>
        <v>0</v>
      </c>
      <c r="BS78">
        <f t="shared" ca="1" si="19"/>
        <v>0.66801619433198434</v>
      </c>
      <c r="BT78">
        <f t="shared" ca="1" si="20"/>
        <v>0.46654099905749319</v>
      </c>
      <c r="BU78">
        <f t="shared" ca="1" si="21"/>
        <v>0.50458715596330239</v>
      </c>
      <c r="BV78" t="str">
        <f ca="1">OFFSET([1]EquipTable!$A$1,ROW()-1,0)</f>
        <v>Equip5403</v>
      </c>
    </row>
    <row r="79" spans="1:74">
      <c r="A79">
        <v>8</v>
      </c>
      <c r="B79">
        <v>7</v>
      </c>
      <c r="C79">
        <f>IF(B79&lt;=9,0,
IF(B79=10,1,2))</f>
        <v>0</v>
      </c>
      <c r="D79">
        <f ca="1">RAND()</f>
        <v>0.25433026515255686</v>
      </c>
      <c r="E79">
        <f ca="1">RAND()</f>
        <v>8.6704320713102412E-3</v>
      </c>
      <c r="F79">
        <f ca="1">RAND()</f>
        <v>0.44525346679293332</v>
      </c>
      <c r="G79">
        <f ca="1">RAND()</f>
        <v>0.89373321054546151</v>
      </c>
      <c r="H79">
        <f ca="1">RAND()</f>
        <v>0.43500690104522444</v>
      </c>
      <c r="I79">
        <f ca="1">RAND()</f>
        <v>0.52574230121553611</v>
      </c>
      <c r="M79" t="str">
        <f ca="1">IF(LEN(J79)&lt;&gt;0,J79,VLOOKUP(D79+$B79,$BJ:$BK,MATCH($BK$1,$BJ$1:$BK$1,0),1))</f>
        <v>지정 장비</v>
      </c>
      <c r="N79" t="str">
        <f ca="1">IF(LEN(K79)&lt;&gt;0,
  IF(LEN($J79)=0,"두 칸 모두 입력",
  IF($J79="지정 장비",K79,INDEX($CA:$CA,MATCH(K79,$CB:$CB,0)))),
IF($M79="삭제","삭제",
IF($M79="지정 장비",VLOOKUP($E79,OFFSET($BS:$BV,0,IF($B79=6,1,IF($B79=7,2,0))),MATCH($BV$1,OFFSET($BS$1:$BV$1,0,IF($B79=6,1,IF($B79=7,2,0))),0),1),
IF(OR($M79="캐릭터 상자 일반등급",$M79="캐릭터 상자 영웅등급"),"삭제",
IF(OR($M79="지정 캐릭터",$M79="지정 캐릭터 PP",IF(ISERROR(FIND("지정 캐릭터 LBP",$M79)),0,1)),
  IF(AND(OR($B79=10,$B79=11),$M79=OFFSET($M79,-1,0)),OFFSET(N79,-1,0),VLOOKUP($E79,$BZ:$CA,MATCH($CA$1,$BZ$1:$CA$1,0),1)),
IF(OR($M79="안 지정 캐릭터 영웅등급",$M79="안 지정 캐릭터 PP 일반등급",$M79="안 지정 캐릭터 PP 영웅등급"),
  IF(AND(OR($B79=10,$B79=11),$M79=OFFSET($M79,-1,0)),OFFSET(N79,-1,0),INT($E79*100000)),
"그외없음"))))))</f>
        <v>Equip0001</v>
      </c>
      <c r="O79">
        <f ca="1">IF(LEN(L79)&lt;&gt;0,
  IF(OR(LEN($J79)=0,LEN($K79)=0),"세 칸 모두 입력",L79),
IF($M79="삭제","삭제",
IF(OR($M79="지정 장비",$M79="캐릭터 상자 일반등급",$M79="캐릭터 상자 영웅등급",$M79="지정 캐릭터",IF(ISERROR(FIND("지정 캐릭터 LBP",$M79)),0,1),$M79="안 지정 캐릭터 영웅등급"),1,
IF($M79="지정 캐릭터 PP",
  IF(AND(OR($B79=10,$B79=11),$M79=OFFSET($M79,-1,0)),OFFSET(O79,-1,0),
    VLOOKUP($M79,$AP:$BB,MATCH($AX$1,$AP$1:$BB$1,0),0)+INT($E79*(VLOOKUP($M79,$AP:$BB,MATCH($AY$1,$AP$1:$BB$1,0),0)-VLOOKUP($M79,$AP:$BB,MATCH($AX$1,$AP$1:$BB$1,0),0)+1))),
IF(OR($M79="안 지정 캐릭터 PP 일반등급",$M79="안 지정 캐릭터 PP 영웅등급"),
  IF(AND(OR($B79=10,$B79=11),$M79=OFFSET($M79,-1,0)),OFFSET(O79,-1,0),
    VLOOKUP($M79,$AP:$BB,MATCH($AX$1,$AP$1:$BB$1,0),0)+INT($E79*(VLOOKUP($M79,$AP:$BB,MATCH($AY$1,$AP$1:$BB$1,0),0)-VLOOKUP($M79,$AP:$BB,MATCH($AX$1,$AP$1:$BB$1,0),0)+1))),
"그외없음")))))</f>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800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ca="1">IF(OR(ISNUMBER(N79),N79="삭제",ISBLANK(N79)),"",
IF(LEFT(N79,5)="Equip",IF(MID(N79,7,1)="4","전설",""),
IF(LEFT(N79,5)="Actor",IF(MID(N79,7,1)="2","전설",""),
"그외없음")))</f>
        <v/>
      </c>
      <c r="U79" t="s">
        <v>82</v>
      </c>
      <c r="V79" t="s">
        <v>252</v>
      </c>
      <c r="W79">
        <v>1</v>
      </c>
      <c r="X79" t="s">
        <v>125</v>
      </c>
      <c r="Z79">
        <v>7300</v>
      </c>
      <c r="AA79" t="str">
        <f ca="1">IF(ISBLANK(AB79),"",
VLOOKUP(AB79,OFFSET(INDIRECT("$A:$B"),0,MATCH(AB$1&amp;"_Verify",INDIRECT("$1:$1"),0)-1),2,0)
)</f>
        <v>fe</v>
      </c>
      <c r="AB79" t="s">
        <v>82</v>
      </c>
      <c r="AC79" t="s">
        <v>400</v>
      </c>
      <c r="AD79">
        <v>1</v>
      </c>
      <c r="AE79" t="s">
        <v>125</v>
      </c>
      <c r="AG79">
        <v>29300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IF(OR(ISNUMBER(AC79),AC79="삭제",ISBLANK(AC79)),"",
IF(LEFT(AC79,5)="Equip",IF(MID(AC79,7,1)="4","전설",""),
IF(LEFT(AC79,5)="Actor",IF(MID(AC79,7,1)="2","전설",""),
"그외없음")))</f>
        <v/>
      </c>
      <c r="AJ79" t="str">
        <f>IF(ISBLANK($AB79),"",
IF(AND($B79&gt;=VLOOKUP($AB79,$AP:$AS,3,0),$B79&lt;=VLOOKUP($AB79,$AP:$AS,4,0)),"","슬롯타입이상"))</f>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M29 그레이트소드</v>
      </c>
      <c r="AL79">
        <v>1</v>
      </c>
      <c r="AM79" t="str">
        <f ca="1">IF(ROW()=2,AN79,OFFSET(AM79,-1,0)&amp;IF(LEN(AN79)=0,"",","&amp;AN79))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v>
      </c>
      <c r="AN79" t="str">
        <f ca="1">IF(AL79&lt;&gt;1,"",
"{"""&amp;A$1&amp;""":"&amp;A79
&amp;","""&amp;B$1&amp;""":"&amp;B79
&amp;IF(LEN(AA79)=0,"",","""&amp;AA$1&amp;""":"""&amp;AA79&amp;"""")
&amp;IF(LEN(AC79)=0,"",","""&amp;AC$1&amp;""":"""&amp;AC79&amp;"""")
&amp;IF(LEN(AD79)=0,"",","""&amp;AD$1&amp;""":"&amp;AD79)
&amp;IF(LEN(AE79)=0,"",","""&amp;AE$1&amp;""":"""&amp;AE79&amp;"""")
&amp;IF(LEN(AF79)=0,"",","""&amp;AF$1&amp;""":"&amp;AF79)
&amp;IF(LEN(AG79)=0,"",","""&amp;AG$1&amp;""":"&amp;AG79)&amp;"}")</f>
        <v>{"dy":8,"sl":7,"tp":"fe","vl":"Equip8201","cn":1,"pt":"GO","pr":29300}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16"/>
        <v>0</v>
      </c>
      <c r="BQ79">
        <f t="shared" ca="1" si="17"/>
        <v>0</v>
      </c>
      <c r="BR79">
        <f t="shared" ca="1" si="18"/>
        <v>0</v>
      </c>
      <c r="BS79">
        <f t="shared" ca="1" si="19"/>
        <v>0.66801619433198434</v>
      </c>
      <c r="BT79">
        <f t="shared" ca="1" si="20"/>
        <v>0.46654099905749319</v>
      </c>
      <c r="BU79">
        <f t="shared" ca="1" si="21"/>
        <v>0.50458715596330239</v>
      </c>
      <c r="BV79" t="str">
        <f ca="1">OFFSET([1]EquipTable!$A$1,ROW()-1,0)</f>
        <v>Equip5404</v>
      </c>
    </row>
    <row r="80" spans="1:74">
      <c r="A80">
        <v>8</v>
      </c>
      <c r="B80">
        <v>8</v>
      </c>
      <c r="C80">
        <f>IF(B80&lt;=9,0,
IF(B80=10,1,2))</f>
        <v>0</v>
      </c>
      <c r="D80">
        <f ca="1">RAND()</f>
        <v>0.99282503699668723</v>
      </c>
      <c r="E80">
        <f ca="1">RAND()</f>
        <v>6.2245259489079108E-2</v>
      </c>
      <c r="F80">
        <f ca="1">RAND()</f>
        <v>5.4845892546727781E-2</v>
      </c>
      <c r="G80">
        <f ca="1">RAND()</f>
        <v>0.72305991632957178</v>
      </c>
      <c r="H80">
        <f ca="1">RAND()</f>
        <v>0.92644951411601806</v>
      </c>
      <c r="I80">
        <f ca="1">RAND()</f>
        <v>0.59002127725752374</v>
      </c>
      <c r="M80" t="str">
        <f ca="1">IF(LEN(J80)&lt;&gt;0,J80,VLOOKUP(D80+$B80,$BJ:$BK,MATCH($BK$1,$BJ$1:$BK$1,0),1))</f>
        <v>삭제</v>
      </c>
      <c r="N80" t="str">
        <f ca="1">IF(LEN(K80)&lt;&gt;0,
  IF(LEN($J80)=0,"두 칸 모두 입력",
  IF($J80="지정 장비",K80,INDEX($CA:$CA,MATCH(K80,$CB:$CB,0)))),
IF($M80="삭제","삭제",
IF($M80="지정 장비",VLOOKUP($E80,OFFSET($BS:$BV,0,IF($B80=6,1,IF($B80=7,2,0))),MATCH($BV$1,OFFSET($BS$1:$BV$1,0,IF($B80=6,1,IF($B80=7,2,0))),0),1),
IF(OR($M80="캐릭터 상자 일반등급",$M80="캐릭터 상자 영웅등급"),"삭제",
IF(OR($M80="지정 캐릭터",$M80="지정 캐릭터 PP",IF(ISERROR(FIND("지정 캐릭터 LBP",$M80)),0,1)),
  IF(AND(OR($B80=10,$B80=11),$M80=OFFSET($M80,-1,0)),OFFSET(N80,-1,0),VLOOKUP($E80,$BZ:$CA,MATCH($CA$1,$BZ$1:$CA$1,0),1)),
IF(OR($M80="안 지정 캐릭터 영웅등급",$M80="안 지정 캐릭터 PP 일반등급",$M80="안 지정 캐릭터 PP 영웅등급"),
  IF(AND(OR($B80=10,$B80=11),$M80=OFFSET($M80,-1,0)),OFFSET(N80,-1,0),INT($E80*100000)),
"그외없음"))))))</f>
        <v>삭제</v>
      </c>
      <c r="O80" t="str">
        <f ca="1">IF(LEN(L80)&lt;&gt;0,
  IF(OR(LEN($J80)=0,LEN($K80)=0),"세 칸 모두 입력",L80),
IF($M80="삭제","삭제",
IF(OR($M80="지정 장비",$M80="캐릭터 상자 일반등급",$M80="캐릭터 상자 영웅등급",$M80="지정 캐릭터",IF(ISERROR(FIND("지정 캐릭터 LBP",$M80)),0,1),$M80="안 지정 캐릭터 영웅등급"),1,
IF($M80="지정 캐릭터 PP",
  IF(AND(OR($B80=10,$B80=11),$M80=OFFSET($M80,-1,0)),OFFSET(O80,-1,0),
    VLOOKUP($M80,$AP:$BB,MATCH($AX$1,$AP$1:$BB$1,0),0)+INT($E80*(VLOOKUP($M80,$AP:$BB,MATCH($AY$1,$AP$1:$BB$1,0),0)-VLOOKUP($M80,$AP:$BB,MATCH($AX$1,$AP$1:$BB$1,0),0)+1))),
IF(OR($M80="안 지정 캐릭터 PP 일반등급",$M80="안 지정 캐릭터 PP 영웅등급"),
  IF(AND(OR($B80=10,$B80=11),$M80=OFFSET($M80,-1,0)),OFFSET(O80,-1,0),
    VLOOKUP($M80,$AP:$BB,MATCH($AX$1,$AP$1:$BB$1,0),0)+INT($E80*(VLOOKUP($M80,$AP:$BB,MATCH($AY$1,$AP$1:$BB$1,0),0)-VLOOKUP($M80,$AP:$BB,MATCH($AX$1,$AP$1:$BB$1,0),0)+1))),
"그외없음")))))</f>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ca="1">IF(OR(ISNUMBER(N80),N80="삭제",ISBLANK(N80)),"",
IF(LEFT(N80,5)="Equip",IF(MID(N80,7,1)="4","전설",""),
IF(LEFT(N80,5)="Actor",IF(MID(N80,7,1)="2","전설",""),
"그외없음")))</f>
        <v/>
      </c>
      <c r="AA80" t="str">
        <f ca="1">IF(ISBLANK(AB80),"",
VLOOKUP(AB80,OFFSET(INDIRECT("$A:$B"),0,MATCH(AB$1&amp;"_Verify",INDIRECT("$1:$1"),0)-1),2,0)
)</f>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IF(OR(ISNUMBER(AC80),AC80="삭제",ISBLANK(AC80)),"",
IF(LEFT(AC80,5)="Equip",IF(MID(AC80,7,1)="4","전설",""),
IF(LEFT(AC80,5)="Actor",IF(MID(AC80,7,1)="2","전설",""),
"그외없음")))</f>
        <v/>
      </c>
      <c r="AJ80" t="str">
        <f>IF(ISBLANK($AB80),"",
IF(AND($B80&gt;=VLOOKUP($AB80,$AP:$AS,3,0),$B80&lt;=VLOOKUP($AB80,$AP:$AS,4,0)),"","슬롯타입이상"))</f>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ca="1">IF(ROW()=2,AN80,OFFSET(AM80,-1,0)&amp;IF(LEN(AN80)=0,"",","&amp;AN80))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v>
      </c>
      <c r="AN80" t="str">
        <f ca="1">IF(AL80&lt;&gt;1,"",
"{"""&amp;A$1&amp;""":"&amp;A80
&amp;","""&amp;B$1&amp;""":"&amp;B80
&amp;IF(LEN(AA80)=0,"",","""&amp;AA$1&amp;""":"""&amp;AA80&amp;"""")
&amp;IF(LEN(AC80)=0,"",","""&amp;AC$1&amp;""":"""&amp;AC80&amp;"""")
&amp;IF(LEN(AD80)=0,"",","""&amp;AD$1&amp;""":"&amp;AD80)
&amp;IF(LEN(AE80)=0,"",","""&amp;AE$1&amp;""":"""&amp;AE80&amp;"""")
&amp;IF(LEN(AF80)=0,"",","""&amp;AF$1&amp;""":"&amp;AF80)
&amp;IF(LEN(AG80)=0,"",","""&amp;AG$1&amp;""":"&amp;AG80)&amp;"}")</f>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16"/>
        <v>0</v>
      </c>
      <c r="BQ80">
        <f t="shared" ca="1" si="17"/>
        <v>0</v>
      </c>
      <c r="BR80">
        <f t="shared" ca="1" si="18"/>
        <v>0</v>
      </c>
      <c r="BS80">
        <f t="shared" ca="1" si="19"/>
        <v>0.66801619433198434</v>
      </c>
      <c r="BT80">
        <f t="shared" ca="1" si="20"/>
        <v>0.46654099905749319</v>
      </c>
      <c r="BU80">
        <f t="shared" ca="1" si="21"/>
        <v>0.50458715596330239</v>
      </c>
      <c r="BV80" t="str">
        <f ca="1">OFFSET([1]EquipTable!$A$1,ROW()-1,0)</f>
        <v>Equip5405</v>
      </c>
    </row>
    <row r="81" spans="1:74">
      <c r="A81">
        <v>8</v>
      </c>
      <c r="B81">
        <v>9</v>
      </c>
      <c r="C81">
        <f>IF(B81&lt;=9,0,
IF(B81=10,1,2))</f>
        <v>0</v>
      </c>
      <c r="D81">
        <f ca="1">RAND()</f>
        <v>0.7003679224168784</v>
      </c>
      <c r="E81">
        <f ca="1">RAND()</f>
        <v>0.31517810295482573</v>
      </c>
      <c r="F81">
        <f ca="1">RAND()</f>
        <v>0.77572776346089711</v>
      </c>
      <c r="G81">
        <f ca="1">RAND()</f>
        <v>0.44543004601638514</v>
      </c>
      <c r="H81">
        <f ca="1">RAND()</f>
        <v>0.23243910471346496</v>
      </c>
      <c r="I81">
        <f ca="1">RAND()</f>
        <v>0.4564016929357273</v>
      </c>
      <c r="M81" t="str">
        <f ca="1">IF(LEN(J81)&lt;&gt;0,J81,VLOOKUP(D81+$B81,$BJ:$BK,MATCH($BK$1,$BJ$1:$BK$1,0),1))</f>
        <v>삭제</v>
      </c>
      <c r="N81" t="str">
        <f ca="1">IF(LEN(K81)&lt;&gt;0,
  IF(LEN($J81)=0,"두 칸 모두 입력",
  IF($J81="지정 장비",K81,INDEX($CA:$CA,MATCH(K81,$CB:$CB,0)))),
IF($M81="삭제","삭제",
IF($M81="지정 장비",VLOOKUP($E81,OFFSET($BS:$BV,0,IF($B81=6,1,IF($B81=7,2,0))),MATCH($BV$1,OFFSET($BS$1:$BV$1,0,IF($B81=6,1,IF($B81=7,2,0))),0),1),
IF(OR($M81="캐릭터 상자 일반등급",$M81="캐릭터 상자 영웅등급"),"삭제",
IF(OR($M81="지정 캐릭터",$M81="지정 캐릭터 PP",IF(ISERROR(FIND("지정 캐릭터 LBP",$M81)),0,1)),
  IF(AND(OR($B81=10,$B81=11),$M81=OFFSET($M81,-1,0)),OFFSET(N81,-1,0),VLOOKUP($E81,$BZ:$CA,MATCH($CA$1,$BZ$1:$CA$1,0),1)),
IF(OR($M81="안 지정 캐릭터 영웅등급",$M81="안 지정 캐릭터 PP 일반등급",$M81="안 지정 캐릭터 PP 영웅등급"),
  IF(AND(OR($B81=10,$B81=11),$M81=OFFSET($M81,-1,0)),OFFSET(N81,-1,0),INT($E81*100000)),
"그외없음"))))))</f>
        <v>삭제</v>
      </c>
      <c r="O81" t="str">
        <f ca="1">IF(LEN(L81)&lt;&gt;0,
  IF(OR(LEN($J81)=0,LEN($K81)=0),"세 칸 모두 입력",L81),
IF($M81="삭제","삭제",
IF(OR($M81="지정 장비",$M81="캐릭터 상자 일반등급",$M81="캐릭터 상자 영웅등급",$M81="지정 캐릭터",IF(ISERROR(FIND("지정 캐릭터 LBP",$M81)),0,1),$M81="안 지정 캐릭터 영웅등급"),1,
IF($M81="지정 캐릭터 PP",
  IF(AND(OR($B81=10,$B81=11),$M81=OFFSET($M81,-1,0)),OFFSET(O81,-1,0),
    VLOOKUP($M81,$AP:$BB,MATCH($AX$1,$AP$1:$BB$1,0),0)+INT($E81*(VLOOKUP($M81,$AP:$BB,MATCH($AY$1,$AP$1:$BB$1,0),0)-VLOOKUP($M81,$AP:$BB,MATCH($AX$1,$AP$1:$BB$1,0),0)+1))),
IF(OR($M81="안 지정 캐릭터 PP 일반등급",$M81="안 지정 캐릭터 PP 영웅등급"),
  IF(AND(OR($B81=10,$B81=11),$M81=OFFSET($M81,-1,0)),OFFSET(O81,-1,0),
    VLOOKUP($M81,$AP:$BB,MATCH($AX$1,$AP$1:$BB$1,0),0)+INT($E81*(VLOOKUP($M81,$AP:$BB,MATCH($AY$1,$AP$1:$BB$1,0),0)-VLOOKUP($M81,$AP:$BB,MATCH($AX$1,$AP$1:$BB$1,0),0)+1))),
"그외없음")))))</f>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ca="1">IF(OR(ISNUMBER(N81),N81="삭제",ISBLANK(N81)),"",
IF(LEFT(N81,5)="Equip",IF(MID(N81,7,1)="4","전설",""),
IF(LEFT(N81,5)="Actor",IF(MID(N81,7,1)="2","전설",""),
"그외없음")))</f>
        <v/>
      </c>
      <c r="AA81" t="str">
        <f ca="1">IF(ISBLANK(AB81),"",
VLOOKUP(AB81,OFFSET(INDIRECT("$A:$B"),0,MATCH(AB$1&amp;"_Verify",INDIRECT("$1:$1"),0)-1),2,0)
)</f>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IF(OR(ISNUMBER(AC81),AC81="삭제",ISBLANK(AC81)),"",
IF(LEFT(AC81,5)="Equip",IF(MID(AC81,7,1)="4","전설",""),
IF(LEFT(AC81,5)="Actor",IF(MID(AC81,7,1)="2","전설",""),
"그외없음")))</f>
        <v/>
      </c>
      <c r="AJ81" t="str">
        <f>IF(ISBLANK($AB81),"",
IF(AND($B81&gt;=VLOOKUP($AB81,$AP:$AS,3,0),$B81&lt;=VLOOKUP($AB81,$AP:$AS,4,0)),"","슬롯타입이상"))</f>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ca="1">IF(ROW()=2,AN81,OFFSET(AM81,-1,0)&amp;IF(LEN(AN81)=0,"",","&amp;AN81))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v>
      </c>
      <c r="AN81" t="str">
        <f ca="1">IF(AL81&lt;&gt;1,"",
"{"""&amp;A$1&amp;""":"&amp;A81
&amp;","""&amp;B$1&amp;""":"&amp;B81
&amp;IF(LEN(AA81)=0,"",","""&amp;AA$1&amp;""":"""&amp;AA81&amp;"""")
&amp;IF(LEN(AC81)=0,"",","""&amp;AC$1&amp;""":"""&amp;AC81&amp;"""")
&amp;IF(LEN(AD81)=0,"",","""&amp;AD$1&amp;""":"&amp;AD81)
&amp;IF(LEN(AE81)=0,"",","""&amp;AE$1&amp;""":"""&amp;AE81&amp;"""")
&amp;IF(LEN(AF81)=0,"",","""&amp;AF$1&amp;""":"&amp;AF81)
&amp;IF(LEN(AG81)=0,"",","""&amp;AG$1&amp;""":"&amp;AG81)&amp;"}")</f>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16"/>
        <v>0</v>
      </c>
      <c r="BQ81">
        <f t="shared" ca="1" si="17"/>
        <v>0</v>
      </c>
      <c r="BR81">
        <f t="shared" ca="1" si="18"/>
        <v>0</v>
      </c>
      <c r="BS81">
        <f t="shared" ca="1" si="19"/>
        <v>0.66801619433198434</v>
      </c>
      <c r="BT81">
        <f t="shared" ca="1" si="20"/>
        <v>0.46654099905749319</v>
      </c>
      <c r="BU81">
        <f t="shared" ca="1" si="21"/>
        <v>0.50458715596330239</v>
      </c>
      <c r="BV81" t="str">
        <f ca="1">OFFSET([1]EquipTable!$A$1,ROW()-1,0)</f>
        <v>후보</v>
      </c>
    </row>
    <row r="82" spans="1:74">
      <c r="A82">
        <v>9</v>
      </c>
      <c r="B82">
        <v>0</v>
      </c>
      <c r="C82">
        <f>IF(B82&lt;=9,0,
IF(B82=10,1,2))</f>
        <v>0</v>
      </c>
      <c r="D82">
        <f ca="1">RAND()</f>
        <v>0.47372916403955923</v>
      </c>
      <c r="E82">
        <f ca="1">RAND()</f>
        <v>0.60964776842530299</v>
      </c>
      <c r="F82">
        <f ca="1">RAND()</f>
        <v>0.7200977651185323</v>
      </c>
      <c r="G82">
        <f ca="1">RAND()</f>
        <v>0.10845315657162169</v>
      </c>
      <c r="H82">
        <f ca="1">RAND()</f>
        <v>0.11614524639155821</v>
      </c>
      <c r="I82">
        <f ca="1">RAND()</f>
        <v>1.5539889415888686E-2</v>
      </c>
      <c r="M82" t="str">
        <f ca="1">IF(LEN(J82)&lt;&gt;0,J82,VLOOKUP(D82+$B82,$BJ:$BK,MATCH($BK$1,$BJ$1:$BK$1,0),1))</f>
        <v>지정 장비</v>
      </c>
      <c r="N82" t="str">
        <f ca="1">IF(LEN(K82)&lt;&gt;0,
  IF(LEN($J82)=0,"두 칸 모두 입력",
  IF($J82="지정 장비",K82,INDEX($CA:$CA,MATCH(K82,$CB:$CB,0)))),
IF($M82="삭제","삭제",
IF($M82="지정 장비",VLOOKUP($E82,OFFSET($BS:$BV,0,IF($B82=6,1,IF($B82=7,2,0))),MATCH($BV$1,OFFSET($BS$1:$BV$1,0,IF($B82=6,1,IF($B82=7,2,0))),0),1),
IF(OR($M82="캐릭터 상자 일반등급",$M82="캐릭터 상자 영웅등급"),"삭제",
IF(OR($M82="지정 캐릭터",$M82="지정 캐릭터 PP",IF(ISERROR(FIND("지정 캐릭터 LBP",$M82)),0,1)),
  IF(AND(OR($B82=10,$B82=11),$M82=OFFSET($M82,-1,0)),OFFSET(N82,-1,0),VLOOKUP($E82,$BZ:$CA,MATCH($CA$1,$BZ$1:$CA$1,0),1)),
IF(OR($M82="안 지정 캐릭터 영웅등급",$M82="안 지정 캐릭터 PP 일반등급",$M82="안 지정 캐릭터 PP 영웅등급"),
  IF(AND(OR($B82=10,$B82=11),$M82=OFFSET($M82,-1,0)),OFFSET(N82,-1,0),INT($E82*100000)),
"그외없음"))))))</f>
        <v>Equip5102</v>
      </c>
      <c r="O82">
        <f ca="1">IF(LEN(L82)&lt;&gt;0,
  IF(OR(LEN($J82)=0,LEN($K82)=0),"세 칸 모두 입력",L82),
IF($M82="삭제","삭제",
IF(OR($M82="지정 장비",$M82="캐릭터 상자 일반등급",$M82="캐릭터 상자 영웅등급",$M82="지정 캐릭터",IF(ISERROR(FIND("지정 캐릭터 LBP",$M82)),0,1),$M82="안 지정 캐릭터 영웅등급"),1,
IF($M82="지정 캐릭터 PP",
  IF(AND(OR($B82=10,$B82=11),$M82=OFFSET($M82,-1,0)),OFFSET(O82,-1,0),
    VLOOKUP($M82,$AP:$BB,MATCH($AX$1,$AP$1:$BB$1,0),0)+INT($E82*(VLOOKUP($M82,$AP:$BB,MATCH($AY$1,$AP$1:$BB$1,0),0)-VLOOKUP($M82,$AP:$BB,MATCH($AX$1,$AP$1:$BB$1,0),0)+1))),
IF(OR($M82="안 지정 캐릭터 PP 일반등급",$M82="안 지정 캐릭터 PP 영웅등급"),
  IF(AND(OR($B82=10,$B82=11),$M82=OFFSET($M82,-1,0)),OFFSET(O82,-1,0),
    VLOOKUP($M82,$AP:$BB,MATCH($AX$1,$AP$1:$BB$1,0),0)+INT($E82*(VLOOKUP($M82,$AP:$BB,MATCH($AY$1,$AP$1:$BB$1,0),0)-VLOOKUP($M82,$AP:$BB,MATCH($AX$1,$AP$1:$BB$1,0),0)+1))),
"그외없음")))))</f>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GO</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1000</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ca="1">IF(OR(ISNUMBER(N82),N82="삭제",ISBLANK(N82)),"",
IF(LEFT(N82,5)="Equip",IF(MID(N82,7,1)="4","전설",""),
IF(LEFT(N82,5)="Actor",IF(MID(N82,7,1)="2","전설",""),
"그외없음")))</f>
        <v/>
      </c>
      <c r="U82" t="s">
        <v>82</v>
      </c>
      <c r="V82" t="s">
        <v>259</v>
      </c>
      <c r="W82">
        <v>1</v>
      </c>
      <c r="X82" t="s">
        <v>129</v>
      </c>
      <c r="Z82">
        <v>11</v>
      </c>
      <c r="AA82" t="str">
        <f ca="1">IF(ISBLANK(AB82),"",
VLOOKUP(AB82,OFFSET(INDIRECT("$A:$B"),0,MATCH(AB$1&amp;"_Verify",INDIRECT("$1:$1"),0)-1),2,0)
)</f>
        <v>fe</v>
      </c>
      <c r="AB82" t="s">
        <v>82</v>
      </c>
      <c r="AC82" t="s">
        <v>444</v>
      </c>
      <c r="AD82">
        <v>1</v>
      </c>
      <c r="AE82" t="s">
        <v>125</v>
      </c>
      <c r="AG82">
        <v>1900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IF(OR(ISNUMBER(AC82),AC82="삭제",ISBLANK(AC82)),"",
IF(LEFT(AC82,5)="Equip",IF(MID(AC82,7,1)="4","전설",""),
IF(LEFT(AC82,5)="Actor",IF(MID(AC82,7,1)="2","전설",""),
"그외없음")))</f>
        <v/>
      </c>
      <c r="AJ82" t="str">
        <f>IF(ISBLANK($AB82),"",
IF(AND($B82&gt;=VLOOKUP($AB82,$AP:$AS,3,0),$B82&lt;=VLOOKUP($AB82,$AP:$AS,4,0)),"","슬롯타입이상"))</f>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까마귀 리볼버</v>
      </c>
      <c r="AL82">
        <v>1</v>
      </c>
      <c r="AM82" t="str">
        <f ca="1">IF(ROW()=2,AN82,OFFSET(AM82,-1,0)&amp;IF(LEN(AN82)=0,"",","&amp;AN82))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v>
      </c>
      <c r="AN82" t="str">
        <f ca="1">IF(AL82&lt;&gt;1,"",
"{"""&amp;A$1&amp;""":"&amp;A82
&amp;","""&amp;B$1&amp;""":"&amp;B82
&amp;IF(LEN(AA82)=0,"",","""&amp;AA$1&amp;""":"""&amp;AA82&amp;"""")
&amp;IF(LEN(AC82)=0,"",","""&amp;AC$1&amp;""":"""&amp;AC82&amp;"""")
&amp;IF(LEN(AD82)=0,"",","""&amp;AD$1&amp;""":"&amp;AD82)
&amp;IF(LEN(AE82)=0,"",","""&amp;AE$1&amp;""":"""&amp;AE82&amp;"""")
&amp;IF(LEN(AF82)=0,"",","""&amp;AF$1&amp;""":"&amp;AF82)
&amp;IF(LEN(AG82)=0,"",","""&amp;AG$1&amp;""":"&amp;AG82)&amp;"}")</f>
        <v>{"dy":9,"sl":0,"tp":"fe","vl":"Equip6001","cn":1,"pt":"GO","pr":1900}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16"/>
        <v>0</v>
      </c>
      <c r="BQ82">
        <f t="shared" ca="1" si="17"/>
        <v>0</v>
      </c>
      <c r="BR82">
        <f t="shared" ca="1" si="18"/>
        <v>0</v>
      </c>
      <c r="BS82">
        <f t="shared" ca="1" si="19"/>
        <v>0.66801619433198434</v>
      </c>
      <c r="BT82">
        <f t="shared" ca="1" si="20"/>
        <v>0.46654099905749319</v>
      </c>
      <c r="BU82">
        <f t="shared" ca="1" si="21"/>
        <v>0.50458715596330239</v>
      </c>
      <c r="BV82" t="str">
        <f ca="1">OFFSET([1]EquipTable!$A$1,ROW()-1,0)</f>
        <v>후보</v>
      </c>
    </row>
    <row r="83" spans="1:74">
      <c r="A83">
        <v>9</v>
      </c>
      <c r="B83">
        <v>1</v>
      </c>
      <c r="C83">
        <f>IF(B83&lt;=9,0,
IF(B83=10,1,2))</f>
        <v>0</v>
      </c>
      <c r="D83">
        <f ca="1">RAND()</f>
        <v>0.92368886658376048</v>
      </c>
      <c r="E83">
        <f ca="1">RAND()</f>
        <v>4.9037822983291957E-2</v>
      </c>
      <c r="F83">
        <f ca="1">RAND()</f>
        <v>0.56729779786076717</v>
      </c>
      <c r="G83">
        <f ca="1">RAND()</f>
        <v>0.93948376122210642</v>
      </c>
      <c r="H83">
        <f ca="1">RAND()</f>
        <v>0.17222260358241626</v>
      </c>
      <c r="I83">
        <f ca="1">RAND()</f>
        <v>0.10577740032219984</v>
      </c>
      <c r="M83" t="str">
        <f ca="1">IF(LEN(J83)&lt;&gt;0,J83,VLOOKUP(D83+$B83,$BJ:$BK,MATCH($BK$1,$BJ$1:$BK$1,0),1))</f>
        <v>지정 장비</v>
      </c>
      <c r="N83" t="str">
        <f ca="1">IF(LEN(K83)&lt;&gt;0,
  IF(LEN($J83)=0,"두 칸 모두 입력",
  IF($J83="지정 장비",K83,INDEX($CA:$CA,MATCH(K83,$CB:$CB,0)))),
IF($M83="삭제","삭제",
IF($M83="지정 장비",VLOOKUP($E83,OFFSET($BS:$BV,0,IF($B83=6,1,IF($B83=7,2,0))),MATCH($BV$1,OFFSET($BS$1:$BV$1,0,IF($B83=6,1,IF($B83=7,2,0))),0),1),
IF(OR($M83="캐릭터 상자 일반등급",$M83="캐릭터 상자 영웅등급"),"삭제",
IF(OR($M83="지정 캐릭터",$M83="지정 캐릭터 PP",IF(ISERROR(FIND("지정 캐릭터 LBP",$M83)),0,1)),
  IF(AND(OR($B83=10,$B83=11),$M83=OFFSET($M83,-1,0)),OFFSET(N83,-1,0),VLOOKUP($E83,$BZ:$CA,MATCH($CA$1,$BZ$1:$CA$1,0),1)),
IF(OR($M83="안 지정 캐릭터 영웅등급",$M83="안 지정 캐릭터 PP 일반등급",$M83="안 지정 캐릭터 PP 영웅등급"),
  IF(AND(OR($B83=10,$B83=11),$M83=OFFSET($M83,-1,0)),OFFSET(N83,-1,0),INT($E83*100000)),
"그외없음"))))))</f>
        <v>Equip0102</v>
      </c>
      <c r="O83">
        <f ca="1">IF(LEN(L83)&lt;&gt;0,
  IF(OR(LEN($J83)=0,LEN($K83)=0),"세 칸 모두 입력",L83),
IF($M83="삭제","삭제",
IF(OR($M83="지정 장비",$M83="캐릭터 상자 일반등급",$M83="캐릭터 상자 영웅등급",$M83="지정 캐릭터",IF(ISERROR(FIND("지정 캐릭터 LBP",$M83)),0,1),$M83="안 지정 캐릭터 영웅등급"),1,
IF($M83="지정 캐릭터 PP",
  IF(AND(OR($B83=10,$B83=11),$M83=OFFSET($M83,-1,0)),OFFSET(O83,-1,0),
    VLOOKUP($M83,$AP:$BB,MATCH($AX$1,$AP$1:$BB$1,0),0)+INT($E83*(VLOOKUP($M83,$AP:$BB,MATCH($AY$1,$AP$1:$BB$1,0),0)-VLOOKUP($M83,$AP:$BB,MATCH($AX$1,$AP$1:$BB$1,0),0)+1))),
IF(OR($M83="안 지정 캐릭터 PP 일반등급",$M83="안 지정 캐릭터 PP 영웅등급"),
  IF(AND(OR($B83=10,$B83=11),$M83=OFFSET($M83,-1,0)),OFFSET(O83,-1,0),
    VLOOKUP($M83,$AP:$BB,MATCH($AX$1,$AP$1:$BB$1,0),0)+INT($E83*(VLOOKUP($M83,$AP:$BB,MATCH($AY$1,$AP$1:$BB$1,0),0)-VLOOKUP($M83,$AP:$BB,MATCH($AX$1,$AP$1:$BB$1,0),0)+1))),
"그외없음")))))</f>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1000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ca="1">IF(OR(ISNUMBER(N83),N83="삭제",ISBLANK(N83)),"",
IF(LEFT(N83,5)="Equip",IF(MID(N83,7,1)="4","전설",""),
IF(LEFT(N83,5)="Actor",IF(MID(N83,7,1)="2","전설",""),
"그외없음")))</f>
        <v/>
      </c>
      <c r="U83" t="s">
        <v>82</v>
      </c>
      <c r="V83" t="s">
        <v>112</v>
      </c>
      <c r="W83">
        <v>1</v>
      </c>
      <c r="X83" t="s">
        <v>125</v>
      </c>
      <c r="Z83">
        <v>3400</v>
      </c>
      <c r="AA83" t="str">
        <f ca="1">IF(ISBLANK(AB83),"",
VLOOKUP(AB83,OFFSET(INDIRECT("$A:$B"),0,MATCH(AB$1&amp;"_Verify",INDIRECT("$1:$1"),0)-1),2,0)
)</f>
        <v>upn</v>
      </c>
      <c r="AB83" t="s">
        <v>92</v>
      </c>
      <c r="AC83">
        <v>36063</v>
      </c>
      <c r="AD83">
        <v>11</v>
      </c>
      <c r="AE83" t="s">
        <v>125</v>
      </c>
      <c r="AG83">
        <v>3300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IF(OR(ISNUMBER(AC83),AC83="삭제",ISBLANK(AC83)),"",
IF(LEFT(AC83,5)="Equip",IF(MID(AC83,7,1)="4","전설",""),
IF(LEFT(AC83,5)="Actor",IF(MID(AC83,7,1)="2","전설",""),
"그외없음")))</f>
        <v/>
      </c>
      <c r="AJ83" t="str">
        <f>IF(ISBLANK($AB83),"",
IF(AND($B83&gt;=VLOOKUP($AB83,$AP:$AS,3,0),$B83&lt;=VLOOKUP($AB83,$AP:$AS,4,0)),"","슬롯타입이상"))</f>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ca="1">IF(ROW()=2,AN83,OFFSET(AM83,-1,0)&amp;IF(LEN(AN83)=0,"",","&amp;AN83))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v>
      </c>
      <c r="AN83" t="str">
        <f ca="1">IF(AL83&lt;&gt;1,"",
"{"""&amp;A$1&amp;""":"&amp;A83
&amp;","""&amp;B$1&amp;""":"&amp;B83
&amp;IF(LEN(AA83)=0,"",","""&amp;AA$1&amp;""":"""&amp;AA83&amp;"""")
&amp;IF(LEN(AC83)=0,"",","""&amp;AC$1&amp;""":"""&amp;AC83&amp;"""")
&amp;IF(LEN(AD83)=0,"",","""&amp;AD$1&amp;""":"&amp;AD83)
&amp;IF(LEN(AE83)=0,"",","""&amp;AE$1&amp;""":"""&amp;AE83&amp;"""")
&amp;IF(LEN(AF83)=0,"",","""&amp;AF$1&amp;""":"&amp;AF83)
&amp;IF(LEN(AG83)=0,"",","""&amp;AG$1&amp;""":"&amp;AG83)&amp;"}")</f>
        <v>{"dy":9,"sl":1,"tp":"upn","vl":"36063","cn":11,"pt":"GO","pr":3300}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16"/>
        <v>0</v>
      </c>
      <c r="BQ83">
        <f t="shared" ca="1" si="17"/>
        <v>0</v>
      </c>
      <c r="BR83">
        <f t="shared" ca="1" si="18"/>
        <v>0</v>
      </c>
      <c r="BS83">
        <f t="shared" ca="1" si="19"/>
        <v>0.66801619433198434</v>
      </c>
      <c r="BT83">
        <f t="shared" ca="1" si="20"/>
        <v>0.46654099905749319</v>
      </c>
      <c r="BU83">
        <f t="shared" ca="1" si="21"/>
        <v>0.50458715596330239</v>
      </c>
      <c r="BV83" t="str">
        <f ca="1">OFFSET([1]EquipTable!$A$1,ROW()-1,0)</f>
        <v>후보</v>
      </c>
    </row>
    <row r="84" spans="1:74">
      <c r="A84">
        <v>9</v>
      </c>
      <c r="B84">
        <v>2</v>
      </c>
      <c r="C84">
        <f>IF(B84&lt;=9,0,
IF(B84=10,1,2))</f>
        <v>0</v>
      </c>
      <c r="D84">
        <f ca="1">RAND()</f>
        <v>0.42042815131311151</v>
      </c>
      <c r="E84">
        <f ca="1">RAND()</f>
        <v>0.84401965613082564</v>
      </c>
      <c r="F84">
        <f ca="1">RAND()</f>
        <v>0.51349800961023984</v>
      </c>
      <c r="G84">
        <f ca="1">RAND()</f>
        <v>0.27499119441597986</v>
      </c>
      <c r="H84">
        <f ca="1">RAND()</f>
        <v>0.84884362062304375</v>
      </c>
      <c r="I84">
        <f ca="1">RAND()</f>
        <v>0.29613426125102582</v>
      </c>
      <c r="M84" t="str">
        <f ca="1">IF(LEN(J84)&lt;&gt;0,J84,VLOOKUP(D84+$B84,$BJ:$BK,MATCH($BK$1,$BJ$1:$BK$1,0),1))</f>
        <v>안 지정 캐릭터 PP 영웅등급</v>
      </c>
      <c r="N84">
        <f ca="1">IF(LEN(K84)&lt;&gt;0,
  IF(LEN($J84)=0,"두 칸 모두 입력",
  IF($J84="지정 장비",K84,INDEX($CA:$CA,MATCH(K84,$CB:$CB,0)))),
IF($M84="삭제","삭제",
IF($M84="지정 장비",VLOOKUP($E84,OFFSET($BS:$BV,0,IF($B84=6,1,IF($B84=7,2,0))),MATCH($BV$1,OFFSET($BS$1:$BV$1,0,IF($B84=6,1,IF($B84=7,2,0))),0),1),
IF(OR($M84="캐릭터 상자 일반등급",$M84="캐릭터 상자 영웅등급"),"삭제",
IF(OR($M84="지정 캐릭터",$M84="지정 캐릭터 PP",IF(ISERROR(FIND("지정 캐릭터 LBP",$M84)),0,1)),
  IF(AND(OR($B84=10,$B84=11),$M84=OFFSET($M84,-1,0)),OFFSET(N84,-1,0),VLOOKUP($E84,$BZ:$CA,MATCH($CA$1,$BZ$1:$CA$1,0),1)),
IF(OR($M84="안 지정 캐릭터 영웅등급",$M84="안 지정 캐릭터 PP 일반등급",$M84="안 지정 캐릭터 PP 영웅등급"),
  IF(AND(OR($B84=10,$B84=11),$M84=OFFSET($M84,-1,0)),OFFSET(N84,-1,0),INT($E84*100000)),
"그외없음"))))))</f>
        <v>84401</v>
      </c>
      <c r="O84">
        <f ca="1">IF(LEN(L84)&lt;&gt;0,
  IF(OR(LEN($J84)=0,LEN($K84)=0),"세 칸 모두 입력",L84),
IF($M84="삭제","삭제",
IF(OR($M84="지정 장비",$M84="캐릭터 상자 일반등급",$M84="캐릭터 상자 영웅등급",$M84="지정 캐릭터",IF(ISERROR(FIND("지정 캐릭터 LBP",$M84)),0,1),$M84="안 지정 캐릭터 영웅등급"),1,
IF($M84="지정 캐릭터 PP",
  IF(AND(OR($B84=10,$B84=11),$M84=OFFSET($M84,-1,0)),OFFSET(O84,-1,0),
    VLOOKUP($M84,$AP:$BB,MATCH($AX$1,$AP$1:$BB$1,0),0)+INT($E84*(VLOOKUP($M84,$AP:$BB,MATCH($AY$1,$AP$1:$BB$1,0),0)-VLOOKUP($M84,$AP:$BB,MATCH($AX$1,$AP$1:$BB$1,0),0)+1))),
IF(OR($M84="안 지정 캐릭터 PP 일반등급",$M84="안 지정 캐릭터 PP 영웅등급"),
  IF(AND(OR($B84=10,$B84=11),$M84=OFFSET($M84,-1,0)),OFFSET(O84,-1,0),
    VLOOKUP($M84,$AP:$BB,MATCH($AX$1,$AP$1:$BB$1,0),0)+INT($E84*(VLOOKUP($M84,$AP:$BB,MATCH($AY$1,$AP$1:$BB$1,0),0)-VLOOKUP($M84,$AP:$BB,MATCH($AX$1,$AP$1:$BB$1,0),0)+1))),
"그외없음")))))</f>
        <v>13</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3900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ca="1">IF(OR(ISNUMBER(N84),N84="삭제",ISBLANK(N84)),"",
IF(LEFT(N84,5)="Equip",IF(MID(N84,7,1)="4","전설",""),
IF(LEFT(N84,5)="Actor",IF(MID(N84,7,1)="2","전설",""),
"그외없음")))</f>
        <v/>
      </c>
      <c r="U84" t="s">
        <v>91</v>
      </c>
      <c r="V84">
        <v>90489</v>
      </c>
      <c r="W84">
        <v>14</v>
      </c>
      <c r="X84" t="s">
        <v>125</v>
      </c>
      <c r="Z84">
        <v>1400</v>
      </c>
      <c r="AA84" t="str">
        <f ca="1">IF(ISBLANK(AB84),"",
VLOOKUP(AB84,OFFSET(INDIRECT("$A:$B"),0,MATCH(AB$1&amp;"_Verify",INDIRECT("$1:$1"),0)-1),2,0)
)</f>
        <v>fe</v>
      </c>
      <c r="AB84" t="s">
        <v>82</v>
      </c>
      <c r="AC84" t="s">
        <v>448</v>
      </c>
      <c r="AD84">
        <v>1</v>
      </c>
      <c r="AE84" t="s">
        <v>125</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IF(OR(ISNUMBER(AC84),AC84="삭제",ISBLANK(AC84)),"",
IF(LEFT(AC84,5)="Equip",IF(MID(AC84,7,1)="4","전설",""),
IF(LEFT(AC84,5)="Actor",IF(MID(AC84,7,1)="2","전설",""),
"그외없음")))</f>
        <v/>
      </c>
      <c r="AJ84" t="str">
        <f>IF(ISBLANK($AB84),"",
IF(AND($B84&gt;=VLOOKUP($AB84,$AP:$AS,3,0),$B84&lt;=VLOOKUP($AB84,$AP:$AS,4,0)),"","슬롯타입이상"))</f>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T75식 레이피어</v>
      </c>
      <c r="AL84">
        <v>1</v>
      </c>
      <c r="AM84" t="str">
        <f ca="1">IF(ROW()=2,AN84,OFFSET(AM84,-1,0)&amp;IF(LEN(AN84)=0,"",","&amp;AN84))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v>
      </c>
      <c r="AN84" t="str">
        <f ca="1">IF(AL84&lt;&gt;1,"",
"{"""&amp;A$1&amp;""":"&amp;A84
&amp;","""&amp;B$1&amp;""":"&amp;B84
&amp;IF(LEN(AA84)=0,"",","""&amp;AA$1&amp;""":"""&amp;AA84&amp;"""")
&amp;IF(LEN(AC84)=0,"",","""&amp;AC$1&amp;""":"""&amp;AC84&amp;"""")
&amp;IF(LEN(AD84)=0,"",","""&amp;AD$1&amp;""":"&amp;AD84)
&amp;IF(LEN(AE84)=0,"",","""&amp;AE$1&amp;""":"""&amp;AE84&amp;"""")
&amp;IF(LEN(AF84)=0,"",","""&amp;AF$1&amp;""":"&amp;AF84)
&amp;IF(LEN(AG84)=0,"",","""&amp;AG$1&amp;""":"&amp;AG84)&amp;"}")</f>
        <v>{"dy":9,"sl":2,"tp":"fe","vl":"Equip5202","cn":1,"pt":"GO","pr":3400}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16"/>
        <v>0</v>
      </c>
      <c r="BQ84">
        <f t="shared" ca="1" si="17"/>
        <v>0</v>
      </c>
      <c r="BR84">
        <f t="shared" ca="1" si="18"/>
        <v>0</v>
      </c>
      <c r="BS84">
        <f t="shared" ca="1" si="19"/>
        <v>0.66801619433198434</v>
      </c>
      <c r="BT84">
        <f t="shared" ca="1" si="20"/>
        <v>0.46654099905749319</v>
      </c>
      <c r="BU84">
        <f t="shared" ca="1" si="21"/>
        <v>0.50458715596330239</v>
      </c>
      <c r="BV84" t="str">
        <f ca="1">OFFSET([1]EquipTable!$A$1,ROW()-1,0)</f>
        <v>후보</v>
      </c>
    </row>
    <row r="85" spans="1:74">
      <c r="A85">
        <v>9</v>
      </c>
      <c r="B85">
        <v>3</v>
      </c>
      <c r="C85">
        <f>IF(B85&lt;=9,0,
IF(B85=10,1,2))</f>
        <v>0</v>
      </c>
      <c r="D85">
        <f ca="1">RAND()</f>
        <v>0.83813455244055513</v>
      </c>
      <c r="E85">
        <f ca="1">RAND()</f>
        <v>0.31259840225108193</v>
      </c>
      <c r="F85">
        <f ca="1">RAND()</f>
        <v>0.31795489969260127</v>
      </c>
      <c r="G85">
        <f ca="1">RAND()</f>
        <v>3.1137089704547871E-2</v>
      </c>
      <c r="H85">
        <f ca="1">RAND()</f>
        <v>0.57402003747484298</v>
      </c>
      <c r="I85">
        <f ca="1">RAND()</f>
        <v>0.44661251413774861</v>
      </c>
      <c r="M85" t="str">
        <f ca="1">IF(LEN(J85)&lt;&gt;0,J85,VLOOKUP(D85+$B85,$BJ:$BK,MATCH($BK$1,$BJ$1:$BK$1,0),1))</f>
        <v>안 지정 캐릭터 PP 일반등급</v>
      </c>
      <c r="N85">
        <f ca="1">IF(LEN(K85)&lt;&gt;0,
  IF(LEN($J85)=0,"두 칸 모두 입력",
  IF($J85="지정 장비",K85,INDEX($CA:$CA,MATCH(K85,$CB:$CB,0)))),
IF($M85="삭제","삭제",
IF($M85="지정 장비",VLOOKUP($E85,OFFSET($BS:$BV,0,IF($B85=6,1,IF($B85=7,2,0))),MATCH($BV$1,OFFSET($BS$1:$BV$1,0,IF($B85=6,1,IF($B85=7,2,0))),0),1),
IF(OR($M85="캐릭터 상자 일반등급",$M85="캐릭터 상자 영웅등급"),"삭제",
IF(OR($M85="지정 캐릭터",$M85="지정 캐릭터 PP",IF(ISERROR(FIND("지정 캐릭터 LBP",$M85)),0,1)),
  IF(AND(OR($B85=10,$B85=11),$M85=OFFSET($M85,-1,0)),OFFSET(N85,-1,0),VLOOKUP($E85,$BZ:$CA,MATCH($CA$1,$BZ$1:$CA$1,0),1)),
IF(OR($M85="안 지정 캐릭터 영웅등급",$M85="안 지정 캐릭터 PP 일반등급",$M85="안 지정 캐릭터 PP 영웅등급"),
  IF(AND(OR($B85=10,$B85=11),$M85=OFFSET($M85,-1,0)),OFFSET(N85,-1,0),INT($E85*100000)),
"그외없음"))))))</f>
        <v>31259</v>
      </c>
      <c r="O85">
        <f ca="1">IF(LEN(L85)&lt;&gt;0,
  IF(OR(LEN($J85)=0,LEN($K85)=0),"세 칸 모두 입력",L85),
IF($M85="삭제","삭제",
IF(OR($M85="지정 장비",$M85="캐릭터 상자 일반등급",$M85="캐릭터 상자 영웅등급",$M85="지정 캐릭터",IF(ISERROR(FIND("지정 캐릭터 LBP",$M85)),0,1),$M85="안 지정 캐릭터 영웅등급"),1,
IF($M85="지정 캐릭터 PP",
  IF(AND(OR($B85=10,$B85=11),$M85=OFFSET($M85,-1,0)),OFFSET(O85,-1,0),
    VLOOKUP($M85,$AP:$BB,MATCH($AX$1,$AP$1:$BB$1,0),0)+INT($E85*(VLOOKUP($M85,$AP:$BB,MATCH($AY$1,$AP$1:$BB$1,0),0)-VLOOKUP($M85,$AP:$BB,MATCH($AX$1,$AP$1:$BB$1,0),0)+1))),
IF(OR($M85="안 지정 캐릭터 PP 일반등급",$M85="안 지정 캐릭터 PP 영웅등급"),
  IF(AND(OR($B85=10,$B85=11),$M85=OFFSET($M85,-1,0)),OFFSET(O85,-1,0),
    VLOOKUP($M85,$AP:$BB,MATCH($AX$1,$AP$1:$BB$1,0),0)+INT($E85*(VLOOKUP($M85,$AP:$BB,MATCH($AY$1,$AP$1:$BB$1,0),0)-VLOOKUP($M85,$AP:$BB,MATCH($AX$1,$AP$1:$BB$1,0),0)+1))),
"그외없음")))))</f>
        <v>6</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1800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ca="1">IF(OR(ISNUMBER(N85),N85="삭제",ISBLANK(N85)),"",
IF(LEFT(N85,5)="Equip",IF(MID(N85,7,1)="4","전설",""),
IF(LEFT(N85,5)="Actor",IF(MID(N85,7,1)="2","전설",""),
"그외없음")))</f>
        <v/>
      </c>
      <c r="U85" t="s">
        <v>92</v>
      </c>
      <c r="V85">
        <v>26063</v>
      </c>
      <c r="W85">
        <v>10</v>
      </c>
      <c r="X85" t="s">
        <v>125</v>
      </c>
      <c r="Z85">
        <v>1000</v>
      </c>
      <c r="AA85" t="str">
        <f ca="1">IF(ISBLANK(AB85),"",
VLOOKUP(AB85,OFFSET(INDIRECT("$A:$B"),0,MATCH(AB$1&amp;"_Verify",INDIRECT("$1:$1"),0)-1),2,0)
)</f>
        <v>fe</v>
      </c>
      <c r="AB85" t="s">
        <v>82</v>
      </c>
      <c r="AC85" t="s">
        <v>500</v>
      </c>
      <c r="AD85">
        <v>1</v>
      </c>
      <c r="AE85" t="s">
        <v>129</v>
      </c>
      <c r="AF85">
        <v>129</v>
      </c>
      <c r="AG85">
        <v>39</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IF(OR(ISNUMBER(AC85),AC85="삭제",ISBLANK(AC85)),"",
IF(LEFT(AC85,5)="Equip",IF(MID(AC85,7,1)="4","전설",""),
IF(LEFT(AC85,5)="Actor",IF(MID(AC85,7,1)="2","전설",""),
"그외없음")))</f>
        <v>전설</v>
      </c>
      <c r="AJ85" t="str">
        <f>IF(ISBLANK($AB85),"",
IF(AND($B85&gt;=VLOOKUP($AB85,$AP:$AS,3,0),$B85&lt;=VLOOKUP($AB85,$AP:$AS,4,0)),"","슬롯타입이상"))</f>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악인의 최후</v>
      </c>
      <c r="AL85">
        <v>1</v>
      </c>
      <c r="AM85" t="str">
        <f ca="1">IF(ROW()=2,AN85,OFFSET(AM85,-1,0)&amp;IF(LEN(AN85)=0,"",","&amp;AN85))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v>
      </c>
      <c r="AN85" t="str">
        <f ca="1">IF(AL85&lt;&gt;1,"",
"{"""&amp;A$1&amp;""":"&amp;A85
&amp;","""&amp;B$1&amp;""":"&amp;B85
&amp;IF(LEN(AA85)=0,"",","""&amp;AA$1&amp;""":"""&amp;AA85&amp;"""")
&amp;IF(LEN(AC85)=0,"",","""&amp;AC$1&amp;""":"""&amp;AC85&amp;"""")
&amp;IF(LEN(AD85)=0,"",","""&amp;AD$1&amp;""":"&amp;AD85)
&amp;IF(LEN(AE85)=0,"",","""&amp;AE$1&amp;""":"""&amp;AE85&amp;"""")
&amp;IF(LEN(AF85)=0,"",","""&amp;AF$1&amp;""":"&amp;AF85)
&amp;IF(LEN(AG85)=0,"",","""&amp;AG$1&amp;""":"&amp;AG85)&amp;"}")</f>
        <v>{"dy":9,"sl":3,"tp":"fe","vl":"Equip0401","cn":1,"pt":"DI","pp":129,"pr":39}</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16"/>
        <v>0</v>
      </c>
      <c r="BQ85">
        <f t="shared" ca="1" si="17"/>
        <v>0</v>
      </c>
      <c r="BR85">
        <f t="shared" ca="1" si="18"/>
        <v>0</v>
      </c>
      <c r="BS85">
        <f t="shared" ca="1" si="19"/>
        <v>0.66801619433198434</v>
      </c>
      <c r="BT85">
        <f t="shared" ca="1" si="20"/>
        <v>0.46654099905749319</v>
      </c>
      <c r="BU85">
        <f t="shared" ca="1" si="21"/>
        <v>0.50458715596330239</v>
      </c>
      <c r="BV85" t="str">
        <f ca="1">OFFSET([1]EquipTable!$A$1,ROW()-1,0)</f>
        <v>후보</v>
      </c>
    </row>
    <row r="86" spans="1:74">
      <c r="A86">
        <v>9</v>
      </c>
      <c r="B86">
        <v>4</v>
      </c>
      <c r="C86">
        <f>IF(B86&lt;=9,0,
IF(B86=10,1,2))</f>
        <v>0</v>
      </c>
      <c r="D86">
        <f ca="1">RAND()</f>
        <v>5.6296507899289527E-2</v>
      </c>
      <c r="E86">
        <f ca="1">RAND()</f>
        <v>0.67229529423624856</v>
      </c>
      <c r="F86">
        <f ca="1">RAND()</f>
        <v>0.56392407794857025</v>
      </c>
      <c r="G86">
        <f ca="1">RAND()</f>
        <v>0.75767574222688727</v>
      </c>
      <c r="H86">
        <f ca="1">RAND()</f>
        <v>0.6004447512845078</v>
      </c>
      <c r="I86">
        <f ca="1">RAND()</f>
        <v>0.1908365341345869</v>
      </c>
      <c r="M86" t="str">
        <f ca="1">IF(LEN(J86)&lt;&gt;0,J86,VLOOKUP(D86+$B86,$BJ:$BK,MATCH($BK$1,$BJ$1:$BK$1,0),1))</f>
        <v>안 지정 캐릭터 PP 일반등급</v>
      </c>
      <c r="N86">
        <f ca="1">IF(LEN(K86)&lt;&gt;0,
  IF(LEN($J86)=0,"두 칸 모두 입력",
  IF($J86="지정 장비",K86,INDEX($CA:$CA,MATCH(K86,$CB:$CB,0)))),
IF($M86="삭제","삭제",
IF($M86="지정 장비",VLOOKUP($E86,OFFSET($BS:$BV,0,IF($B86=6,1,IF($B86=7,2,0))),MATCH($BV$1,OFFSET($BS$1:$BV$1,0,IF($B86=6,1,IF($B86=7,2,0))),0),1),
IF(OR($M86="캐릭터 상자 일반등급",$M86="캐릭터 상자 영웅등급"),"삭제",
IF(OR($M86="지정 캐릭터",$M86="지정 캐릭터 PP",IF(ISERROR(FIND("지정 캐릭터 LBP",$M86)),0,1)),
  IF(AND(OR($B86=10,$B86=11),$M86=OFFSET($M86,-1,0)),OFFSET(N86,-1,0),VLOOKUP($E86,$BZ:$CA,MATCH($CA$1,$BZ$1:$CA$1,0),1)),
IF(OR($M86="안 지정 캐릭터 영웅등급",$M86="안 지정 캐릭터 PP 일반등급",$M86="안 지정 캐릭터 PP 영웅등급"),
  IF(AND(OR($B86=10,$B86=11),$M86=OFFSET($M86,-1,0)),OFFSET(N86,-1,0),INT($E86*100000)),
"그외없음"))))))</f>
        <v>67229</v>
      </c>
      <c r="O86">
        <f ca="1">IF(LEN(L86)&lt;&gt;0,
  IF(OR(LEN($J86)=0,LEN($K86)=0),"세 칸 모두 입력",L86),
IF($M86="삭제","삭제",
IF(OR($M86="지정 장비",$M86="캐릭터 상자 일반등급",$M86="캐릭터 상자 영웅등급",$M86="지정 캐릭터",IF(ISERROR(FIND("지정 캐릭터 LBP",$M86)),0,1),$M86="안 지정 캐릭터 영웅등급"),1,
IF($M86="지정 캐릭터 PP",
  IF(AND(OR($B86=10,$B86=11),$M86=OFFSET($M86,-1,0)),OFFSET(O86,-1,0),
    VLOOKUP($M86,$AP:$BB,MATCH($AX$1,$AP$1:$BB$1,0),0)+INT($E86*(VLOOKUP($M86,$AP:$BB,MATCH($AY$1,$AP$1:$BB$1,0),0)-VLOOKUP($M86,$AP:$BB,MATCH($AX$1,$AP$1:$BB$1,0),0)+1))),
IF(OR($M86="안 지정 캐릭터 PP 일반등급",$M86="안 지정 캐릭터 PP 영웅등급"),
  IF(AND(OR($B86=10,$B86=11),$M86=OFFSET($M86,-1,0)),OFFSET(O86,-1,0),
    VLOOKUP($M86,$AP:$BB,MATCH($AX$1,$AP$1:$BB$1,0),0)+INT($E86*(VLOOKUP($M86,$AP:$BB,MATCH($AY$1,$AP$1:$BB$1,0),0)-VLOOKUP($M86,$AP:$BB,MATCH($AX$1,$AP$1:$BB$1,0),0)+1))),
"그외없음")))))</f>
        <v>11</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3300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ca="1">IF(OR(ISNUMBER(N86),N86="삭제",ISBLANK(N86)),"",
IF(LEFT(N86,5)="Equip",IF(MID(N86,7,1)="4","전설",""),
IF(LEFT(N86,5)="Actor",IF(MID(N86,7,1)="2","전설",""),
"그외없음")))</f>
        <v/>
      </c>
      <c r="U86" t="s">
        <v>92</v>
      </c>
      <c r="V86">
        <v>74661</v>
      </c>
      <c r="W86">
        <v>13</v>
      </c>
      <c r="X86" t="s">
        <v>125</v>
      </c>
      <c r="Z86">
        <v>1300</v>
      </c>
      <c r="AA86" t="str">
        <f ca="1">IF(ISBLANK(AB86),"",
VLOOKUP(AB86,OFFSET(INDIRECT("$A:$B"),0,MATCH(AB$1&amp;"_Verify",INDIRECT("$1:$1"),0)-1),2,0)
)</f>
        <v>fe</v>
      </c>
      <c r="AB86" t="s">
        <v>82</v>
      </c>
      <c r="AC86" t="s">
        <v>241</v>
      </c>
      <c r="AD86">
        <v>1</v>
      </c>
      <c r="AE86" t="s">
        <v>129</v>
      </c>
      <c r="AG86">
        <v>11</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IF(OR(ISNUMBER(AC86),AC86="삭제",ISBLANK(AC86)),"",
IF(LEFT(AC86,5)="Equip",IF(MID(AC86,7,1)="4","전설",""),
IF(LEFT(AC86,5)="Actor",IF(MID(AC86,7,1)="2","전설",""),
"그외없음")))</f>
        <v/>
      </c>
      <c r="AJ86" t="str">
        <f>IF(ISBLANK($AB86),"",
IF(AND($B86&gt;=VLOOKUP($AB86,$AP:$AS,3,0),$B86&lt;=VLOOKUP($AB86,$AP:$AS,4,0)),"","슬롯타입이상"))</f>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위장용 세검</v>
      </c>
      <c r="AL86">
        <v>1</v>
      </c>
      <c r="AM86" t="str">
        <f ca="1">IF(ROW()=2,AN86,OFFSET(AM86,-1,0)&amp;IF(LEN(AN86)=0,"",","&amp;AN86))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v>
      </c>
      <c r="AN86" t="str">
        <f ca="1">IF(AL86&lt;&gt;1,"",
"{"""&amp;A$1&amp;""":"&amp;A86
&amp;","""&amp;B$1&amp;""":"&amp;B86
&amp;IF(LEN(AA86)=0,"",","""&amp;AA$1&amp;""":"""&amp;AA86&amp;"""")
&amp;IF(LEN(AC86)=0,"",","""&amp;AC$1&amp;""":"""&amp;AC86&amp;"""")
&amp;IF(LEN(AD86)=0,"",","""&amp;AD$1&amp;""":"&amp;AD86)
&amp;IF(LEN(AE86)=0,"",","""&amp;AE$1&amp;""":"""&amp;AE86&amp;"""")
&amp;IF(LEN(AF86)=0,"",","""&amp;AF$1&amp;""":"&amp;AF86)
&amp;IF(LEN(AG86)=0,"",","""&amp;AG$1&amp;""":"&amp;AG86)&amp;"}")</f>
        <v>{"dy":9,"sl":4,"tp":"fe","vl":"Equip1301","cn":1,"pt":"DI","pr":11}</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16"/>
        <v>0</v>
      </c>
      <c r="BQ86">
        <f t="shared" ca="1" si="17"/>
        <v>0</v>
      </c>
      <c r="BR86">
        <f t="shared" ca="1" si="18"/>
        <v>0</v>
      </c>
      <c r="BS86">
        <f t="shared" ca="1" si="19"/>
        <v>0.66801619433198434</v>
      </c>
      <c r="BT86">
        <f t="shared" ca="1" si="20"/>
        <v>0.46654099905749319</v>
      </c>
      <c r="BU86">
        <f t="shared" ca="1" si="21"/>
        <v>0.50458715596330239</v>
      </c>
      <c r="BV86" t="str">
        <f ca="1">OFFSET([1]EquipTable!$A$1,ROW()-1,0)</f>
        <v>후보</v>
      </c>
    </row>
    <row r="87" spans="1:74">
      <c r="A87">
        <v>9</v>
      </c>
      <c r="B87">
        <v>5</v>
      </c>
      <c r="C87">
        <f>IF(B87&lt;=9,0,
IF(B87=10,1,2))</f>
        <v>0</v>
      </c>
      <c r="D87">
        <f ca="1">RAND()</f>
        <v>0.11087970079239684</v>
      </c>
      <c r="E87">
        <f ca="1">RAND()</f>
        <v>0.14902567951845047</v>
      </c>
      <c r="F87">
        <f ca="1">RAND()</f>
        <v>8.7220122491830643E-2</v>
      </c>
      <c r="G87">
        <f ca="1">RAND()</f>
        <v>0.32882008374986738</v>
      </c>
      <c r="H87">
        <f ca="1">RAND()</f>
        <v>0.43047312182934572</v>
      </c>
      <c r="I87">
        <f ca="1">RAND()</f>
        <v>0.45330359471559756</v>
      </c>
      <c r="M87" t="str">
        <f ca="1">IF(LEN(J87)&lt;&gt;0,J87,VLOOKUP(D87+$B87,$BJ:$BK,MATCH($BK$1,$BJ$1:$BK$1,0),1))</f>
        <v>지정 장비</v>
      </c>
      <c r="N87" t="str">
        <f ca="1">IF(LEN(K87)&lt;&gt;0,
  IF(LEN($J87)=0,"두 칸 모두 입력",
  IF($J87="지정 장비",K87,INDEX($CA:$CA,MATCH(K87,$CB:$CB,0)))),
IF($M87="삭제","삭제",
IF($M87="지정 장비",VLOOKUP($E87,OFFSET($BS:$BV,0,IF($B87=6,1,IF($B87=7,2,0))),MATCH($BV$1,OFFSET($BS$1:$BV$1,0,IF($B87=6,1,IF($B87=7,2,0))),0),1),
IF(OR($M87="캐릭터 상자 일반등급",$M87="캐릭터 상자 영웅등급"),"삭제",
IF(OR($M87="지정 캐릭터",$M87="지정 캐릭터 PP",IF(ISERROR(FIND("지정 캐릭터 LBP",$M87)),0,1)),
  IF(AND(OR($B87=10,$B87=11),$M87=OFFSET($M87,-1,0)),OFFSET(N87,-1,0),VLOOKUP($E87,$BZ:$CA,MATCH($CA$1,$BZ$1:$CA$1,0),1)),
IF(OR($M87="안 지정 캐릭터 영웅등급",$M87="안 지정 캐릭터 PP 일반등급",$M87="안 지정 캐릭터 PP 영웅등급"),
  IF(AND(OR($B87=10,$B87=11),$M87=OFFSET($M87,-1,0)),OFFSET(N87,-1,0),INT($E87*100000)),
"그외없음"))))))</f>
        <v>Equip1101</v>
      </c>
      <c r="O87">
        <f ca="1">IF(LEN(L87)&lt;&gt;0,
  IF(OR(LEN($J87)=0,LEN($K87)=0),"세 칸 모두 입력",L87),
IF($M87="삭제","삭제",
IF(OR($M87="지정 장비",$M87="캐릭터 상자 일반등급",$M87="캐릭터 상자 영웅등급",$M87="지정 캐릭터",IF(ISERROR(FIND("지정 캐릭터 LBP",$M87)),0,1),$M87="안 지정 캐릭터 영웅등급"),1,
IF($M87="지정 캐릭터 PP",
  IF(AND(OR($B87=10,$B87=11),$M87=OFFSET($M87,-1,0)),OFFSET(O87,-1,0),
    VLOOKUP($M87,$AP:$BB,MATCH($AX$1,$AP$1:$BB$1,0),0)+INT($E87*(VLOOKUP($M87,$AP:$BB,MATCH($AY$1,$AP$1:$BB$1,0),0)-VLOOKUP($M87,$AP:$BB,MATCH($AX$1,$AP$1:$BB$1,0),0)+1))),
IF(OR($M87="안 지정 캐릭터 PP 일반등급",$M87="안 지정 캐릭터 PP 영웅등급"),
  IF(AND(OR($B87=10,$B87=11),$M87=OFFSET($M87,-1,0)),OFFSET(O87,-1,0),
    VLOOKUP($M87,$AP:$BB,MATCH($AX$1,$AP$1:$BB$1,0),0)+INT($E87*(VLOOKUP($M87,$AP:$BB,MATCH($AY$1,$AP$1:$BB$1,0),0)-VLOOKUP($M87,$AP:$BB,MATCH($AX$1,$AP$1:$BB$1,0),0)+1))),
"그외없음")))))</f>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1200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ca="1">IF(OR(ISNUMBER(N87),N87="삭제",ISBLANK(N87)),"",
IF(LEFT(N87,5)="Equip",IF(MID(N87,7,1)="4","전설",""),
IF(LEFT(N87,5)="Actor",IF(MID(N87,7,1)="2","전설",""),
"그외없음")))</f>
        <v/>
      </c>
      <c r="U87" t="s">
        <v>82</v>
      </c>
      <c r="V87" t="s">
        <v>201</v>
      </c>
      <c r="W87">
        <v>1</v>
      </c>
      <c r="X87" t="s">
        <v>125</v>
      </c>
      <c r="Z87">
        <v>1900</v>
      </c>
      <c r="AA87" t="str">
        <f ca="1">IF(ISBLANK(AB87),"",
VLOOKUP(AB87,OFFSET(INDIRECT("$A:$B"),0,MATCH(AB$1&amp;"_Verify",INDIRECT("$1:$1"),0)-1),2,0)
)</f>
        <v>upn</v>
      </c>
      <c r="AB87" t="s">
        <v>92</v>
      </c>
      <c r="AC87">
        <v>64661</v>
      </c>
      <c r="AD87">
        <v>6</v>
      </c>
      <c r="AE87" t="s">
        <v>125</v>
      </c>
      <c r="AG87">
        <v>1800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IF(OR(ISNUMBER(AC87),AC87="삭제",ISBLANK(AC87)),"",
IF(LEFT(AC87,5)="Equip",IF(MID(AC87,7,1)="4","전설",""),
IF(LEFT(AC87,5)="Actor",IF(MID(AC87,7,1)="2","전설",""),
"그외없음")))</f>
        <v/>
      </c>
      <c r="AJ87" t="str">
        <f>IF(ISBLANK($AB87),"",
IF(AND($B87&gt;=VLOOKUP($AB87,$AP:$AS,3,0),$B87&lt;=VLOOKUP($AB87,$AP:$AS,4,0)),"","슬롯타입이상"))</f>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ca="1">IF(ROW()=2,AN87,OFFSET(AM87,-1,0)&amp;IF(LEN(AN87)=0,"",","&amp;AN87))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v>
      </c>
      <c r="AN87" t="str">
        <f ca="1">IF(AL87&lt;&gt;1,"",
"{"""&amp;A$1&amp;""":"&amp;A87
&amp;","""&amp;B$1&amp;""":"&amp;B87
&amp;IF(LEN(AA87)=0,"",","""&amp;AA$1&amp;""":"""&amp;AA87&amp;"""")
&amp;IF(LEN(AC87)=0,"",","""&amp;AC$1&amp;""":"""&amp;AC87&amp;"""")
&amp;IF(LEN(AD87)=0,"",","""&amp;AD$1&amp;""":"&amp;AD87)
&amp;IF(LEN(AE87)=0,"",","""&amp;AE$1&amp;""":"""&amp;AE87&amp;"""")
&amp;IF(LEN(AF87)=0,"",","""&amp;AF$1&amp;""":"&amp;AF87)
&amp;IF(LEN(AG87)=0,"",","""&amp;AG$1&amp;""":"&amp;AG87)&amp;"}")</f>
        <v>{"dy":9,"sl":5,"tp":"upn","vl":"64661","cn":6,"pt":"GO","pr":1800}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16"/>
        <v>0</v>
      </c>
      <c r="BQ87">
        <f t="shared" ca="1" si="17"/>
        <v>0</v>
      </c>
      <c r="BR87">
        <f t="shared" ca="1" si="18"/>
        <v>0</v>
      </c>
      <c r="BS87">
        <f t="shared" ca="1" si="19"/>
        <v>0.66801619433198434</v>
      </c>
      <c r="BT87">
        <f t="shared" ca="1" si="20"/>
        <v>0.46654099905749319</v>
      </c>
      <c r="BU87">
        <f t="shared" ca="1" si="21"/>
        <v>0.50458715596330239</v>
      </c>
      <c r="BV87" t="str">
        <f ca="1">OFFSET([1]EquipTable!$A$1,ROW()-1,0)</f>
        <v>후보</v>
      </c>
    </row>
    <row r="88" spans="1:74">
      <c r="A88">
        <v>9</v>
      </c>
      <c r="B88">
        <v>6</v>
      </c>
      <c r="C88">
        <f>IF(B88&lt;=9,0,
IF(B88=10,1,2))</f>
        <v>0</v>
      </c>
      <c r="D88">
        <f ca="1">RAND()</f>
        <v>0.25117833570673265</v>
      </c>
      <c r="E88">
        <f ca="1">RAND()</f>
        <v>8.2622729397730188E-2</v>
      </c>
      <c r="F88">
        <f ca="1">RAND()</f>
        <v>0.97401171363891337</v>
      </c>
      <c r="G88">
        <f ca="1">RAND()</f>
        <v>0.70762713082530271</v>
      </c>
      <c r="H88">
        <f ca="1">RAND()</f>
        <v>0.84970969743928504</v>
      </c>
      <c r="I88">
        <f ca="1">RAND()</f>
        <v>0.78055305779021811</v>
      </c>
      <c r="M88" t="str">
        <f ca="1">IF(LEN(J88)&lt;&gt;0,J88,VLOOKUP(D88+$B88,$BJ:$BK,MATCH($BK$1,$BJ$1:$BK$1,0),1))</f>
        <v>지정 장비</v>
      </c>
      <c r="N88" t="str">
        <f ca="1">IF(LEN(K88)&lt;&gt;0,
  IF(LEN($J88)=0,"두 칸 모두 입력",
  IF($J88="지정 장비",K88,INDEX($CA:$CA,MATCH(K88,$CB:$CB,0)))),
IF($M88="삭제","삭제",
IF($M88="지정 장비",VLOOKUP($E88,OFFSET($BS:$BV,0,IF($B88=6,1,IF($B88=7,2,0))),MATCH($BV$1,OFFSET($BS$1:$BV$1,0,IF($B88=6,1,IF($B88=7,2,0))),0),1),
IF(OR($M88="캐릭터 상자 일반등급",$M88="캐릭터 상자 영웅등급"),"삭제",
IF(OR($M88="지정 캐릭터",$M88="지정 캐릭터 PP",IF(ISERROR(FIND("지정 캐릭터 LBP",$M88)),0,1)),
  IF(AND(OR($B88=10,$B88=11),$M88=OFFSET($M88,-1,0)),OFFSET(N88,-1,0),VLOOKUP($E88,$BZ:$CA,MATCH($CA$1,$BZ$1:$CA$1,0),1)),
IF(OR($M88="안 지정 캐릭터 영웅등급",$M88="안 지정 캐릭터 PP 일반등급",$M88="안 지정 캐릭터 PP 영웅등급"),
  IF(AND(OR($B88=10,$B88=11),$M88=OFFSET($M88,-1,0)),OFFSET(N88,-1,0),INT($E88*100000)),
"그외없음"))))))</f>
        <v>Equip1001</v>
      </c>
      <c r="O88">
        <f ca="1">IF(LEN(L88)&lt;&gt;0,
  IF(OR(LEN($J88)=0,LEN($K88)=0),"세 칸 모두 입력",L88),
IF($M88="삭제","삭제",
IF(OR($M88="지정 장비",$M88="캐릭터 상자 일반등급",$M88="캐릭터 상자 영웅등급",$M88="지정 캐릭터",IF(ISERROR(FIND("지정 캐릭터 LBP",$M88)),0,1),$M88="안 지정 캐릭터 영웅등급"),1,
IF($M88="지정 캐릭터 PP",
  IF(AND(OR($B88=10,$B88=11),$M88=OFFSET($M88,-1,0)),OFFSET(O88,-1,0),
    VLOOKUP($M88,$AP:$BB,MATCH($AX$1,$AP$1:$BB$1,0),0)+INT($E88*(VLOOKUP($M88,$AP:$BB,MATCH($AY$1,$AP$1:$BB$1,0),0)-VLOOKUP($M88,$AP:$BB,MATCH($AX$1,$AP$1:$BB$1,0),0)+1))),
IF(OR($M88="안 지정 캐릭터 PP 일반등급",$M88="안 지정 캐릭터 PP 영웅등급"),
  IF(AND(OR($B88=10,$B88=11),$M88=OFFSET($M88,-1,0)),OFFSET(O88,-1,0),
    VLOOKUP($M88,$AP:$BB,MATCH($AX$1,$AP$1:$BB$1,0),0)+INT($E88*(VLOOKUP($M88,$AP:$BB,MATCH($AY$1,$AP$1:$BB$1,0),0)-VLOOKUP($M88,$AP:$BB,MATCH($AX$1,$AP$1:$BB$1,0),0)+1))),
"그외없음")))))</f>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900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ca="1">IF(OR(ISNUMBER(N88),N88="삭제",ISBLANK(N88)),"",
IF(LEFT(N88,5)="Equip",IF(MID(N88,7,1)="4","전설",""),
IF(LEFT(N88,5)="Actor",IF(MID(N88,7,1)="2","전설",""),
"그외없음")))</f>
        <v/>
      </c>
      <c r="U88" t="s">
        <v>82</v>
      </c>
      <c r="V88" t="s">
        <v>239</v>
      </c>
      <c r="W88">
        <v>1</v>
      </c>
      <c r="X88" t="s">
        <v>125</v>
      </c>
      <c r="Z88">
        <v>29300</v>
      </c>
      <c r="AA88" t="str">
        <f ca="1">IF(ISBLANK(AB88),"",
VLOOKUP(AB88,OFFSET(INDIRECT("$A:$B"),0,MATCH(AB$1&amp;"_Verify",INDIRECT("$1:$1"),0)-1),2,0)
)</f>
        <v>fe</v>
      </c>
      <c r="AB88" t="s">
        <v>82</v>
      </c>
      <c r="AC88" t="s">
        <v>239</v>
      </c>
      <c r="AD88">
        <v>1</v>
      </c>
      <c r="AE88" t="s">
        <v>125</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IF(OR(ISNUMBER(AC88),AC88="삭제",ISBLANK(AC88)),"",
IF(LEFT(AC88,5)="Equip",IF(MID(AC88,7,1)="4","전설",""),
IF(LEFT(AC88,5)="Actor",IF(MID(AC88,7,1)="2","전설",""),
"그외없음")))</f>
        <v/>
      </c>
      <c r="AJ88" t="str">
        <f>IF(ISBLANK($AB88),"",
IF(AND($B88&gt;=VLOOKUP($AB88,$AP:$AS,3,0),$B88&lt;=VLOOKUP($AB88,$AP:$AS,4,0)),"","슬롯타입이상"))</f>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ca="1">IF(ROW()=2,AN88,OFFSET(AM88,-1,0)&amp;IF(LEN(AN88)=0,"",","&amp;AN88))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v>
      </c>
      <c r="AN88" t="str">
        <f ca="1">IF(AL88&lt;&gt;1,"",
"{"""&amp;A$1&amp;""":"&amp;A88
&amp;","""&amp;B$1&amp;""":"&amp;B88
&amp;IF(LEN(AA88)=0,"",","""&amp;AA$1&amp;""":"""&amp;AA88&amp;"""")
&amp;IF(LEN(AC88)=0,"",","""&amp;AC$1&amp;""":"""&amp;AC88&amp;"""")
&amp;IF(LEN(AD88)=0,"",","""&amp;AD$1&amp;""":"&amp;AD88)
&amp;IF(LEN(AE88)=0,"",","""&amp;AE$1&amp;""":"""&amp;AE88&amp;"""")
&amp;IF(LEN(AF88)=0,"",","""&amp;AF$1&amp;""":"&amp;AF88)
&amp;IF(LEN(AG88)=0,"",","""&amp;AG$1&amp;""":"&amp;AG88)&amp;"}")</f>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16"/>
        <v>1.3495276653171391E-2</v>
      </c>
      <c r="BQ88">
        <f t="shared" ca="1" si="17"/>
        <v>2.8275212064090487E-2</v>
      </c>
      <c r="BR88">
        <f t="shared" ca="1" si="18"/>
        <v>1.0193679918450561E-2</v>
      </c>
      <c r="BS88">
        <f t="shared" ca="1" si="19"/>
        <v>0.66801619433198434</v>
      </c>
      <c r="BT88">
        <f t="shared" ca="1" si="20"/>
        <v>0.46654099905749319</v>
      </c>
      <c r="BU88">
        <f t="shared" ca="1" si="21"/>
        <v>0.50458715596330239</v>
      </c>
      <c r="BV88" t="str">
        <f ca="1">OFFSET([1]EquipTable!$A$1,ROW()-1,0)</f>
        <v>Equip6001</v>
      </c>
    </row>
    <row r="89" spans="1:74">
      <c r="A89">
        <v>9</v>
      </c>
      <c r="B89">
        <v>7</v>
      </c>
      <c r="C89">
        <f>IF(B89&lt;=9,0,
IF(B89=10,1,2))</f>
        <v>0</v>
      </c>
      <c r="D89">
        <f ca="1">RAND()</f>
        <v>0.56453255228062693</v>
      </c>
      <c r="E89">
        <f ca="1">RAND()</f>
        <v>0.13670958729041538</v>
      </c>
      <c r="F89">
        <f ca="1">RAND()</f>
        <v>0.51120433759129802</v>
      </c>
      <c r="G89">
        <f ca="1">RAND()</f>
        <v>8.342408632655951E-2</v>
      </c>
      <c r="H89">
        <f ca="1">RAND()</f>
        <v>0.89213466636407512</v>
      </c>
      <c r="I89">
        <f ca="1">RAND()</f>
        <v>0.83331896487634505</v>
      </c>
      <c r="M89" t="str">
        <f ca="1">IF(LEN(J89)&lt;&gt;0,J89,VLOOKUP(D89+$B89,$BJ:$BK,MATCH($BK$1,$BJ$1:$BK$1,0),1))</f>
        <v>지정 장비</v>
      </c>
      <c r="N89" t="str">
        <f ca="1">IF(LEN(K89)&lt;&gt;0,
  IF(LEN($J89)=0,"두 칸 모두 입력",
  IF($J89="지정 장비",K89,INDEX($CA:$CA,MATCH(K89,$CB:$CB,0)))),
IF($M89="삭제","삭제",
IF($M89="지정 장비",VLOOKUP($E89,OFFSET($BS:$BV,0,IF($B89=6,1,IF($B89=7,2,0))),MATCH($BV$1,OFFSET($BS$1:$BV$1,0,IF($B89=6,1,IF($B89=7,2,0))),0),1),
IF(OR($M89="캐릭터 상자 일반등급",$M89="캐릭터 상자 영웅등급"),"삭제",
IF(OR($M89="지정 캐릭터",$M89="지정 캐릭터 PP",IF(ISERROR(FIND("지정 캐릭터 LBP",$M89)),0,1)),
  IF(AND(OR($B89=10,$B89=11),$M89=OFFSET($M89,-1,0)),OFFSET(N89,-1,0),VLOOKUP($E89,$BZ:$CA,MATCH($CA$1,$BZ$1:$CA$1,0),1)),
IF(OR($M89="안 지정 캐릭터 영웅등급",$M89="안 지정 캐릭터 PP 일반등급",$M89="안 지정 캐릭터 PP 영웅등급"),
  IF(AND(OR($B89=10,$B89=11),$M89=OFFSET($M89,-1,0)),OFFSET(N89,-1,0),INT($E89*100000)),
"그외없음"))))))</f>
        <v>Equip1202</v>
      </c>
      <c r="O89">
        <f ca="1">IF(LEN(L89)&lt;&gt;0,
  IF(OR(LEN($J89)=0,LEN($K89)=0),"세 칸 모두 입력",L89),
IF($M89="삭제","삭제",
IF(OR($M89="지정 장비",$M89="캐릭터 상자 일반등급",$M89="캐릭터 상자 영웅등급",$M89="지정 캐릭터",IF(ISERROR(FIND("지정 캐릭터 LBP",$M89)),0,1),$M89="안 지정 캐릭터 영웅등급"),1,
IF($M89="지정 캐릭터 PP",
  IF(AND(OR($B89=10,$B89=11),$M89=OFFSET($M89,-1,0)),OFFSET(O89,-1,0),
    VLOOKUP($M89,$AP:$BB,MATCH($AX$1,$AP$1:$BB$1,0),0)+INT($E89*(VLOOKUP($M89,$AP:$BB,MATCH($AY$1,$AP$1:$BB$1,0),0)-VLOOKUP($M89,$AP:$BB,MATCH($AX$1,$AP$1:$BB$1,0),0)+1))),
IF(OR($M89="안 지정 캐릭터 PP 일반등급",$M89="안 지정 캐릭터 PP 영웅등급"),
  IF(AND(OR($B89=10,$B89=11),$M89=OFFSET($M89,-1,0)),OFFSET(O89,-1,0),
    VLOOKUP($M89,$AP:$BB,MATCH($AX$1,$AP$1:$BB$1,0),0)+INT($E89*(VLOOKUP($M89,$AP:$BB,MATCH($AY$1,$AP$1:$BB$1,0),0)-VLOOKUP($M89,$AP:$BB,MATCH($AX$1,$AP$1:$BB$1,0),0)+1))),
"그외없음")))))</f>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DI</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5</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ca="1">IF(OR(ISNUMBER(N89),N89="삭제",ISBLANK(N89)),"",
IF(LEFT(N89,5)="Equip",IF(MID(N89,7,1)="4","전설",""),
IF(LEFT(N89,5)="Actor",IF(MID(N89,7,1)="2","전설",""),
"그외없음")))</f>
        <v/>
      </c>
      <c r="U89" t="s">
        <v>82</v>
      </c>
      <c r="V89" t="s">
        <v>259</v>
      </c>
      <c r="W89">
        <v>1</v>
      </c>
      <c r="X89" t="s">
        <v>125</v>
      </c>
      <c r="Z89">
        <v>7900</v>
      </c>
      <c r="AA89" t="str">
        <f ca="1">IF(ISBLANK(AB89),"",
VLOOKUP(AB89,OFFSET(INDIRECT("$A:$B"),0,MATCH(AB$1&amp;"_Verify",INDIRECT("$1:$1"),0)-1),2,0)
)</f>
        <v>uph</v>
      </c>
      <c r="AB89" t="s">
        <v>91</v>
      </c>
      <c r="AC89">
        <v>80489</v>
      </c>
      <c r="AD89">
        <v>14</v>
      </c>
      <c r="AE89" t="s">
        <v>125</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IF(OR(ISNUMBER(AC89),AC89="삭제",ISBLANK(AC89)),"",
IF(LEFT(AC89,5)="Equip",IF(MID(AC89,7,1)="4","전설",""),
IF(LEFT(AC89,5)="Actor",IF(MID(AC89,7,1)="2","전설",""),
"그외없음")))</f>
        <v/>
      </c>
      <c r="AJ89" t="str">
        <f>IF(ISBLANK($AB89),"",
IF(AND($B89&gt;=VLOOKUP($AB89,$AP:$AS,3,0),$B89&lt;=VLOOKUP($AB89,$AP:$AS,4,0)),"","슬롯타입이상"))</f>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ca="1">IF(ROW()=2,AN89,OFFSET(AM89,-1,0)&amp;IF(LEN(AN89)=0,"",","&amp;AN89))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v>
      </c>
      <c r="AN89" t="str">
        <f ca="1">IF(AL89&lt;&gt;1,"",
"{"""&amp;A$1&amp;""":"&amp;A89
&amp;","""&amp;B$1&amp;""":"&amp;B89
&amp;IF(LEN(AA89)=0,"",","""&amp;AA$1&amp;""":"""&amp;AA89&amp;"""")
&amp;IF(LEN(AC89)=0,"",","""&amp;AC$1&amp;""":"""&amp;AC89&amp;"""")
&amp;IF(LEN(AD89)=0,"",","""&amp;AD$1&amp;""":"&amp;AD89)
&amp;IF(LEN(AE89)=0,"",","""&amp;AE$1&amp;""":"""&amp;AE89&amp;"""")
&amp;IF(LEN(AF89)=0,"",","""&amp;AF$1&amp;""":"&amp;AF89)
&amp;IF(LEN(AG89)=0,"",","""&amp;AG$1&amp;""":"&amp;AG89)&amp;"}")</f>
        <v>{"dy":9,"sl":7,"tp":"uph","vl":"80489","cn":14,"pt":"GO","pr":4200}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16"/>
        <v>1.3495276653171391E-2</v>
      </c>
      <c r="BQ89">
        <f t="shared" ca="1" si="17"/>
        <v>2.8275212064090487E-2</v>
      </c>
      <c r="BR89">
        <f t="shared" ca="1" si="18"/>
        <v>1.0193679918450561E-2</v>
      </c>
      <c r="BS89">
        <f t="shared" ca="1" si="19"/>
        <v>0.68151147098515574</v>
      </c>
      <c r="BT89">
        <f t="shared" ca="1" si="20"/>
        <v>0.49481621112158369</v>
      </c>
      <c r="BU89">
        <f t="shared" ca="1" si="21"/>
        <v>0.51478083588175294</v>
      </c>
      <c r="BV89" t="str">
        <f ca="1">OFFSET([1]EquipTable!$A$1,ROW()-1,0)</f>
        <v>Equip6002</v>
      </c>
    </row>
    <row r="90" spans="1:74">
      <c r="A90">
        <v>9</v>
      </c>
      <c r="B90">
        <v>8</v>
      </c>
      <c r="C90">
        <f>IF(B90&lt;=9,0,
IF(B90=10,1,2))</f>
        <v>0</v>
      </c>
      <c r="D90">
        <f ca="1">RAND()</f>
        <v>0.81337281033843889</v>
      </c>
      <c r="E90">
        <f ca="1">RAND()</f>
        <v>0.23251454116031645</v>
      </c>
      <c r="F90">
        <f ca="1">RAND()</f>
        <v>0.32407167124071246</v>
      </c>
      <c r="G90">
        <f ca="1">RAND()</f>
        <v>0.7622108510215414</v>
      </c>
      <c r="H90">
        <f ca="1">RAND()</f>
        <v>0.66638822500438633</v>
      </c>
      <c r="I90">
        <f ca="1">RAND()</f>
        <v>0.44258770259570568</v>
      </c>
      <c r="M90" t="str">
        <f ca="1">IF(LEN(J90)&lt;&gt;0,J90,VLOOKUP(D90+$B90,$BJ:$BK,MATCH($BK$1,$BJ$1:$BK$1,0),1))</f>
        <v>삭제</v>
      </c>
      <c r="N90" t="str">
        <f ca="1">IF(LEN(K90)&lt;&gt;0,
  IF(LEN($J90)=0,"두 칸 모두 입력",
  IF($J90="지정 장비",K90,INDEX($CA:$CA,MATCH(K90,$CB:$CB,0)))),
IF($M90="삭제","삭제",
IF($M90="지정 장비",VLOOKUP($E90,OFFSET($BS:$BV,0,IF($B90=6,1,IF($B90=7,2,0))),MATCH($BV$1,OFFSET($BS$1:$BV$1,0,IF($B90=6,1,IF($B90=7,2,0))),0),1),
IF(OR($M90="캐릭터 상자 일반등급",$M90="캐릭터 상자 영웅등급"),"삭제",
IF(OR($M90="지정 캐릭터",$M90="지정 캐릭터 PP",IF(ISERROR(FIND("지정 캐릭터 LBP",$M90)),0,1)),
  IF(AND(OR($B90=10,$B90=11),$M90=OFFSET($M90,-1,0)),OFFSET(N90,-1,0),VLOOKUP($E90,$BZ:$CA,MATCH($CA$1,$BZ$1:$CA$1,0),1)),
IF(OR($M90="안 지정 캐릭터 영웅등급",$M90="안 지정 캐릭터 PP 일반등급",$M90="안 지정 캐릭터 PP 영웅등급"),
  IF(AND(OR($B90=10,$B90=11),$M90=OFFSET($M90,-1,0)),OFFSET(N90,-1,0),INT($E90*100000)),
"그외없음"))))))</f>
        <v>삭제</v>
      </c>
      <c r="O90" t="str">
        <f ca="1">IF(LEN(L90)&lt;&gt;0,
  IF(OR(LEN($J90)=0,LEN($K90)=0),"세 칸 모두 입력",L90),
IF($M90="삭제","삭제",
IF(OR($M90="지정 장비",$M90="캐릭터 상자 일반등급",$M90="캐릭터 상자 영웅등급",$M90="지정 캐릭터",IF(ISERROR(FIND("지정 캐릭터 LBP",$M90)),0,1),$M90="안 지정 캐릭터 영웅등급"),1,
IF($M90="지정 캐릭터 PP",
  IF(AND(OR($B90=10,$B90=11),$M90=OFFSET($M90,-1,0)),OFFSET(O90,-1,0),
    VLOOKUP($M90,$AP:$BB,MATCH($AX$1,$AP$1:$BB$1,0),0)+INT($E90*(VLOOKUP($M90,$AP:$BB,MATCH($AY$1,$AP$1:$BB$1,0),0)-VLOOKUP($M90,$AP:$BB,MATCH($AX$1,$AP$1:$BB$1,0),0)+1))),
IF(OR($M90="안 지정 캐릭터 PP 일반등급",$M90="안 지정 캐릭터 PP 영웅등급"),
  IF(AND(OR($B90=10,$B90=11),$M90=OFFSET($M90,-1,0)),OFFSET(O90,-1,0),
    VLOOKUP($M90,$AP:$BB,MATCH($AX$1,$AP$1:$BB$1,0),0)+INT($E90*(VLOOKUP($M90,$AP:$BB,MATCH($AY$1,$AP$1:$BB$1,0),0)-VLOOKUP($M90,$AP:$BB,MATCH($AX$1,$AP$1:$BB$1,0),0)+1))),
"그외없음")))))</f>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ca="1">IF(OR(ISNUMBER(N90),N90="삭제",ISBLANK(N90)),"",
IF(LEFT(N90,5)="Equip",IF(MID(N90,7,1)="4","전설",""),
IF(LEFT(N90,5)="Actor",IF(MID(N90,7,1)="2","전설",""),
"그외없음")))</f>
        <v/>
      </c>
      <c r="AA90" t="str">
        <f ca="1">IF(ISBLANK(AB90),"",
VLOOKUP(AB90,OFFSET(INDIRECT("$A:$B"),0,MATCH(AB$1&amp;"_Verify",INDIRECT("$1:$1"),0)-1),2,0)
)</f>
        <v>fl1</v>
      </c>
      <c r="AB90" t="s">
        <v>87</v>
      </c>
      <c r="AC90" t="s">
        <v>483</v>
      </c>
      <c r="AD90">
        <v>1</v>
      </c>
      <c r="AE90" t="s">
        <v>129</v>
      </c>
      <c r="AF90">
        <v>209</v>
      </c>
      <c r="AG90">
        <v>109</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IF(OR(ISNUMBER(AC90),AC90="삭제",ISBLANK(AC90)),"",
IF(LEFT(AC90,5)="Equip",IF(MID(AC90,7,1)="4","전설",""),
IF(LEFT(AC90,5)="Actor",IF(MID(AC90,7,1)="2","전설",""),
"그외없음")))</f>
        <v/>
      </c>
      <c r="AJ90" t="str">
        <f>IF(ISBLANK($AB90),"",
IF(AND($B90&gt;=VLOOKUP($AB90,$AP:$AS,3,0),$B90&lt;=VLOOKUP($AB90,$AP:$AS,4,0)),"","슬롯타입이상"))</f>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슬로니카</v>
      </c>
      <c r="AL90">
        <v>1</v>
      </c>
      <c r="AM90" t="str">
        <f ca="1">IF(ROW()=2,AN90,OFFSET(AM90,-1,0)&amp;IF(LEN(AN90)=0,"",","&amp;AN90))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v>
      </c>
      <c r="AN90" t="str">
        <f ca="1">IF(AL90&lt;&gt;1,"",
"{"""&amp;A$1&amp;""":"&amp;A90
&amp;","""&amp;B$1&amp;""":"&amp;B90
&amp;IF(LEN(AA90)=0,"",","""&amp;AA$1&amp;""":"""&amp;AA90&amp;"""")
&amp;IF(LEN(AC90)=0,"",","""&amp;AC$1&amp;""":"""&amp;AC90&amp;"""")
&amp;IF(LEN(AD90)=0,"",","""&amp;AD$1&amp;""":"&amp;AD90)
&amp;IF(LEN(AE90)=0,"",","""&amp;AE$1&amp;""":"""&amp;AE90&amp;"""")
&amp;IF(LEN(AF90)=0,"",","""&amp;AF$1&amp;""":"&amp;AF90)
&amp;IF(LEN(AG90)=0,"",","""&amp;AG$1&amp;""":"&amp;AG90)&amp;"}")</f>
        <v>{"dy":9,"sl":8,"tp":"fl1","vl":"Actor3114","cn":1,"pt":"DI","pp":209,"pr":109}</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16"/>
        <v>1.3495276653171391E-2</v>
      </c>
      <c r="BQ90">
        <f t="shared" ca="1" si="17"/>
        <v>2.8275212064090487E-2</v>
      </c>
      <c r="BR90">
        <f t="shared" ca="1" si="18"/>
        <v>1.0193679918450561E-2</v>
      </c>
      <c r="BS90">
        <f t="shared" ca="1" si="19"/>
        <v>0.69500674763832715</v>
      </c>
      <c r="BT90">
        <f t="shared" ca="1" si="20"/>
        <v>0.52309142318567414</v>
      </c>
      <c r="BU90">
        <f t="shared" ca="1" si="21"/>
        <v>0.52497451580020349</v>
      </c>
      <c r="BV90" t="str">
        <f ca="1">OFFSET([1]EquipTable!$A$1,ROW()-1,0)</f>
        <v>Equip6101</v>
      </c>
    </row>
    <row r="91" spans="1:74">
      <c r="A91">
        <v>9</v>
      </c>
      <c r="B91">
        <v>9</v>
      </c>
      <c r="C91">
        <f>IF(B91&lt;=9,0,
IF(B91=10,1,2))</f>
        <v>0</v>
      </c>
      <c r="D91">
        <f ca="1">RAND()</f>
        <v>0.96721028712337498</v>
      </c>
      <c r="E91">
        <f ca="1">RAND()</f>
        <v>0.64322924884265609</v>
      </c>
      <c r="F91">
        <f ca="1">RAND()</f>
        <v>0.80939401603072714</v>
      </c>
      <c r="G91">
        <f ca="1">RAND()</f>
        <v>0.98679949320487725</v>
      </c>
      <c r="H91">
        <f ca="1">RAND()</f>
        <v>0.59742020851521405</v>
      </c>
      <c r="I91">
        <f ca="1">RAND()</f>
        <v>0.22757554968499671</v>
      </c>
      <c r="M91" t="str">
        <f ca="1">IF(LEN(J91)&lt;&gt;0,J91,VLOOKUP(D91+$B91,$BJ:$BK,MATCH($BK$1,$BJ$1:$BK$1,0),1))</f>
        <v>삭제</v>
      </c>
      <c r="N91" t="str">
        <f ca="1">IF(LEN(K91)&lt;&gt;0,
  IF(LEN($J91)=0,"두 칸 모두 입력",
  IF($J91="지정 장비",K91,INDEX($CA:$CA,MATCH(K91,$CB:$CB,0)))),
IF($M91="삭제","삭제",
IF($M91="지정 장비",VLOOKUP($E91,OFFSET($BS:$BV,0,IF($B91=6,1,IF($B91=7,2,0))),MATCH($BV$1,OFFSET($BS$1:$BV$1,0,IF($B91=6,1,IF($B91=7,2,0))),0),1),
IF(OR($M91="캐릭터 상자 일반등급",$M91="캐릭터 상자 영웅등급"),"삭제",
IF(OR($M91="지정 캐릭터",$M91="지정 캐릭터 PP",IF(ISERROR(FIND("지정 캐릭터 LBP",$M91)),0,1)),
  IF(AND(OR($B91=10,$B91=11),$M91=OFFSET($M91,-1,0)),OFFSET(N91,-1,0),VLOOKUP($E91,$BZ:$CA,MATCH($CA$1,$BZ$1:$CA$1,0),1)),
IF(OR($M91="안 지정 캐릭터 영웅등급",$M91="안 지정 캐릭터 PP 일반등급",$M91="안 지정 캐릭터 PP 영웅등급"),
  IF(AND(OR($B91=10,$B91=11),$M91=OFFSET($M91,-1,0)),OFFSET(N91,-1,0),INT($E91*100000)),
"그외없음"))))))</f>
        <v>삭제</v>
      </c>
      <c r="O91" t="str">
        <f ca="1">IF(LEN(L91)&lt;&gt;0,
  IF(OR(LEN($J91)=0,LEN($K91)=0),"세 칸 모두 입력",L91),
IF($M91="삭제","삭제",
IF(OR($M91="지정 장비",$M91="캐릭터 상자 일반등급",$M91="캐릭터 상자 영웅등급",$M91="지정 캐릭터",IF(ISERROR(FIND("지정 캐릭터 LBP",$M91)),0,1),$M91="안 지정 캐릭터 영웅등급"),1,
IF($M91="지정 캐릭터 PP",
  IF(AND(OR($B91=10,$B91=11),$M91=OFFSET($M91,-1,0)),OFFSET(O91,-1,0),
    VLOOKUP($M91,$AP:$BB,MATCH($AX$1,$AP$1:$BB$1,0),0)+INT($E91*(VLOOKUP($M91,$AP:$BB,MATCH($AY$1,$AP$1:$BB$1,0),0)-VLOOKUP($M91,$AP:$BB,MATCH($AX$1,$AP$1:$BB$1,0),0)+1))),
IF(OR($M91="안 지정 캐릭터 PP 일반등급",$M91="안 지정 캐릭터 PP 영웅등급"),
  IF(AND(OR($B91=10,$B91=11),$M91=OFFSET($M91,-1,0)),OFFSET(O91,-1,0),
    VLOOKUP($M91,$AP:$BB,MATCH($AX$1,$AP$1:$BB$1,0),0)+INT($E91*(VLOOKUP($M91,$AP:$BB,MATCH($AY$1,$AP$1:$BB$1,0),0)-VLOOKUP($M91,$AP:$BB,MATCH($AX$1,$AP$1:$BB$1,0),0)+1))),
"그외없음")))))</f>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ca="1">IF(OR(ISNUMBER(N91),N91="삭제",ISBLANK(N91)),"",
IF(LEFT(N91,5)="Equip",IF(MID(N91,7,1)="4","전설",""),
IF(LEFT(N91,5)="Actor",IF(MID(N91,7,1)="2","전설",""),
"그외없음")))</f>
        <v/>
      </c>
      <c r="AA91" t="str">
        <f ca="1">IF(ISBLANK(AB91),"",
VLOOKUP(AB91,OFFSET(INDIRECT("$A:$B"),0,MATCH(AB$1&amp;"_Verify",INDIRECT("$1:$1"),0)-1),2,0)
)</f>
        <v>fl1</v>
      </c>
      <c r="AB91" t="s">
        <v>87</v>
      </c>
      <c r="AC91" t="s">
        <v>482</v>
      </c>
      <c r="AD91">
        <v>1</v>
      </c>
      <c r="AE91" t="s">
        <v>129</v>
      </c>
      <c r="AF91">
        <v>219</v>
      </c>
      <c r="AG91">
        <v>119</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IF(OR(ISNUMBER(AC91),AC91="삭제",ISBLANK(AC91)),"",
IF(LEFT(AC91,5)="Equip",IF(MID(AC91,7,1)="4","전설",""),
IF(LEFT(AC91,5)="Actor",IF(MID(AC91,7,1)="2","전설",""),
"그외없음")))</f>
        <v/>
      </c>
      <c r="AJ91" t="str">
        <f>IF(ISBLANK($AB91),"",
IF(AND($B91&gt;=VLOOKUP($AB91,$AP:$AS,3,0),$B91&lt;=VLOOKUP($AB91,$AP:$AS,4,0)),"","슬롯타입이상"))</f>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프리스</v>
      </c>
      <c r="AL91">
        <v>1</v>
      </c>
      <c r="AM91" t="str">
        <f ca="1">IF(ROW()=2,AN91,OFFSET(AM91,-1,0)&amp;IF(LEN(AN91)=0,"",","&amp;AN91))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v>
      </c>
      <c r="AN91" t="str">
        <f ca="1">IF(AL91&lt;&gt;1,"",
"{"""&amp;A$1&amp;""":"&amp;A91
&amp;","""&amp;B$1&amp;""":"&amp;B91
&amp;IF(LEN(AA91)=0,"",","""&amp;AA$1&amp;""":"""&amp;AA91&amp;"""")
&amp;IF(LEN(AC91)=0,"",","""&amp;AC$1&amp;""":"""&amp;AC91&amp;"""")
&amp;IF(LEN(AD91)=0,"",","""&amp;AD$1&amp;""":"&amp;AD91)
&amp;IF(LEN(AE91)=0,"",","""&amp;AE$1&amp;""":"""&amp;AE91&amp;"""")
&amp;IF(LEN(AF91)=0,"",","""&amp;AF$1&amp;""":"&amp;AF91)
&amp;IF(LEN(AG91)=0,"",","""&amp;AG$1&amp;""":"&amp;AG91)&amp;"}")</f>
        <v>{"dy":9,"sl":9,"tp":"fl1","vl":"Actor0125","cn":1,"pt":"DI","pp":219,"pr":119}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16"/>
        <v>1.3495276653171391E-2</v>
      </c>
      <c r="BQ91">
        <f t="shared" ca="1" si="17"/>
        <v>2.8275212064090487E-2</v>
      </c>
      <c r="BR91">
        <f t="shared" ca="1" si="18"/>
        <v>1.0193679918450561E-2</v>
      </c>
      <c r="BS91">
        <f t="shared" ca="1" si="19"/>
        <v>0.70850202429149856</v>
      </c>
      <c r="BT91">
        <f t="shared" ca="1" si="20"/>
        <v>0.55136663524976459</v>
      </c>
      <c r="BU91">
        <f t="shared" ca="1" si="21"/>
        <v>0.53516819571865404</v>
      </c>
      <c r="BV91" t="str">
        <f ca="1">OFFSET([1]EquipTable!$A$1,ROW()-1,0)</f>
        <v>Equip6102</v>
      </c>
    </row>
    <row r="92" spans="1:74">
      <c r="A92">
        <v>10</v>
      </c>
      <c r="B92">
        <v>0</v>
      </c>
      <c r="C92">
        <f>IF(B92&lt;=9,0,
IF(B92=10,1,2))</f>
        <v>0</v>
      </c>
      <c r="D92">
        <f ca="1">RAND()</f>
        <v>0.96235625340992503</v>
      </c>
      <c r="E92">
        <f ca="1">RAND()</f>
        <v>0.8730857853453502</v>
      </c>
      <c r="F92">
        <f ca="1">RAND()</f>
        <v>0.1140232639856551</v>
      </c>
      <c r="G92">
        <f ca="1">RAND()</f>
        <v>0.61854184350008934</v>
      </c>
      <c r="H92">
        <f ca="1">RAND()</f>
        <v>0.73481283717751078</v>
      </c>
      <c r="I92">
        <f ca="1">RAND()</f>
        <v>0.53324854453621306</v>
      </c>
      <c r="M92" t="str">
        <f ca="1">IF(LEN(J92)&lt;&gt;0,J92,VLOOKUP(D92+$B92,$BJ:$BK,MATCH($BK$1,$BJ$1:$BK$1,0),1))</f>
        <v>캐릭터 상자 영웅등급</v>
      </c>
      <c r="N92" t="str">
        <f ca="1">IF(LEN(K92)&lt;&gt;0,
  IF(LEN($J92)=0,"두 칸 모두 입력",
  IF($J92="지정 장비",K92,INDEX($CA:$CA,MATCH(K92,$CB:$CB,0)))),
IF($M92="삭제","삭제",
IF($M92="지정 장비",VLOOKUP($E92,OFFSET($BS:$BV,0,IF($B92=6,1,IF($B92=7,2,0))),MATCH($BV$1,OFFSET($BS$1:$BV$1,0,IF($B92=6,1,IF($B92=7,2,0))),0),1),
IF(OR($M92="캐릭터 상자 일반등급",$M92="캐릭터 상자 영웅등급"),"삭제",
IF(OR($M92="지정 캐릭터",$M92="지정 캐릭터 PP",IF(ISERROR(FIND("지정 캐릭터 LBP",$M92)),0,1)),
  IF(AND(OR($B92=10,$B92=11),$M92=OFFSET($M92,-1,0)),OFFSET(N92,-1,0),VLOOKUP($E92,$BZ:$CA,MATCH($CA$1,$BZ$1:$CA$1,0),1)),
IF(OR($M92="안 지정 캐릭터 영웅등급",$M92="안 지정 캐릭터 PP 일반등급",$M92="안 지정 캐릭터 PP 영웅등급"),
  IF(AND(OR($B92=10,$B92=11),$M92=OFFSET($M92,-1,0)),OFFSET(N92,-1,0),INT($E92*100000)),
"그외없음"))))))</f>
        <v>삭제</v>
      </c>
      <c r="O92">
        <f ca="1">IF(LEN(L92)&lt;&gt;0,
  IF(OR(LEN($J92)=0,LEN($K92)=0),"세 칸 모두 입력",L92),
IF($M92="삭제","삭제",
IF(OR($M92="지정 장비",$M92="캐릭터 상자 일반등급",$M92="캐릭터 상자 영웅등급",$M92="지정 캐릭터",IF(ISERROR(FIND("지정 캐릭터 LBP",$M92)),0,1),$M92="안 지정 캐릭터 영웅등급"),1,
IF($M92="지정 캐릭터 PP",
  IF(AND(OR($B92=10,$B92=11),$M92=OFFSET($M92,-1,0)),OFFSET(O92,-1,0),
    VLOOKUP($M92,$AP:$BB,MATCH($AX$1,$AP$1:$BB$1,0),0)+INT($E92*(VLOOKUP($M92,$AP:$BB,MATCH($AY$1,$AP$1:$BB$1,0),0)-VLOOKUP($M92,$AP:$BB,MATCH($AX$1,$AP$1:$BB$1,0),0)+1))),
IF(OR($M92="안 지정 캐릭터 PP 일반등급",$M92="안 지정 캐릭터 PP 영웅등급"),
  IF(AND(OR($B92=10,$B92=11),$M92=OFFSET($M92,-1,0)),OFFSET(O92,-1,0),
    VLOOKUP($M92,$AP:$BB,MATCH($AX$1,$AP$1:$BB$1,0),0)+INT($E92*(VLOOKUP($M92,$AP:$BB,MATCH($AY$1,$AP$1:$BB$1,0),0)-VLOOKUP($M92,$AP:$BB,MATCH($AX$1,$AP$1:$BB$1,0),0)+1))),
"그외없음")))))</f>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149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ca="1">IF(OR(ISNUMBER(N92),N92="삭제",ISBLANK(N92)),"",
IF(LEFT(N92,5)="Equip",IF(MID(N92,7,1)="4","전설",""),
IF(LEFT(N92,5)="Actor",IF(MID(N92,7,1)="2","전설",""),
"그외없음")))</f>
        <v/>
      </c>
      <c r="U92" t="s">
        <v>82</v>
      </c>
      <c r="V92" t="s">
        <v>193</v>
      </c>
      <c r="W92">
        <v>1</v>
      </c>
      <c r="X92" t="s">
        <v>125</v>
      </c>
      <c r="Z92">
        <v>900</v>
      </c>
      <c r="AA92" t="str">
        <f ca="1">IF(ISBLANK(AB92),"",
VLOOKUP(AB92,OFFSET(INDIRECT("$A:$B"),0,MATCH(AB$1&amp;"_Verify",INDIRECT("$1:$1"),0)-1),2,0)
)</f>
        <v>fe</v>
      </c>
      <c r="AB92" t="s">
        <v>82</v>
      </c>
      <c r="AC92" t="s">
        <v>386</v>
      </c>
      <c r="AD92">
        <v>1</v>
      </c>
      <c r="AE92" t="s">
        <v>125</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IF(OR(ISNUMBER(AC92),AC92="삭제",ISBLANK(AC92)),"",
IF(LEFT(AC92,5)="Equip",IF(MID(AC92,7,1)="4","전설",""),
IF(LEFT(AC92,5)="Actor",IF(MID(AC92,7,1)="2","전설",""),
"그외없음")))</f>
        <v/>
      </c>
      <c r="AJ92" t="str">
        <f>IF(ISBLANK($AB92),"",
IF(AND($B92&gt;=VLOOKUP($AB92,$AP:$AS,3,0),$B92&lt;=VLOOKUP($AB92,$AP:$AS,4,0)),"","슬롯타입이상"))</f>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블레이드 보우</v>
      </c>
      <c r="AL92">
        <v>1</v>
      </c>
      <c r="AM92" t="str">
        <f ca="1">IF(ROW()=2,AN92,OFFSET(AM92,-1,0)&amp;IF(LEN(AN92)=0,"",","&amp;AN92))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v>
      </c>
      <c r="AN92" t="str">
        <f ca="1">IF(AL92&lt;&gt;1,"",
"{"""&amp;A$1&amp;""":"&amp;A92
&amp;","""&amp;B$1&amp;""":"&amp;B92
&amp;IF(LEN(AA92)=0,"",","""&amp;AA$1&amp;""":"""&amp;AA92&amp;"""")
&amp;IF(LEN(AC92)=0,"",","""&amp;AC$1&amp;""":"""&amp;AC92&amp;"""")
&amp;IF(LEN(AD92)=0,"",","""&amp;AD$1&amp;""":"&amp;AD92)
&amp;IF(LEN(AE92)=0,"",","""&amp;AE$1&amp;""":"""&amp;AE92&amp;"""")
&amp;IF(LEN(AF92)=0,"",","""&amp;AF$1&amp;""":"&amp;AF92)
&amp;IF(LEN(AG92)=0,"",","""&amp;AG$1&amp;""":"&amp;AG92)&amp;"}")</f>
        <v>{"dy":10,"sl":0,"tp":"fe","vl":"Equip2002","cn":1,"pt":"GO","pr":900}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16"/>
        <v>1.3495276653171391E-2</v>
      </c>
      <c r="BQ92">
        <f t="shared" ca="1" si="17"/>
        <v>2.8275212064090487E-2</v>
      </c>
      <c r="BR92">
        <f t="shared" ca="1" si="18"/>
        <v>1.0193679918450561E-2</v>
      </c>
      <c r="BS92">
        <f t="shared" ca="1" si="19"/>
        <v>0.72199730094466996</v>
      </c>
      <c r="BT92">
        <f t="shared" ca="1" si="20"/>
        <v>0.57964184731385504</v>
      </c>
      <c r="BU92">
        <f t="shared" ca="1" si="21"/>
        <v>0.54536187563710459</v>
      </c>
      <c r="BV92" t="str">
        <f ca="1">OFFSET([1]EquipTable!$A$1,ROW()-1,0)</f>
        <v>Equip6201</v>
      </c>
    </row>
    <row r="93" spans="1:74">
      <c r="A93">
        <v>10</v>
      </c>
      <c r="B93">
        <v>1</v>
      </c>
      <c r="C93">
        <f>IF(B93&lt;=9,0,
IF(B93=10,1,2))</f>
        <v>0</v>
      </c>
      <c r="D93">
        <f ca="1">RAND()</f>
        <v>0.36069654461810186</v>
      </c>
      <c r="E93">
        <f ca="1">RAND()</f>
        <v>0.64178201046901606</v>
      </c>
      <c r="F93">
        <f ca="1">RAND()</f>
        <v>0.75798817407483021</v>
      </c>
      <c r="G93">
        <f ca="1">RAND()</f>
        <v>0.24564012714558425</v>
      </c>
      <c r="H93">
        <f ca="1">RAND()</f>
        <v>0.91020792408935025</v>
      </c>
      <c r="I93">
        <f ca="1">RAND()</f>
        <v>0.95855449300036477</v>
      </c>
      <c r="M93" t="str">
        <f ca="1">IF(LEN(J93)&lt;&gt;0,J93,VLOOKUP(D93+$B93,$BJ:$BK,MATCH($BK$1,$BJ$1:$BK$1,0),1))</f>
        <v>지정 장비</v>
      </c>
      <c r="N93" t="str">
        <f ca="1">IF(LEN(K93)&lt;&gt;0,
  IF(LEN($J93)=0,"두 칸 모두 입력",
  IF($J93="지정 장비",K93,INDEX($CA:$CA,MATCH(K93,$CB:$CB,0)))),
IF($M93="삭제","삭제",
IF($M93="지정 장비",VLOOKUP($E93,OFFSET($BS:$BV,0,IF($B93=6,1,IF($B93=7,2,0))),MATCH($BV$1,OFFSET($BS$1:$BV$1,0,IF($B93=6,1,IF($B93=7,2,0))),0),1),
IF(OR($M93="캐릭터 상자 일반등급",$M93="캐릭터 상자 영웅등급"),"삭제",
IF(OR($M93="지정 캐릭터",$M93="지정 캐릭터 PP",IF(ISERROR(FIND("지정 캐릭터 LBP",$M93)),0,1)),
  IF(AND(OR($B93=10,$B93=11),$M93=OFFSET($M93,-1,0)),OFFSET(N93,-1,0),VLOOKUP($E93,$BZ:$CA,MATCH($CA$1,$BZ$1:$CA$1,0),1)),
IF(OR($M93="안 지정 캐릭터 영웅등급",$M93="안 지정 캐릭터 PP 일반등급",$M93="안 지정 캐릭터 PP 영웅등급"),
  IF(AND(OR($B93=10,$B93=11),$M93=OFFSET($M93,-1,0)),OFFSET(N93,-1,0),INT($E93*100000)),
"그외없음"))))))</f>
        <v>Equip5301</v>
      </c>
      <c r="O93">
        <f ca="1">IF(LEN(L93)&lt;&gt;0,
  IF(OR(LEN($J93)=0,LEN($K93)=0),"세 칸 모두 입력",L93),
IF($M93="삭제","삭제",
IF(OR($M93="지정 장비",$M93="캐릭터 상자 일반등급",$M93="캐릭터 상자 영웅등급",$M93="지정 캐릭터",IF(ISERROR(FIND("지정 캐릭터 LBP",$M93)),0,1),$M93="안 지정 캐릭터 영웅등급"),1,
IF($M93="지정 캐릭터 PP",
  IF(AND(OR($B93=10,$B93=11),$M93=OFFSET($M93,-1,0)),OFFSET(O93,-1,0),
    VLOOKUP($M93,$AP:$BB,MATCH($AX$1,$AP$1:$BB$1,0),0)+INT($E93*(VLOOKUP($M93,$AP:$BB,MATCH($AY$1,$AP$1:$BB$1,0),0)-VLOOKUP($M93,$AP:$BB,MATCH($AX$1,$AP$1:$BB$1,0),0)+1))),
IF(OR($M93="안 지정 캐릭터 PP 일반등급",$M93="안 지정 캐릭터 PP 영웅등급"),
  IF(AND(OR($B93=10,$B93=11),$M93=OFFSET($M93,-1,0)),OFFSET(O93,-1,0),
    VLOOKUP($M93,$AP:$BB,MATCH($AX$1,$AP$1:$BB$1,0),0)+INT($E93*(VLOOKUP($M93,$AP:$BB,MATCH($AY$1,$AP$1:$BB$1,0),0)-VLOOKUP($M93,$AP:$BB,MATCH($AX$1,$AP$1:$BB$1,0),0)+1))),
"그외없음")))))</f>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12</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ca="1">IF(OR(ISNUMBER(N93),N93="삭제",ISBLANK(N93)),"",
IF(LEFT(N93,5)="Equip",IF(MID(N93,7,1)="4","전설",""),
IF(LEFT(N93,5)="Actor",IF(MID(N93,7,1)="2","전설",""),
"그외없음")))</f>
        <v/>
      </c>
      <c r="U93" t="s">
        <v>82</v>
      </c>
      <c r="V93" t="s">
        <v>276</v>
      </c>
      <c r="W93">
        <v>1</v>
      </c>
      <c r="X93" t="s">
        <v>125</v>
      </c>
      <c r="Z93">
        <v>1200</v>
      </c>
      <c r="AA93" t="str">
        <f ca="1">IF(ISBLANK(AB93),"",
VLOOKUP(AB93,OFFSET(INDIRECT("$A:$B"),0,MATCH(AB$1&amp;"_Verify",INDIRECT("$1:$1"),0)-1),2,0)
)</f>
        <v>fe</v>
      </c>
      <c r="AB93" t="s">
        <v>82</v>
      </c>
      <c r="AC93" t="s">
        <v>477</v>
      </c>
      <c r="AD93">
        <v>1</v>
      </c>
      <c r="AE93" t="s">
        <v>125</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IF(OR(ISNUMBER(AC93),AC93="삭제",ISBLANK(AC93)),"",
IF(LEFT(AC93,5)="Equip",IF(MID(AC93,7,1)="4","전설",""),
IF(LEFT(AC93,5)="Actor",IF(MID(AC93,7,1)="2","전설",""),
"그외없음")))</f>
        <v/>
      </c>
      <c r="AJ93" t="str">
        <f>IF(ISBLANK($AB93),"",
IF(AND($B93&gt;=VLOOKUP($AB93,$AP:$AS,3,0),$B93&lt;=VLOOKUP($AB93,$AP:$AS,4,0)),"","슬롯타입이상"))</f>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별의 계시</v>
      </c>
      <c r="AL93">
        <v>1</v>
      </c>
      <c r="AM93" t="str">
        <f ca="1">IF(ROW()=2,AN93,OFFSET(AM93,-1,0)&amp;IF(LEN(AN93)=0,"",","&amp;AN93))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v>
      </c>
      <c r="AN93" t="str">
        <f ca="1">IF(AL93&lt;&gt;1,"",
"{"""&amp;A$1&amp;""":"&amp;A93
&amp;","""&amp;B$1&amp;""":"&amp;B93
&amp;IF(LEN(AA93)=0,"",","""&amp;AA$1&amp;""":"""&amp;AA93&amp;"""")
&amp;IF(LEN(AC93)=0,"",","""&amp;AC$1&amp;""":"""&amp;AC93&amp;"""")
&amp;IF(LEN(AD93)=0,"",","""&amp;AD$1&amp;""":"&amp;AD93)
&amp;IF(LEN(AE93)=0,"",","""&amp;AE$1&amp;""":"""&amp;AE93&amp;"""")
&amp;IF(LEN(AF93)=0,"",","""&amp;AF$1&amp;""":"&amp;AF93)
&amp;IF(LEN(AG93)=0,"",","""&amp;AG$1&amp;""":"&amp;AG93)&amp;"}")</f>
        <v>{"dy":10,"sl":1,"tp":"fe","vl":"Equip4101","cn":1,"pt":"GO","pr":1200}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16"/>
        <v>1.3495276653171391E-2</v>
      </c>
      <c r="BQ93">
        <f t="shared" ca="1" si="17"/>
        <v>2.8275212064090487E-2</v>
      </c>
      <c r="BR93">
        <f t="shared" ca="1" si="18"/>
        <v>1.0193679918450561E-2</v>
      </c>
      <c r="BS93">
        <f t="shared" ca="1" si="19"/>
        <v>0.73549257759784137</v>
      </c>
      <c r="BT93">
        <f t="shared" ca="1" si="20"/>
        <v>0.60791705937794549</v>
      </c>
      <c r="BU93">
        <f t="shared" ca="1" si="21"/>
        <v>0.55555555555555514</v>
      </c>
      <c r="BV93" t="str">
        <f ca="1">OFFSET([1]EquipTable!$A$1,ROW()-1,0)</f>
        <v>Equip6202</v>
      </c>
    </row>
    <row r="94" spans="1:74">
      <c r="A94">
        <v>10</v>
      </c>
      <c r="B94">
        <v>2</v>
      </c>
      <c r="C94">
        <f>IF(B94&lt;=9,0,
IF(B94=10,1,2))</f>
        <v>0</v>
      </c>
      <c r="D94">
        <f ca="1">RAND()</f>
        <v>0.190923806960835</v>
      </c>
      <c r="E94">
        <f ca="1">RAND()</f>
        <v>0.11760866768978484</v>
      </c>
      <c r="F94">
        <f ca="1">RAND()</f>
        <v>0.36067372087582905</v>
      </c>
      <c r="G94">
        <f ca="1">RAND()</f>
        <v>0.28716779007200921</v>
      </c>
      <c r="H94">
        <f ca="1">RAND()</f>
        <v>0.4849613589145001</v>
      </c>
      <c r="I94">
        <f ca="1">RAND()</f>
        <v>9.0170753678018523E-2</v>
      </c>
      <c r="M94" t="str">
        <f ca="1">IF(LEN(J94)&lt;&gt;0,J94,VLOOKUP(D94+$B94,$BJ:$BK,MATCH($BK$1,$BJ$1:$BK$1,0),1))</f>
        <v>안 지정 캐릭터 PP 영웅등급</v>
      </c>
      <c r="N94">
        <f ca="1">IF(LEN(K94)&lt;&gt;0,
  IF(LEN($J94)=0,"두 칸 모두 입력",
  IF($J94="지정 장비",K94,INDEX($CA:$CA,MATCH(K94,$CB:$CB,0)))),
IF($M94="삭제","삭제",
IF($M94="지정 장비",VLOOKUP($E94,OFFSET($BS:$BV,0,IF($B94=6,1,IF($B94=7,2,0))),MATCH($BV$1,OFFSET($BS$1:$BV$1,0,IF($B94=6,1,IF($B94=7,2,0))),0),1),
IF(OR($M94="캐릭터 상자 일반등급",$M94="캐릭터 상자 영웅등급"),"삭제",
IF(OR($M94="지정 캐릭터",$M94="지정 캐릭터 PP",IF(ISERROR(FIND("지정 캐릭터 LBP",$M94)),0,1)),
  IF(AND(OR($B94=10,$B94=11),$M94=OFFSET($M94,-1,0)),OFFSET(N94,-1,0),VLOOKUP($E94,$BZ:$CA,MATCH($CA$1,$BZ$1:$CA$1,0),1)),
IF(OR($M94="안 지정 캐릭터 영웅등급",$M94="안 지정 캐릭터 PP 일반등급",$M94="안 지정 캐릭터 PP 영웅등급"),
  IF(AND(OR($B94=10,$B94=11),$M94=OFFSET($M94,-1,0)),OFFSET(N94,-1,0),INT($E94*100000)),
"그외없음"))))))</f>
        <v>11760</v>
      </c>
      <c r="O94">
        <f ca="1">IF(LEN(L94)&lt;&gt;0,
  IF(OR(LEN($J94)=0,LEN($K94)=0),"세 칸 모두 입력",L94),
IF($M94="삭제","삭제",
IF(OR($M94="지정 장비",$M94="캐릭터 상자 일반등급",$M94="캐릭터 상자 영웅등급",$M94="지정 캐릭터",IF(ISERROR(FIND("지정 캐릭터 LBP",$M94)),0,1),$M94="안 지정 캐릭터 영웅등급"),1,
IF($M94="지정 캐릭터 PP",
  IF(AND(OR($B94=10,$B94=11),$M94=OFFSET($M94,-1,0)),OFFSET(O94,-1,0),
    VLOOKUP($M94,$AP:$BB,MATCH($AX$1,$AP$1:$BB$1,0),0)+INT($E94*(VLOOKUP($M94,$AP:$BB,MATCH($AY$1,$AP$1:$BB$1,0),0)-VLOOKUP($M94,$AP:$BB,MATCH($AX$1,$AP$1:$BB$1,0),0)+1))),
IF(OR($M94="안 지정 캐릭터 PP 일반등급",$M94="안 지정 캐릭터 PP 영웅등급"),
  IF(AND(OR($B94=10,$B94=11),$M94=OFFSET($M94,-1,0)),OFFSET(O94,-1,0),
    VLOOKUP($M94,$AP:$BB,MATCH($AX$1,$AP$1:$BB$1,0),0)+INT($E94*(VLOOKUP($M94,$AP:$BB,MATCH($AY$1,$AP$1:$BB$1,0),0)-VLOOKUP($M94,$AP:$BB,MATCH($AX$1,$AP$1:$BB$1,0),0)+1))),
"그외없음")))))</f>
        <v>4</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1200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ca="1">IF(OR(ISNUMBER(N94),N94="삭제",ISBLANK(N94)),"",
IF(LEFT(N94,5)="Equip",IF(MID(N94,7,1)="4","전설",""),
IF(LEFT(N94,5)="Actor",IF(MID(N94,7,1)="2","전설",""),
"그외없음")))</f>
        <v/>
      </c>
      <c r="U94" t="s">
        <v>91</v>
      </c>
      <c r="V94">
        <v>36875</v>
      </c>
      <c r="W94">
        <v>11</v>
      </c>
      <c r="X94" t="s">
        <v>125</v>
      </c>
      <c r="Z94">
        <v>1100</v>
      </c>
      <c r="AA94" t="str">
        <f ca="1">IF(ISBLANK(AB94),"",
VLOOKUP(AB94,OFFSET(INDIRECT("$A:$B"),0,MATCH(AB$1&amp;"_Verify",INDIRECT("$1:$1"),0)-1),2,0)
)</f>
        <v>upn</v>
      </c>
      <c r="AB94" t="s">
        <v>92</v>
      </c>
      <c r="AC94">
        <v>25208</v>
      </c>
      <c r="AD94">
        <v>10</v>
      </c>
      <c r="AE94" t="s">
        <v>125</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IF(OR(ISNUMBER(AC94),AC94="삭제",ISBLANK(AC94)),"",
IF(LEFT(AC94,5)="Equip",IF(MID(AC94,7,1)="4","전설",""),
IF(LEFT(AC94,5)="Actor",IF(MID(AC94,7,1)="2","전설",""),
"그외없음")))</f>
        <v/>
      </c>
      <c r="AJ94" t="str">
        <f>IF(ISBLANK($AB94),"",
IF(AND($B94&gt;=VLOOKUP($AB94,$AP:$AS,3,0),$B94&lt;=VLOOKUP($AB94,$AP:$AS,4,0)),"","슬롯타입이상"))</f>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ca="1">IF(ROW()=2,AN94,OFFSET(AM94,-1,0)&amp;IF(LEN(AN94)=0,"",","&amp;AN94))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v>
      </c>
      <c r="AN94" t="str">
        <f ca="1">IF(AL94&lt;&gt;1,"",
"{"""&amp;A$1&amp;""":"&amp;A94
&amp;","""&amp;B$1&amp;""":"&amp;B94
&amp;IF(LEN(AA94)=0,"",","""&amp;AA$1&amp;""":"""&amp;AA94&amp;"""")
&amp;IF(LEN(AC94)=0,"",","""&amp;AC$1&amp;""":"""&amp;AC94&amp;"""")
&amp;IF(LEN(AD94)=0,"",","""&amp;AD$1&amp;""":"&amp;AD94)
&amp;IF(LEN(AE94)=0,"",","""&amp;AE$1&amp;""":"""&amp;AE94&amp;"""")
&amp;IF(LEN(AF94)=0,"",","""&amp;AF$1&amp;""":"&amp;AF94)
&amp;IF(LEN(AG94)=0,"",","""&amp;AG$1&amp;""":"&amp;AG94)&amp;"}")</f>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16"/>
        <v>1.3495276653171391E-2</v>
      </c>
      <c r="BQ94">
        <f t="shared" ca="1" si="17"/>
        <v>2.8275212064090487E-2</v>
      </c>
      <c r="BR94">
        <f t="shared" ca="1" si="18"/>
        <v>1.0193679918450561E-2</v>
      </c>
      <c r="BS94">
        <f t="shared" ca="1" si="19"/>
        <v>0.74898785425101277</v>
      </c>
      <c r="BT94">
        <f t="shared" ca="1" si="20"/>
        <v>0.63619227144203594</v>
      </c>
      <c r="BU94">
        <f t="shared" ca="1" si="21"/>
        <v>0.56574923547400569</v>
      </c>
      <c r="BV94" t="str">
        <f ca="1">OFFSET([1]EquipTable!$A$1,ROW()-1,0)</f>
        <v>Equip6301</v>
      </c>
    </row>
    <row r="95" spans="1:74">
      <c r="A95">
        <v>10</v>
      </c>
      <c r="B95">
        <v>3</v>
      </c>
      <c r="C95">
        <f>IF(B95&lt;=9,0,
IF(B95=10,1,2))</f>
        <v>0</v>
      </c>
      <c r="D95">
        <f ca="1">RAND()</f>
        <v>0.71883962929487488</v>
      </c>
      <c r="E95">
        <f ca="1">RAND()</f>
        <v>0.54721940913034828</v>
      </c>
      <c r="F95">
        <f ca="1">RAND()</f>
        <v>0.70863899976490008</v>
      </c>
      <c r="G95">
        <f ca="1">RAND()</f>
        <v>0.77459350744874789</v>
      </c>
      <c r="H95">
        <f ca="1">RAND()</f>
        <v>0.16165582220701358</v>
      </c>
      <c r="I95">
        <f ca="1">RAND()</f>
        <v>0.44355588129045009</v>
      </c>
      <c r="M95" t="str">
        <f ca="1">IF(LEN(J95)&lt;&gt;0,J95,VLOOKUP(D95+$B95,$BJ:$BK,MATCH($BK$1,$BJ$1:$BK$1,0),1))</f>
        <v>안 지정 캐릭터 PP 일반등급</v>
      </c>
      <c r="N95">
        <f ca="1">IF(LEN(K95)&lt;&gt;0,
  IF(LEN($J95)=0,"두 칸 모두 입력",
  IF($J95="지정 장비",K95,INDEX($CA:$CA,MATCH(K95,$CB:$CB,0)))),
IF($M95="삭제","삭제",
IF($M95="지정 장비",VLOOKUP($E95,OFFSET($BS:$BV,0,IF($B95=6,1,IF($B95=7,2,0))),MATCH($BV$1,OFFSET($BS$1:$BV$1,0,IF($B95=6,1,IF($B95=7,2,0))),0),1),
IF(OR($M95="캐릭터 상자 일반등급",$M95="캐릭터 상자 영웅등급"),"삭제",
IF(OR($M95="지정 캐릭터",$M95="지정 캐릭터 PP",IF(ISERROR(FIND("지정 캐릭터 LBP",$M95)),0,1)),
  IF(AND(OR($B95=10,$B95=11),$M95=OFFSET($M95,-1,0)),OFFSET(N95,-1,0),VLOOKUP($E95,$BZ:$CA,MATCH($CA$1,$BZ$1:$CA$1,0),1)),
IF(OR($M95="안 지정 캐릭터 영웅등급",$M95="안 지정 캐릭터 PP 일반등급",$M95="안 지정 캐릭터 PP 영웅등급"),
  IF(AND(OR($B95=10,$B95=11),$M95=OFFSET($M95,-1,0)),OFFSET(N95,-1,0),INT($E95*100000)),
"그외없음"))))))</f>
        <v>54721</v>
      </c>
      <c r="O95">
        <f ca="1">IF(LEN(L95)&lt;&gt;0,
  IF(OR(LEN($J95)=0,LEN($K95)=0),"세 칸 모두 입력",L95),
IF($M95="삭제","삭제",
IF(OR($M95="지정 장비",$M95="캐릭터 상자 일반등급",$M95="캐릭터 상자 영웅등급",$M95="지정 캐릭터",IF(ISERROR(FIND("지정 캐릭터 LBP",$M95)),0,1),$M95="안 지정 캐릭터 영웅등급"),1,
IF($M95="지정 캐릭터 PP",
  IF(AND(OR($B95=10,$B95=11),$M95=OFFSET($M95,-1,0)),OFFSET(O95,-1,0),
    VLOOKUP($M95,$AP:$BB,MATCH($AX$1,$AP$1:$BB$1,0),0)+INT($E95*(VLOOKUP($M95,$AP:$BB,MATCH($AY$1,$AP$1:$BB$1,0),0)-VLOOKUP($M95,$AP:$BB,MATCH($AX$1,$AP$1:$BB$1,0),0)+1))),
IF(OR($M95="안 지정 캐릭터 PP 일반등급",$M95="안 지정 캐릭터 PP 영웅등급"),
  IF(AND(OR($B95=10,$B95=11),$M95=OFFSET($M95,-1,0)),OFFSET(O95,-1,0),
    VLOOKUP($M95,$AP:$BB,MATCH($AX$1,$AP$1:$BB$1,0),0)+INT($E95*(VLOOKUP($M95,$AP:$BB,MATCH($AY$1,$AP$1:$BB$1,0),0)-VLOOKUP($M95,$AP:$BB,MATCH($AX$1,$AP$1:$BB$1,0),0)+1))),
"그외없음")))))</f>
        <v>9</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2700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ca="1">IF(OR(ISNUMBER(N95),N95="삭제",ISBLANK(N95)),"",
IF(LEFT(N95,5)="Equip",IF(MID(N95,7,1)="4","전설",""),
IF(LEFT(N95,5)="Actor",IF(MID(N95,7,1)="2","전설",""),
"그외없음")))</f>
        <v/>
      </c>
      <c r="U95" t="s">
        <v>92</v>
      </c>
      <c r="V95">
        <v>25208</v>
      </c>
      <c r="W95">
        <v>10</v>
      </c>
      <c r="X95" t="s">
        <v>125</v>
      </c>
      <c r="Z95">
        <v>1000</v>
      </c>
      <c r="AA95" t="str">
        <f ca="1">IF(ISBLANK(AB95),"",
VLOOKUP(AB95,OFFSET(INDIRECT("$A:$B"),0,MATCH(AB$1&amp;"_Verify",INDIRECT("$1:$1"),0)-1),2,0)
)</f>
        <v>fe</v>
      </c>
      <c r="AB95" t="s">
        <v>82</v>
      </c>
      <c r="AC95" t="s">
        <v>494</v>
      </c>
      <c r="AD95">
        <v>1</v>
      </c>
      <c r="AE95" t="s">
        <v>125</v>
      </c>
      <c r="AG95">
        <v>7900</v>
      </c>
      <c r="AH95" t="str">
        <f ca="1">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IF(OR(ISNUMBER(AC95),AC95="삭제",ISBLANK(AC95)),"",
IF(LEFT(AC95,5)="Equip",IF(MID(AC95,7,1)="4","전설",""),
IF(LEFT(AC95,5)="Actor",IF(MID(AC95,7,1)="2","전설",""),
"그외없음")))</f>
        <v/>
      </c>
      <c r="AJ95" t="str">
        <f>IF(ISBLANK($AB95),"",
IF(AND($B95&gt;=VLOOKUP($AB95,$AP:$AS,3,0),$B95&lt;=VLOOKUP($AB95,$AP:$AS,4,0)),"","슬롯타입이상"))</f>
        <v/>
      </c>
      <c r="AK95" t="str">
        <f ca="1">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자작나무 도끼</v>
      </c>
      <c r="AL95">
        <v>1</v>
      </c>
      <c r="AM95" t="str">
        <f ca="1">IF(ROW()=2,AN95,OFFSET(AM95,-1,0)&amp;IF(LEN(AN95)=0,"",","&amp;AN95))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v>
      </c>
      <c r="AN95" t="str">
        <f ca="1">IF(AL95&lt;&gt;1,"",
"{"""&amp;A$1&amp;""":"&amp;A95
&amp;","""&amp;B$1&amp;""":"&amp;B95
&amp;IF(LEN(AA95)=0,"",","""&amp;AA$1&amp;""":"""&amp;AA95&amp;"""")
&amp;IF(LEN(AC95)=0,"",","""&amp;AC$1&amp;""":"""&amp;AC95&amp;"""")
&amp;IF(LEN(AD95)=0,"",","""&amp;AD$1&amp;""":"&amp;AD95)
&amp;IF(LEN(AE95)=0,"",","""&amp;AE$1&amp;""":"""&amp;AE95&amp;"""")
&amp;IF(LEN(AF95)=0,"",","""&amp;AF$1&amp;""":"&amp;AF95)
&amp;IF(LEN(AG95)=0,"",","""&amp;AG$1&amp;""":"&amp;AG95)&amp;"}")</f>
        <v>{"dy":10,"sl":3,"tp":"fe","vl":"Equip0301","cn":1,"pt":"GO","pr":7900}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16"/>
        <v>1.3495276653171391E-2</v>
      </c>
      <c r="BQ95">
        <f t="shared" ca="1" si="17"/>
        <v>2.8275212064090487E-2</v>
      </c>
      <c r="BR95">
        <f t="shared" ca="1" si="18"/>
        <v>1.0193679918450561E-2</v>
      </c>
      <c r="BS95">
        <f t="shared" ca="1" si="19"/>
        <v>0.76248313090418418</v>
      </c>
      <c r="BT95">
        <f t="shared" ca="1" si="20"/>
        <v>0.66446748350612639</v>
      </c>
      <c r="BU95">
        <f t="shared" ca="1" si="21"/>
        <v>0.57594291539245623</v>
      </c>
      <c r="BV95" t="str">
        <f ca="1">OFFSET([1]EquipTable!$A$1,ROW()-1,0)</f>
        <v>Equip6302</v>
      </c>
    </row>
    <row r="96" spans="1:74">
      <c r="A96">
        <v>10</v>
      </c>
      <c r="B96">
        <v>4</v>
      </c>
      <c r="C96">
        <f>IF(B96&lt;=9,0,
IF(B96=10,1,2))</f>
        <v>0</v>
      </c>
      <c r="D96">
        <f ca="1">RAND()</f>
        <v>0.32342072662653698</v>
      </c>
      <c r="E96">
        <f ca="1">RAND()</f>
        <v>0.78494804209217894</v>
      </c>
      <c r="F96">
        <f ca="1">RAND()</f>
        <v>2.4575794587707311E-2</v>
      </c>
      <c r="G96">
        <f ca="1">RAND()</f>
        <v>0.25436972091926646</v>
      </c>
      <c r="H96">
        <f ca="1">RAND()</f>
        <v>0.28778500526441475</v>
      </c>
      <c r="I96">
        <f ca="1">RAND()</f>
        <v>2.7567153937062661E-2</v>
      </c>
      <c r="M96" t="str">
        <f ca="1">IF(LEN(J96)&lt;&gt;0,J96,VLOOKUP(D96+$B96,$BJ:$BK,MATCH($BK$1,$BJ$1:$BK$1,0),1))</f>
        <v>안 지정 캐릭터 PP 일반등급</v>
      </c>
      <c r="N96">
        <f ca="1">IF(LEN(K96)&lt;&gt;0,
  IF(LEN($J96)=0,"두 칸 모두 입력",
  IF($J96="지정 장비",K96,INDEX($CA:$CA,MATCH(K96,$CB:$CB,0)))),
IF($M96="삭제","삭제",
IF($M96="지정 장비",VLOOKUP($E96,OFFSET($BS:$BV,0,IF($B96=6,1,IF($B96=7,2,0))),MATCH($BV$1,OFFSET($BS$1:$BV$1,0,IF($B96=6,1,IF($B96=7,2,0))),0),1),
IF(OR($M96="캐릭터 상자 일반등급",$M96="캐릭터 상자 영웅등급"),"삭제",
IF(OR($M96="지정 캐릭터",$M96="지정 캐릭터 PP",IF(ISERROR(FIND("지정 캐릭터 LBP",$M96)),0,1)),
  IF(AND(OR($B96=10,$B96=11),$M96=OFFSET($M96,-1,0)),OFFSET(N96,-1,0),VLOOKUP($E96,$BZ:$CA,MATCH($CA$1,$BZ$1:$CA$1,0),1)),
IF(OR($M96="안 지정 캐릭터 영웅등급",$M96="안 지정 캐릭터 PP 일반등급",$M96="안 지정 캐릭터 PP 영웅등급"),
  IF(AND(OR($B96=10,$B96=11),$M96=OFFSET($M96,-1,0)),OFFSET(N96,-1,0),INT($E96*100000)),
"그외없음"))))))</f>
        <v>78494</v>
      </c>
      <c r="O96">
        <f ca="1">IF(LEN(L96)&lt;&gt;0,
  IF(OR(LEN($J96)=0,LEN($K96)=0),"세 칸 모두 입력",L96),
IF($M96="삭제","삭제",
IF(OR($M96="지정 장비",$M96="캐릭터 상자 일반등급",$M96="캐릭터 상자 영웅등급",$M96="지정 캐릭터",IF(ISERROR(FIND("지정 캐릭터 LBP",$M96)),0,1),$M96="안 지정 캐릭터 영웅등급"),1,
IF($M96="지정 캐릭터 PP",
  IF(AND(OR($B96=10,$B96=11),$M96=OFFSET($M96,-1,0)),OFFSET(O96,-1,0),
    VLOOKUP($M96,$AP:$BB,MATCH($AX$1,$AP$1:$BB$1,0),0)+INT($E96*(VLOOKUP($M96,$AP:$BB,MATCH($AY$1,$AP$1:$BB$1,0),0)-VLOOKUP($M96,$AP:$BB,MATCH($AX$1,$AP$1:$BB$1,0),0)+1))),
IF(OR($M96="안 지정 캐릭터 PP 일반등급",$M96="안 지정 캐릭터 PP 영웅등급"),
  IF(AND(OR($B96=10,$B96=11),$M96=OFFSET($M96,-1,0)),OFFSET(O96,-1,0),
    VLOOKUP($M96,$AP:$BB,MATCH($AX$1,$AP$1:$BB$1,0),0)+INT($E96*(VLOOKUP($M96,$AP:$BB,MATCH($AY$1,$AP$1:$BB$1,0),0)-VLOOKUP($M96,$AP:$BB,MATCH($AX$1,$AP$1:$BB$1,0),0)+1))),
"그외없음")))))</f>
        <v>12</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3600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ca="1">IF(OR(ISNUMBER(N96),N96="삭제",ISBLANK(N96)),"",
IF(LEFT(N96,5)="Equip",IF(MID(N96,7,1)="4","전설",""),
IF(LEFT(N96,5)="Actor",IF(MID(N96,7,1)="2","전설",""),
"그외없음")))</f>
        <v/>
      </c>
      <c r="U96" t="s">
        <v>92</v>
      </c>
      <c r="V96">
        <v>56571</v>
      </c>
      <c r="W96">
        <v>12</v>
      </c>
      <c r="X96" t="s">
        <v>125</v>
      </c>
      <c r="Z96">
        <v>1200</v>
      </c>
      <c r="AA96" t="str">
        <f ca="1">IF(ISBLANK(AB96),"",
VLOOKUP(AB96,OFFSET(INDIRECT("$A:$B"),0,MATCH(AB$1&amp;"_Verify",INDIRECT("$1:$1"),0)-1),2,0)
)</f>
        <v>upn</v>
      </c>
      <c r="AB96" t="s">
        <v>92</v>
      </c>
      <c r="AC96">
        <v>56571</v>
      </c>
      <c r="AD96">
        <v>4</v>
      </c>
      <c r="AE96" t="s">
        <v>125</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IF(OR(ISNUMBER(AC96),AC96="삭제",ISBLANK(AC96)),"",
IF(LEFT(AC96,5)="Equip",IF(MID(AC96,7,1)="4","전설",""),
IF(LEFT(AC96,5)="Actor",IF(MID(AC96,7,1)="2","전설",""),
"그외없음")))</f>
        <v/>
      </c>
      <c r="AJ96" t="str">
        <f>IF(ISBLANK($AB96),"",
IF(AND($B96&gt;=VLOOKUP($AB96,$AP:$AS,3,0),$B96&lt;=VLOOKUP($AB96,$AP:$AS,4,0)),"","슬롯타입이상"))</f>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ca="1">IF(ROW()=2,AN96,OFFSET(AM96,-1,0)&amp;IF(LEN(AN96)=0,"",","&amp;AN96))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v>
      </c>
      <c r="AN96" t="str">
        <f ca="1">IF(AL96&lt;&gt;1,"",
"{"""&amp;A$1&amp;""":"&amp;A96
&amp;","""&amp;B$1&amp;""":"&amp;B96
&amp;IF(LEN(AA96)=0,"",","""&amp;AA$1&amp;""":"""&amp;AA96&amp;"""")
&amp;IF(LEN(AC96)=0,"",","""&amp;AC$1&amp;""":"""&amp;AC96&amp;"""")
&amp;IF(LEN(AD96)=0,"",","""&amp;AD$1&amp;""":"&amp;AD96)
&amp;IF(LEN(AE96)=0,"",","""&amp;AE$1&amp;""":"""&amp;AE96&amp;"""")
&amp;IF(LEN(AF96)=0,"",","""&amp;AF$1&amp;""":"&amp;AF96)
&amp;IF(LEN(AG96)=0,"",","""&amp;AG$1&amp;""":"&amp;AG96)&amp;"}")</f>
        <v>{"dy":10,"sl":4,"tp":"upn","vl":"56571","cn":4,"pt":"GO","pr":1200}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16"/>
        <v>1.3495276653171392E-3</v>
      </c>
      <c r="BQ96">
        <f t="shared" ca="1" si="17"/>
        <v>9.4250706880301622E-4</v>
      </c>
      <c r="BR96">
        <f t="shared" ca="1" si="18"/>
        <v>1.0193679918450561E-3</v>
      </c>
      <c r="BS96">
        <f t="shared" ca="1" si="19"/>
        <v>0.77597840755735559</v>
      </c>
      <c r="BT96">
        <f t="shared" ca="1" si="20"/>
        <v>0.69274269557021684</v>
      </c>
      <c r="BU96">
        <f t="shared" ca="1" si="21"/>
        <v>0.58613659531090678</v>
      </c>
      <c r="BV96" t="str">
        <f ca="1">OFFSET([1]EquipTable!$A$1,ROW()-1,0)</f>
        <v>Equip6401</v>
      </c>
    </row>
    <row r="97" spans="1:74">
      <c r="A97">
        <v>10</v>
      </c>
      <c r="B97">
        <v>5</v>
      </c>
      <c r="C97">
        <f>IF(B97&lt;=9,0,
IF(B97=10,1,2))</f>
        <v>0</v>
      </c>
      <c r="D97">
        <f ca="1">RAND()</f>
        <v>0.38552516107103862</v>
      </c>
      <c r="E97">
        <f ca="1">RAND()</f>
        <v>0.7861188496923549</v>
      </c>
      <c r="F97">
        <f ca="1">RAND()</f>
        <v>0.91924594298310236</v>
      </c>
      <c r="G97">
        <f ca="1">RAND()</f>
        <v>0.89119216859393502</v>
      </c>
      <c r="H97">
        <f ca="1">RAND()</f>
        <v>0.28338352282558965</v>
      </c>
      <c r="I97">
        <f ca="1">RAND()</f>
        <v>0.12359739824624161</v>
      </c>
      <c r="M97" t="str">
        <f ca="1">IF(LEN(J97)&lt;&gt;0,J97,VLOOKUP(D97+$B97,$BJ:$BK,MATCH($BK$1,$BJ$1:$BK$1,0),1))</f>
        <v>지정 장비</v>
      </c>
      <c r="N97" t="str">
        <f ca="1">IF(LEN(K97)&lt;&gt;0,
  IF(LEN($J97)=0,"두 칸 모두 입력",
  IF($J97="지정 장비",K97,INDEX($CA:$CA,MATCH(K97,$CB:$CB,0)))),
IF($M97="삭제","삭제",
IF($M97="지정 장비",VLOOKUP($E97,OFFSET($BS:$BV,0,IF($B97=6,1,IF($B97=7,2,0))),MATCH($BV$1,OFFSET($BS$1:$BV$1,0,IF($B97=6,1,IF($B97=7,2,0))),0),1),
IF(OR($M97="캐릭터 상자 일반등급",$M97="캐릭터 상자 영웅등급"),"삭제",
IF(OR($M97="지정 캐릭터",$M97="지정 캐릭터 PP",IF(ISERROR(FIND("지정 캐릭터 LBP",$M97)),0,1)),
  IF(AND(OR($B97=10,$B97=11),$M97=OFFSET($M97,-1,0)),OFFSET(N97,-1,0),VLOOKUP($E97,$BZ:$CA,MATCH($CA$1,$BZ$1:$CA$1,0),1)),
IF(OR($M97="안 지정 캐릭터 영웅등급",$M97="안 지정 캐릭터 PP 일반등급",$M97="안 지정 캐릭터 PP 영웅등급"),
  IF(AND(OR($B97=10,$B97=11),$M97=OFFSET($M97,-1,0)),OFFSET(N97,-1,0),INT($E97*100000)),
"그외없음"))))))</f>
        <v>Equip7001</v>
      </c>
      <c r="O97">
        <f ca="1">IF(LEN(L97)&lt;&gt;0,
  IF(OR(LEN($J97)=0,LEN($K97)=0),"세 칸 모두 입력",L97),
IF($M97="삭제","삭제",
IF(OR($M97="지정 장비",$M97="캐릭터 상자 일반등급",$M97="캐릭터 상자 영웅등급",$M97="지정 캐릭터",IF(ISERROR(FIND("지정 캐릭터 LBP",$M97)),0,1),$M97="안 지정 캐릭터 영웅등급"),1,
IF($M97="지정 캐릭터 PP",
  IF(AND(OR($B97=10,$B97=11),$M97=OFFSET($M97,-1,0)),OFFSET(O97,-1,0),
    VLOOKUP($M97,$AP:$BB,MATCH($AX$1,$AP$1:$BB$1,0),0)+INT($E97*(VLOOKUP($M97,$AP:$BB,MATCH($AY$1,$AP$1:$BB$1,0),0)-VLOOKUP($M97,$AP:$BB,MATCH($AX$1,$AP$1:$BB$1,0),0)+1))),
IF(OR($M97="안 지정 캐릭터 PP 일반등급",$M97="안 지정 캐릭터 PP 영웅등급"),
  IF(AND(OR($B97=10,$B97=11),$M97=OFFSET($M97,-1,0)),OFFSET(O97,-1,0),
    VLOOKUP($M97,$AP:$BB,MATCH($AX$1,$AP$1:$BB$1,0),0)+INT($E97*(VLOOKUP($M97,$AP:$BB,MATCH($AY$1,$AP$1:$BB$1,0),0)-VLOOKUP($M97,$AP:$BB,MATCH($AX$1,$AP$1:$BB$1,0),0)+1))),
"그외없음")))))</f>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1700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ca="1">IF(OR(ISNUMBER(N97),N97="삭제",ISBLANK(N97)),"",
IF(LEFT(N97,5)="Equip",IF(MID(N97,7,1)="4","전설",""),
IF(LEFT(N97,5)="Actor",IF(MID(N97,7,1)="2","전설",""),
"그외없음")))</f>
        <v/>
      </c>
      <c r="U97" t="s">
        <v>82</v>
      </c>
      <c r="V97" t="s">
        <v>197</v>
      </c>
      <c r="W97">
        <v>1</v>
      </c>
      <c r="X97" t="s">
        <v>125</v>
      </c>
      <c r="Z97">
        <v>3300</v>
      </c>
      <c r="AA97" t="str">
        <f ca="1">IF(ISBLANK(AB97),"",
VLOOKUP(AB97,OFFSET(INDIRECT("$A:$B"),0,MATCH(AB$1&amp;"_Verify",INDIRECT("$1:$1"),0)-1),2,0)
)</f>
        <v>fe</v>
      </c>
      <c r="AB97" t="s">
        <v>82</v>
      </c>
      <c r="AC97" t="s">
        <v>403</v>
      </c>
      <c r="AD97">
        <v>1</v>
      </c>
      <c r="AE97" t="s">
        <v>125</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IF(OR(ISNUMBER(AC97),AC97="삭제",ISBLANK(AC97)),"",
IF(LEFT(AC97,5)="Equip",IF(MID(AC97,7,1)="4","전설",""),
IF(LEFT(AC97,5)="Actor",IF(MID(AC97,7,1)="2","전설",""),
"그외없음")))</f>
        <v/>
      </c>
      <c r="AJ97" t="str">
        <f>IF(ISBLANK($AB97),"",
IF(AND($B97&gt;=VLOOKUP($AB97,$AP:$AS,3,0),$B97&lt;=VLOOKUP($AB97,$AP:$AS,4,0)),"","슬롯타입이상"))</f>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빛의 트랩</v>
      </c>
      <c r="AL97">
        <v>1</v>
      </c>
      <c r="AM97" t="str">
        <f ca="1">IF(ROW()=2,AN97,OFFSET(AM97,-1,0)&amp;IF(LEN(AN97)=0,"",","&amp;AN97))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v>
      </c>
      <c r="AN97" t="str">
        <f ca="1">IF(AL97&lt;&gt;1,"",
"{"""&amp;A$1&amp;""":"&amp;A97
&amp;","""&amp;B$1&amp;""":"&amp;B97
&amp;IF(LEN(AA97)=0,"",","""&amp;AA$1&amp;""":"""&amp;AA97&amp;"""")
&amp;IF(LEN(AC97)=0,"",","""&amp;AC$1&amp;""":"""&amp;AC97&amp;"""")
&amp;IF(LEN(AD97)=0,"",","""&amp;AD$1&amp;""":"&amp;AD97)
&amp;IF(LEN(AE97)=0,"",","""&amp;AE$1&amp;""":"""&amp;AE97&amp;"""")
&amp;IF(LEN(AF97)=0,"",","""&amp;AF$1&amp;""":"&amp;AF97)
&amp;IF(LEN(AG97)=0,"",","""&amp;AG$1&amp;""":"&amp;AG97)&amp;"}")</f>
        <v>{"dy":10,"sl":5,"tp":"fe","vl":"Equip3201","cn":1,"pt":"GO","pr":3300}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16"/>
        <v>1.3495276653171392E-3</v>
      </c>
      <c r="BQ97">
        <f t="shared" ca="1" si="17"/>
        <v>9.4250706880301622E-4</v>
      </c>
      <c r="BR97">
        <f t="shared" ca="1" si="18"/>
        <v>1.0193679918450561E-3</v>
      </c>
      <c r="BS97">
        <f t="shared" ca="1" si="19"/>
        <v>0.77732793522267274</v>
      </c>
      <c r="BT97">
        <f t="shared" ca="1" si="20"/>
        <v>0.69368520263901989</v>
      </c>
      <c r="BU97">
        <f t="shared" ca="1" si="21"/>
        <v>0.58715596330275188</v>
      </c>
      <c r="BV97" t="str">
        <f ca="1">OFFSET([1]EquipTable!$A$1,ROW()-1,0)</f>
        <v>Equip6402</v>
      </c>
    </row>
    <row r="98" spans="1:74">
      <c r="A98">
        <v>10</v>
      </c>
      <c r="B98">
        <v>6</v>
      </c>
      <c r="C98">
        <f>IF(B98&lt;=9,0,
IF(B98=10,1,2))</f>
        <v>0</v>
      </c>
      <c r="D98">
        <f ca="1">RAND()</f>
        <v>0.99203210571480005</v>
      </c>
      <c r="E98">
        <f ca="1">RAND()</f>
        <v>5.6373901532543069E-2</v>
      </c>
      <c r="F98">
        <f ca="1">RAND()</f>
        <v>0.64168371877858466</v>
      </c>
      <c r="G98">
        <f ca="1">RAND()</f>
        <v>0.55933020918486687</v>
      </c>
      <c r="H98">
        <f ca="1">RAND()</f>
        <v>0.37221623415571448</v>
      </c>
      <c r="I98">
        <f ca="1">RAND()</f>
        <v>0.73368211760831281</v>
      </c>
      <c r="M98" t="str">
        <f ca="1">IF(LEN(J98)&lt;&gt;0,J98,VLOOKUP(D98+$B98,$BJ:$BK,MATCH($BK$1,$BJ$1:$BK$1,0),1))</f>
        <v>지정 장비</v>
      </c>
      <c r="N98" t="str">
        <f ca="1">IF(LEN(K98)&lt;&gt;0,
  IF(LEN($J98)=0,"두 칸 모두 입력",
  IF($J98="지정 장비",K98,INDEX($CA:$CA,MATCH(K98,$CB:$CB,0)))),
IF($M98="삭제","삭제",
IF($M98="지정 장비",VLOOKUP($E98,OFFSET($BS:$BV,0,IF($B98=6,1,IF($B98=7,2,0))),MATCH($BV$1,OFFSET($BS$1:$BV$1,0,IF($B98=6,1,IF($B98=7,2,0))),0),1),
IF(OR($M98="캐릭터 상자 일반등급",$M98="캐릭터 상자 영웅등급"),"삭제",
IF(OR($M98="지정 캐릭터",$M98="지정 캐릭터 PP",IF(ISERROR(FIND("지정 캐릭터 LBP",$M98)),0,1)),
  IF(AND(OR($B98=10,$B98=11),$M98=OFFSET($M98,-1,0)),OFFSET(N98,-1,0),VLOOKUP($E98,$BZ:$CA,MATCH($CA$1,$BZ$1:$CA$1,0),1)),
IF(OR($M98="안 지정 캐릭터 영웅등급",$M98="안 지정 캐릭터 PP 일반등급",$M98="안 지정 캐릭터 PP 영웅등급"),
  IF(AND(OR($B98=10,$B98=11),$M98=OFFSET($M98,-1,0)),OFFSET(N98,-1,0),INT($E98*100000)),
"그외없음"))))))</f>
        <v>Equip0202</v>
      </c>
      <c r="O98">
        <f ca="1">IF(LEN(L98)&lt;&gt;0,
  IF(OR(LEN($J98)=0,LEN($K98)=0),"세 칸 모두 입력",L98),
IF($M98="삭제","삭제",
IF(OR($M98="지정 장비",$M98="캐릭터 상자 일반등급",$M98="캐릭터 상자 영웅등급",$M98="지정 캐릭터",IF(ISERROR(FIND("지정 캐릭터 LBP",$M98)),0,1),$M98="안 지정 캐릭터 영웅등급"),1,
IF($M98="지정 캐릭터 PP",
  IF(AND(OR($B98=10,$B98=11),$M98=OFFSET($M98,-1,0)),OFFSET(O98,-1,0),
    VLOOKUP($M98,$AP:$BB,MATCH($AX$1,$AP$1:$BB$1,0),0)+INT($E98*(VLOOKUP($M98,$AP:$BB,MATCH($AY$1,$AP$1:$BB$1,0),0)-VLOOKUP($M98,$AP:$BB,MATCH($AX$1,$AP$1:$BB$1,0),0)+1))),
IF(OR($M98="안 지정 캐릭터 PP 일반등급",$M98="안 지정 캐릭터 PP 영웅등급"),
  IF(AND(OR($B98=10,$B98=11),$M98=OFFSET($M98,-1,0)),OFFSET(O98,-1,0),
    VLOOKUP($M98,$AP:$BB,MATCH($AX$1,$AP$1:$BB$1,0),0)+INT($E98*(VLOOKUP($M98,$AP:$BB,MATCH($AY$1,$AP$1:$BB$1,0),0)-VLOOKUP($M98,$AP:$BB,MATCH($AX$1,$AP$1:$BB$1,0),0)+1))),
"그외없음")))))</f>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3300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ca="1">IF(OR(ISNUMBER(N98),N98="삭제",ISBLANK(N98)),"",
IF(LEFT(N98,5)="Equip",IF(MID(N98,7,1)="4","전설",""),
IF(LEFT(N98,5)="Actor",IF(MID(N98,7,1)="2","전설",""),
"그외없음")))</f>
        <v/>
      </c>
      <c r="U98" t="s">
        <v>82</v>
      </c>
      <c r="V98" t="s">
        <v>248</v>
      </c>
      <c r="W98">
        <v>1</v>
      </c>
      <c r="X98" t="s">
        <v>125</v>
      </c>
      <c r="Z98">
        <v>2600</v>
      </c>
      <c r="AA98" t="str">
        <f ca="1">IF(ISBLANK(AB98),"",
VLOOKUP(AB98,OFFSET(INDIRECT("$A:$B"),0,MATCH(AB$1&amp;"_Verify",INDIRECT("$1:$1"),0)-1),2,0)
)</f>
        <v>uph</v>
      </c>
      <c r="AB98" t="s">
        <v>91</v>
      </c>
      <c r="AC98">
        <v>36875</v>
      </c>
      <c r="AD98">
        <v>9</v>
      </c>
      <c r="AE98" t="s">
        <v>125</v>
      </c>
      <c r="AG98">
        <v>2700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IF(OR(ISNUMBER(AC98),AC98="삭제",ISBLANK(AC98)),"",
IF(LEFT(AC98,5)="Equip",IF(MID(AC98,7,1)="4","전설",""),
IF(LEFT(AC98,5)="Actor",IF(MID(AC98,7,1)="2","전설",""),
"그외없음")))</f>
        <v/>
      </c>
      <c r="AJ98" t="str">
        <f>IF(ISBLANK($AB98),"",
IF(AND($B98&gt;=VLOOKUP($AB98,$AP:$AS,3,0),$B98&lt;=VLOOKUP($AB98,$AP:$AS,4,0)),"","슬롯타입이상"))</f>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ca="1">IF(ROW()=2,AN98,OFFSET(AM98,-1,0)&amp;IF(LEN(AN98)=0,"",","&amp;AN98))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v>
      </c>
      <c r="AN98" t="str">
        <f ca="1">IF(AL98&lt;&gt;1,"",
"{"""&amp;A$1&amp;""":"&amp;A98
&amp;","""&amp;B$1&amp;""":"&amp;B98
&amp;IF(LEN(AA98)=0,"",","""&amp;AA$1&amp;""":"""&amp;AA98&amp;"""")
&amp;IF(LEN(AC98)=0,"",","""&amp;AC$1&amp;""":"""&amp;AC98&amp;"""")
&amp;IF(LEN(AD98)=0,"",","""&amp;AD$1&amp;""":"&amp;AD98)
&amp;IF(LEN(AE98)=0,"",","""&amp;AE$1&amp;""":"""&amp;AE98&amp;"""")
&amp;IF(LEN(AF98)=0,"",","""&amp;AF$1&amp;""":"&amp;AF98)
&amp;IF(LEN(AG98)=0,"",","""&amp;AG$1&amp;""":"&amp;AG98)&amp;"}")</f>
        <v>{"dy":10,"sl":6,"tp":"uph","vl":"36875","cn":9,"pt":"GO","pr":2700}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16"/>
        <v>0</v>
      </c>
      <c r="BQ98">
        <f t="shared" ca="1" si="17"/>
        <v>0</v>
      </c>
      <c r="BR98">
        <f t="shared" ca="1" si="18"/>
        <v>0</v>
      </c>
      <c r="BS98">
        <f t="shared" ca="1" si="19"/>
        <v>0.77867746288798989</v>
      </c>
      <c r="BT98">
        <f t="shared" ca="1" si="20"/>
        <v>0.69462770970782295</v>
      </c>
      <c r="BU98">
        <f t="shared" ca="1" si="21"/>
        <v>0.58817533129459698</v>
      </c>
      <c r="BV98" t="str">
        <f ca="1">OFFSET([1]EquipTable!$A$1,ROW()-1,0)</f>
        <v>Equip6403</v>
      </c>
    </row>
    <row r="99" spans="1:74">
      <c r="A99">
        <v>10</v>
      </c>
      <c r="B99">
        <v>7</v>
      </c>
      <c r="C99">
        <f>IF(B99&lt;=9,0,
IF(B99=10,1,2))</f>
        <v>0</v>
      </c>
      <c r="D99">
        <f ca="1">RAND()</f>
        <v>0.59192993346697642</v>
      </c>
      <c r="E99">
        <f ca="1">RAND()</f>
        <v>0.37004231502300666</v>
      </c>
      <c r="F99">
        <f ca="1">RAND()</f>
        <v>0.33265191064495037</v>
      </c>
      <c r="G99">
        <f ca="1">RAND()</f>
        <v>0.92720747603516174</v>
      </c>
      <c r="H99">
        <f ca="1">RAND()</f>
        <v>6.9759599648758996E-2</v>
      </c>
      <c r="I99">
        <f ca="1">RAND()</f>
        <v>0.69372166268281288</v>
      </c>
      <c r="M99" t="str">
        <f ca="1">IF(LEN(J99)&lt;&gt;0,J99,VLOOKUP(D99+$B99,$BJ:$BK,MATCH($BK$1,$BJ$1:$BK$1,0),1))</f>
        <v>지정 장비</v>
      </c>
      <c r="N99" t="str">
        <f ca="1">IF(LEN(K99)&lt;&gt;0,
  IF(LEN($J99)=0,"두 칸 모두 입력",
  IF($J99="지정 장비",K99,INDEX($CA:$CA,MATCH(K99,$CB:$CB,0)))),
IF($M99="삭제","삭제",
IF($M99="지정 장비",VLOOKUP($E99,OFFSET($BS:$BV,0,IF($B99=6,1,IF($B99=7,2,0))),MATCH($BV$1,OFFSET($BS$1:$BV$1,0,IF($B99=6,1,IF($B99=7,2,0))),0),1),
IF(OR($M99="캐릭터 상자 일반등급",$M99="캐릭터 상자 영웅등급"),"삭제",
IF(OR($M99="지정 캐릭터",$M99="지정 캐릭터 PP",IF(ISERROR(FIND("지정 캐릭터 LBP",$M99)),0,1)),
  IF(AND(OR($B99=10,$B99=11),$M99=OFFSET($M99,-1,0)),OFFSET(N99,-1,0),VLOOKUP($E99,$BZ:$CA,MATCH($CA$1,$BZ$1:$CA$1,0),1)),
IF(OR($M99="안 지정 캐릭터 영웅등급",$M99="안 지정 캐릭터 PP 일반등급",$M99="안 지정 캐릭터 PP 영웅등급"),
  IF(AND(OR($B99=10,$B99=11),$M99=OFFSET($M99,-1,0)),OFFSET(N99,-1,0),INT($E99*100000)),
"그외없음"))))))</f>
        <v>Equip4102</v>
      </c>
      <c r="O99">
        <f ca="1">IF(LEN(L99)&lt;&gt;0,
  IF(OR(LEN($J99)=0,LEN($K99)=0),"세 칸 모두 입력",L99),
IF($M99="삭제","삭제",
IF(OR($M99="지정 장비",$M99="캐릭터 상자 일반등급",$M99="캐릭터 상자 영웅등급",$M99="지정 캐릭터",IF(ISERROR(FIND("지정 캐릭터 LBP",$M99)),0,1),$M99="안 지정 캐릭터 영웅등급"),1,
IF($M99="지정 캐릭터 PP",
  IF(AND(OR($B99=10,$B99=11),$M99=OFFSET($M99,-1,0)),OFFSET(O99,-1,0),
    VLOOKUP($M99,$AP:$BB,MATCH($AX$1,$AP$1:$BB$1,0),0)+INT($E99*(VLOOKUP($M99,$AP:$BB,MATCH($AY$1,$AP$1:$BB$1,0),0)-VLOOKUP($M99,$AP:$BB,MATCH($AX$1,$AP$1:$BB$1,0),0)+1))),
IF(OR($M99="안 지정 캐릭터 PP 일반등급",$M99="안 지정 캐릭터 PP 영웅등급"),
  IF(AND(OR($B99=10,$B99=11),$M99=OFFSET($M99,-1,0)),OFFSET(O99,-1,0),
    VLOOKUP($M99,$AP:$BB,MATCH($AX$1,$AP$1:$BB$1,0),0)+INT($E99*(VLOOKUP($M99,$AP:$BB,MATCH($AY$1,$AP$1:$BB$1,0),0)-VLOOKUP($M99,$AP:$BB,MATCH($AX$1,$AP$1:$BB$1,0),0)+1))),
"그외없음")))))</f>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1400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ca="1">IF(OR(ISNUMBER(N99),N99="삭제",ISBLANK(N99)),"",
IF(LEFT(N99,5)="Equip",IF(MID(N99,7,1)="4","전설",""),
IF(LEFT(N99,5)="Actor",IF(MID(N99,7,1)="2","전설",""),
"그외없음")))</f>
        <v/>
      </c>
      <c r="U99" t="s">
        <v>82</v>
      </c>
      <c r="V99" t="s">
        <v>195</v>
      </c>
      <c r="W99">
        <v>1</v>
      </c>
      <c r="X99" t="s">
        <v>125</v>
      </c>
      <c r="Z99">
        <v>22300</v>
      </c>
      <c r="AA99" t="str">
        <f ca="1">IF(ISBLANK(AB99),"",
VLOOKUP(AB99,OFFSET(INDIRECT("$A:$B"),0,MATCH(AB$1&amp;"_Verify",INDIRECT("$1:$1"),0)-1),2,0)
)</f>
        <v>fe</v>
      </c>
      <c r="AB99" t="s">
        <v>82</v>
      </c>
      <c r="AC99" t="s">
        <v>476</v>
      </c>
      <c r="AD99">
        <v>1</v>
      </c>
      <c r="AE99" t="s">
        <v>125</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IF(OR(ISNUMBER(AC99),AC99="삭제",ISBLANK(AC99)),"",
IF(LEFT(AC99,5)="Equip",IF(MID(AC99,7,1)="4","전설",""),
IF(LEFT(AC99,5)="Actor",IF(MID(AC99,7,1)="2","전설",""),
"그외없음")))</f>
        <v/>
      </c>
      <c r="AJ99" t="str">
        <f>IF(ISBLANK($AB99),"",
IF(AND($B99&gt;=VLOOKUP($AB99,$AP:$AS,3,0),$B99&lt;=VLOOKUP($AB99,$AP:$AS,4,0)),"","슬롯타입이상"))</f>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블룸 유탄발사기</v>
      </c>
      <c r="AL99">
        <v>1</v>
      </c>
      <c r="AM99" t="str">
        <f ca="1">IF(ROW()=2,AN99,OFFSET(AM99,-1,0)&amp;IF(LEN(AN99)=0,"",","&amp;AN99))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v>
      </c>
      <c r="AN99" t="str">
        <f ca="1">IF(AL99&lt;&gt;1,"",
"{"""&amp;A$1&amp;""":"&amp;A99
&amp;","""&amp;B$1&amp;""":"&amp;B99
&amp;IF(LEN(AA99)=0,"",","""&amp;AA$1&amp;""":"""&amp;AA99&amp;"""")
&amp;IF(LEN(AC99)=0,"",","""&amp;AC$1&amp;""":"""&amp;AC99&amp;"""")
&amp;IF(LEN(AD99)=0,"",","""&amp;AD$1&amp;""":"&amp;AD99)
&amp;IF(LEN(AE99)=0,"",","""&amp;AE$1&amp;""":"""&amp;AE99&amp;"""")
&amp;IF(LEN(AF99)=0,"",","""&amp;AF$1&amp;""":"&amp;AF99)
&amp;IF(LEN(AG99)=0,"",","""&amp;AG$1&amp;""":"&amp;AG99)&amp;"}")</f>
        <v>{"dy":10,"sl":7,"tp":"fe","vl":"Equip6302","cn":1,"pt":"GO","pr":22300}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16"/>
        <v>0</v>
      </c>
      <c r="BQ99">
        <f t="shared" ca="1" si="17"/>
        <v>0</v>
      </c>
      <c r="BR99">
        <f t="shared" ca="1" si="18"/>
        <v>0</v>
      </c>
      <c r="BS99">
        <f t="shared" ca="1" si="19"/>
        <v>0.77867746288798989</v>
      </c>
      <c r="BT99">
        <f t="shared" ca="1" si="20"/>
        <v>0.69462770970782295</v>
      </c>
      <c r="BU99">
        <f t="shared" ca="1" si="21"/>
        <v>0.58817533129459698</v>
      </c>
      <c r="BV99" t="str">
        <f ca="1">OFFSET([1]EquipTable!$A$1,ROW()-1,0)</f>
        <v>Equip6404</v>
      </c>
    </row>
    <row r="100" spans="1:74">
      <c r="A100">
        <v>10</v>
      </c>
      <c r="B100">
        <v>8</v>
      </c>
      <c r="C100">
        <f>IF(B100&lt;=9,0,
IF(B100=10,1,2))</f>
        <v>0</v>
      </c>
      <c r="D100">
        <f ca="1">RAND()</f>
        <v>0.83863178885760581</v>
      </c>
      <c r="E100">
        <f ca="1">RAND()</f>
        <v>0.76572174947699789</v>
      </c>
      <c r="F100">
        <f ca="1">RAND()</f>
        <v>0.65591262322529487</v>
      </c>
      <c r="G100">
        <f ca="1">RAND()</f>
        <v>0.16596333179494926</v>
      </c>
      <c r="H100">
        <f ca="1">RAND()</f>
        <v>0.54032684808252995</v>
      </c>
      <c r="I100">
        <f ca="1">RAND()</f>
        <v>6.6067891478507668E-2</v>
      </c>
      <c r="M100" t="str">
        <f ca="1">IF(LEN(J100)&lt;&gt;0,J100,VLOOKUP(D100+$B100,$BJ:$BK,MATCH($BK$1,$BJ$1:$BK$1,0),1))</f>
        <v>삭제</v>
      </c>
      <c r="N100" t="str">
        <f ca="1">IF(LEN(K100)&lt;&gt;0,
  IF(LEN($J100)=0,"두 칸 모두 입력",
  IF($J100="지정 장비",K100,INDEX($CA:$CA,MATCH(K100,$CB:$CB,0)))),
IF($M100="삭제","삭제",
IF($M100="지정 장비",VLOOKUP($E100,OFFSET($BS:$BV,0,IF($B100=6,1,IF($B100=7,2,0))),MATCH($BV$1,OFFSET($BS$1:$BV$1,0,IF($B100=6,1,IF($B100=7,2,0))),0),1),
IF(OR($M100="캐릭터 상자 일반등급",$M100="캐릭터 상자 영웅등급"),"삭제",
IF(OR($M100="지정 캐릭터",$M100="지정 캐릭터 PP",IF(ISERROR(FIND("지정 캐릭터 LBP",$M100)),0,1)),
  IF(AND(OR($B100=10,$B100=11),$M100=OFFSET($M100,-1,0)),OFFSET(N100,-1,0),VLOOKUP($E100,$BZ:$CA,MATCH($CA$1,$BZ$1:$CA$1,0),1)),
IF(OR($M100="안 지정 캐릭터 영웅등급",$M100="안 지정 캐릭터 PP 일반등급",$M100="안 지정 캐릭터 PP 영웅등급"),
  IF(AND(OR($B100=10,$B100=11),$M100=OFFSET($M100,-1,0)),OFFSET(N100,-1,0),INT($E100*100000)),
"그외없음"))))))</f>
        <v>삭제</v>
      </c>
      <c r="O100" t="str">
        <f ca="1">IF(LEN(L100)&lt;&gt;0,
  IF(OR(LEN($J100)=0,LEN($K100)=0),"세 칸 모두 입력",L100),
IF($M100="삭제","삭제",
IF(OR($M100="지정 장비",$M100="캐릭터 상자 일반등급",$M100="캐릭터 상자 영웅등급",$M100="지정 캐릭터",IF(ISERROR(FIND("지정 캐릭터 LBP",$M100)),0,1),$M100="안 지정 캐릭터 영웅등급"),1,
IF($M100="지정 캐릭터 PP",
  IF(AND(OR($B100=10,$B100=11),$M100=OFFSET($M100,-1,0)),OFFSET(O100,-1,0),
    VLOOKUP($M100,$AP:$BB,MATCH($AX$1,$AP$1:$BB$1,0),0)+INT($E100*(VLOOKUP($M100,$AP:$BB,MATCH($AY$1,$AP$1:$BB$1,0),0)-VLOOKUP($M100,$AP:$BB,MATCH($AX$1,$AP$1:$BB$1,0),0)+1))),
IF(OR($M100="안 지정 캐릭터 PP 일반등급",$M100="안 지정 캐릭터 PP 영웅등급"),
  IF(AND(OR($B100=10,$B100=11),$M100=OFFSET($M100,-1,0)),OFFSET(O100,-1,0),
    VLOOKUP($M100,$AP:$BB,MATCH($AX$1,$AP$1:$BB$1,0),0)+INT($E100*(VLOOKUP($M100,$AP:$BB,MATCH($AY$1,$AP$1:$BB$1,0),0)-VLOOKUP($M100,$AP:$BB,MATCH($AX$1,$AP$1:$BB$1,0),0)+1))),
"그외없음")))))</f>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ca="1">IF(OR(ISNUMBER(N100),N100="삭제",ISBLANK(N100)),"",
IF(LEFT(N100,5)="Equip",IF(MID(N100,7,1)="4","전설",""),
IF(LEFT(N100,5)="Actor",IF(MID(N100,7,1)="2","전설",""),
"그외없음")))</f>
        <v/>
      </c>
      <c r="AA100" t="str">
        <f ca="1">IF(ISBLANK(AB100),"",
VLOOKUP(AB100,OFFSET(INDIRECT("$A:$B"),0,MATCH(AB$1&amp;"_Verify",INDIRECT("$1:$1"),0)-1),2,0)
)</f>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IF(OR(ISNUMBER(AC100),AC100="삭제",ISBLANK(AC100)),"",
IF(LEFT(AC100,5)="Equip",IF(MID(AC100,7,1)="4","전설",""),
IF(LEFT(AC100,5)="Actor",IF(MID(AC100,7,1)="2","전설",""),
"그외없음")))</f>
        <v/>
      </c>
      <c r="AJ100" t="str">
        <f>IF(ISBLANK($AB100),"",
IF(AND($B100&gt;=VLOOKUP($AB100,$AP:$AS,3,0),$B100&lt;=VLOOKUP($AB100,$AP:$AS,4,0)),"","슬롯타입이상"))</f>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ca="1">IF(ROW()=2,AN100,OFFSET(AM100,-1,0)&amp;IF(LEN(AN100)=0,"",","&amp;AN100))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v>
      </c>
      <c r="AN100" t="str">
        <f ca="1">IF(AL100&lt;&gt;1,"",
"{"""&amp;A$1&amp;""":"&amp;A100
&amp;","""&amp;B$1&amp;""":"&amp;B100
&amp;IF(LEN(AA100)=0,"",","""&amp;AA$1&amp;""":"""&amp;AA100&amp;"""")
&amp;IF(LEN(AC100)=0,"",","""&amp;AC$1&amp;""":"""&amp;AC100&amp;"""")
&amp;IF(LEN(AD100)=0,"",","""&amp;AD$1&amp;""":"&amp;AD100)
&amp;IF(LEN(AE100)=0,"",","""&amp;AE$1&amp;""":"""&amp;AE100&amp;"""")
&amp;IF(LEN(AF100)=0,"",","""&amp;AF$1&amp;""":"&amp;AF100)
&amp;IF(LEN(AG100)=0,"",","""&amp;AG$1&amp;""":"&amp;AG100)&amp;"}")</f>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16"/>
        <v>0</v>
      </c>
      <c r="BQ100">
        <f t="shared" ca="1" si="17"/>
        <v>0</v>
      </c>
      <c r="BR100">
        <f t="shared" ca="1" si="18"/>
        <v>0</v>
      </c>
      <c r="BS100">
        <f t="shared" ca="1" si="19"/>
        <v>0.77867746288798989</v>
      </c>
      <c r="BT100">
        <f t="shared" ca="1" si="20"/>
        <v>0.69462770970782295</v>
      </c>
      <c r="BU100">
        <f t="shared" ca="1" si="21"/>
        <v>0.58817533129459698</v>
      </c>
      <c r="BV100" t="str">
        <f ca="1">OFFSET([1]EquipTable!$A$1,ROW()-1,0)</f>
        <v>Equip6405</v>
      </c>
    </row>
    <row r="101" spans="1:74">
      <c r="A101">
        <v>10</v>
      </c>
      <c r="B101">
        <v>9</v>
      </c>
      <c r="C101">
        <f>IF(B101&lt;=9,0,
IF(B101=10,1,2))</f>
        <v>0</v>
      </c>
      <c r="D101">
        <f ca="1">RAND()</f>
        <v>0.61267359277020728</v>
      </c>
      <c r="E101">
        <f ca="1">RAND()</f>
        <v>0.12854381748120425</v>
      </c>
      <c r="F101">
        <f ca="1">RAND()</f>
        <v>0.88771698695654122</v>
      </c>
      <c r="G101">
        <f ca="1">RAND()</f>
        <v>0.53977592390197626</v>
      </c>
      <c r="H101">
        <f ca="1">RAND()</f>
        <v>0.39259408158791476</v>
      </c>
      <c r="I101">
        <f ca="1">RAND()</f>
        <v>0.80083635054861269</v>
      </c>
      <c r="M101" t="str">
        <f ca="1">IF(LEN(J101)&lt;&gt;0,J101,VLOOKUP(D101+$B101,$BJ:$BK,MATCH($BK$1,$BJ$1:$BK$1,0),1))</f>
        <v>삭제</v>
      </c>
      <c r="N101" t="str">
        <f ca="1">IF(LEN(K101)&lt;&gt;0,
  IF(LEN($J101)=0,"두 칸 모두 입력",
  IF($J101="지정 장비",K101,INDEX($CA:$CA,MATCH(K101,$CB:$CB,0)))),
IF($M101="삭제","삭제",
IF($M101="지정 장비",VLOOKUP($E101,OFFSET($BS:$BV,0,IF($B101=6,1,IF($B101=7,2,0))),MATCH($BV$1,OFFSET($BS$1:$BV$1,0,IF($B101=6,1,IF($B101=7,2,0))),0),1),
IF(OR($M101="캐릭터 상자 일반등급",$M101="캐릭터 상자 영웅등급"),"삭제",
IF(OR($M101="지정 캐릭터",$M101="지정 캐릭터 PP",IF(ISERROR(FIND("지정 캐릭터 LBP",$M101)),0,1)),
  IF(AND(OR($B101=10,$B101=11),$M101=OFFSET($M101,-1,0)),OFFSET(N101,-1,0),VLOOKUP($E101,$BZ:$CA,MATCH($CA$1,$BZ$1:$CA$1,0),1)),
IF(OR($M101="안 지정 캐릭터 영웅등급",$M101="안 지정 캐릭터 PP 일반등급",$M101="안 지정 캐릭터 PP 영웅등급"),
  IF(AND(OR($B101=10,$B101=11),$M101=OFFSET($M101,-1,0)),OFFSET(N101,-1,0),INT($E101*100000)),
"그외없음"))))))</f>
        <v>삭제</v>
      </c>
      <c r="O101" t="str">
        <f ca="1">IF(LEN(L101)&lt;&gt;0,
  IF(OR(LEN($J101)=0,LEN($K101)=0),"세 칸 모두 입력",L101),
IF($M101="삭제","삭제",
IF(OR($M101="지정 장비",$M101="캐릭터 상자 일반등급",$M101="캐릭터 상자 영웅등급",$M101="지정 캐릭터",IF(ISERROR(FIND("지정 캐릭터 LBP",$M101)),0,1),$M101="안 지정 캐릭터 영웅등급"),1,
IF($M101="지정 캐릭터 PP",
  IF(AND(OR($B101=10,$B101=11),$M101=OFFSET($M101,-1,0)),OFFSET(O101,-1,0),
    VLOOKUP($M101,$AP:$BB,MATCH($AX$1,$AP$1:$BB$1,0),0)+INT($E101*(VLOOKUP($M101,$AP:$BB,MATCH($AY$1,$AP$1:$BB$1,0),0)-VLOOKUP($M101,$AP:$BB,MATCH($AX$1,$AP$1:$BB$1,0),0)+1))),
IF(OR($M101="안 지정 캐릭터 PP 일반등급",$M101="안 지정 캐릭터 PP 영웅등급"),
  IF(AND(OR($B101=10,$B101=11),$M101=OFFSET($M101,-1,0)),OFFSET(O101,-1,0),
    VLOOKUP($M101,$AP:$BB,MATCH($AX$1,$AP$1:$BB$1,0),0)+INT($E101*(VLOOKUP($M101,$AP:$BB,MATCH($AY$1,$AP$1:$BB$1,0),0)-VLOOKUP($M101,$AP:$BB,MATCH($AX$1,$AP$1:$BB$1,0),0)+1))),
"그외없음")))))</f>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ca="1">IF(OR(ISNUMBER(N101),N101="삭제",ISBLANK(N101)),"",
IF(LEFT(N101,5)="Equip",IF(MID(N101,7,1)="4","전설",""),
IF(LEFT(N101,5)="Actor",IF(MID(N101,7,1)="2","전설",""),
"그외없음")))</f>
        <v/>
      </c>
      <c r="AA101" t="str">
        <f ca="1">IF(ISBLANK(AB101),"",
VLOOKUP(AB101,OFFSET(INDIRECT("$A:$B"),0,MATCH(AB$1&amp;"_Verify",INDIRECT("$1:$1"),0)-1),2,0)
)</f>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IF(OR(ISNUMBER(AC101),AC101="삭제",ISBLANK(AC101)),"",
IF(LEFT(AC101,5)="Equip",IF(MID(AC101,7,1)="4","전설",""),
IF(LEFT(AC101,5)="Actor",IF(MID(AC101,7,1)="2","전설",""),
"그외없음")))</f>
        <v/>
      </c>
      <c r="AJ101" t="str">
        <f>IF(ISBLANK($AB101),"",
IF(AND($B101&gt;=VLOOKUP($AB101,$AP:$AS,3,0),$B101&lt;=VLOOKUP($AB101,$AP:$AS,4,0)),"","슬롯타입이상"))</f>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ca="1">IF(ROW()=2,AN101,OFFSET(AM101,-1,0)&amp;IF(LEN(AN101)=0,"",","&amp;AN101))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v>
      </c>
      <c r="AN101" t="str">
        <f ca="1">IF(AL101&lt;&gt;1,"",
"{"""&amp;A$1&amp;""":"&amp;A101
&amp;","""&amp;B$1&amp;""":"&amp;B101
&amp;IF(LEN(AA101)=0,"",","""&amp;AA$1&amp;""":"""&amp;AA101&amp;"""")
&amp;IF(LEN(AC101)=0,"",","""&amp;AC$1&amp;""":"""&amp;AC101&amp;"""")
&amp;IF(LEN(AD101)=0,"",","""&amp;AD$1&amp;""":"&amp;AD101)
&amp;IF(LEN(AE101)=0,"",","""&amp;AE$1&amp;""":"""&amp;AE101&amp;"""")
&amp;IF(LEN(AF101)=0,"",","""&amp;AF$1&amp;""":"&amp;AF101)
&amp;IF(LEN(AG101)=0,"",","""&amp;AG$1&amp;""":"&amp;AG101)&amp;"}")</f>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16"/>
        <v>1.3495276653171391E-2</v>
      </c>
      <c r="BQ101">
        <f t="shared" ca="1" si="17"/>
        <v>2.8275212064090487E-2</v>
      </c>
      <c r="BR101">
        <f t="shared" ca="1" si="18"/>
        <v>1.0193679918450561E-2</v>
      </c>
      <c r="BS101">
        <f t="shared" ca="1" si="19"/>
        <v>0.77867746288798989</v>
      </c>
      <c r="BT101">
        <f t="shared" ca="1" si="20"/>
        <v>0.69462770970782295</v>
      </c>
      <c r="BU101">
        <f t="shared" ca="1" si="21"/>
        <v>0.58817533129459698</v>
      </c>
      <c r="BV101" t="str">
        <f ca="1">OFFSET([1]EquipTable!$A$1,ROW()-1,0)</f>
        <v>Equip7001</v>
      </c>
    </row>
    <row r="102" spans="1:74">
      <c r="A102">
        <v>11</v>
      </c>
      <c r="B102">
        <v>0</v>
      </c>
      <c r="C102">
        <f>IF(B102&lt;=9,0,
IF(B102=10,1,2))</f>
        <v>0</v>
      </c>
      <c r="D102">
        <f ca="1">RAND()</f>
        <v>0.61467732004316133</v>
      </c>
      <c r="E102">
        <f ca="1">RAND()</f>
        <v>0.54262126008279199</v>
      </c>
      <c r="F102">
        <f ca="1">RAND()</f>
        <v>0.22990094464137867</v>
      </c>
      <c r="G102">
        <f ca="1">RAND()</f>
        <v>0.57602737312409991</v>
      </c>
      <c r="H102">
        <f ca="1">RAND()</f>
        <v>4.6466510812915529E-2</v>
      </c>
      <c r="I102">
        <f ca="1">RAND()</f>
        <v>0.66514695539024582</v>
      </c>
      <c r="M102" t="str">
        <f ca="1">IF(LEN(J102)&lt;&gt;0,J102,VLOOKUP(D102+$B102,$BJ:$BK,MATCH($BK$1,$BJ$1:$BK$1,0),1))</f>
        <v>지정 장비</v>
      </c>
      <c r="N102" t="str">
        <f ca="1">IF(LEN(K102)&lt;&gt;0,
  IF(LEN($J102)=0,"두 칸 모두 입력",
  IF($J102="지정 장비",K102,INDEX($CA:$CA,MATCH(K102,$CB:$CB,0)))),
IF($M102="삭제","삭제",
IF($M102="지정 장비",VLOOKUP($E102,OFFSET($BS:$BV,0,IF($B102=6,1,IF($B102=7,2,0))),MATCH($BV$1,OFFSET($BS$1:$BV$1,0,IF($B102=6,1,IF($B102=7,2,0))),0),1),
IF(OR($M102="캐릭터 상자 일반등급",$M102="캐릭터 상자 영웅등급"),"삭제",
IF(OR($M102="지정 캐릭터",$M102="지정 캐릭터 PP",IF(ISERROR(FIND("지정 캐릭터 LBP",$M102)),0,1)),
  IF(AND(OR($B102=10,$B102=11),$M102=OFFSET($M102,-1,0)),OFFSET(N102,-1,0),VLOOKUP($E102,$BZ:$CA,MATCH($CA$1,$BZ$1:$CA$1,0),1)),
IF(OR($M102="안 지정 캐릭터 영웅등급",$M102="안 지정 캐릭터 PP 일반등급",$M102="안 지정 캐릭터 PP 영웅등급"),
  IF(AND(OR($B102=10,$B102=11),$M102=OFFSET($M102,-1,0)),OFFSET(N102,-1,0),INT($E102*100000)),
"그외없음"))))))</f>
        <v>Equip4302</v>
      </c>
      <c r="O102">
        <f ca="1">IF(LEN(L102)&lt;&gt;0,
  IF(OR(LEN($J102)=0,LEN($K102)=0),"세 칸 모두 입력",L102),
IF($M102="삭제","삭제",
IF(OR($M102="지정 장비",$M102="캐릭터 상자 일반등급",$M102="캐릭터 상자 영웅등급",$M102="지정 캐릭터",IF(ISERROR(FIND("지정 캐릭터 LBP",$M102)),0,1),$M102="안 지정 캐릭터 영웅등급"),1,
IF($M102="지정 캐릭터 PP",
  IF(AND(OR($B102=10,$B102=11),$M102=OFFSET($M102,-1,0)),OFFSET(O102,-1,0),
    VLOOKUP($M102,$AP:$BB,MATCH($AX$1,$AP$1:$BB$1,0),0)+INT($E102*(VLOOKUP($M102,$AP:$BB,MATCH($AY$1,$AP$1:$BB$1,0),0)-VLOOKUP($M102,$AP:$BB,MATCH($AX$1,$AP$1:$BB$1,0),0)+1))),
IF(OR($M102="안 지정 캐릭터 PP 일반등급",$M102="안 지정 캐릭터 PP 영웅등급"),
  IF(AND(OR($B102=10,$B102=11),$M102=OFFSET($M102,-1,0)),OFFSET(O102,-1,0),
    VLOOKUP($M102,$AP:$BB,MATCH($AX$1,$AP$1:$BB$1,0),0)+INT($E102*(VLOOKUP($M102,$AP:$BB,MATCH($AY$1,$AP$1:$BB$1,0),0)-VLOOKUP($M102,$AP:$BB,MATCH($AX$1,$AP$1:$BB$1,0),0)+1))),
"그외없음")))))</f>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7700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ca="1">IF(OR(ISNUMBER(N102),N102="삭제",ISBLANK(N102)),"",
IF(LEFT(N102,5)="Equip",IF(MID(N102,7,1)="4","전설",""),
IF(LEFT(N102,5)="Actor",IF(MID(N102,7,1)="2","전설",""),
"그외없음")))</f>
        <v/>
      </c>
      <c r="U102" t="s">
        <v>83</v>
      </c>
      <c r="W102">
        <v>1</v>
      </c>
      <c r="X102" t="s">
        <v>129</v>
      </c>
      <c r="Z102">
        <v>29</v>
      </c>
      <c r="AA102" t="str">
        <f ca="1">IF(ISBLANK(AB102),"",
VLOOKUP(AB102,OFFSET(INDIRECT("$A:$B"),0,MATCH(AB$1&amp;"_Verify",INDIRECT("$1:$1"),0)-1),2,0)
)</f>
        <v>fe</v>
      </c>
      <c r="AB102" t="s">
        <v>82</v>
      </c>
      <c r="AC102" t="s">
        <v>431</v>
      </c>
      <c r="AD102">
        <v>1</v>
      </c>
      <c r="AE102" t="s">
        <v>125</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IF(OR(ISNUMBER(AC102),AC102="삭제",ISBLANK(AC102)),"",
IF(LEFT(AC102,5)="Equip",IF(MID(AC102,7,1)="4","전설",""),
IF(LEFT(AC102,5)="Actor",IF(MID(AC102,7,1)="2","전설",""),
"그외없음")))</f>
        <v/>
      </c>
      <c r="AJ102" t="str">
        <f>IF(ISBLANK($AB102),"",
IF(AND($B102&gt;=VLOOKUP($AB102,$AP:$AS,3,0),$B102&lt;=VLOOKUP($AB102,$AP:$AS,4,0)),"","슬롯타입이상"))</f>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불안정한 절단기</v>
      </c>
      <c r="AL102">
        <v>1</v>
      </c>
      <c r="AM102" t="str">
        <f ca="1">IF(ROW()=2,AN102,OFFSET(AM102,-1,0)&amp;IF(LEN(AN102)=0,"",","&amp;AN102))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v>
      </c>
      <c r="AN102" t="str">
        <f ca="1">IF(AL102&lt;&gt;1,"",
"{"""&amp;A$1&amp;""":"&amp;A102
&amp;","""&amp;B$1&amp;""":"&amp;B102
&amp;IF(LEN(AA102)=0,"",","""&amp;AA$1&amp;""":"""&amp;AA102&amp;"""")
&amp;IF(LEN(AC102)=0,"",","""&amp;AC$1&amp;""":"""&amp;AC102&amp;"""")
&amp;IF(LEN(AD102)=0,"",","""&amp;AD$1&amp;""":"&amp;AD102)
&amp;IF(LEN(AE102)=0,"",","""&amp;AE$1&amp;""":"""&amp;AE102&amp;"""")
&amp;IF(LEN(AF102)=0,"",","""&amp;AF$1&amp;""":"&amp;AF102)
&amp;IF(LEN(AG102)=0,"",","""&amp;AG$1&amp;""":"&amp;AG102)&amp;"}")</f>
        <v>{"dy":11,"sl":0,"tp":"fe","vl":"Equip0101","cn":1,"pt":"GO","pr":1500}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16"/>
        <v>1.3495276653171391E-2</v>
      </c>
      <c r="BQ102">
        <f t="shared" ca="1" si="17"/>
        <v>2.8275212064090487E-2</v>
      </c>
      <c r="BR102">
        <f t="shared" ca="1" si="18"/>
        <v>1.0193679918450561E-2</v>
      </c>
      <c r="BS102">
        <f t="shared" ca="1" si="19"/>
        <v>0.7921727395411613</v>
      </c>
      <c r="BT102">
        <f t="shared" ca="1" si="20"/>
        <v>0.7229029217719134</v>
      </c>
      <c r="BU102">
        <f t="shared" ca="1" si="21"/>
        <v>0.59836901121304753</v>
      </c>
      <c r="BV102" t="str">
        <f ca="1">OFFSET([1]EquipTable!$A$1,ROW()-1,0)</f>
        <v>Equip7002</v>
      </c>
    </row>
    <row r="103" spans="1:74">
      <c r="A103">
        <v>11</v>
      </c>
      <c r="B103">
        <v>1</v>
      </c>
      <c r="C103">
        <f>IF(B103&lt;=9,0,
IF(B103=10,1,2))</f>
        <v>0</v>
      </c>
      <c r="D103">
        <f ca="1">RAND()</f>
        <v>0.2823289221585672</v>
      </c>
      <c r="E103">
        <f ca="1">RAND()</f>
        <v>0.47406496642286577</v>
      </c>
      <c r="F103">
        <f ca="1">RAND()</f>
        <v>0.32864374884363812</v>
      </c>
      <c r="G103">
        <f ca="1">RAND()</f>
        <v>0.57793884681362762</v>
      </c>
      <c r="H103">
        <f ca="1">RAND()</f>
        <v>0.23180240427971777</v>
      </c>
      <c r="I103">
        <f ca="1">RAND()</f>
        <v>0.44995332294292723</v>
      </c>
      <c r="M103" t="str">
        <f ca="1">IF(LEN(J103)&lt;&gt;0,J103,VLOOKUP(D103+$B103,$BJ:$BK,MATCH($BK$1,$BJ$1:$BK$1,0),1))</f>
        <v>지정 장비</v>
      </c>
      <c r="N103" t="str">
        <f ca="1">IF(LEN(K103)&lt;&gt;0,
  IF(LEN($J103)=0,"두 칸 모두 입력",
  IF($J103="지정 장비",K103,INDEX($CA:$CA,MATCH(K103,$CB:$CB,0)))),
IF($M103="삭제","삭제",
IF($M103="지정 장비",VLOOKUP($E103,OFFSET($BS:$BV,0,IF($B103=6,1,IF($B103=7,2,0))),MATCH($BV$1,OFFSET($BS$1:$BV$1,0,IF($B103=6,1,IF($B103=7,2,0))),0),1),
IF(OR($M103="캐릭터 상자 일반등급",$M103="캐릭터 상자 영웅등급"),"삭제",
IF(OR($M103="지정 캐릭터",$M103="지정 캐릭터 PP",IF(ISERROR(FIND("지정 캐릭터 LBP",$M103)),0,1)),
  IF(AND(OR($B103=10,$B103=11),$M103=OFFSET($M103,-1,0)),OFFSET(N103,-1,0),VLOOKUP($E103,$BZ:$CA,MATCH($CA$1,$BZ$1:$CA$1,0),1)),
IF(OR($M103="안 지정 캐릭터 영웅등급",$M103="안 지정 캐릭터 PP 일반등급",$M103="안 지정 캐릭터 PP 영웅등급"),
  IF(AND(OR($B103=10,$B103=11),$M103=OFFSET($M103,-1,0)),OFFSET(N103,-1,0),INT($E103*100000)),
"그외없음"))))))</f>
        <v>Equip4101</v>
      </c>
      <c r="O103">
        <f ca="1">IF(LEN(L103)&lt;&gt;0,
  IF(OR(LEN($J103)=0,LEN($K103)=0),"세 칸 모두 입력",L103),
IF($M103="삭제","삭제",
IF(OR($M103="지정 장비",$M103="캐릭터 상자 일반등급",$M103="캐릭터 상자 영웅등급",$M103="지정 캐릭터",IF(ISERROR(FIND("지정 캐릭터 LBP",$M103)),0,1),$M103="안 지정 캐릭터 영웅등급"),1,
IF($M103="지정 캐릭터 PP",
  IF(AND(OR($B103=10,$B103=11),$M103=OFFSET($M103,-1,0)),OFFSET(O103,-1,0),
    VLOOKUP($M103,$AP:$BB,MATCH($AX$1,$AP$1:$BB$1,0),0)+INT($E103*(VLOOKUP($M103,$AP:$BB,MATCH($AY$1,$AP$1:$BB$1,0),0)-VLOOKUP($M103,$AP:$BB,MATCH($AX$1,$AP$1:$BB$1,0),0)+1))),
IF(OR($M103="안 지정 캐릭터 PP 일반등급",$M103="안 지정 캐릭터 PP 영웅등급"),
  IF(AND(OR($B103=10,$B103=11),$M103=OFFSET($M103,-1,0)),OFFSET(O103,-1,0),
    VLOOKUP($M103,$AP:$BB,MATCH($AX$1,$AP$1:$BB$1,0),0)+INT($E103*(VLOOKUP($M103,$AP:$BB,MATCH($AY$1,$AP$1:$BB$1,0),0)-VLOOKUP($M103,$AP:$BB,MATCH($AX$1,$AP$1:$BB$1,0),0)+1))),
"그외없음")))))</f>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1200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ca="1">IF(OR(ISNUMBER(N103),N103="삭제",ISBLANK(N103)),"",
IF(LEFT(N103,5)="Equip",IF(MID(N103,7,1)="4","전설",""),
IF(LEFT(N103,5)="Actor",IF(MID(N103,7,1)="2","전설",""),
"그외없음")))</f>
        <v/>
      </c>
      <c r="U103" t="s">
        <v>82</v>
      </c>
      <c r="V103" t="s">
        <v>202</v>
      </c>
      <c r="W103">
        <v>1</v>
      </c>
      <c r="X103" t="s">
        <v>129</v>
      </c>
      <c r="Z103">
        <v>16</v>
      </c>
      <c r="AA103" t="str">
        <f ca="1">IF(ISBLANK(AB103),"",
VLOOKUP(AB103,OFFSET(INDIRECT("$A:$B"),0,MATCH(AB$1&amp;"_Verify",INDIRECT("$1:$1"),0)-1),2,0)
)</f>
        <v>uph</v>
      </c>
      <c r="AB103" t="s">
        <v>91</v>
      </c>
      <c r="AC103">
        <v>28914</v>
      </c>
      <c r="AD103">
        <v>11</v>
      </c>
      <c r="AE103" t="s">
        <v>297</v>
      </c>
      <c r="AG103">
        <v>3</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IF(OR(ISNUMBER(AC103),AC103="삭제",ISBLANK(AC103)),"",
IF(LEFT(AC103,5)="Equip",IF(MID(AC103,7,1)="4","전설",""),
IF(LEFT(AC103,5)="Actor",IF(MID(AC103,7,1)="2","전설",""),
"그외없음")))</f>
        <v/>
      </c>
      <c r="AJ103" t="str">
        <f>IF(ISBLANK($AB103),"",
IF(AND($B103&gt;=VLOOKUP($AB103,$AP:$AS,3,0),$B103&lt;=VLOOKUP($AB103,$AP:$AS,4,0)),"","슬롯타입이상"))</f>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ca="1">IF(ROW()=2,AN103,OFFSET(AM103,-1,0)&amp;IF(LEN(AN103)=0,"",","&amp;AN103))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v>
      </c>
      <c r="AN103" t="str">
        <f ca="1">IF(AL103&lt;&gt;1,"",
"{"""&amp;A$1&amp;""":"&amp;A103
&amp;","""&amp;B$1&amp;""":"&amp;B103
&amp;IF(LEN(AA103)=0,"",","""&amp;AA$1&amp;""":"""&amp;AA103&amp;"""")
&amp;IF(LEN(AC103)=0,"",","""&amp;AC$1&amp;""":"""&amp;AC103&amp;"""")
&amp;IF(LEN(AD103)=0,"",","""&amp;AD$1&amp;""":"&amp;AD103)
&amp;IF(LEN(AE103)=0,"",","""&amp;AE$1&amp;""":"""&amp;AE103&amp;"""")
&amp;IF(LEN(AF103)=0,"",","""&amp;AF$1&amp;""":"&amp;AF103)
&amp;IF(LEN(AG103)=0,"",","""&amp;AG$1&amp;""":"&amp;AG103)&amp;"}")</f>
        <v>{"dy":11,"sl":1,"tp":"uph","vl":"28914","cn":11,"pt":"DI","pr":3}</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16"/>
        <v>1.3495276653171391E-2</v>
      </c>
      <c r="BQ103">
        <f t="shared" ca="1" si="17"/>
        <v>2.8275212064090487E-2</v>
      </c>
      <c r="BR103">
        <f t="shared" ca="1" si="18"/>
        <v>1.0193679918450561E-2</v>
      </c>
      <c r="BS103">
        <f t="shared" ca="1" si="19"/>
        <v>0.8056680161943327</v>
      </c>
      <c r="BT103">
        <f t="shared" ca="1" si="20"/>
        <v>0.75117813383600385</v>
      </c>
      <c r="BU103">
        <f t="shared" ca="1" si="21"/>
        <v>0.60856269113149808</v>
      </c>
      <c r="BV103" t="str">
        <f ca="1">OFFSET([1]EquipTable!$A$1,ROW()-1,0)</f>
        <v>Equip7101</v>
      </c>
    </row>
    <row r="104" spans="1:74">
      <c r="A104">
        <v>11</v>
      </c>
      <c r="B104">
        <v>2</v>
      </c>
      <c r="C104">
        <f>IF(B104&lt;=9,0,
IF(B104=10,1,2))</f>
        <v>0</v>
      </c>
      <c r="D104">
        <f ca="1">RAND()</f>
        <v>0.42943422644279361</v>
      </c>
      <c r="E104">
        <f ca="1">RAND()</f>
        <v>1.696200794712599E-2</v>
      </c>
      <c r="F104">
        <f ca="1">RAND()</f>
        <v>0.71681969243036014</v>
      </c>
      <c r="G104">
        <f ca="1">RAND()</f>
        <v>0.27336297644932517</v>
      </c>
      <c r="H104">
        <f ca="1">RAND()</f>
        <v>0.15750879000528806</v>
      </c>
      <c r="I104">
        <f ca="1">RAND()</f>
        <v>0.15097982509016128</v>
      </c>
      <c r="M104" t="str">
        <f ca="1">IF(LEN(J104)&lt;&gt;0,J104,VLOOKUP(D104+$B104,$BJ:$BK,MATCH($BK$1,$BJ$1:$BK$1,0),1))</f>
        <v>안 지정 캐릭터 PP 영웅등급</v>
      </c>
      <c r="N104">
        <f ca="1">IF(LEN(K104)&lt;&gt;0,
  IF(LEN($J104)=0,"두 칸 모두 입력",
  IF($J104="지정 장비",K104,INDEX($CA:$CA,MATCH(K104,$CB:$CB,0)))),
IF($M104="삭제","삭제",
IF($M104="지정 장비",VLOOKUP($E104,OFFSET($BS:$BV,0,IF($B104=6,1,IF($B104=7,2,0))),MATCH($BV$1,OFFSET($BS$1:$BV$1,0,IF($B104=6,1,IF($B104=7,2,0))),0),1),
IF(OR($M104="캐릭터 상자 일반등급",$M104="캐릭터 상자 영웅등급"),"삭제",
IF(OR($M104="지정 캐릭터",$M104="지정 캐릭터 PP",IF(ISERROR(FIND("지정 캐릭터 LBP",$M104)),0,1)),
  IF(AND(OR($B104=10,$B104=11),$M104=OFFSET($M104,-1,0)),OFFSET(N104,-1,0),VLOOKUP($E104,$BZ:$CA,MATCH($CA$1,$BZ$1:$CA$1,0),1)),
IF(OR($M104="안 지정 캐릭터 영웅등급",$M104="안 지정 캐릭터 PP 일반등급",$M104="안 지정 캐릭터 PP 영웅등급"),
  IF(AND(OR($B104=10,$B104=11),$M104=OFFSET($M104,-1,0)),OFFSET(N104,-1,0),INT($E104*100000)),
"그외없음"))))))</f>
        <v>1696</v>
      </c>
      <c r="O104">
        <f ca="1">IF(LEN(L104)&lt;&gt;0,
  IF(OR(LEN($J104)=0,LEN($K104)=0),"세 칸 모두 입력",L104),
IF($M104="삭제","삭제",
IF(OR($M104="지정 장비",$M104="캐릭터 상자 일반등급",$M104="캐릭터 상자 영웅등급",$M104="지정 캐릭터",IF(ISERROR(FIND("지정 캐릭터 LBP",$M104)),0,1),$M104="안 지정 캐릭터 영웅등급"),1,
IF($M104="지정 캐릭터 PP",
  IF(AND(OR($B104=10,$B104=11),$M104=OFFSET($M104,-1,0)),OFFSET(O104,-1,0),
    VLOOKUP($M104,$AP:$BB,MATCH($AX$1,$AP$1:$BB$1,0),0)+INT($E104*(VLOOKUP($M104,$AP:$BB,MATCH($AY$1,$AP$1:$BB$1,0),0)-VLOOKUP($M104,$AP:$BB,MATCH($AX$1,$AP$1:$BB$1,0),0)+1))),
IF(OR($M104="안 지정 캐릭터 PP 일반등급",$M104="안 지정 캐릭터 PP 영웅등급"),
  IF(AND(OR($B104=10,$B104=11),$M104=OFFSET($M104,-1,0)),OFFSET(O104,-1,0),
    VLOOKUP($M104,$AP:$BB,MATCH($AX$1,$AP$1:$BB$1,0),0)+INT($E104*(VLOOKUP($M104,$AP:$BB,MATCH($AY$1,$AP$1:$BB$1,0),0)-VLOOKUP($M104,$AP:$BB,MATCH($AX$1,$AP$1:$BB$1,0),0)+1))),
"그외없음")))))</f>
        <v>3</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ca="1">IF(OR(ISNUMBER(N104),N104="삭제",ISBLANK(N104)),"",
IF(LEFT(N104,5)="Equip",IF(MID(N104,7,1)="4","전설",""),
IF(LEFT(N104,5)="Actor",IF(MID(N104,7,1)="2","전설",""),
"그외없음")))</f>
        <v/>
      </c>
      <c r="U104" t="s">
        <v>91</v>
      </c>
      <c r="V104">
        <v>18914</v>
      </c>
      <c r="W104">
        <v>10</v>
      </c>
      <c r="X104" t="s">
        <v>125</v>
      </c>
      <c r="Z104">
        <v>1000</v>
      </c>
      <c r="AA104" t="str">
        <f ca="1">IF(ISBLANK(AB104),"",
VLOOKUP(AB104,OFFSET(INDIRECT("$A:$B"),0,MATCH(AB$1&amp;"_Verify",INDIRECT("$1:$1"),0)-1),2,0)
)</f>
        <v>fe</v>
      </c>
      <c r="AB104" t="s">
        <v>82</v>
      </c>
      <c r="AC104" t="s">
        <v>409</v>
      </c>
      <c r="AD104">
        <v>1</v>
      </c>
      <c r="AE104" t="s">
        <v>125</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IF(OR(ISNUMBER(AC104),AC104="삭제",ISBLANK(AC104)),"",
IF(LEFT(AC104,5)="Equip",IF(MID(AC104,7,1)="4","전설",""),
IF(LEFT(AC104,5)="Actor",IF(MID(AC104,7,1)="2","전설",""),
"그외없음")))</f>
        <v/>
      </c>
      <c r="AJ104" t="str">
        <f>IF(ISBLANK($AB104),"",
IF(AND($B104&gt;=VLOOKUP($AB104,$AP:$AS,3,0),$B104&lt;=VLOOKUP($AB104,$AP:$AS,4,0)),"","슬롯타입이상"))</f>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용사의 단검</v>
      </c>
      <c r="AL104">
        <v>1</v>
      </c>
      <c r="AM104" t="str">
        <f ca="1">IF(ROW()=2,AN104,OFFSET(AM104,-1,0)&amp;IF(LEN(AN104)=0,"",","&amp;AN104))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v>
      </c>
      <c r="AN104" t="str">
        <f ca="1">IF(AL104&lt;&gt;1,"",
"{"""&amp;A$1&amp;""":"&amp;A104
&amp;","""&amp;B$1&amp;""":"&amp;B104
&amp;IF(LEN(AA104)=0,"",","""&amp;AA$1&amp;""":"""&amp;AA104&amp;"""")
&amp;IF(LEN(AC104)=0,"",","""&amp;AC$1&amp;""":"""&amp;AC104&amp;"""")
&amp;IF(LEN(AD104)=0,"",","""&amp;AD$1&amp;""":"&amp;AD104)
&amp;IF(LEN(AE104)=0,"",","""&amp;AE$1&amp;""":"""&amp;AE104&amp;"""")
&amp;IF(LEN(AF104)=0,"",","""&amp;AF$1&amp;""":"&amp;AF104)
&amp;IF(LEN(AG104)=0,"",","""&amp;AG$1&amp;""":"&amp;AG104)&amp;"}")</f>
        <v>{"dy":11,"sl":2,"tp":"fe","vl":"Equip1001","cn":1,"pt":"GO","pr":700}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16"/>
        <v>1.3495276653171391E-2</v>
      </c>
      <c r="BQ104">
        <f t="shared" ca="1" si="17"/>
        <v>2.8275212064090487E-2</v>
      </c>
      <c r="BR104">
        <f t="shared" ca="1" si="18"/>
        <v>1.0193679918450561E-2</v>
      </c>
      <c r="BS104">
        <f t="shared" ca="1" si="19"/>
        <v>0.81916329284750411</v>
      </c>
      <c r="BT104">
        <f t="shared" ca="1" si="20"/>
        <v>0.7794533459000943</v>
      </c>
      <c r="BU104">
        <f t="shared" ca="1" si="21"/>
        <v>0.61875637104994863</v>
      </c>
      <c r="BV104" t="str">
        <f ca="1">OFFSET([1]EquipTable!$A$1,ROW()-1,0)</f>
        <v>Equip7102</v>
      </c>
    </row>
    <row r="105" spans="1:74">
      <c r="A105">
        <v>11</v>
      </c>
      <c r="B105">
        <v>3</v>
      </c>
      <c r="C105">
        <f>IF(B105&lt;=9,0,
IF(B105=10,1,2))</f>
        <v>0</v>
      </c>
      <c r="D105">
        <f ca="1">RAND()</f>
        <v>0.98448996319908755</v>
      </c>
      <c r="E105">
        <f ca="1">RAND()</f>
        <v>0.88989178835356864</v>
      </c>
      <c r="F105">
        <f ca="1">RAND()</f>
        <v>0.33275033662995168</v>
      </c>
      <c r="G105">
        <f ca="1">RAND()</f>
        <v>0.37564094667072712</v>
      </c>
      <c r="H105">
        <f ca="1">RAND()</f>
        <v>0.23815143123441285</v>
      </c>
      <c r="I105">
        <f ca="1">RAND()</f>
        <v>0.88316942450437419</v>
      </c>
      <c r="M105" t="str">
        <f ca="1">IF(LEN(J105)&lt;&gt;0,J105,VLOOKUP(D105+$B105,$BJ:$BK,MATCH($BK$1,$BJ$1:$BK$1,0),1))</f>
        <v>안 지정 캐릭터 PP 일반등급</v>
      </c>
      <c r="N105">
        <f ca="1">IF(LEN(K105)&lt;&gt;0,
  IF(LEN($J105)=0,"두 칸 모두 입력",
  IF($J105="지정 장비",K105,INDEX($CA:$CA,MATCH(K105,$CB:$CB,0)))),
IF($M105="삭제","삭제",
IF($M105="지정 장비",VLOOKUP($E105,OFFSET($BS:$BV,0,IF($B105=6,1,IF($B105=7,2,0))),MATCH($BV$1,OFFSET($BS$1:$BV$1,0,IF($B105=6,1,IF($B105=7,2,0))),0),1),
IF(OR($M105="캐릭터 상자 일반등급",$M105="캐릭터 상자 영웅등급"),"삭제",
IF(OR($M105="지정 캐릭터",$M105="지정 캐릭터 PP",IF(ISERROR(FIND("지정 캐릭터 LBP",$M105)),0,1)),
  IF(AND(OR($B105=10,$B105=11),$M105=OFFSET($M105,-1,0)),OFFSET(N105,-1,0),VLOOKUP($E105,$BZ:$CA,MATCH($CA$1,$BZ$1:$CA$1,0),1)),
IF(OR($M105="안 지정 캐릭터 영웅등급",$M105="안 지정 캐릭터 PP 일반등급",$M105="안 지정 캐릭터 PP 영웅등급"),
  IF(AND(OR($B105=10,$B105=11),$M105=OFFSET($M105,-1,0)),OFFSET(N105,-1,0),INT($E105*100000)),
"그외없음"))))))</f>
        <v>88989</v>
      </c>
      <c r="O105">
        <f ca="1">IF(LEN(L105)&lt;&gt;0,
  IF(OR(LEN($J105)=0,LEN($K105)=0),"세 칸 모두 입력",L105),
IF($M105="삭제","삭제",
IF(OR($M105="지정 장비",$M105="캐릭터 상자 일반등급",$M105="캐릭터 상자 영웅등급",$M105="지정 캐릭터",IF(ISERROR(FIND("지정 캐릭터 LBP",$M105)),0,1),$M105="안 지정 캐릭터 영웅등급"),1,
IF($M105="지정 캐릭터 PP",
  IF(AND(OR($B105=10,$B105=11),$M105=OFFSET($M105,-1,0)),OFFSET(O105,-1,0),
    VLOOKUP($M105,$AP:$BB,MATCH($AX$1,$AP$1:$BB$1,0),0)+INT($E105*(VLOOKUP($M105,$AP:$BB,MATCH($AY$1,$AP$1:$BB$1,0),0)-VLOOKUP($M105,$AP:$BB,MATCH($AX$1,$AP$1:$BB$1,0),0)+1))),
IF(OR($M105="안 지정 캐릭터 PP 일반등급",$M105="안 지정 캐릭터 PP 영웅등급"),
  IF(AND(OR($B105=10,$B105=11),$M105=OFFSET($M105,-1,0)),OFFSET(O105,-1,0),
    VLOOKUP($M105,$AP:$BB,MATCH($AX$1,$AP$1:$BB$1,0),0)+INT($E105*(VLOOKUP($M105,$AP:$BB,MATCH($AY$1,$AP$1:$BB$1,0),0)-VLOOKUP($M105,$AP:$BB,MATCH($AX$1,$AP$1:$BB$1,0),0)+1))),
"그외없음")))))</f>
        <v>13</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3900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ca="1">IF(OR(ISNUMBER(N105),N105="삭제",ISBLANK(N105)),"",
IF(LEFT(N105,5)="Equip",IF(MID(N105,7,1)="4","전설",""),
IF(LEFT(N105,5)="Actor",IF(MID(N105,7,1)="2","전설",""),
"그외없음")))</f>
        <v/>
      </c>
      <c r="U105" t="s">
        <v>92</v>
      </c>
      <c r="V105">
        <v>18862</v>
      </c>
      <c r="W105">
        <v>10</v>
      </c>
      <c r="X105" t="s">
        <v>125</v>
      </c>
      <c r="Z105">
        <v>1000</v>
      </c>
      <c r="AA105" t="str">
        <f ca="1">IF(ISBLANK(AB105),"",
VLOOKUP(AB105,OFFSET(INDIRECT("$A:$B"),0,MATCH(AB$1&amp;"_Verify",INDIRECT("$1:$1"),0)-1),2,0)
)</f>
        <v>fe</v>
      </c>
      <c r="AB105" t="s">
        <v>82</v>
      </c>
      <c r="AC105" t="s">
        <v>276</v>
      </c>
      <c r="AD105">
        <v>1</v>
      </c>
      <c r="AE105" t="s">
        <v>125</v>
      </c>
      <c r="AG105">
        <v>1300</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IF(OR(ISNUMBER(AC105),AC105="삭제",ISBLANK(AC105)),"",
IF(LEFT(AC105,5)="Equip",IF(MID(AC105,7,1)="4","전설",""),
IF(LEFT(AC105,5)="Actor",IF(MID(AC105,7,1)="2","전설",""),
"그외없음")))</f>
        <v/>
      </c>
      <c r="AJ105" t="str">
        <f>IF(ISBLANK($AB105),"",
IF(AND($B105&gt;=VLOOKUP($AB105,$AP:$AS,3,0),$B105&lt;=VLOOKUP($AB105,$AP:$AS,4,0)),"","슬롯타입이상"))</f>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주홍 스킨</v>
      </c>
      <c r="AL105">
        <v>1</v>
      </c>
      <c r="AM105" t="str">
        <f ca="1">IF(ROW()=2,AN105,OFFSET(AM105,-1,0)&amp;IF(LEN(AN105)=0,"",","&amp;AN105))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v>
      </c>
      <c r="AN105" t="str">
        <f ca="1">IF(AL105&lt;&gt;1,"",
"{"""&amp;A$1&amp;""":"&amp;A105
&amp;","""&amp;B$1&amp;""":"&amp;B105
&amp;IF(LEN(AA105)=0,"",","""&amp;AA$1&amp;""":"""&amp;AA105&amp;"""")
&amp;IF(LEN(AC105)=0,"",","""&amp;AC$1&amp;""":"""&amp;AC105&amp;"""")
&amp;IF(LEN(AD105)=0,"",","""&amp;AD$1&amp;""":"&amp;AD105)
&amp;IF(LEN(AE105)=0,"",","""&amp;AE$1&amp;""":"""&amp;AE105&amp;"""")
&amp;IF(LEN(AF105)=0,"",","""&amp;AF$1&amp;""":"&amp;AF105)
&amp;IF(LEN(AG105)=0,"",","""&amp;AG$1&amp;""":"&amp;AG105)&amp;"}")</f>
        <v>{"dy":11,"sl":3,"tp":"fe","vl":"Equip5102","cn":1,"pt":"GO","pr":1300}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16"/>
        <v>1.3495276653171391E-2</v>
      </c>
      <c r="BQ105">
        <f t="shared" ca="1" si="17"/>
        <v>2.8275212064090487E-2</v>
      </c>
      <c r="BR105">
        <f t="shared" ca="1" si="18"/>
        <v>1.0193679918450561E-2</v>
      </c>
      <c r="BS105">
        <f t="shared" ca="1" si="19"/>
        <v>0.83265856950067552</v>
      </c>
      <c r="BT105">
        <f t="shared" ca="1" si="20"/>
        <v>0.80772855796418475</v>
      </c>
      <c r="BU105">
        <f t="shared" ca="1" si="21"/>
        <v>0.62895005096839918</v>
      </c>
      <c r="BV105" t="str">
        <f ca="1">OFFSET([1]EquipTable!$A$1,ROW()-1,0)</f>
        <v>Equip7201</v>
      </c>
    </row>
    <row r="106" spans="1:74">
      <c r="A106">
        <v>11</v>
      </c>
      <c r="B106">
        <v>4</v>
      </c>
      <c r="C106">
        <f>IF(B106&lt;=9,0,
IF(B106=10,1,2))</f>
        <v>0</v>
      </c>
      <c r="D106">
        <f ca="1">RAND()</f>
        <v>0.75879719728354411</v>
      </c>
      <c r="E106">
        <f ca="1">RAND()</f>
        <v>0.93020349600888386</v>
      </c>
      <c r="F106">
        <f ca="1">RAND()</f>
        <v>0.49371233337896947</v>
      </c>
      <c r="G106">
        <f ca="1">RAND()</f>
        <v>0.30275721508808628</v>
      </c>
      <c r="H106">
        <f ca="1">RAND()</f>
        <v>0.6225757312832334</v>
      </c>
      <c r="I106">
        <f ca="1">RAND()</f>
        <v>0.26463600877132465</v>
      </c>
      <c r="M106" t="str">
        <f ca="1">IF(LEN(J106)&lt;&gt;0,J106,VLOOKUP(D106+$B106,$BJ:$BK,MATCH($BK$1,$BJ$1:$BK$1,0),1))</f>
        <v>안 지정 캐릭터 PP 일반등급</v>
      </c>
      <c r="N106">
        <f ca="1">IF(LEN(K106)&lt;&gt;0,
  IF(LEN($J106)=0,"두 칸 모두 입력",
  IF($J106="지정 장비",K106,INDEX($CA:$CA,MATCH(K106,$CB:$CB,0)))),
IF($M106="삭제","삭제",
IF($M106="지정 장비",VLOOKUP($E106,OFFSET($BS:$BV,0,IF($B106=6,1,IF($B106=7,2,0))),MATCH($BV$1,OFFSET($BS$1:$BV$1,0,IF($B106=6,1,IF($B106=7,2,0))),0),1),
IF(OR($M106="캐릭터 상자 일반등급",$M106="캐릭터 상자 영웅등급"),"삭제",
IF(OR($M106="지정 캐릭터",$M106="지정 캐릭터 PP",IF(ISERROR(FIND("지정 캐릭터 LBP",$M106)),0,1)),
  IF(AND(OR($B106=10,$B106=11),$M106=OFFSET($M106,-1,0)),OFFSET(N106,-1,0),VLOOKUP($E106,$BZ:$CA,MATCH($CA$1,$BZ$1:$CA$1,0),1)),
IF(OR($M106="안 지정 캐릭터 영웅등급",$M106="안 지정 캐릭터 PP 일반등급",$M106="안 지정 캐릭터 PP 영웅등급"),
  IF(AND(OR($B106=10,$B106=11),$M106=OFFSET($M106,-1,0)),OFFSET(N106,-1,0),INT($E106*100000)),
"그외없음"))))))</f>
        <v>93020</v>
      </c>
      <c r="O106">
        <f ca="1">IF(LEN(L106)&lt;&gt;0,
  IF(OR(LEN($J106)=0,LEN($K106)=0),"세 칸 모두 입력",L106),
IF($M106="삭제","삭제",
IF(OR($M106="지정 장비",$M106="캐릭터 상자 일반등급",$M106="캐릭터 상자 영웅등급",$M106="지정 캐릭터",IF(ISERROR(FIND("지정 캐릭터 LBP",$M106)),0,1),$M106="안 지정 캐릭터 영웅등급"),1,
IF($M106="지정 캐릭터 PP",
  IF(AND(OR($B106=10,$B106=11),$M106=OFFSET($M106,-1,0)),OFFSET(O106,-1,0),
    VLOOKUP($M106,$AP:$BB,MATCH($AX$1,$AP$1:$BB$1,0),0)+INT($E106*(VLOOKUP($M106,$AP:$BB,MATCH($AY$1,$AP$1:$BB$1,0),0)-VLOOKUP($M106,$AP:$BB,MATCH($AX$1,$AP$1:$BB$1,0),0)+1))),
IF(OR($M106="안 지정 캐릭터 PP 일반등급",$M106="안 지정 캐릭터 PP 영웅등급"),
  IF(AND(OR($B106=10,$B106=11),$M106=OFFSET($M106,-1,0)),OFFSET(O106,-1,0),
    VLOOKUP($M106,$AP:$BB,MATCH($AX$1,$AP$1:$BB$1,0),0)+INT($E106*(VLOOKUP($M106,$AP:$BB,MATCH($AY$1,$AP$1:$BB$1,0),0)-VLOOKUP($M106,$AP:$BB,MATCH($AX$1,$AP$1:$BB$1,0),0)+1))),
"그외없음")))))</f>
        <v>14</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4200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ca="1">IF(OR(ISNUMBER(N106),N106="삭제",ISBLANK(N106)),"",
IF(LEFT(N106,5)="Equip",IF(MID(N106,7,1)="4","전설",""),
IF(LEFT(N106,5)="Actor",IF(MID(N106,7,1)="2","전설",""),
"그외없음")))</f>
        <v/>
      </c>
      <c r="U106" t="s">
        <v>92</v>
      </c>
      <c r="V106">
        <v>81752</v>
      </c>
      <c r="W106">
        <v>13</v>
      </c>
      <c r="X106" t="s">
        <v>125</v>
      </c>
      <c r="Z106">
        <v>1300</v>
      </c>
      <c r="AA106" t="str">
        <f ca="1">IF(ISBLANK(AB106),"",
VLOOKUP(AB106,OFFSET(INDIRECT("$A:$B"),0,MATCH(AB$1&amp;"_Verify",INDIRECT("$1:$1"),0)-1),2,0)
)</f>
        <v>upn</v>
      </c>
      <c r="AB106" t="s">
        <v>92</v>
      </c>
      <c r="AC106">
        <v>71752</v>
      </c>
      <c r="AD106">
        <v>6</v>
      </c>
      <c r="AE106" t="s">
        <v>125</v>
      </c>
      <c r="AG106">
        <v>1800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IF(OR(ISNUMBER(AC106),AC106="삭제",ISBLANK(AC106)),"",
IF(LEFT(AC106,5)="Equip",IF(MID(AC106,7,1)="4","전설",""),
IF(LEFT(AC106,5)="Actor",IF(MID(AC106,7,1)="2","전설",""),
"그외없음")))</f>
        <v/>
      </c>
      <c r="AJ106" t="str">
        <f>IF(ISBLANK($AB106),"",
IF(AND($B106&gt;=VLOOKUP($AB106,$AP:$AS,3,0),$B106&lt;=VLOOKUP($AB106,$AP:$AS,4,0)),"","슬롯타입이상"))</f>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ca="1">IF(ROW()=2,AN106,OFFSET(AM106,-1,0)&amp;IF(LEN(AN106)=0,"",","&amp;AN106))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v>
      </c>
      <c r="AN106" t="str">
        <f ca="1">IF(AL106&lt;&gt;1,"",
"{"""&amp;A$1&amp;""":"&amp;A106
&amp;","""&amp;B$1&amp;""":"&amp;B106
&amp;IF(LEN(AA106)=0,"",","""&amp;AA$1&amp;""":"""&amp;AA106&amp;"""")
&amp;IF(LEN(AC106)=0,"",","""&amp;AC$1&amp;""":"""&amp;AC106&amp;"""")
&amp;IF(LEN(AD106)=0,"",","""&amp;AD$1&amp;""":"&amp;AD106)
&amp;IF(LEN(AE106)=0,"",","""&amp;AE$1&amp;""":"""&amp;AE106&amp;"""")
&amp;IF(LEN(AF106)=0,"",","""&amp;AF$1&amp;""":"&amp;AF106)
&amp;IF(LEN(AG106)=0,"",","""&amp;AG$1&amp;""":"&amp;AG106)&amp;"}")</f>
        <v>{"dy":11,"sl":4,"tp":"upn","vl":"71752","cn":6,"pt":"GO","pr":1800}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16"/>
        <v>1.3495276653171391E-2</v>
      </c>
      <c r="BQ106">
        <f t="shared" ca="1" si="17"/>
        <v>2.8275212064090487E-2</v>
      </c>
      <c r="BR106">
        <f t="shared" ca="1" si="18"/>
        <v>1.0193679918450561E-2</v>
      </c>
      <c r="BS106">
        <f t="shared" ca="1" si="19"/>
        <v>0.84615384615384692</v>
      </c>
      <c r="BT106">
        <f t="shared" ca="1" si="20"/>
        <v>0.83600377002827519</v>
      </c>
      <c r="BU106">
        <f t="shared" ca="1" si="21"/>
        <v>0.63914373088684973</v>
      </c>
      <c r="BV106" t="str">
        <f ca="1">OFFSET([1]EquipTable!$A$1,ROW()-1,0)</f>
        <v>Equip7202</v>
      </c>
    </row>
    <row r="107" spans="1:74">
      <c r="A107">
        <v>11</v>
      </c>
      <c r="B107">
        <v>5</v>
      </c>
      <c r="C107">
        <f>IF(B107&lt;=9,0,
IF(B107=10,1,2))</f>
        <v>0</v>
      </c>
      <c r="D107">
        <f ca="1">RAND()</f>
        <v>0.86380975168913965</v>
      </c>
      <c r="E107">
        <f ca="1">RAND()</f>
        <v>0.24581065555764181</v>
      </c>
      <c r="F107">
        <f ca="1">RAND()</f>
        <v>0.42295477727634945</v>
      </c>
      <c r="G107">
        <f ca="1">RAND()</f>
        <v>0.46453303062759377</v>
      </c>
      <c r="H107">
        <f ca="1">RAND()</f>
        <v>0.8138760907212913</v>
      </c>
      <c r="I107">
        <f ca="1">RAND()</f>
        <v>0.18751376372183326</v>
      </c>
      <c r="M107" t="str">
        <f ca="1">IF(LEN(J107)&lt;&gt;0,J107,VLOOKUP(D107+$B107,$BJ:$BK,MATCH($BK$1,$BJ$1:$BK$1,0),1))</f>
        <v>안 지정 캐릭터 PP 일반등급</v>
      </c>
      <c r="N107">
        <f ca="1">IF(LEN(K107)&lt;&gt;0,
  IF(LEN($J107)=0,"두 칸 모두 입력",
  IF($J107="지정 장비",K107,INDEX($CA:$CA,MATCH(K107,$CB:$CB,0)))),
IF($M107="삭제","삭제",
IF($M107="지정 장비",VLOOKUP($E107,OFFSET($BS:$BV,0,IF($B107=6,1,IF($B107=7,2,0))),MATCH($BV$1,OFFSET($BS$1:$BV$1,0,IF($B107=6,1,IF($B107=7,2,0))),0),1),
IF(OR($M107="캐릭터 상자 일반등급",$M107="캐릭터 상자 영웅등급"),"삭제",
IF(OR($M107="지정 캐릭터",$M107="지정 캐릭터 PP",IF(ISERROR(FIND("지정 캐릭터 LBP",$M107)),0,1)),
  IF(AND(OR($B107=10,$B107=11),$M107=OFFSET($M107,-1,0)),OFFSET(N107,-1,0),VLOOKUP($E107,$BZ:$CA,MATCH($CA$1,$BZ$1:$CA$1,0),1)),
IF(OR($M107="안 지정 캐릭터 영웅등급",$M107="안 지정 캐릭터 PP 일반등급",$M107="안 지정 캐릭터 PP 영웅등급"),
  IF(AND(OR($B107=10,$B107=11),$M107=OFFSET($M107,-1,0)),OFFSET(N107,-1,0),INT($E107*100000)),
"그외없음"))))))</f>
        <v>24581</v>
      </c>
      <c r="O107">
        <f ca="1">IF(LEN(L107)&lt;&gt;0,
  IF(OR(LEN($J107)=0,LEN($K107)=0),"세 칸 모두 입력",L107),
IF($M107="삭제","삭제",
IF(OR($M107="지정 장비",$M107="캐릭터 상자 일반등급",$M107="캐릭터 상자 영웅등급",$M107="지정 캐릭터",IF(ISERROR(FIND("지정 캐릭터 LBP",$M107)),0,1),$M107="안 지정 캐릭터 영웅등급"),1,
IF($M107="지정 캐릭터 PP",
  IF(AND(OR($B107=10,$B107=11),$M107=OFFSET($M107,-1,0)),OFFSET(O107,-1,0),
    VLOOKUP($M107,$AP:$BB,MATCH($AX$1,$AP$1:$BB$1,0),0)+INT($E107*(VLOOKUP($M107,$AP:$BB,MATCH($AY$1,$AP$1:$BB$1,0),0)-VLOOKUP($M107,$AP:$BB,MATCH($AX$1,$AP$1:$BB$1,0),0)+1))),
IF(OR($M107="안 지정 캐릭터 PP 일반등급",$M107="안 지정 캐릭터 PP 영웅등급"),
  IF(AND(OR($B107=10,$B107=11),$M107=OFFSET($M107,-1,0)),OFFSET(O107,-1,0),
    VLOOKUP($M107,$AP:$BB,MATCH($AX$1,$AP$1:$BB$1,0),0)+INT($E107*(VLOOKUP($M107,$AP:$BB,MATCH($AY$1,$AP$1:$BB$1,0),0)-VLOOKUP($M107,$AP:$BB,MATCH($AX$1,$AP$1:$BB$1,0),0)+1))),
"그외없음")))))</f>
        <v>5</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1500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ca="1">IF(OR(ISNUMBER(N107),N107="삭제",ISBLANK(N107)),"",
IF(LEFT(N107,5)="Equip",IF(MID(N107,7,1)="4","전설",""),
IF(LEFT(N107,5)="Actor",IF(MID(N107,7,1)="2","전설",""),
"그외없음")))</f>
        <v/>
      </c>
      <c r="U107" t="s">
        <v>92</v>
      </c>
      <c r="V107">
        <v>60496</v>
      </c>
      <c r="W107">
        <v>12</v>
      </c>
      <c r="X107" t="s">
        <v>125</v>
      </c>
      <c r="Z107">
        <v>1200</v>
      </c>
      <c r="AA107" t="str">
        <f ca="1">IF(ISBLANK(AB107),"",
VLOOKUP(AB107,OFFSET(INDIRECT("$A:$B"),0,MATCH(AB$1&amp;"_Verify",INDIRECT("$1:$1"),0)-1),2,0)
)</f>
        <v>fe</v>
      </c>
      <c r="AB107" t="s">
        <v>82</v>
      </c>
      <c r="AC107" t="s">
        <v>191</v>
      </c>
      <c r="AD107">
        <v>1</v>
      </c>
      <c r="AE107" t="s">
        <v>125</v>
      </c>
      <c r="AG107">
        <v>2300</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IF(OR(ISNUMBER(AC107),AC107="삭제",ISBLANK(AC107)),"",
IF(LEFT(AC107,5)="Equip",IF(MID(AC107,7,1)="4","전설",""),
IF(LEFT(AC107,5)="Actor",IF(MID(AC107,7,1)="2","전설",""),
"그외없음")))</f>
        <v/>
      </c>
      <c r="AJ107" t="str">
        <f>IF(ISBLANK($AB107),"",
IF(AND($B107&gt;=VLOOKUP($AB107,$AP:$AS,3,0),$B107&lt;=VLOOKUP($AB107,$AP:$AS,4,0)),"","슬롯타입이상"))</f>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까마귀 리볼버</v>
      </c>
      <c r="AL107">
        <v>1</v>
      </c>
      <c r="AM107" t="str">
        <f ca="1">IF(ROW()=2,AN107,OFFSET(AM107,-1,0)&amp;IF(LEN(AN107)=0,"",","&amp;AN107))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v>
      </c>
      <c r="AN107" t="str">
        <f ca="1">IF(AL107&lt;&gt;1,"",
"{"""&amp;A$1&amp;""":"&amp;A107
&amp;","""&amp;B$1&amp;""":"&amp;B107
&amp;IF(LEN(AA107)=0,"",","""&amp;AA$1&amp;""":"""&amp;AA107&amp;"""")
&amp;IF(LEN(AC107)=0,"",","""&amp;AC$1&amp;""":"""&amp;AC107&amp;"""")
&amp;IF(LEN(AD107)=0,"",","""&amp;AD$1&amp;""":"&amp;AD107)
&amp;IF(LEN(AE107)=0,"",","""&amp;AE$1&amp;""":"""&amp;AE107&amp;"""")
&amp;IF(LEN(AF107)=0,"",","""&amp;AF$1&amp;""":"&amp;AF107)
&amp;IF(LEN(AG107)=0,"",","""&amp;AG$1&amp;""":"&amp;AG107)&amp;"}")</f>
        <v>{"dy":11,"sl":5,"tp":"fe","vl":"Equip6001","cn":1,"pt":"GO","pr":2300}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16"/>
        <v>1.3495276653171391E-2</v>
      </c>
      <c r="BQ107">
        <f t="shared" ca="1" si="17"/>
        <v>2.8275212064090487E-2</v>
      </c>
      <c r="BR107">
        <f t="shared" ca="1" si="18"/>
        <v>1.0193679918450561E-2</v>
      </c>
      <c r="BS107">
        <f t="shared" ca="1" si="19"/>
        <v>0.85964912280701833</v>
      </c>
      <c r="BT107">
        <f t="shared" ca="1" si="20"/>
        <v>0.86427898209236564</v>
      </c>
      <c r="BU107">
        <f t="shared" ca="1" si="21"/>
        <v>0.64933741080530027</v>
      </c>
      <c r="BV107" t="str">
        <f ca="1">OFFSET([1]EquipTable!$A$1,ROW()-1,0)</f>
        <v>Equip7301</v>
      </c>
    </row>
    <row r="108" spans="1:74">
      <c r="A108">
        <v>11</v>
      </c>
      <c r="B108">
        <v>6</v>
      </c>
      <c r="C108">
        <f>IF(B108&lt;=9,0,
IF(B108=10,1,2))</f>
        <v>0</v>
      </c>
      <c r="D108">
        <f ca="1">RAND()</f>
        <v>4.6033473717292273E-2</v>
      </c>
      <c r="E108">
        <f ca="1">RAND()</f>
        <v>0.76140694780995688</v>
      </c>
      <c r="F108">
        <f ca="1">RAND()</f>
        <v>0.70965363542691728</v>
      </c>
      <c r="G108">
        <f ca="1">RAND()</f>
        <v>4.9739332792574253E-2</v>
      </c>
      <c r="H108">
        <f ca="1">RAND()</f>
        <v>5.9865010401051966E-2</v>
      </c>
      <c r="I108">
        <f ca="1">RAND()</f>
        <v>0.55820655502922523</v>
      </c>
      <c r="M108" t="str">
        <f ca="1">IF(LEN(J108)&lt;&gt;0,J108,VLOOKUP(D108+$B108,$BJ:$BK,MATCH($BK$1,$BJ$1:$BK$1,0),1))</f>
        <v>지정 장비</v>
      </c>
      <c r="N108" t="str">
        <f ca="1">IF(LEN(K108)&lt;&gt;0,
  IF(LEN($J108)=0,"두 칸 모두 입력",
  IF($J108="지정 장비",K108,INDEX($CA:$CA,MATCH(K108,$CB:$CB,0)))),
IF($M108="삭제","삭제",
IF($M108="지정 장비",VLOOKUP($E108,OFFSET($BS:$BV,0,IF($B108=6,1,IF($B108=7,2,0))),MATCH($BV$1,OFFSET($BS$1:$BV$1,0,IF($B108=6,1,IF($B108=7,2,0))),0),1),
IF(OR($M108="캐릭터 상자 일반등급",$M108="캐릭터 상자 영웅등급"),"삭제",
IF(OR($M108="지정 캐릭터",$M108="지정 캐릭터 PP",IF(ISERROR(FIND("지정 캐릭터 LBP",$M108)),0,1)),
  IF(AND(OR($B108=10,$B108=11),$M108=OFFSET($M108,-1,0)),OFFSET(N108,-1,0),VLOOKUP($E108,$BZ:$CA,MATCH($CA$1,$BZ$1:$CA$1,0),1)),
IF(OR($M108="안 지정 캐릭터 영웅등급",$M108="안 지정 캐릭터 PP 일반등급",$M108="안 지정 캐릭터 PP 영웅등급"),
  IF(AND(OR($B108=10,$B108=11),$M108=OFFSET($M108,-1,0)),OFFSET(N108,-1,0),INT($E108*100000)),
"그외없음"))))))</f>
        <v>Equip7101</v>
      </c>
      <c r="O108">
        <f ca="1">IF(LEN(L108)&lt;&gt;0,
  IF(OR(LEN($J108)=0,LEN($K108)=0),"세 칸 모두 입력",L108),
IF($M108="삭제","삭제",
IF(OR($M108="지정 장비",$M108="캐릭터 상자 일반등급",$M108="캐릭터 상자 영웅등급",$M108="지정 캐릭터",IF(ISERROR(FIND("지정 캐릭터 LBP",$M108)),0,1),$M108="안 지정 캐릭터 영웅등급"),1,
IF($M108="지정 캐릭터 PP",
  IF(AND(OR($B108=10,$B108=11),$M108=OFFSET($M108,-1,0)),OFFSET(O108,-1,0),
    VLOOKUP($M108,$AP:$BB,MATCH($AX$1,$AP$1:$BB$1,0),0)+INT($E108*(VLOOKUP($M108,$AP:$BB,MATCH($AY$1,$AP$1:$BB$1,0),0)-VLOOKUP($M108,$AP:$BB,MATCH($AX$1,$AP$1:$BB$1,0),0)+1))),
IF(OR($M108="안 지정 캐릭터 PP 일반등급",$M108="안 지정 캐릭터 PP 영웅등급"),
  IF(AND(OR($B108=10,$B108=11),$M108=OFFSET($M108,-1,0)),OFFSET(O108,-1,0),
    VLOOKUP($M108,$AP:$BB,MATCH($AX$1,$AP$1:$BB$1,0),0)+INT($E108*(VLOOKUP($M108,$AP:$BB,MATCH($AY$1,$AP$1:$BB$1,0),0)-VLOOKUP($M108,$AP:$BB,MATCH($AX$1,$AP$1:$BB$1,0),0)+1))),
"그외없음")))))</f>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3600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ca="1">IF(OR(ISNUMBER(N108),N108="삭제",ISBLANK(N108)),"",
IF(LEFT(N108,5)="Equip",IF(MID(N108,7,1)="4","전설",""),
IF(LEFT(N108,5)="Actor",IF(MID(N108,7,1)="2","전설",""),
"그외없음")))</f>
        <v/>
      </c>
      <c r="U108" t="s">
        <v>82</v>
      </c>
      <c r="V108" t="s">
        <v>110</v>
      </c>
      <c r="W108">
        <v>1</v>
      </c>
      <c r="X108" t="s">
        <v>125</v>
      </c>
      <c r="Z108">
        <v>3200</v>
      </c>
      <c r="AA108" t="str">
        <f ca="1">IF(ISBLANK(AB108),"",
VLOOKUP(AB108,OFFSET(INDIRECT("$A:$B"),0,MATCH(AB$1&amp;"_Verify",INDIRECT("$1:$1"),0)-1),2,0)
)</f>
        <v>fe</v>
      </c>
      <c r="AB108" t="s">
        <v>82</v>
      </c>
      <c r="AC108" t="s">
        <v>253</v>
      </c>
      <c r="AD108">
        <v>1</v>
      </c>
      <c r="AE108" t="s">
        <v>125</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IF(OR(ISNUMBER(AC108),AC108="삭제",ISBLANK(AC108)),"",
IF(LEFT(AC108,5)="Equip",IF(MID(AC108,7,1)="4","전설",""),
IF(LEFT(AC108,5)="Actor",IF(MID(AC108,7,1)="2","전설",""),
"그외없음")))</f>
        <v/>
      </c>
      <c r="AJ108" t="str">
        <f>IF(ISBLANK($AB108),"",
IF(AND($B108&gt;=VLOOKUP($AB108,$AP:$AS,3,0),$B108&lt;=VLOOKUP($AB108,$AP:$AS,4,0)),"","슬롯타입이상"))</f>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ca="1">IF(ROW()=2,AN108,OFFSET(AM108,-1,0)&amp;IF(LEN(AN108)=0,"",","&amp;AN108))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v>
      </c>
      <c r="AN108" t="str">
        <f ca="1">IF(AL108&lt;&gt;1,"",
"{"""&amp;A$1&amp;""":"&amp;A108
&amp;","""&amp;B$1&amp;""":"&amp;B108
&amp;IF(LEN(AA108)=0,"",","""&amp;AA$1&amp;""":"""&amp;AA108&amp;"""")
&amp;IF(LEN(AC108)=0,"",","""&amp;AC$1&amp;""":"""&amp;AC108&amp;"""")
&amp;IF(LEN(AD108)=0,"",","""&amp;AD$1&amp;""":"&amp;AD108)
&amp;IF(LEN(AE108)=0,"",","""&amp;AE$1&amp;""":"""&amp;AE108&amp;"""")
&amp;IF(LEN(AF108)=0,"",","""&amp;AF$1&amp;""":"&amp;AF108)
&amp;IF(LEN(AG108)=0,"",","""&amp;AG$1&amp;""":"&amp;AG108)&amp;"}")</f>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16"/>
        <v>1.3495276653171391E-2</v>
      </c>
      <c r="BQ108">
        <f t="shared" ca="1" si="17"/>
        <v>2.8275212064090487E-2</v>
      </c>
      <c r="BR108">
        <f t="shared" ca="1" si="18"/>
        <v>1.0193679918450561E-2</v>
      </c>
      <c r="BS108">
        <f t="shared" ca="1" si="19"/>
        <v>0.87314439946018974</v>
      </c>
      <c r="BT108">
        <f t="shared" ca="1" si="20"/>
        <v>0.89255419415645609</v>
      </c>
      <c r="BU108">
        <f t="shared" ca="1" si="21"/>
        <v>0.65953109072375082</v>
      </c>
      <c r="BV108" t="str">
        <f ca="1">OFFSET([1]EquipTable!$A$1,ROW()-1,0)</f>
        <v>Equip7302</v>
      </c>
    </row>
    <row r="109" spans="1:74">
      <c r="A109">
        <v>11</v>
      </c>
      <c r="B109">
        <v>7</v>
      </c>
      <c r="C109">
        <f>IF(B109&lt;=9,0,
IF(B109=10,1,2))</f>
        <v>0</v>
      </c>
      <c r="D109">
        <f ca="1">RAND()</f>
        <v>0.45126336787399757</v>
      </c>
      <c r="E109">
        <f ca="1">RAND()</f>
        <v>0.95227310782858576</v>
      </c>
      <c r="F109">
        <f ca="1">RAND()</f>
        <v>0.25269963387801941</v>
      </c>
      <c r="G109">
        <f ca="1">RAND()</f>
        <v>0.39835815998969992</v>
      </c>
      <c r="H109">
        <f ca="1">RAND()</f>
        <v>0.70098818939819685</v>
      </c>
      <c r="I109">
        <f ca="1">RAND()</f>
        <v>0.26405457366173835</v>
      </c>
      <c r="M109" t="str">
        <f ca="1">IF(LEN(J109)&lt;&gt;0,J109,VLOOKUP(D109+$B109,$BJ:$BK,MATCH($BK$1,$BJ$1:$BK$1,0),1))</f>
        <v>지정 장비</v>
      </c>
      <c r="N109" t="str">
        <f ca="1">IF(LEN(K109)&lt;&gt;0,
  IF(LEN($J109)=0,"두 칸 모두 입력",
  IF($J109="지정 장비",K109,INDEX($CA:$CA,MATCH(K109,$CB:$CB,0)))),
IF($M109="삭제","삭제",
IF($M109="지정 장비",VLOOKUP($E109,OFFSET($BS:$BV,0,IF($B109=6,1,IF($B109=7,2,0))),MATCH($BV$1,OFFSET($BS$1:$BV$1,0,IF($B109=6,1,IF($B109=7,2,0))),0),1),
IF(OR($M109="캐릭터 상자 일반등급",$M109="캐릭터 상자 영웅등급"),"삭제",
IF(OR($M109="지정 캐릭터",$M109="지정 캐릭터 PP",IF(ISERROR(FIND("지정 캐릭터 LBP",$M109)),0,1)),
  IF(AND(OR($B109=10,$B109=11),$M109=OFFSET($M109,-1,0)),OFFSET(N109,-1,0),VLOOKUP($E109,$BZ:$CA,MATCH($CA$1,$BZ$1:$CA$1,0),1)),
IF(OR($M109="안 지정 캐릭터 영웅등급",$M109="안 지정 캐릭터 PP 일반등급",$M109="안 지정 캐릭터 PP 영웅등급"),
  IF(AND(OR($B109=10,$B109=11),$M109=OFFSET($M109,-1,0)),OFFSET(N109,-1,0),INT($E109*100000)),
"그외없음"))))))</f>
        <v>Equip8301</v>
      </c>
      <c r="O109">
        <f ca="1">IF(LEN(L109)&lt;&gt;0,
  IF(OR(LEN($J109)=0,LEN($K109)=0),"세 칸 모두 입력",L109),
IF($M109="삭제","삭제",
IF(OR($M109="지정 장비",$M109="캐릭터 상자 일반등급",$M109="캐릭터 상자 영웅등급",$M109="지정 캐릭터",IF(ISERROR(FIND("지정 캐릭터 LBP",$M109)),0,1),$M109="안 지정 캐릭터 영웅등급"),1,
IF($M109="지정 캐릭터 PP",
  IF(AND(OR($B109=10,$B109=11),$M109=OFFSET($M109,-1,0)),OFFSET(O109,-1,0),
    VLOOKUP($M109,$AP:$BB,MATCH($AX$1,$AP$1:$BB$1,0),0)+INT($E109*(VLOOKUP($M109,$AP:$BB,MATCH($AY$1,$AP$1:$BB$1,0),0)-VLOOKUP($M109,$AP:$BB,MATCH($AX$1,$AP$1:$BB$1,0),0)+1))),
IF(OR($M109="안 지정 캐릭터 PP 일반등급",$M109="안 지정 캐릭터 PP 영웅등급"),
  IF(AND(OR($B109=10,$B109=11),$M109=OFFSET($M109,-1,0)),OFFSET(O109,-1,0),
    VLOOKUP($M109,$AP:$BB,MATCH($AX$1,$AP$1:$BB$1,0),0)+INT($E109*(VLOOKUP($M109,$AP:$BB,MATCH($AY$1,$AP$1:$BB$1,0),0)-VLOOKUP($M109,$AP:$BB,MATCH($AX$1,$AP$1:$BB$1,0),0)+1))),
"그외없음")))))</f>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74100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ca="1">IF(OR(ISNUMBER(N109),N109="삭제",ISBLANK(N109)),"",
IF(LEFT(N109,5)="Equip",IF(MID(N109,7,1)="4","전설",""),
IF(LEFT(N109,5)="Actor",IF(MID(N109,7,1)="2","전설",""),
"그외없음")))</f>
        <v/>
      </c>
      <c r="U109" t="s">
        <v>82</v>
      </c>
      <c r="V109" t="s">
        <v>200</v>
      </c>
      <c r="W109">
        <v>1</v>
      </c>
      <c r="X109" t="s">
        <v>125</v>
      </c>
      <c r="Z109">
        <v>700</v>
      </c>
      <c r="AA109" t="str">
        <f ca="1">IF(ISBLANK(AB109),"",
VLOOKUP(AB109,OFFSET(INDIRECT("$A:$B"),0,MATCH(AB$1&amp;"_Verify",INDIRECT("$1:$1"),0)-1),2,0)
)</f>
        <v>uph</v>
      </c>
      <c r="AB109" t="s">
        <v>91</v>
      </c>
      <c r="AC109">
        <v>50496</v>
      </c>
      <c r="AD109">
        <v>9</v>
      </c>
      <c r="AE109" t="s">
        <v>125</v>
      </c>
      <c r="AG109">
        <v>2700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IF(OR(ISNUMBER(AC109),AC109="삭제",ISBLANK(AC109)),"",
IF(LEFT(AC109,5)="Equip",IF(MID(AC109,7,1)="4","전설",""),
IF(LEFT(AC109,5)="Actor",IF(MID(AC109,7,1)="2","전설",""),
"그외없음")))</f>
        <v/>
      </c>
      <c r="AJ109" t="str">
        <f>IF(ISBLANK($AB109),"",
IF(AND($B109&gt;=VLOOKUP($AB109,$AP:$AS,3,0),$B109&lt;=VLOOKUP($AB109,$AP:$AS,4,0)),"","슬롯타입이상"))</f>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ca="1">IF(ROW()=2,AN109,OFFSET(AM109,-1,0)&amp;IF(LEN(AN109)=0,"",","&amp;AN109))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v>
      </c>
      <c r="AN109" t="str">
        <f ca="1">IF(AL109&lt;&gt;1,"",
"{"""&amp;A$1&amp;""":"&amp;A109
&amp;","""&amp;B$1&amp;""":"&amp;B109
&amp;IF(LEN(AA109)=0,"",","""&amp;AA$1&amp;""":"""&amp;AA109&amp;"""")
&amp;IF(LEN(AC109)=0,"",","""&amp;AC$1&amp;""":"""&amp;AC109&amp;"""")
&amp;IF(LEN(AD109)=0,"",","""&amp;AD$1&amp;""":"&amp;AD109)
&amp;IF(LEN(AE109)=0,"",","""&amp;AE$1&amp;""":"""&amp;AE109&amp;"""")
&amp;IF(LEN(AF109)=0,"",","""&amp;AF$1&amp;""":"&amp;AF109)
&amp;IF(LEN(AG109)=0,"",","""&amp;AG$1&amp;""":"&amp;AG109)&amp;"}")</f>
        <v>{"dy":11,"sl":7,"tp":"uph","vl":"50496","cn":9,"pt":"GO","pr":2700}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16"/>
        <v>1.3495276653171392E-3</v>
      </c>
      <c r="BQ109">
        <f t="shared" ca="1" si="17"/>
        <v>9.4250706880301622E-4</v>
      </c>
      <c r="BR109">
        <f t="shared" ca="1" si="18"/>
        <v>1.0193679918450561E-3</v>
      </c>
      <c r="BS109">
        <f t="shared" ca="1" si="19"/>
        <v>0.88663967611336114</v>
      </c>
      <c r="BT109">
        <f t="shared" ca="1" si="20"/>
        <v>0.92082940622054654</v>
      </c>
      <c r="BU109">
        <f t="shared" ca="1" si="21"/>
        <v>0.66972477064220137</v>
      </c>
      <c r="BV109" t="str">
        <f ca="1">OFFSET([1]EquipTable!$A$1,ROW()-1,0)</f>
        <v>Equip7401</v>
      </c>
    </row>
    <row r="110" spans="1:74">
      <c r="A110">
        <v>11</v>
      </c>
      <c r="B110">
        <v>8</v>
      </c>
      <c r="C110">
        <f>IF(B110&lt;=9,0,
IF(B110=10,1,2))</f>
        <v>0</v>
      </c>
      <c r="D110">
        <f ca="1">RAND()</f>
        <v>0.38223237339197702</v>
      </c>
      <c r="E110">
        <f ca="1">RAND()</f>
        <v>0.60014566101748756</v>
      </c>
      <c r="F110">
        <f ca="1">RAND()</f>
        <v>0.72112333741193491</v>
      </c>
      <c r="G110">
        <f ca="1">RAND()</f>
        <v>0.70239348466754392</v>
      </c>
      <c r="H110">
        <f ca="1">RAND()</f>
        <v>0.95138721201430421</v>
      </c>
      <c r="I110">
        <f ca="1">RAND()</f>
        <v>0.71472085781074535</v>
      </c>
      <c r="M110" t="str">
        <f ca="1">IF(LEN(J110)&lt;&gt;0,J110,VLOOKUP(D110+$B110,$BJ:$BK,MATCH($BK$1,$BJ$1:$BK$1,0),1))</f>
        <v>삭제</v>
      </c>
      <c r="N110" t="str">
        <f ca="1">IF(LEN(K110)&lt;&gt;0,
  IF(LEN($J110)=0,"두 칸 모두 입력",
  IF($J110="지정 장비",K110,INDEX($CA:$CA,MATCH(K110,$CB:$CB,0)))),
IF($M110="삭제","삭제",
IF($M110="지정 장비",VLOOKUP($E110,OFFSET($BS:$BV,0,IF($B110=6,1,IF($B110=7,2,0))),MATCH($BV$1,OFFSET($BS$1:$BV$1,0,IF($B110=6,1,IF($B110=7,2,0))),0),1),
IF(OR($M110="캐릭터 상자 일반등급",$M110="캐릭터 상자 영웅등급"),"삭제",
IF(OR($M110="지정 캐릭터",$M110="지정 캐릭터 PP",IF(ISERROR(FIND("지정 캐릭터 LBP",$M110)),0,1)),
  IF(AND(OR($B110=10,$B110=11),$M110=OFFSET($M110,-1,0)),OFFSET(N110,-1,0),VLOOKUP($E110,$BZ:$CA,MATCH($CA$1,$BZ$1:$CA$1,0),1)),
IF(OR($M110="안 지정 캐릭터 영웅등급",$M110="안 지정 캐릭터 PP 일반등급",$M110="안 지정 캐릭터 PP 영웅등급"),
  IF(AND(OR($B110=10,$B110=11),$M110=OFFSET($M110,-1,0)),OFFSET(N110,-1,0),INT($E110*100000)),
"그외없음"))))))</f>
        <v>삭제</v>
      </c>
      <c r="O110" t="str">
        <f ca="1">IF(LEN(L110)&lt;&gt;0,
  IF(OR(LEN($J110)=0,LEN($K110)=0),"세 칸 모두 입력",L110),
IF($M110="삭제","삭제",
IF(OR($M110="지정 장비",$M110="캐릭터 상자 일반등급",$M110="캐릭터 상자 영웅등급",$M110="지정 캐릭터",IF(ISERROR(FIND("지정 캐릭터 LBP",$M110)),0,1),$M110="안 지정 캐릭터 영웅등급"),1,
IF($M110="지정 캐릭터 PP",
  IF(AND(OR($B110=10,$B110=11),$M110=OFFSET($M110,-1,0)),OFFSET(O110,-1,0),
    VLOOKUP($M110,$AP:$BB,MATCH($AX$1,$AP$1:$BB$1,0),0)+INT($E110*(VLOOKUP($M110,$AP:$BB,MATCH($AY$1,$AP$1:$BB$1,0),0)-VLOOKUP($M110,$AP:$BB,MATCH($AX$1,$AP$1:$BB$1,0),0)+1))),
IF(OR($M110="안 지정 캐릭터 PP 일반등급",$M110="안 지정 캐릭터 PP 영웅등급"),
  IF(AND(OR($B110=10,$B110=11),$M110=OFFSET($M110,-1,0)),OFFSET(O110,-1,0),
    VLOOKUP($M110,$AP:$BB,MATCH($AX$1,$AP$1:$BB$1,0),0)+INT($E110*(VLOOKUP($M110,$AP:$BB,MATCH($AY$1,$AP$1:$BB$1,0),0)-VLOOKUP($M110,$AP:$BB,MATCH($AX$1,$AP$1:$BB$1,0),0)+1))),
"그외없음")))))</f>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ca="1">IF(OR(ISNUMBER(N110),N110="삭제",ISBLANK(N110)),"",
IF(LEFT(N110,5)="Equip",IF(MID(N110,7,1)="4","전설",""),
IF(LEFT(N110,5)="Actor",IF(MID(N110,7,1)="2","전설",""),
"그외없음")))</f>
        <v/>
      </c>
      <c r="AA110" t="str">
        <f ca="1">IF(ISBLANK(AB110),"",
VLOOKUP(AB110,OFFSET(INDIRECT("$A:$B"),0,MATCH(AB$1&amp;"_Verify",INDIRECT("$1:$1"),0)-1),2,0)
)</f>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IF(OR(ISNUMBER(AC110),AC110="삭제",ISBLANK(AC110)),"",
IF(LEFT(AC110,5)="Equip",IF(MID(AC110,7,1)="4","전설",""),
IF(LEFT(AC110,5)="Actor",IF(MID(AC110,7,1)="2","전설",""),
"그외없음")))</f>
        <v/>
      </c>
      <c r="AJ110" t="str">
        <f>IF(ISBLANK($AB110),"",
IF(AND($B110&gt;=VLOOKUP($AB110,$AP:$AS,3,0),$B110&lt;=VLOOKUP($AB110,$AP:$AS,4,0)),"","슬롯타입이상"))</f>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ca="1">IF(ROW()=2,AN110,OFFSET(AM110,-1,0)&amp;IF(LEN(AN110)=0,"",","&amp;AN110))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v>
      </c>
      <c r="AN110" t="str">
        <f ca="1">IF(AL110&lt;&gt;1,"",
"{"""&amp;A$1&amp;""":"&amp;A110
&amp;","""&amp;B$1&amp;""":"&amp;B110
&amp;IF(LEN(AA110)=0,"",","""&amp;AA$1&amp;""":"""&amp;AA110&amp;"""")
&amp;IF(LEN(AC110)=0,"",","""&amp;AC$1&amp;""":"""&amp;AC110&amp;"""")
&amp;IF(LEN(AD110)=0,"",","""&amp;AD$1&amp;""":"&amp;AD110)
&amp;IF(LEN(AE110)=0,"",","""&amp;AE$1&amp;""":"""&amp;AE110&amp;"""")
&amp;IF(LEN(AF110)=0,"",","""&amp;AF$1&amp;""":"&amp;AF110)
&amp;IF(LEN(AG110)=0,"",","""&amp;AG$1&amp;""":"&amp;AG110)&amp;"}")</f>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16"/>
        <v>1.3495276653171392E-3</v>
      </c>
      <c r="BQ110">
        <f t="shared" ca="1" si="17"/>
        <v>9.4250706880301622E-4</v>
      </c>
      <c r="BR110">
        <f t="shared" ca="1" si="18"/>
        <v>1.0193679918450561E-3</v>
      </c>
      <c r="BS110">
        <f t="shared" ca="1" si="19"/>
        <v>0.88798920377867829</v>
      </c>
      <c r="BT110">
        <f t="shared" ca="1" si="20"/>
        <v>0.9217719132893496</v>
      </c>
      <c r="BU110">
        <f t="shared" ca="1" si="21"/>
        <v>0.67074413863404647</v>
      </c>
      <c r="BV110" t="str">
        <f ca="1">OFFSET([1]EquipTable!$A$1,ROW()-1,0)</f>
        <v>Equip7402</v>
      </c>
    </row>
    <row r="111" spans="1:74">
      <c r="A111">
        <v>11</v>
      </c>
      <c r="B111">
        <v>9</v>
      </c>
      <c r="C111">
        <f>IF(B111&lt;=9,0,
IF(B111=10,1,2))</f>
        <v>0</v>
      </c>
      <c r="D111">
        <f ca="1">RAND()</f>
        <v>0.85477658090845976</v>
      </c>
      <c r="E111">
        <f ca="1">RAND()</f>
        <v>0.42651985249247437</v>
      </c>
      <c r="F111">
        <f ca="1">RAND()</f>
        <v>0.36570308478642077</v>
      </c>
      <c r="G111">
        <f ca="1">RAND()</f>
        <v>0.78152383494710764</v>
      </c>
      <c r="H111">
        <f ca="1">RAND()</f>
        <v>5.259668736706502E-2</v>
      </c>
      <c r="I111">
        <f ca="1">RAND()</f>
        <v>0.39254731513447527</v>
      </c>
      <c r="M111" t="str">
        <f ca="1">IF(LEN(J111)&lt;&gt;0,J111,VLOOKUP(D111+$B111,$BJ:$BK,MATCH($BK$1,$BJ$1:$BK$1,0),1))</f>
        <v>삭제</v>
      </c>
      <c r="N111" t="str">
        <f ca="1">IF(LEN(K111)&lt;&gt;0,
  IF(LEN($J111)=0,"두 칸 모두 입력",
  IF($J111="지정 장비",K111,INDEX($CA:$CA,MATCH(K111,$CB:$CB,0)))),
IF($M111="삭제","삭제",
IF($M111="지정 장비",VLOOKUP($E111,OFFSET($BS:$BV,0,IF($B111=6,1,IF($B111=7,2,0))),MATCH($BV$1,OFFSET($BS$1:$BV$1,0,IF($B111=6,1,IF($B111=7,2,0))),0),1),
IF(OR($M111="캐릭터 상자 일반등급",$M111="캐릭터 상자 영웅등급"),"삭제",
IF(OR($M111="지정 캐릭터",$M111="지정 캐릭터 PP",IF(ISERROR(FIND("지정 캐릭터 LBP",$M111)),0,1)),
  IF(AND(OR($B111=10,$B111=11),$M111=OFFSET($M111,-1,0)),OFFSET(N111,-1,0),VLOOKUP($E111,$BZ:$CA,MATCH($CA$1,$BZ$1:$CA$1,0),1)),
IF(OR($M111="안 지정 캐릭터 영웅등급",$M111="안 지정 캐릭터 PP 일반등급",$M111="안 지정 캐릭터 PP 영웅등급"),
  IF(AND(OR($B111=10,$B111=11),$M111=OFFSET($M111,-1,0)),OFFSET(N111,-1,0),INT($E111*100000)),
"그외없음"))))))</f>
        <v>삭제</v>
      </c>
      <c r="O111" t="str">
        <f ca="1">IF(LEN(L111)&lt;&gt;0,
  IF(OR(LEN($J111)=0,LEN($K111)=0),"세 칸 모두 입력",L111),
IF($M111="삭제","삭제",
IF(OR($M111="지정 장비",$M111="캐릭터 상자 일반등급",$M111="캐릭터 상자 영웅등급",$M111="지정 캐릭터",IF(ISERROR(FIND("지정 캐릭터 LBP",$M111)),0,1),$M111="안 지정 캐릭터 영웅등급"),1,
IF($M111="지정 캐릭터 PP",
  IF(AND(OR($B111=10,$B111=11),$M111=OFFSET($M111,-1,0)),OFFSET(O111,-1,0),
    VLOOKUP($M111,$AP:$BB,MATCH($AX$1,$AP$1:$BB$1,0),0)+INT($E111*(VLOOKUP($M111,$AP:$BB,MATCH($AY$1,$AP$1:$BB$1,0),0)-VLOOKUP($M111,$AP:$BB,MATCH($AX$1,$AP$1:$BB$1,0),0)+1))),
IF(OR($M111="안 지정 캐릭터 PP 일반등급",$M111="안 지정 캐릭터 PP 영웅등급"),
  IF(AND(OR($B111=10,$B111=11),$M111=OFFSET($M111,-1,0)),OFFSET(O111,-1,0),
    VLOOKUP($M111,$AP:$BB,MATCH($AX$1,$AP$1:$BB$1,0),0)+INT($E111*(VLOOKUP($M111,$AP:$BB,MATCH($AY$1,$AP$1:$BB$1,0),0)-VLOOKUP($M111,$AP:$BB,MATCH($AX$1,$AP$1:$BB$1,0),0)+1))),
"그외없음")))))</f>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ca="1">IF(OR(ISNUMBER(N111),N111="삭제",ISBLANK(N111)),"",
IF(LEFT(N111,5)="Equip",IF(MID(N111,7,1)="4","전설",""),
IF(LEFT(N111,5)="Actor",IF(MID(N111,7,1)="2","전설",""),
"그외없음")))</f>
        <v/>
      </c>
      <c r="AA111" t="str">
        <f ca="1">IF(ISBLANK(AB111),"",
VLOOKUP(AB111,OFFSET(INDIRECT("$A:$B"),0,MATCH(AB$1&amp;"_Verify",INDIRECT("$1:$1"),0)-1),2,0)
)</f>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IF(OR(ISNUMBER(AC111),AC111="삭제",ISBLANK(AC111)),"",
IF(LEFT(AC111,5)="Equip",IF(MID(AC111,7,1)="4","전설",""),
IF(LEFT(AC111,5)="Actor",IF(MID(AC111,7,1)="2","전설",""),
"그외없음")))</f>
        <v/>
      </c>
      <c r="AJ111" t="str">
        <f>IF(ISBLANK($AB111),"",
IF(AND($B111&gt;=VLOOKUP($AB111,$AP:$AS,3,0),$B111&lt;=VLOOKUP($AB111,$AP:$AS,4,0)),"","슬롯타입이상"))</f>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ca="1">IF(ROW()=2,AN111,OFFSET(AM111,-1,0)&amp;IF(LEN(AN111)=0,"",","&amp;AN111))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v>
      </c>
      <c r="AN111" t="str">
        <f ca="1">IF(AL111&lt;&gt;1,"",
"{"""&amp;A$1&amp;""":"&amp;A111
&amp;","""&amp;B$1&amp;""":"&amp;B111
&amp;IF(LEN(AA111)=0,"",","""&amp;AA$1&amp;""":"""&amp;AA111&amp;"""")
&amp;IF(LEN(AC111)=0,"",","""&amp;AC$1&amp;""":"""&amp;AC111&amp;"""")
&amp;IF(LEN(AD111)=0,"",","""&amp;AD$1&amp;""":"&amp;AD111)
&amp;IF(LEN(AE111)=0,"",","""&amp;AE$1&amp;""":"""&amp;AE111&amp;"""")
&amp;IF(LEN(AF111)=0,"",","""&amp;AF$1&amp;""":"&amp;AF111)
&amp;IF(LEN(AG111)=0,"",","""&amp;AG$1&amp;""":"&amp;AG111)&amp;"}")</f>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16"/>
        <v>0</v>
      </c>
      <c r="BQ111">
        <f t="shared" ca="1" si="17"/>
        <v>0</v>
      </c>
      <c r="BR111">
        <f t="shared" ca="1" si="18"/>
        <v>0</v>
      </c>
      <c r="BS111">
        <f t="shared" ca="1" si="19"/>
        <v>0.88933873144399544</v>
      </c>
      <c r="BT111">
        <f t="shared" ca="1" si="20"/>
        <v>0.92271442035815265</v>
      </c>
      <c r="BU111">
        <f t="shared" ca="1" si="21"/>
        <v>0.67176350662589157</v>
      </c>
      <c r="BV111" t="str">
        <f ca="1">OFFSET([1]EquipTable!$A$1,ROW()-1,0)</f>
        <v>Equip7403</v>
      </c>
    </row>
    <row r="112" spans="1:74">
      <c r="A112">
        <v>12</v>
      </c>
      <c r="B112">
        <v>0</v>
      </c>
      <c r="C112">
        <f>IF(B112&lt;=9,0,
IF(B112=10,1,2))</f>
        <v>0</v>
      </c>
      <c r="D112">
        <f ca="1">RAND()</f>
        <v>0.53193236871441096</v>
      </c>
      <c r="E112">
        <f ca="1">RAND()</f>
        <v>0.86851637076985277</v>
      </c>
      <c r="F112">
        <f ca="1">RAND()</f>
        <v>0.14096903179779796</v>
      </c>
      <c r="G112">
        <f ca="1">RAND()</f>
        <v>0.40832663285227644</v>
      </c>
      <c r="H112">
        <f ca="1">RAND()</f>
        <v>0.3532236884604868</v>
      </c>
      <c r="I112">
        <f ca="1">RAND()</f>
        <v>0.66780672672295338</v>
      </c>
      <c r="M112" t="str">
        <f ca="1">IF(LEN(J112)&lt;&gt;0,J112,VLOOKUP(D112+$B112,$BJ:$BK,MATCH($BK$1,$BJ$1:$BK$1,0),1))</f>
        <v>지정 장비</v>
      </c>
      <c r="N112" t="str">
        <f ca="1">IF(LEN(K112)&lt;&gt;0,
  IF(LEN($J112)=0,"두 칸 모두 입력",
  IF($J112="지정 장비",K112,INDEX($CA:$CA,MATCH(K112,$CB:$CB,0)))),
IF($M112="삭제","삭제",
IF($M112="지정 장비",VLOOKUP($E112,OFFSET($BS:$BV,0,IF($B112=6,1,IF($B112=7,2,0))),MATCH($BV$1,OFFSET($BS$1:$BV$1,0,IF($B112=6,1,IF($B112=7,2,0))),0),1),
IF(OR($M112="캐릭터 상자 일반등급",$M112="캐릭터 상자 영웅등급"),"삭제",
IF(OR($M112="지정 캐릭터",$M112="지정 캐릭터 PP",IF(ISERROR(FIND("지정 캐릭터 LBP",$M112)),0,1)),
  IF(AND(OR($B112=10,$B112=11),$M112=OFFSET($M112,-1,0)),OFFSET(N112,-1,0),VLOOKUP($E112,$BZ:$CA,MATCH($CA$1,$BZ$1:$CA$1,0),1)),
IF(OR($M112="안 지정 캐릭터 영웅등급",$M112="안 지정 캐릭터 PP 일반등급",$M112="안 지정 캐릭터 PP 영웅등급"),
  IF(AND(OR($B112=10,$B112=11),$M112=OFFSET($M112,-1,0)),OFFSET(N112,-1,0),INT($E112*100000)),
"그외없음"))))))</f>
        <v>Equip7301</v>
      </c>
      <c r="O112">
        <f ca="1">IF(LEN(L112)&lt;&gt;0,
  IF(OR(LEN($J112)=0,LEN($K112)=0),"세 칸 모두 입력",L112),
IF($M112="삭제","삭제",
IF(OR($M112="지정 장비",$M112="캐릭터 상자 일반등급",$M112="캐릭터 상자 영웅등급",$M112="지정 캐릭터",IF(ISERROR(FIND("지정 캐릭터 LBP",$M112)),0,1),$M112="안 지정 캐릭터 영웅등급"),1,
IF($M112="지정 캐릭터 PP",
  IF(AND(OR($B112=10,$B112=11),$M112=OFFSET($M112,-1,0)),OFFSET(O112,-1,0),
    VLOOKUP($M112,$AP:$BB,MATCH($AX$1,$AP$1:$BB$1,0),0)+INT($E112*(VLOOKUP($M112,$AP:$BB,MATCH($AY$1,$AP$1:$BB$1,0),0)-VLOOKUP($M112,$AP:$BB,MATCH($AX$1,$AP$1:$BB$1,0),0)+1))),
IF(OR($M112="안 지정 캐릭터 PP 일반등급",$M112="안 지정 캐릭터 PP 영웅등급"),
  IF(AND(OR($B112=10,$B112=11),$M112=OFFSET($M112,-1,0)),OFFSET(O112,-1,0),
    VLOOKUP($M112,$AP:$BB,MATCH($AX$1,$AP$1:$BB$1,0),0)+INT($E112*(VLOOKUP($M112,$AP:$BB,MATCH($AY$1,$AP$1:$BB$1,0),0)-VLOOKUP($M112,$AP:$BB,MATCH($AX$1,$AP$1:$BB$1,0),0)+1))),
"그외없음")))))</f>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36</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ca="1">IF(OR(ISNUMBER(N112),N112="삭제",ISBLANK(N112)),"",
IF(LEFT(N112,5)="Equip",IF(MID(N112,7,1)="4","전설",""),
IF(LEFT(N112,5)="Actor",IF(MID(N112,7,1)="2","전설",""),
"그외없음")))</f>
        <v/>
      </c>
      <c r="U112" t="s">
        <v>84</v>
      </c>
      <c r="W112">
        <v>1</v>
      </c>
      <c r="X112" t="s">
        <v>129</v>
      </c>
      <c r="Z112">
        <v>149</v>
      </c>
      <c r="AA112" t="str">
        <f ca="1">IF(ISBLANK(AB112),"",
VLOOKUP(AB112,OFFSET(INDIRECT("$A:$B"),0,MATCH(AB$1&amp;"_Verify",INDIRECT("$1:$1"),0)-1),2,0)
)</f>
        <v>upn</v>
      </c>
      <c r="AB112" t="s">
        <v>92</v>
      </c>
      <c r="AC112">
        <v>42969</v>
      </c>
      <c r="AD112">
        <v>5</v>
      </c>
      <c r="AE112" t="s">
        <v>125</v>
      </c>
      <c r="AG112">
        <v>1500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IF(OR(ISNUMBER(AC112),AC112="삭제",ISBLANK(AC112)),"",
IF(LEFT(AC112,5)="Equip",IF(MID(AC112,7,1)="4","전설",""),
IF(LEFT(AC112,5)="Actor",IF(MID(AC112,7,1)="2","전설",""),
"그외없음")))</f>
        <v/>
      </c>
      <c r="AJ112" t="str">
        <f>IF(ISBLANK($AB112),"",
IF(AND($B112&gt;=VLOOKUP($AB112,$AP:$AS,3,0),$B112&lt;=VLOOKUP($AB112,$AP:$AS,4,0)),"","슬롯타입이상"))</f>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ca="1">IF(ROW()=2,AN112,OFFSET(AM112,-1,0)&amp;IF(LEN(AN112)=0,"",","&amp;AN112))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v>
      </c>
      <c r="AN112" t="str">
        <f ca="1">IF(AL112&lt;&gt;1,"",
"{"""&amp;A$1&amp;""":"&amp;A112
&amp;","""&amp;B$1&amp;""":"&amp;B112
&amp;IF(LEN(AA112)=0,"",","""&amp;AA$1&amp;""":"""&amp;AA112&amp;"""")
&amp;IF(LEN(AC112)=0,"",","""&amp;AC$1&amp;""":"""&amp;AC112&amp;"""")
&amp;IF(LEN(AD112)=0,"",","""&amp;AD$1&amp;""":"&amp;AD112)
&amp;IF(LEN(AE112)=0,"",","""&amp;AE$1&amp;""":"""&amp;AE112&amp;"""")
&amp;IF(LEN(AF112)=0,"",","""&amp;AF$1&amp;""":"&amp;AF112)
&amp;IF(LEN(AG112)=0,"",","""&amp;AG$1&amp;""":"&amp;AG112)&amp;"}")</f>
        <v>{"dy":12,"sl":0,"tp":"upn","vl":"42969","cn":5,"pt":"GO","pr":1500}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16"/>
        <v>0</v>
      </c>
      <c r="BQ112">
        <f t="shared" ca="1" si="17"/>
        <v>0</v>
      </c>
      <c r="BR112">
        <f t="shared" ca="1" si="18"/>
        <v>0</v>
      </c>
      <c r="BS112">
        <f t="shared" ca="1" si="19"/>
        <v>0.88933873144399544</v>
      </c>
      <c r="BT112">
        <f t="shared" ca="1" si="20"/>
        <v>0.92271442035815265</v>
      </c>
      <c r="BU112">
        <f t="shared" ca="1" si="21"/>
        <v>0.67176350662589157</v>
      </c>
      <c r="BV112" t="str">
        <f ca="1">OFFSET([1]EquipTable!$A$1,ROW()-1,0)</f>
        <v>Equip7404</v>
      </c>
    </row>
    <row r="113" spans="1:74">
      <c r="A113">
        <v>12</v>
      </c>
      <c r="B113">
        <v>1</v>
      </c>
      <c r="C113">
        <f>IF(B113&lt;=9,0,
IF(B113=10,1,2))</f>
        <v>0</v>
      </c>
      <c r="D113">
        <f ca="1">RAND()</f>
        <v>0.42453468283865814</v>
      </c>
      <c r="E113">
        <f ca="1">RAND()</f>
        <v>0.24610303356615926</v>
      </c>
      <c r="F113">
        <f ca="1">RAND()</f>
        <v>0.66663744700395244</v>
      </c>
      <c r="G113">
        <f ca="1">RAND()</f>
        <v>3.0332085509875206E-2</v>
      </c>
      <c r="H113">
        <f ca="1">RAND()</f>
        <v>0.21133479848652748</v>
      </c>
      <c r="I113">
        <f ca="1">RAND()</f>
        <v>0.9724806618983487</v>
      </c>
      <c r="M113" t="str">
        <f ca="1">IF(LEN(J113)&lt;&gt;0,J113,VLOOKUP(D113+$B113,$BJ:$BK,MATCH($BK$1,$BJ$1:$BK$1,0),1))</f>
        <v>지정 장비</v>
      </c>
      <c r="N113" t="str">
        <f ca="1">IF(LEN(K113)&lt;&gt;0,
  IF(LEN($J113)=0,"두 칸 모두 입력",
  IF($J113="지정 장비",K113,INDEX($CA:$CA,MATCH(K113,$CB:$CB,0)))),
IF($M113="삭제","삭제",
IF($M113="지정 장비",VLOOKUP($E113,OFFSET($BS:$BV,0,IF($B113=6,1,IF($B113=7,2,0))),MATCH($BV$1,OFFSET($BS$1:$BV$1,0,IF($B113=6,1,IF($B113=7,2,0))),0),1),
IF(OR($M113="캐릭터 상자 일반등급",$M113="캐릭터 상자 영웅등급"),"삭제",
IF(OR($M113="지정 캐릭터",$M113="지정 캐릭터 PP",IF(ISERROR(FIND("지정 캐릭터 LBP",$M113)),0,1)),
  IF(AND(OR($B113=10,$B113=11),$M113=OFFSET($M113,-1,0)),OFFSET(N113,-1,0),VLOOKUP($E113,$BZ:$CA,MATCH($CA$1,$BZ$1:$CA$1,0),1)),
IF(OR($M113="안 지정 캐릭터 영웅등급",$M113="안 지정 캐릭터 PP 일반등급",$M113="안 지정 캐릭터 PP 영웅등급"),
  IF(AND(OR($B113=10,$B113=11),$M113=OFFSET($M113,-1,0)),OFFSET(N113,-1,0),INT($E113*100000)),
"그외없음"))))))</f>
        <v>Equip2002</v>
      </c>
      <c r="O113">
        <f ca="1">IF(LEN(L113)&lt;&gt;0,
  IF(OR(LEN($J113)=0,LEN($K113)=0),"세 칸 모두 입력",L113),
IF($M113="삭제","삭제",
IF(OR($M113="지정 장비",$M113="캐릭터 상자 일반등급",$M113="캐릭터 상자 영웅등급",$M113="지정 캐릭터",IF(ISERROR(FIND("지정 캐릭터 LBP",$M113)),0,1),$M113="안 지정 캐릭터 영웅등급"),1,
IF($M113="지정 캐릭터 PP",
  IF(AND(OR($B113=10,$B113=11),$M113=OFFSET($M113,-1,0)),OFFSET(O113,-1,0),
    VLOOKUP($M113,$AP:$BB,MATCH($AX$1,$AP$1:$BB$1,0),0)+INT($E113*(VLOOKUP($M113,$AP:$BB,MATCH($AY$1,$AP$1:$BB$1,0),0)-VLOOKUP($M113,$AP:$BB,MATCH($AX$1,$AP$1:$BB$1,0),0)+1))),
IF(OR($M113="안 지정 캐릭터 PP 일반등급",$M113="안 지정 캐릭터 PP 영웅등급"),
  IF(AND(OR($B113=10,$B113=11),$M113=OFFSET($M113,-1,0)),OFFSET(O113,-1,0),
    VLOOKUP($M113,$AP:$BB,MATCH($AX$1,$AP$1:$BB$1,0),0)+INT($E113*(VLOOKUP($M113,$AP:$BB,MATCH($AY$1,$AP$1:$BB$1,0),0)-VLOOKUP($M113,$AP:$BB,MATCH($AX$1,$AP$1:$BB$1,0),0)+1))),
"그외없음")))))</f>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900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ca="1">IF(OR(ISNUMBER(N113),N113="삭제",ISBLANK(N113)),"",
IF(LEFT(N113,5)="Equip",IF(MID(N113,7,1)="4","전설",""),
IF(LEFT(N113,5)="Actor",IF(MID(N113,7,1)="2","전설",""),
"그외없음")))</f>
        <v/>
      </c>
      <c r="U113" t="s">
        <v>82</v>
      </c>
      <c r="V113" t="s">
        <v>190</v>
      </c>
      <c r="W113">
        <v>1</v>
      </c>
      <c r="X113" t="s">
        <v>125</v>
      </c>
      <c r="Z113">
        <v>1200</v>
      </c>
      <c r="AA113" t="str">
        <f ca="1">IF(ISBLANK(AB113),"",
VLOOKUP(AB113,OFFSET(INDIRECT("$A:$B"),0,MATCH(AB$1&amp;"_Verify",INDIRECT("$1:$1"),0)-1),2,0)
)</f>
        <v>fe</v>
      </c>
      <c r="AB113" t="s">
        <v>82</v>
      </c>
      <c r="AC113" t="s">
        <v>434</v>
      </c>
      <c r="AD113">
        <v>1</v>
      </c>
      <c r="AE113" t="s">
        <v>125</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IF(OR(ISNUMBER(AC113),AC113="삭제",ISBLANK(AC113)),"",
IF(LEFT(AC113,5)="Equip",IF(MID(AC113,7,1)="4","전설",""),
IF(LEFT(AC113,5)="Actor",IF(MID(AC113,7,1)="2","전설",""),
"그외없음")))</f>
        <v/>
      </c>
      <c r="AJ113" t="str">
        <f>IF(ISBLANK($AB113),"",
IF(AND($B113&gt;=VLOOKUP($AB113,$AP:$AS,3,0),$B113&lt;=VLOOKUP($AB113,$AP:$AS,4,0)),"","슬롯타입이상"))</f>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원시 부족 지팡이</v>
      </c>
      <c r="AL113">
        <v>1</v>
      </c>
      <c r="AM113" t="str">
        <f ca="1">IF(ROW()=2,AN113,OFFSET(AM113,-1,0)&amp;IF(LEN(AN113)=0,"",","&amp;AN113))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v>
      </c>
      <c r="AN113" t="str">
        <f ca="1">IF(AL113&lt;&gt;1,"",
"{"""&amp;A$1&amp;""":"&amp;A113
&amp;","""&amp;B$1&amp;""":"&amp;B113
&amp;IF(LEN(AA113)=0,"",","""&amp;AA$1&amp;""":"""&amp;AA113&amp;"""")
&amp;IF(LEN(AC113)=0,"",","""&amp;AC$1&amp;""":"""&amp;AC113&amp;"""")
&amp;IF(LEN(AD113)=0,"",","""&amp;AD$1&amp;""":"&amp;AD113)
&amp;IF(LEN(AE113)=0,"",","""&amp;AE$1&amp;""":"""&amp;AE113&amp;"""")
&amp;IF(LEN(AF113)=0,"",","""&amp;AF$1&amp;""":"&amp;AF113)
&amp;IF(LEN(AG113)=0,"",","""&amp;AG$1&amp;""":"&amp;AG113)&amp;"}")</f>
        <v>{"dy":12,"sl":1,"tp":"fe","vl":"Equip3101","cn":1,"pt":"GO","pr":1200}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16"/>
        <v>0</v>
      </c>
      <c r="BQ113">
        <f t="shared" ca="1" si="17"/>
        <v>0</v>
      </c>
      <c r="BR113">
        <f t="shared" ca="1" si="18"/>
        <v>0</v>
      </c>
      <c r="BS113">
        <f t="shared" ca="1" si="19"/>
        <v>0.88933873144399544</v>
      </c>
      <c r="BT113">
        <f t="shared" ca="1" si="20"/>
        <v>0.92271442035815265</v>
      </c>
      <c r="BU113">
        <f t="shared" ca="1" si="21"/>
        <v>0.67176350662589157</v>
      </c>
      <c r="BV113" t="str">
        <f ca="1">OFFSET([1]EquipTable!$A$1,ROW()-1,0)</f>
        <v>Equip7405</v>
      </c>
    </row>
    <row r="114" spans="1:74">
      <c r="A114">
        <v>12</v>
      </c>
      <c r="B114">
        <v>2</v>
      </c>
      <c r="C114">
        <f>IF(B114&lt;=9,0,
IF(B114=10,1,2))</f>
        <v>0</v>
      </c>
      <c r="D114">
        <f ca="1">RAND()</f>
        <v>9.2814851730943282E-2</v>
      </c>
      <c r="E114">
        <f ca="1">RAND()</f>
        <v>0.68886007053429021</v>
      </c>
      <c r="F114">
        <f ca="1">RAND()</f>
        <v>0.60593653736869135</v>
      </c>
      <c r="G114">
        <f ca="1">RAND()</f>
        <v>0.88305938120192717</v>
      </c>
      <c r="H114">
        <f ca="1">RAND()</f>
        <v>0.94648833302387769</v>
      </c>
      <c r="I114">
        <f ca="1">RAND()</f>
        <v>0.7563062185803956</v>
      </c>
      <c r="M114" t="str">
        <f ca="1">IF(LEN(J114)&lt;&gt;0,J114,VLOOKUP(D114+$B114,$BJ:$BK,MATCH($BK$1,$BJ$1:$BK$1,0),1))</f>
        <v>안 지정 캐릭터 PP 영웅등급</v>
      </c>
      <c r="N114">
        <f ca="1">IF(LEN(K114)&lt;&gt;0,
  IF(LEN($J114)=0,"두 칸 모두 입력",
  IF($J114="지정 장비",K114,INDEX($CA:$CA,MATCH(K114,$CB:$CB,0)))),
IF($M114="삭제","삭제",
IF($M114="지정 장비",VLOOKUP($E114,OFFSET($BS:$BV,0,IF($B114=6,1,IF($B114=7,2,0))),MATCH($BV$1,OFFSET($BS$1:$BV$1,0,IF($B114=6,1,IF($B114=7,2,0))),0),1),
IF(OR($M114="캐릭터 상자 일반등급",$M114="캐릭터 상자 영웅등급"),"삭제",
IF(OR($M114="지정 캐릭터",$M114="지정 캐릭터 PP",IF(ISERROR(FIND("지정 캐릭터 LBP",$M114)),0,1)),
  IF(AND(OR($B114=10,$B114=11),$M114=OFFSET($M114,-1,0)),OFFSET(N114,-1,0),VLOOKUP($E114,$BZ:$CA,MATCH($CA$1,$BZ$1:$CA$1,0),1)),
IF(OR($M114="안 지정 캐릭터 영웅등급",$M114="안 지정 캐릭터 PP 일반등급",$M114="안 지정 캐릭터 PP 영웅등급"),
  IF(AND(OR($B114=10,$B114=11),$M114=OFFSET($M114,-1,0)),OFFSET(N114,-1,0),INT($E114*100000)),
"그외없음"))))))</f>
        <v>68886</v>
      </c>
      <c r="O114">
        <f ca="1">IF(LEN(L114)&lt;&gt;0,
  IF(OR(LEN($J114)=0,LEN($K114)=0),"세 칸 모두 입력",L114),
IF($M114="삭제","삭제",
IF(OR($M114="지정 장비",$M114="캐릭터 상자 일반등급",$M114="캐릭터 상자 영웅등급",$M114="지정 캐릭터",IF(ISERROR(FIND("지정 캐릭터 LBP",$M114)),0,1),$M114="안 지정 캐릭터 영웅등급"),1,
IF($M114="지정 캐릭터 PP",
  IF(AND(OR($B114=10,$B114=11),$M114=OFFSET($M114,-1,0)),OFFSET(O114,-1,0),
    VLOOKUP($M114,$AP:$BB,MATCH($AX$1,$AP$1:$BB$1,0),0)+INT($E114*(VLOOKUP($M114,$AP:$BB,MATCH($AY$1,$AP$1:$BB$1,0),0)-VLOOKUP($M114,$AP:$BB,MATCH($AX$1,$AP$1:$BB$1,0),0)+1))),
IF(OR($M114="안 지정 캐릭터 PP 일반등급",$M114="안 지정 캐릭터 PP 영웅등급"),
  IF(AND(OR($B114=10,$B114=11),$M114=OFFSET($M114,-1,0)),OFFSET(O114,-1,0),
    VLOOKUP($M114,$AP:$BB,MATCH($AX$1,$AP$1:$BB$1,0),0)+INT($E114*(VLOOKUP($M114,$AP:$BB,MATCH($AY$1,$AP$1:$BB$1,0),0)-VLOOKUP($M114,$AP:$BB,MATCH($AX$1,$AP$1:$BB$1,0),0)+1))),
"그외없음")))))</f>
        <v>11</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3300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ca="1">IF(OR(ISNUMBER(N114),N114="삭제",ISBLANK(N114)),"",
IF(LEFT(N114,5)="Equip",IF(MID(N114,7,1)="4","전설",""),
IF(LEFT(N114,5)="Actor",IF(MID(N114,7,1)="2","전설",""),
"그외없음")))</f>
        <v/>
      </c>
      <c r="U114" t="s">
        <v>91</v>
      </c>
      <c r="V114">
        <v>19697</v>
      </c>
      <c r="W114">
        <v>10</v>
      </c>
      <c r="X114" t="s">
        <v>125</v>
      </c>
      <c r="Z114">
        <v>1000</v>
      </c>
      <c r="AA114" t="str">
        <f ca="1">IF(ISBLANK(AB114),"",
VLOOKUP(AB114,OFFSET(INDIRECT("$A:$B"),0,MATCH(AB$1&amp;"_Verify",INDIRECT("$1:$1"),0)-1),2,0)
)</f>
        <v>upn</v>
      </c>
      <c r="AB114" t="s">
        <v>92</v>
      </c>
      <c r="AC114">
        <v>29697</v>
      </c>
      <c r="AD114">
        <v>8</v>
      </c>
      <c r="AE114" t="s">
        <v>125</v>
      </c>
      <c r="AG114">
        <v>2400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IF(OR(ISNUMBER(AC114),AC114="삭제",ISBLANK(AC114)),"",
IF(LEFT(AC114,5)="Equip",IF(MID(AC114,7,1)="4","전설",""),
IF(LEFT(AC114,5)="Actor",IF(MID(AC114,7,1)="2","전설",""),
"그외없음")))</f>
        <v/>
      </c>
      <c r="AJ114" t="str">
        <f>IF(ISBLANK($AB114),"",
IF(AND($B114&gt;=VLOOKUP($AB114,$AP:$AS,3,0),$B114&lt;=VLOOKUP($AB114,$AP:$AS,4,0)),"","슬롯타입이상"))</f>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ca="1">IF(ROW()=2,AN114,OFFSET(AM114,-1,0)&amp;IF(LEN(AN114)=0,"",","&amp;AN114))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v>
      </c>
      <c r="AN114" t="str">
        <f ca="1">IF(AL114&lt;&gt;1,"",
"{"""&amp;A$1&amp;""":"&amp;A114
&amp;","""&amp;B$1&amp;""":"&amp;B114
&amp;IF(LEN(AA114)=0,"",","""&amp;AA$1&amp;""":"""&amp;AA114&amp;"""")
&amp;IF(LEN(AC114)=0,"",","""&amp;AC$1&amp;""":"""&amp;AC114&amp;"""")
&amp;IF(LEN(AD114)=0,"",","""&amp;AD$1&amp;""":"&amp;AD114)
&amp;IF(LEN(AE114)=0,"",","""&amp;AE$1&amp;""":"""&amp;AE114&amp;"""")
&amp;IF(LEN(AF114)=0,"",","""&amp;AF$1&amp;""":"&amp;AF114)
&amp;IF(LEN(AG114)=0,"",","""&amp;AG$1&amp;""":"&amp;AG114)&amp;"}")</f>
        <v>{"dy":12,"sl":2,"tp":"upn","vl":"29697","cn":8,"pt":"GO","pr":2400}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16"/>
        <v>0</v>
      </c>
      <c r="BQ114">
        <f t="shared" ca="1" si="17"/>
        <v>0</v>
      </c>
      <c r="BR114">
        <f t="shared" ca="1" si="18"/>
        <v>0</v>
      </c>
      <c r="BS114">
        <f t="shared" ca="1" si="19"/>
        <v>0.88933873144399544</v>
      </c>
      <c r="BT114">
        <f t="shared" ca="1" si="20"/>
        <v>0.92271442035815265</v>
      </c>
      <c r="BU114">
        <f t="shared" ca="1" si="21"/>
        <v>0.67176350662589157</v>
      </c>
      <c r="BV114" t="str">
        <f ca="1">OFFSET([1]EquipTable!$A$1,ROW()-1,0)</f>
        <v>후보</v>
      </c>
    </row>
    <row r="115" spans="1:74">
      <c r="A115">
        <v>12</v>
      </c>
      <c r="B115">
        <v>3</v>
      </c>
      <c r="C115">
        <f>IF(B115&lt;=9,0,
IF(B115=10,1,2))</f>
        <v>0</v>
      </c>
      <c r="D115">
        <f ca="1">RAND()</f>
        <v>0.71732939749126057</v>
      </c>
      <c r="E115">
        <f ca="1">RAND()</f>
        <v>0.29139802951012606</v>
      </c>
      <c r="F115">
        <f ca="1">RAND()</f>
        <v>0.57954101376109834</v>
      </c>
      <c r="G115">
        <f ca="1">RAND()</f>
        <v>0.90364870240714368</v>
      </c>
      <c r="H115">
        <f ca="1">RAND()</f>
        <v>0.61147402327558376</v>
      </c>
      <c r="I115">
        <f ca="1">RAND()</f>
        <v>0.39402157873925303</v>
      </c>
      <c r="M115" t="str">
        <f ca="1">IF(LEN(J115)&lt;&gt;0,J115,VLOOKUP(D115+$B115,$BJ:$BK,MATCH($BK$1,$BJ$1:$BK$1,0),1))</f>
        <v>안 지정 캐릭터 PP 일반등급</v>
      </c>
      <c r="N115">
        <f ca="1">IF(LEN(K115)&lt;&gt;0,
  IF(LEN($J115)=0,"두 칸 모두 입력",
  IF($J115="지정 장비",K115,INDEX($CA:$CA,MATCH(K115,$CB:$CB,0)))),
IF($M115="삭제","삭제",
IF($M115="지정 장비",VLOOKUP($E115,OFFSET($BS:$BV,0,IF($B115=6,1,IF($B115=7,2,0))),MATCH($BV$1,OFFSET($BS$1:$BV$1,0,IF($B115=6,1,IF($B115=7,2,0))),0),1),
IF(OR($M115="캐릭터 상자 일반등급",$M115="캐릭터 상자 영웅등급"),"삭제",
IF(OR($M115="지정 캐릭터",$M115="지정 캐릭터 PP",IF(ISERROR(FIND("지정 캐릭터 LBP",$M115)),0,1)),
  IF(AND(OR($B115=10,$B115=11),$M115=OFFSET($M115,-1,0)),OFFSET(N115,-1,0),VLOOKUP($E115,$BZ:$CA,MATCH($CA$1,$BZ$1:$CA$1,0),1)),
IF(OR($M115="안 지정 캐릭터 영웅등급",$M115="안 지정 캐릭터 PP 일반등급",$M115="안 지정 캐릭터 PP 영웅등급"),
  IF(AND(OR($B115=10,$B115=11),$M115=OFFSET($M115,-1,0)),OFFSET(N115,-1,0),INT($E115*100000)),
"그외없음"))))))</f>
        <v>29139</v>
      </c>
      <c r="O115">
        <f ca="1">IF(LEN(L115)&lt;&gt;0,
  IF(OR(LEN($J115)=0,LEN($K115)=0),"세 칸 모두 입력",L115),
IF($M115="삭제","삭제",
IF(OR($M115="지정 장비",$M115="캐릭터 상자 일반등급",$M115="캐릭터 상자 영웅등급",$M115="지정 캐릭터",IF(ISERROR(FIND("지정 캐릭터 LBP",$M115)),0,1),$M115="안 지정 캐릭터 영웅등급"),1,
IF($M115="지정 캐릭터 PP",
  IF(AND(OR($B115=10,$B115=11),$M115=OFFSET($M115,-1,0)),OFFSET(O115,-1,0),
    VLOOKUP($M115,$AP:$BB,MATCH($AX$1,$AP$1:$BB$1,0),0)+INT($E115*(VLOOKUP($M115,$AP:$BB,MATCH($AY$1,$AP$1:$BB$1,0),0)-VLOOKUP($M115,$AP:$BB,MATCH($AX$1,$AP$1:$BB$1,0),0)+1))),
IF(OR($M115="안 지정 캐릭터 PP 일반등급",$M115="안 지정 캐릭터 PP 영웅등급"),
  IF(AND(OR($B115=10,$B115=11),$M115=OFFSET($M115,-1,0)),OFFSET(O115,-1,0),
    VLOOKUP($M115,$AP:$BB,MATCH($AX$1,$AP$1:$BB$1,0),0)+INT($E115*(VLOOKUP($M115,$AP:$BB,MATCH($AY$1,$AP$1:$BB$1,0),0)-VLOOKUP($M115,$AP:$BB,MATCH($AX$1,$AP$1:$BB$1,0),0)+1))),
"그외없음")))))</f>
        <v>6</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1800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ca="1">IF(OR(ISNUMBER(N115),N115="삭제",ISBLANK(N115)),"",
IF(LEFT(N115,5)="Equip",IF(MID(N115,7,1)="4","전설",""),
IF(LEFT(N115,5)="Actor",IF(MID(N115,7,1)="2","전설",""),
"그외없음")))</f>
        <v/>
      </c>
      <c r="U115" t="s">
        <v>92</v>
      </c>
      <c r="V115">
        <v>52969</v>
      </c>
      <c r="W115">
        <v>12</v>
      </c>
      <c r="X115" t="s">
        <v>125</v>
      </c>
      <c r="Z115">
        <v>1200</v>
      </c>
      <c r="AA115" t="str">
        <f ca="1">IF(ISBLANK(AB115),"",
VLOOKUP(AB115,OFFSET(INDIRECT("$A:$B"),0,MATCH(AB$1&amp;"_Verify",INDIRECT("$1:$1"),0)-1),2,0)
)</f>
        <v>fe</v>
      </c>
      <c r="AB115" t="s">
        <v>82</v>
      </c>
      <c r="AC115" t="s">
        <v>401</v>
      </c>
      <c r="AD115">
        <v>1</v>
      </c>
      <c r="AE115" t="s">
        <v>125</v>
      </c>
      <c r="AG115">
        <v>7600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IF(OR(ISNUMBER(AC115),AC115="삭제",ISBLANK(AC115)),"",
IF(LEFT(AC115,5)="Equip",IF(MID(AC115,7,1)="4","전설",""),
IF(LEFT(AC115,5)="Actor",IF(MID(AC115,7,1)="2","전설",""),
"그외없음")))</f>
        <v/>
      </c>
      <c r="AJ115" t="str">
        <f>IF(ISBLANK($AB115),"",
IF(AND($B115&gt;=VLOOKUP($AB115,$AP:$AS,3,0),$B115&lt;=VLOOKUP($AB115,$AP:$AS,4,0)),"","슬롯타입이상"))</f>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뿔과 뼈</v>
      </c>
      <c r="AL115">
        <v>1</v>
      </c>
      <c r="AM115" t="str">
        <f ca="1">IF(ROW()=2,AN115,OFFSET(AM115,-1,0)&amp;IF(LEN(AN115)=0,"",","&amp;AN115))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v>
      </c>
      <c r="AN115" t="str">
        <f ca="1">IF(AL115&lt;&gt;1,"",
"{"""&amp;A$1&amp;""":"&amp;A115
&amp;","""&amp;B$1&amp;""":"&amp;B115
&amp;IF(LEN(AA115)=0,"",","""&amp;AA$1&amp;""":"""&amp;AA115&amp;"""")
&amp;IF(LEN(AC115)=0,"",","""&amp;AC$1&amp;""":"""&amp;AC115&amp;"""")
&amp;IF(LEN(AD115)=0,"",","""&amp;AD$1&amp;""":"&amp;AD115)
&amp;IF(LEN(AE115)=0,"",","""&amp;AE$1&amp;""":"""&amp;AE115&amp;"""")
&amp;IF(LEN(AF115)=0,"",","""&amp;AF$1&amp;""":"&amp;AF115)
&amp;IF(LEN(AG115)=0,"",","""&amp;AG$1&amp;""":"&amp;AG115)&amp;"}")</f>
        <v>{"dy":12,"sl":3,"tp":"fe","vl":"Equip2301","cn":1,"pt":"GO","pr":7600}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16"/>
        <v>1.3495276653171391E-2</v>
      </c>
      <c r="BQ115">
        <f t="shared" ca="1" si="17"/>
        <v>9.4250706880301613E-3</v>
      </c>
      <c r="BR115">
        <f t="shared" ca="1" si="18"/>
        <v>4.0774719673802244E-2</v>
      </c>
      <c r="BS115">
        <f t="shared" ca="1" si="19"/>
        <v>0.88933873144399544</v>
      </c>
      <c r="BT115">
        <f t="shared" ca="1" si="20"/>
        <v>0.92271442035815265</v>
      </c>
      <c r="BU115">
        <f t="shared" ca="1" si="21"/>
        <v>0.67176350662589157</v>
      </c>
      <c r="BV115" t="str">
        <f ca="1">OFFSET([1]EquipTable!$A$1,ROW()-1,0)</f>
        <v>Equip8001</v>
      </c>
    </row>
    <row r="116" spans="1:74">
      <c r="A116">
        <v>12</v>
      </c>
      <c r="B116">
        <v>4</v>
      </c>
      <c r="C116">
        <f>IF(B116&lt;=9,0,
IF(B116=10,1,2))</f>
        <v>0</v>
      </c>
      <c r="D116">
        <f ca="1">RAND()</f>
        <v>0.3087207110233583</v>
      </c>
      <c r="E116">
        <f ca="1">RAND()</f>
        <v>0.58609025120990443</v>
      </c>
      <c r="F116">
        <f ca="1">RAND()</f>
        <v>0.62346431588083262</v>
      </c>
      <c r="G116">
        <f ca="1">RAND()</f>
        <v>0.31382723488509368</v>
      </c>
      <c r="H116">
        <f ca="1">RAND()</f>
        <v>0.65039635739658874</v>
      </c>
      <c r="I116">
        <f ca="1">RAND()</f>
        <v>0.66142046228928719</v>
      </c>
      <c r="M116" t="str">
        <f ca="1">IF(LEN(J116)&lt;&gt;0,J116,VLOOKUP(D116+$B116,$BJ:$BK,MATCH($BK$1,$BJ$1:$BK$1,0),1))</f>
        <v>안 지정 캐릭터 PP 일반등급</v>
      </c>
      <c r="N116">
        <f ca="1">IF(LEN(K116)&lt;&gt;0,
  IF(LEN($J116)=0,"두 칸 모두 입력",
  IF($J116="지정 장비",K116,INDEX($CA:$CA,MATCH(K116,$CB:$CB,0)))),
IF($M116="삭제","삭제",
IF($M116="지정 장비",VLOOKUP($E116,OFFSET($BS:$BV,0,IF($B116=6,1,IF($B116=7,2,0))),MATCH($BV$1,OFFSET($BS$1:$BV$1,0,IF($B116=6,1,IF($B116=7,2,0))),0),1),
IF(OR($M116="캐릭터 상자 일반등급",$M116="캐릭터 상자 영웅등급"),"삭제",
IF(OR($M116="지정 캐릭터",$M116="지정 캐릭터 PP",IF(ISERROR(FIND("지정 캐릭터 LBP",$M116)),0,1)),
  IF(AND(OR($B116=10,$B116=11),$M116=OFFSET($M116,-1,0)),OFFSET(N116,-1,0),VLOOKUP($E116,$BZ:$CA,MATCH($CA$1,$BZ$1:$CA$1,0),1)),
IF(OR($M116="안 지정 캐릭터 영웅등급",$M116="안 지정 캐릭터 PP 일반등급",$M116="안 지정 캐릭터 PP 영웅등급"),
  IF(AND(OR($B116=10,$B116=11),$M116=OFFSET($M116,-1,0)),OFFSET(N116,-1,0),INT($E116*100000)),
"그외없음"))))))</f>
        <v>58609</v>
      </c>
      <c r="O116">
        <f ca="1">IF(LEN(L116)&lt;&gt;0,
  IF(OR(LEN($J116)=0,LEN($K116)=0),"세 칸 모두 입력",L116),
IF($M116="삭제","삭제",
IF(OR($M116="지정 장비",$M116="캐릭터 상자 일반등급",$M116="캐릭터 상자 영웅등급",$M116="지정 캐릭터",IF(ISERROR(FIND("지정 캐릭터 LBP",$M116)),0,1),$M116="안 지정 캐릭터 영웅등급"),1,
IF($M116="지정 캐릭터 PP",
  IF(AND(OR($B116=10,$B116=11),$M116=OFFSET($M116,-1,0)),OFFSET(O116,-1,0),
    VLOOKUP($M116,$AP:$BB,MATCH($AX$1,$AP$1:$BB$1,0),0)+INT($E116*(VLOOKUP($M116,$AP:$BB,MATCH($AY$1,$AP$1:$BB$1,0),0)-VLOOKUP($M116,$AP:$BB,MATCH($AX$1,$AP$1:$BB$1,0),0)+1))),
IF(OR($M116="안 지정 캐릭터 PP 일반등급",$M116="안 지정 캐릭터 PP 영웅등급"),
  IF(AND(OR($B116=10,$B116=11),$M116=OFFSET($M116,-1,0)),OFFSET(O116,-1,0),
    VLOOKUP($M116,$AP:$BB,MATCH($AX$1,$AP$1:$BB$1,0),0)+INT($E116*(VLOOKUP($M116,$AP:$BB,MATCH($AY$1,$AP$1:$BB$1,0),0)-VLOOKUP($M116,$AP:$BB,MATCH($AX$1,$AP$1:$BB$1,0),0)+1))),
"그외없음")))))</f>
        <v>10</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3000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ca="1">IF(OR(ISNUMBER(N116),N116="삭제",ISBLANK(N116)),"",
IF(LEFT(N116,5)="Equip",IF(MID(N116,7,1)="4","전설",""),
IF(LEFT(N116,5)="Actor",IF(MID(N116,7,1)="2","전설",""),
"그외없음")))</f>
        <v/>
      </c>
      <c r="U116" t="s">
        <v>92</v>
      </c>
      <c r="V116">
        <v>69726</v>
      </c>
      <c r="W116">
        <v>13</v>
      </c>
      <c r="X116" t="s">
        <v>125</v>
      </c>
      <c r="Z116">
        <v>1300</v>
      </c>
      <c r="AA116" t="str">
        <f ca="1">IF(ISBLANK(AB116),"",
VLOOKUP(AB116,OFFSET(INDIRECT("$A:$B"),0,MATCH(AB$1&amp;"_Verify",INDIRECT("$1:$1"),0)-1),2,0)
)</f>
        <v>uph</v>
      </c>
      <c r="AB116" t="s">
        <v>91</v>
      </c>
      <c r="AC116">
        <v>59726</v>
      </c>
      <c r="AD116">
        <v>13</v>
      </c>
      <c r="AE116" t="s">
        <v>355</v>
      </c>
      <c r="AG116">
        <v>3</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IF(OR(ISNUMBER(AC116),AC116="삭제",ISBLANK(AC116)),"",
IF(LEFT(AC116,5)="Equip",IF(MID(AC116,7,1)="4","전설",""),
IF(LEFT(AC116,5)="Actor",IF(MID(AC116,7,1)="2","전설",""),
"그외없음")))</f>
        <v/>
      </c>
      <c r="AJ116" t="str">
        <f>IF(ISBLANK($AB116),"",
IF(AND($B116&gt;=VLOOKUP($AB116,$AP:$AS,3,0),$B116&lt;=VLOOKUP($AB116,$AP:$AS,4,0)),"","슬롯타입이상"))</f>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ca="1">IF(ROW()=2,AN116,OFFSET(AM116,-1,0)&amp;IF(LEN(AN116)=0,"",","&amp;AN116))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v>
      </c>
      <c r="AN116" t="str">
        <f ca="1">IF(AL116&lt;&gt;1,"",
"{"""&amp;A$1&amp;""":"&amp;A116
&amp;","""&amp;B$1&amp;""":"&amp;B116
&amp;IF(LEN(AA116)=0,"",","""&amp;AA$1&amp;""":"""&amp;AA116&amp;"""")
&amp;IF(LEN(AC116)=0,"",","""&amp;AC$1&amp;""":"""&amp;AC116&amp;"""")
&amp;IF(LEN(AD116)=0,"",","""&amp;AD$1&amp;""":"&amp;AD116)
&amp;IF(LEN(AE116)=0,"",","""&amp;AE$1&amp;""":"""&amp;AE116&amp;"""")
&amp;IF(LEN(AF116)=0,"",","""&amp;AF$1&amp;""":"&amp;AF116)
&amp;IF(LEN(AG116)=0,"",","""&amp;AG$1&amp;""":"&amp;AG116)&amp;"}")</f>
        <v>{"dy":12,"sl":4,"tp":"uph","vl":"59726","cn":13,"pt":"DI","pr":3}</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16"/>
        <v>1.3495276653171391E-2</v>
      </c>
      <c r="BQ116">
        <f t="shared" ca="1" si="17"/>
        <v>9.4250706880301613E-3</v>
      </c>
      <c r="BR116">
        <f t="shared" ca="1" si="18"/>
        <v>4.0774719673802244E-2</v>
      </c>
      <c r="BS116">
        <f t="shared" ca="1" si="19"/>
        <v>0.90283400809716685</v>
      </c>
      <c r="BT116">
        <f t="shared" ca="1" si="20"/>
        <v>0.93213949104618277</v>
      </c>
      <c r="BU116">
        <f t="shared" ca="1" si="21"/>
        <v>0.71253822629969377</v>
      </c>
      <c r="BV116" t="str">
        <f ca="1">OFFSET([1]EquipTable!$A$1,ROW()-1,0)</f>
        <v>Equip8002</v>
      </c>
    </row>
    <row r="117" spans="1:74">
      <c r="A117">
        <v>12</v>
      </c>
      <c r="B117">
        <v>5</v>
      </c>
      <c r="C117">
        <f>IF(B117&lt;=9,0,
IF(B117=10,1,2))</f>
        <v>0</v>
      </c>
      <c r="D117">
        <f ca="1">RAND()</f>
        <v>0.93388224435377443</v>
      </c>
      <c r="E117">
        <f ca="1">RAND()</f>
        <v>0.71812278625993853</v>
      </c>
      <c r="F117">
        <f ca="1">RAND()</f>
        <v>0.48664054172210214</v>
      </c>
      <c r="G117">
        <f ca="1">RAND()</f>
        <v>9.5038642763745407E-2</v>
      </c>
      <c r="H117">
        <f ca="1">RAND()</f>
        <v>0.37620271695867236</v>
      </c>
      <c r="I117">
        <f ca="1">RAND()</f>
        <v>0.66842548188222783</v>
      </c>
      <c r="M117" t="str">
        <f ca="1">IF(LEN(J117)&lt;&gt;0,J117,VLOOKUP(D117+$B117,$BJ:$BK,MATCH($BK$1,$BJ$1:$BK$1,0),1))</f>
        <v>안 지정 캐릭터 PP 일반등급</v>
      </c>
      <c r="N117">
        <f ca="1">IF(LEN(K117)&lt;&gt;0,
  IF(LEN($J117)=0,"두 칸 모두 입력",
  IF($J117="지정 장비",K117,INDEX($CA:$CA,MATCH(K117,$CB:$CB,0)))),
IF($M117="삭제","삭제",
IF($M117="지정 장비",VLOOKUP($E117,OFFSET($BS:$BV,0,IF($B117=6,1,IF($B117=7,2,0))),MATCH($BV$1,OFFSET($BS$1:$BV$1,0,IF($B117=6,1,IF($B117=7,2,0))),0),1),
IF(OR($M117="캐릭터 상자 일반등급",$M117="캐릭터 상자 영웅등급"),"삭제",
IF(OR($M117="지정 캐릭터",$M117="지정 캐릭터 PP",IF(ISERROR(FIND("지정 캐릭터 LBP",$M117)),0,1)),
  IF(AND(OR($B117=10,$B117=11),$M117=OFFSET($M117,-1,0)),OFFSET(N117,-1,0),VLOOKUP($E117,$BZ:$CA,MATCH($CA$1,$BZ$1:$CA$1,0),1)),
IF(OR($M117="안 지정 캐릭터 영웅등급",$M117="안 지정 캐릭터 PP 일반등급",$M117="안 지정 캐릭터 PP 영웅등급"),
  IF(AND(OR($B117=10,$B117=11),$M117=OFFSET($M117,-1,0)),OFFSET(N117,-1,0),INT($E117*100000)),
"그외없음"))))))</f>
        <v>71812</v>
      </c>
      <c r="O117">
        <f ca="1">IF(LEN(L117)&lt;&gt;0,
  IF(OR(LEN($J117)=0,LEN($K117)=0),"세 칸 모두 입력",L117),
IF($M117="삭제","삭제",
IF(OR($M117="지정 장비",$M117="캐릭터 상자 일반등급",$M117="캐릭터 상자 영웅등급",$M117="지정 캐릭터",IF(ISERROR(FIND("지정 캐릭터 LBP",$M117)),0,1),$M117="안 지정 캐릭터 영웅등급"),1,
IF($M117="지정 캐릭터 PP",
  IF(AND(OR($B117=10,$B117=11),$M117=OFFSET($M117,-1,0)),OFFSET(O117,-1,0),
    VLOOKUP($M117,$AP:$BB,MATCH($AX$1,$AP$1:$BB$1,0),0)+INT($E117*(VLOOKUP($M117,$AP:$BB,MATCH($AY$1,$AP$1:$BB$1,0),0)-VLOOKUP($M117,$AP:$BB,MATCH($AX$1,$AP$1:$BB$1,0),0)+1))),
IF(OR($M117="안 지정 캐릭터 PP 일반등급",$M117="안 지정 캐릭터 PP 영웅등급"),
  IF(AND(OR($B117=10,$B117=11),$M117=OFFSET($M117,-1,0)),OFFSET(O117,-1,0),
    VLOOKUP($M117,$AP:$BB,MATCH($AX$1,$AP$1:$BB$1,0),0)+INT($E117*(VLOOKUP($M117,$AP:$BB,MATCH($AY$1,$AP$1:$BB$1,0),0)-VLOOKUP($M117,$AP:$BB,MATCH($AX$1,$AP$1:$BB$1,0),0)+1))),
"그외없음")))))</f>
        <v>11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3300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ca="1">IF(OR(ISNUMBER(N117),N117="삭제",ISBLANK(N117)),"",
IF(LEFT(N117,5)="Equip",IF(MID(N117,7,1)="4","전설",""),
IF(LEFT(N117,5)="Actor",IF(MID(N117,7,1)="2","전설",""),
"그외없음")))</f>
        <v/>
      </c>
      <c r="U117" t="s">
        <v>91</v>
      </c>
      <c r="V117">
        <v>67379</v>
      </c>
      <c r="W117">
        <v>13</v>
      </c>
      <c r="X117" t="s">
        <v>125</v>
      </c>
      <c r="Z117">
        <v>1300</v>
      </c>
      <c r="AA117" t="str">
        <f ca="1">IF(ISBLANK(AB117),"",
VLOOKUP(AB117,OFFSET(INDIRECT("$A:$B"),0,MATCH(AB$1&amp;"_Verify",INDIRECT("$1:$1"),0)-1),2,0)
)</f>
        <v>fe</v>
      </c>
      <c r="AB117" t="s">
        <v>82</v>
      </c>
      <c r="AC117" t="s">
        <v>405</v>
      </c>
      <c r="AD117">
        <v>1</v>
      </c>
      <c r="AE117" t="s">
        <v>125</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IF(OR(ISNUMBER(AC117),AC117="삭제",ISBLANK(AC117)),"",
IF(LEFT(AC117,5)="Equip",IF(MID(AC117,7,1)="4","전설",""),
IF(LEFT(AC117,5)="Actor",IF(MID(AC117,7,1)="2","전설",""),
"그외없음")))</f>
        <v/>
      </c>
      <c r="AJ117" t="str">
        <f>IF(ISBLANK($AB117),"",
IF(AND($B117&gt;=VLOOKUP($AB117,$AP:$AS,3,0),$B117&lt;=VLOOKUP($AB117,$AP:$AS,4,0)),"","슬롯타입이상"))</f>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빅 바디</v>
      </c>
      <c r="AL117">
        <v>1</v>
      </c>
      <c r="AM117" t="str">
        <f ca="1">IF(ROW()=2,AN117,OFFSET(AM117,-1,0)&amp;IF(LEN(AN117)=0,"",","&amp;AN117))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v>
      </c>
      <c r="AN117" t="str">
        <f ca="1">IF(AL117&lt;&gt;1,"",
"{"""&amp;A$1&amp;""":"&amp;A117
&amp;","""&amp;B$1&amp;""":"&amp;B117
&amp;IF(LEN(AA117)=0,"",","""&amp;AA$1&amp;""":"""&amp;AA117&amp;"""")
&amp;IF(LEN(AC117)=0,"",","""&amp;AC$1&amp;""":"""&amp;AC117&amp;"""")
&amp;IF(LEN(AD117)=0,"",","""&amp;AD$1&amp;""":"&amp;AD117)
&amp;IF(LEN(AE117)=0,"",","""&amp;AE$1&amp;""":"""&amp;AE117&amp;"""")
&amp;IF(LEN(AF117)=0,"",","""&amp;AF$1&amp;""":"&amp;AF117)
&amp;IF(LEN(AG117)=0,"",","""&amp;AG$1&amp;""":"&amp;AG117)&amp;"}")</f>
        <v>{"dy":12,"sl":5,"tp":"fe","vl":"Equip6101","cn":1,"pt":"GO","pr":3100}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16"/>
        <v>1.3495276653171391E-2</v>
      </c>
      <c r="BQ117">
        <f t="shared" ca="1" si="17"/>
        <v>9.4250706880301613E-3</v>
      </c>
      <c r="BR117">
        <f t="shared" ca="1" si="18"/>
        <v>4.0774719673802244E-2</v>
      </c>
      <c r="BS117">
        <f t="shared" ca="1" si="19"/>
        <v>0.91632928475033826</v>
      </c>
      <c r="BT117">
        <f t="shared" ca="1" si="20"/>
        <v>0.94156456173421288</v>
      </c>
      <c r="BU117">
        <f t="shared" ca="1" si="21"/>
        <v>0.75331294597349596</v>
      </c>
      <c r="BV117" t="str">
        <f ca="1">OFFSET([1]EquipTable!$A$1,ROW()-1,0)</f>
        <v>Equip8101</v>
      </c>
    </row>
    <row r="118" spans="1:74">
      <c r="A118">
        <v>12</v>
      </c>
      <c r="B118">
        <v>6</v>
      </c>
      <c r="C118">
        <f>IF(B118&lt;=9,0,
IF(B118=10,1,2))</f>
        <v>0</v>
      </c>
      <c r="D118">
        <f ca="1">RAND()</f>
        <v>0.13540156675980386</v>
      </c>
      <c r="E118">
        <f ca="1">RAND()</f>
        <v>0.88431422614156086</v>
      </c>
      <c r="F118">
        <f ca="1">RAND()</f>
        <v>0.53621445082913477</v>
      </c>
      <c r="G118">
        <f ca="1">RAND()</f>
        <v>0.77871314550001136</v>
      </c>
      <c r="H118">
        <f ca="1">RAND()</f>
        <v>0.69454085209985228</v>
      </c>
      <c r="I118">
        <f ca="1">RAND()</f>
        <v>0.47517689722626499</v>
      </c>
      <c r="M118" t="str">
        <f ca="1">IF(LEN(J118)&lt;&gt;0,J118,VLOOKUP(D118+$B118,$BJ:$BK,MATCH($BK$1,$BJ$1:$BK$1,0),1))</f>
        <v>지정 장비</v>
      </c>
      <c r="N118" t="str">
        <f ca="1">IF(LEN(K118)&lt;&gt;0,
  IF(LEN($J118)=0,"두 칸 모두 입력",
  IF($J118="지정 장비",K118,INDEX($CA:$CA,MATCH(K118,$CB:$CB,0)))),
IF($M118="삭제","삭제",
IF($M118="지정 장비",VLOOKUP($E118,OFFSET($BS:$BV,0,IF($B118=6,1,IF($B118=7,2,0))),MATCH($BV$1,OFFSET($BS$1:$BV$1,0,IF($B118=6,1,IF($B118=7,2,0))),0),1),
IF(OR($M118="캐릭터 상자 일반등급",$M118="캐릭터 상자 영웅등급"),"삭제",
IF(OR($M118="지정 캐릭터",$M118="지정 캐릭터 PP",IF(ISERROR(FIND("지정 캐릭터 LBP",$M118)),0,1)),
  IF(AND(OR($B118=10,$B118=11),$M118=OFFSET($M118,-1,0)),OFFSET(N118,-1,0),VLOOKUP($E118,$BZ:$CA,MATCH($CA$1,$BZ$1:$CA$1,0),1)),
IF(OR($M118="안 지정 캐릭터 영웅등급",$M118="안 지정 캐릭터 PP 일반등급",$M118="안 지정 캐릭터 PP 영웅등급"),
  IF(AND(OR($B118=10,$B118=11),$M118=OFFSET($M118,-1,0)),OFFSET(N118,-1,0),INT($E118*100000)),
"그외없음"))))))</f>
        <v>Equip7301</v>
      </c>
      <c r="O118">
        <f ca="1">IF(LEN(L118)&lt;&gt;0,
  IF(OR(LEN($J118)=0,LEN($K118)=0),"세 칸 모두 입력",L118),
IF($M118="삭제","삭제",
IF(OR($M118="지정 장비",$M118="캐릭터 상자 일반등급",$M118="캐릭터 상자 영웅등급",$M118="지정 캐릭터",IF(ISERROR(FIND("지정 캐릭터 LBP",$M118)),0,1),$M118="안 지정 캐릭터 영웅등급"),1,
IF($M118="지정 캐릭터 PP",
  IF(AND(OR($B118=10,$B118=11),$M118=OFFSET($M118,-1,0)),OFFSET(O118,-1,0),
    VLOOKUP($M118,$AP:$BB,MATCH($AX$1,$AP$1:$BB$1,0),0)+INT($E118*(VLOOKUP($M118,$AP:$BB,MATCH($AY$1,$AP$1:$BB$1,0),0)-VLOOKUP($M118,$AP:$BB,MATCH($AX$1,$AP$1:$BB$1,0),0)+1))),
IF(OR($M118="안 지정 캐릭터 PP 일반등급",$M118="안 지정 캐릭터 PP 영웅등급"),
  IF(AND(OR($B118=10,$B118=11),$M118=OFFSET($M118,-1,0)),OFFSET(O118,-1,0),
    VLOOKUP($M118,$AP:$BB,MATCH($AX$1,$AP$1:$BB$1,0),0)+INT($E118*(VLOOKUP($M118,$AP:$BB,MATCH($AY$1,$AP$1:$BB$1,0),0)-VLOOKUP($M118,$AP:$BB,MATCH($AX$1,$AP$1:$BB$1,0),0)+1))),
"그외없음")))))</f>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22500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ca="1">IF(OR(ISNUMBER(N118),N118="삭제",ISBLANK(N118)),"",
IF(LEFT(N118,5)="Equip",IF(MID(N118,7,1)="4","전설",""),
IF(LEFT(N118,5)="Actor",IF(MID(N118,7,1)="2","전설",""),
"그외없음")))</f>
        <v/>
      </c>
      <c r="U118" t="s">
        <v>82</v>
      </c>
      <c r="V118" t="s">
        <v>246</v>
      </c>
      <c r="W118">
        <v>1</v>
      </c>
      <c r="X118" t="s">
        <v>125</v>
      </c>
      <c r="Z118">
        <v>9600</v>
      </c>
      <c r="AA118" t="str">
        <f ca="1">IF(ISBLANK(AB118),"",
VLOOKUP(AB118,OFFSET(INDIRECT("$A:$B"),0,MATCH(AB$1&amp;"_Verify",INDIRECT("$1:$1"),0)-1),2,0)
)</f>
        <v>fe</v>
      </c>
      <c r="AB118" t="s">
        <v>82</v>
      </c>
      <c r="AC118" t="s">
        <v>406</v>
      </c>
      <c r="AD118">
        <v>1</v>
      </c>
      <c r="AE118" t="s">
        <v>125</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IF(OR(ISNUMBER(AC118),AC118="삭제",ISBLANK(AC118)),"",
IF(LEFT(AC118,5)="Equip",IF(MID(AC118,7,1)="4","전설",""),
IF(LEFT(AC118,5)="Actor",IF(MID(AC118,7,1)="2","전설",""),
"그외없음")))</f>
        <v/>
      </c>
      <c r="AJ118" t="str">
        <f>IF(ISBLANK($AB118),"",
IF(AND($B118&gt;=VLOOKUP($AB118,$AP:$AS,3,0),$B118&lt;=VLOOKUP($AB118,$AP:$AS,4,0)),"","슬롯타입이상"))</f>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귀족의 하사품</v>
      </c>
      <c r="AL118">
        <v>1</v>
      </c>
      <c r="AM118" t="str">
        <f ca="1">IF(ROW()=2,AN118,OFFSET(AM118,-1,0)&amp;IF(LEN(AN118)=0,"",","&amp;AN118))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v>
      </c>
      <c r="AN118" t="str">
        <f ca="1">IF(AL118&lt;&gt;1,"",
"{"""&amp;A$1&amp;""":"&amp;A118
&amp;","""&amp;B$1&amp;""":"&amp;B118
&amp;IF(LEN(AA118)=0,"",","""&amp;AA$1&amp;""":"""&amp;AA118&amp;"""")
&amp;IF(LEN(AC118)=0,"",","""&amp;AC$1&amp;""":"""&amp;AC118&amp;"""")
&amp;IF(LEN(AD118)=0,"",","""&amp;AD$1&amp;""":"&amp;AD118)
&amp;IF(LEN(AE118)=0,"",","""&amp;AE$1&amp;""":"""&amp;AE118&amp;"""")
&amp;IF(LEN(AF118)=0,"",","""&amp;AF$1&amp;""":"&amp;AF118)
&amp;IF(LEN(AG118)=0,"",","""&amp;AG$1&amp;""":"&amp;AG118)&amp;"}")</f>
        <v>{"dy":12,"sl":6,"tp":"fe","vl":"Equip7201","cn":1,"pt":"GO","pr":9600}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16"/>
        <v>1.3495276653171391E-2</v>
      </c>
      <c r="BQ118">
        <f t="shared" ca="1" si="17"/>
        <v>9.4250706880301613E-3</v>
      </c>
      <c r="BR118">
        <f t="shared" ca="1" si="18"/>
        <v>4.0774719673802244E-2</v>
      </c>
      <c r="BS118">
        <f t="shared" ca="1" si="19"/>
        <v>0.92982456140350966</v>
      </c>
      <c r="BT118">
        <f t="shared" ca="1" si="20"/>
        <v>0.95098963242224299</v>
      </c>
      <c r="BU118">
        <f t="shared" ca="1" si="21"/>
        <v>0.79408766564729816</v>
      </c>
      <c r="BV118" t="str">
        <f ca="1">OFFSET([1]EquipTable!$A$1,ROW()-1,0)</f>
        <v>Equip8102</v>
      </c>
    </row>
    <row r="119" spans="1:74">
      <c r="A119">
        <v>12</v>
      </c>
      <c r="B119">
        <v>7</v>
      </c>
      <c r="C119">
        <f>IF(B119&lt;=9,0,
IF(B119=10,1,2))</f>
        <v>0</v>
      </c>
      <c r="D119">
        <f ca="1">RAND()</f>
        <v>0.40339987703776903</v>
      </c>
      <c r="E119">
        <f ca="1">RAND()</f>
        <v>0.63047506338082293</v>
      </c>
      <c r="F119">
        <f ca="1">RAND()</f>
        <v>0.63429491325722198</v>
      </c>
      <c r="G119">
        <f ca="1">RAND()</f>
        <v>0.28412783705709366</v>
      </c>
      <c r="H119">
        <f ca="1">RAND()</f>
        <v>0.26236887309117041</v>
      </c>
      <c r="I119">
        <f ca="1">RAND()</f>
        <v>0.67507778479720804</v>
      </c>
      <c r="M119" t="str">
        <f ca="1">IF(LEN(J119)&lt;&gt;0,J119,VLOOKUP(D119+$B119,$BJ:$BK,MATCH($BK$1,$BJ$1:$BK$1,0),1))</f>
        <v>지정 장비</v>
      </c>
      <c r="N119" t="str">
        <f ca="1">IF(LEN(K119)&lt;&gt;0,
  IF(LEN($J119)=0,"두 칸 모두 입력",
  IF($J119="지정 장비",K119,INDEX($CA:$CA,MATCH(K119,$CB:$CB,0)))),
IF($M119="삭제","삭제",
IF($M119="지정 장비",VLOOKUP($E119,OFFSET($BS:$BV,0,IF($B119=6,1,IF($B119=7,2,0))),MATCH($BV$1,OFFSET($BS$1:$BV$1,0,IF($B119=6,1,IF($B119=7,2,0))),0),1),
IF(OR($M119="캐릭터 상자 일반등급",$M119="캐릭터 상자 영웅등급"),"삭제",
IF(OR($M119="지정 캐릭터",$M119="지정 캐릭터 PP",IF(ISERROR(FIND("지정 캐릭터 LBP",$M119)),0,1)),
  IF(AND(OR($B119=10,$B119=11),$M119=OFFSET($M119,-1,0)),OFFSET(N119,-1,0),VLOOKUP($E119,$BZ:$CA,MATCH($CA$1,$BZ$1:$CA$1,0),1)),
IF(OR($M119="안 지정 캐릭터 영웅등급",$M119="안 지정 캐릭터 PP 일반등급",$M119="안 지정 캐릭터 PP 영웅등급"),
  IF(AND(OR($B119=10,$B119=11),$M119=OFFSET($M119,-1,0)),OFFSET(N119,-1,0),INT($E119*100000)),
"그외없음"))))))</f>
        <v>Equip7201</v>
      </c>
      <c r="O119">
        <f ca="1">IF(LEN(L119)&lt;&gt;0,
  IF(OR(LEN($J119)=0,LEN($K119)=0),"세 칸 모두 입력",L119),
IF($M119="삭제","삭제",
IF(OR($M119="지정 장비",$M119="캐릭터 상자 일반등급",$M119="캐릭터 상자 영웅등급",$M119="지정 캐릭터",IF(ISERROR(FIND("지정 캐릭터 LBP",$M119)),0,1),$M119="안 지정 캐릭터 영웅등급"),1,
IF($M119="지정 캐릭터 PP",
  IF(AND(OR($B119=10,$B119=11),$M119=OFFSET($M119,-1,0)),OFFSET(O119,-1,0),
    VLOOKUP($M119,$AP:$BB,MATCH($AX$1,$AP$1:$BB$1,0),0)+INT($E119*(VLOOKUP($M119,$AP:$BB,MATCH($AY$1,$AP$1:$BB$1,0),0)-VLOOKUP($M119,$AP:$BB,MATCH($AX$1,$AP$1:$BB$1,0),0)+1))),
IF(OR($M119="안 지정 캐릭터 PP 일반등급",$M119="안 지정 캐릭터 PP 영웅등급"),
  IF(AND(OR($B119=10,$B119=11),$M119=OFFSET($M119,-1,0)),OFFSET(O119,-1,0),
    VLOOKUP($M119,$AP:$BB,MATCH($AX$1,$AP$1:$BB$1,0),0)+INT($E119*(VLOOKUP($M119,$AP:$BB,MATCH($AY$1,$AP$1:$BB$1,0),0)-VLOOKUP($M119,$AP:$BB,MATCH($AX$1,$AP$1:$BB$1,0),0)+1))),
"그외없음")))))</f>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9600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ca="1">IF(OR(ISNUMBER(N119),N119="삭제",ISBLANK(N119)),"",
IF(LEFT(N119,5)="Equip",IF(MID(N119,7,1)="4","전설",""),
IF(LEFT(N119,5)="Actor",IF(MID(N119,7,1)="2","전설",""),
"그외없음")))</f>
        <v/>
      </c>
      <c r="U119" t="s">
        <v>82</v>
      </c>
      <c r="V119" t="s">
        <v>293</v>
      </c>
      <c r="W119">
        <v>1</v>
      </c>
      <c r="X119" t="s">
        <v>125</v>
      </c>
      <c r="Z119">
        <v>5300</v>
      </c>
      <c r="AA119" t="str">
        <f ca="1">IF(ISBLANK(AB119),"",
VLOOKUP(AB119,OFFSET(INDIRECT("$A:$B"),0,MATCH(AB$1&amp;"_Verify",INDIRECT("$1:$1"),0)-1),2,0)
)</f>
        <v>fe</v>
      </c>
      <c r="AB119" t="s">
        <v>82</v>
      </c>
      <c r="AC119" t="s">
        <v>357</v>
      </c>
      <c r="AD119">
        <v>1</v>
      </c>
      <c r="AE119" t="s">
        <v>125</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IF(OR(ISNUMBER(AC119),AC119="삭제",ISBLANK(AC119)),"",
IF(LEFT(AC119,5)="Equip",IF(MID(AC119,7,1)="4","전설",""),
IF(LEFT(AC119,5)="Actor",IF(MID(AC119,7,1)="2","전설",""),
"그외없음")))</f>
        <v/>
      </c>
      <c r="AJ119" t="str">
        <f>IF(ISBLANK($AB119),"",
IF(AND($B119&gt;=VLOOKUP($AB119,$AP:$AS,3,0),$B119&lt;=VLOOKUP($AB119,$AP:$AS,4,0)),"","슬롯타입이상"))</f>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운명의 대검</v>
      </c>
      <c r="AL119">
        <v>1</v>
      </c>
      <c r="AM119" t="str">
        <f ca="1">IF(ROW()=2,AN119,OFFSET(AM119,-1,0)&amp;IF(LEN(AN119)=0,"",","&amp;AN119))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v>
      </c>
      <c r="AN119" t="str">
        <f ca="1">IF(AL119&lt;&gt;1,"",
"{"""&amp;A$1&amp;""":"&amp;A119
&amp;","""&amp;B$1&amp;""":"&amp;B119
&amp;IF(LEN(AA119)=0,"",","""&amp;AA$1&amp;""":"""&amp;AA119&amp;"""")
&amp;IF(LEN(AC119)=0,"",","""&amp;AC$1&amp;""":"""&amp;AC119&amp;"""")
&amp;IF(LEN(AD119)=0,"",","""&amp;AD$1&amp;""":"&amp;AD119)
&amp;IF(LEN(AE119)=0,"",","""&amp;AE$1&amp;""":"""&amp;AE119&amp;"""")
&amp;IF(LEN(AF119)=0,"",","""&amp;AF$1&amp;""":"&amp;AF119)
&amp;IF(LEN(AG119)=0,"",","""&amp;AG$1&amp;""":"&amp;AG119)&amp;"}")</f>
        <v>{"dy":12,"sl":7,"tp":"fe","vl":"Equip8001","cn":1,"pt":"GO","pr":5300}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16"/>
        <v>1.3495276653171391E-2</v>
      </c>
      <c r="BQ119">
        <f t="shared" ca="1" si="17"/>
        <v>9.4250706880301613E-3</v>
      </c>
      <c r="BR119">
        <f t="shared" ca="1" si="18"/>
        <v>4.0774719673802244E-2</v>
      </c>
      <c r="BS119">
        <f t="shared" ca="1" si="19"/>
        <v>0.94331983805668107</v>
      </c>
      <c r="BT119">
        <f t="shared" ca="1" si="20"/>
        <v>0.9604147031102731</v>
      </c>
      <c r="BU119">
        <f t="shared" ca="1" si="21"/>
        <v>0.83486238532110035</v>
      </c>
      <c r="BV119" t="str">
        <f ca="1">OFFSET([1]EquipTable!$A$1,ROW()-1,0)</f>
        <v>Equip8201</v>
      </c>
    </row>
    <row r="120" spans="1:74">
      <c r="A120">
        <v>12</v>
      </c>
      <c r="B120">
        <v>8</v>
      </c>
      <c r="C120">
        <f>IF(B120&lt;=9,0,
IF(B120=10,1,2))</f>
        <v>0</v>
      </c>
      <c r="D120">
        <f ca="1">RAND()</f>
        <v>0.34555986157517826</v>
      </c>
      <c r="E120">
        <f ca="1">RAND()</f>
        <v>0.24973565234174377</v>
      </c>
      <c r="F120">
        <f ca="1">RAND()</f>
        <v>0.97339708573415873</v>
      </c>
      <c r="G120">
        <f ca="1">RAND()</f>
        <v>0.75326265832337247</v>
      </c>
      <c r="H120">
        <f ca="1">RAND()</f>
        <v>0.27053554822863835</v>
      </c>
      <c r="I120">
        <f ca="1">RAND()</f>
        <v>0.75883146668393642</v>
      </c>
      <c r="M120" t="str">
        <f ca="1">IF(LEN(J120)&lt;&gt;0,J120,VLOOKUP(D120+$B120,$BJ:$BK,MATCH($BK$1,$BJ$1:$BK$1,0),1))</f>
        <v>삭제</v>
      </c>
      <c r="N120" t="str">
        <f ca="1">IF(LEN(K120)&lt;&gt;0,
  IF(LEN($J120)=0,"두 칸 모두 입력",
  IF($J120="지정 장비",K120,INDEX($CA:$CA,MATCH(K120,$CB:$CB,0)))),
IF($M120="삭제","삭제",
IF($M120="지정 장비",VLOOKUP($E120,OFFSET($BS:$BV,0,IF($B120=6,1,IF($B120=7,2,0))),MATCH($BV$1,OFFSET($BS$1:$BV$1,0,IF($B120=6,1,IF($B120=7,2,0))),0),1),
IF(OR($M120="캐릭터 상자 일반등급",$M120="캐릭터 상자 영웅등급"),"삭제",
IF(OR($M120="지정 캐릭터",$M120="지정 캐릭터 PP",IF(ISERROR(FIND("지정 캐릭터 LBP",$M120)),0,1)),
  IF(AND(OR($B120=10,$B120=11),$M120=OFFSET($M120,-1,0)),OFFSET(N120,-1,0),VLOOKUP($E120,$BZ:$CA,MATCH($CA$1,$BZ$1:$CA$1,0),1)),
IF(OR($M120="안 지정 캐릭터 영웅등급",$M120="안 지정 캐릭터 PP 일반등급",$M120="안 지정 캐릭터 PP 영웅등급"),
  IF(AND(OR($B120=10,$B120=11),$M120=OFFSET($M120,-1,0)),OFFSET(N120,-1,0),INT($E120*100000)),
"그외없음"))))))</f>
        <v>삭제</v>
      </c>
      <c r="O120" t="str">
        <f ca="1">IF(LEN(L120)&lt;&gt;0,
  IF(OR(LEN($J120)=0,LEN($K120)=0),"세 칸 모두 입력",L120),
IF($M120="삭제","삭제",
IF(OR($M120="지정 장비",$M120="캐릭터 상자 일반등급",$M120="캐릭터 상자 영웅등급",$M120="지정 캐릭터",IF(ISERROR(FIND("지정 캐릭터 LBP",$M120)),0,1),$M120="안 지정 캐릭터 영웅등급"),1,
IF($M120="지정 캐릭터 PP",
  IF(AND(OR($B120=10,$B120=11),$M120=OFFSET($M120,-1,0)),OFFSET(O120,-1,0),
    VLOOKUP($M120,$AP:$BB,MATCH($AX$1,$AP$1:$BB$1,0),0)+INT($E120*(VLOOKUP($M120,$AP:$BB,MATCH($AY$1,$AP$1:$BB$1,0),0)-VLOOKUP($M120,$AP:$BB,MATCH($AX$1,$AP$1:$BB$1,0),0)+1))),
IF(OR($M120="안 지정 캐릭터 PP 일반등급",$M120="안 지정 캐릭터 PP 영웅등급"),
  IF(AND(OR($B120=10,$B120=11),$M120=OFFSET($M120,-1,0)),OFFSET(O120,-1,0),
    VLOOKUP($M120,$AP:$BB,MATCH($AX$1,$AP$1:$BB$1,0),0)+INT($E120*(VLOOKUP($M120,$AP:$BB,MATCH($AY$1,$AP$1:$BB$1,0),0)-VLOOKUP($M120,$AP:$BB,MATCH($AX$1,$AP$1:$BB$1,0),0)+1))),
"그외없음")))))</f>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ca="1">IF(OR(ISNUMBER(N120),N120="삭제",ISBLANK(N120)),"",
IF(LEFT(N120,5)="Equip",IF(MID(N120,7,1)="4","전설",""),
IF(LEFT(N120,5)="Actor",IF(MID(N120,7,1)="2","전설",""),
"그외없음")))</f>
        <v/>
      </c>
      <c r="AA120" t="str">
        <f ca="1">IF(ISBLANK(AB120),"",
VLOOKUP(AB120,OFFSET(INDIRECT("$A:$B"),0,MATCH(AB$1&amp;"_Verify",INDIRECT("$1:$1"),0)-1),2,0)
)</f>
        <v>fl1</v>
      </c>
      <c r="AB120" t="s">
        <v>87</v>
      </c>
      <c r="AC120" t="s">
        <v>487</v>
      </c>
      <c r="AD120">
        <v>1</v>
      </c>
      <c r="AE120" t="s">
        <v>129</v>
      </c>
      <c r="AF120">
        <v>209</v>
      </c>
      <c r="AG120">
        <v>109</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IF(OR(ISNUMBER(AC120),AC120="삭제",ISBLANK(AC120)),"",
IF(LEFT(AC120,5)="Equip",IF(MID(AC120,7,1)="4","전설",""),
IF(LEFT(AC120,5)="Actor",IF(MID(AC120,7,1)="2","전설",""),
"그외없음")))</f>
        <v/>
      </c>
      <c r="AJ120" t="str">
        <f>IF(ISBLANK($AB120),"",
IF(AND($B120&gt;=VLOOKUP($AB120,$AP:$AS,3,0),$B120&lt;=VLOOKUP($AB120,$AP:$AS,4,0)),"","슬롯타입이상"))</f>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베이</v>
      </c>
      <c r="AL120">
        <v>1</v>
      </c>
      <c r="AM120" t="str">
        <f ca="1">IF(ROW()=2,AN120,OFFSET(AM120,-1,0)&amp;IF(LEN(AN120)=0,"",","&amp;AN120))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v>
      </c>
      <c r="AN120" t="str">
        <f ca="1">IF(AL120&lt;&gt;1,"",
"{"""&amp;A$1&amp;""":"&amp;A120
&amp;","""&amp;B$1&amp;""":"&amp;B120
&amp;IF(LEN(AA120)=0,"",","""&amp;AA$1&amp;""":"""&amp;AA120&amp;"""")
&amp;IF(LEN(AC120)=0,"",","""&amp;AC$1&amp;""":"""&amp;AC120&amp;"""")
&amp;IF(LEN(AD120)=0,"",","""&amp;AD$1&amp;""":"&amp;AD120)
&amp;IF(LEN(AE120)=0,"",","""&amp;AE$1&amp;""":"""&amp;AE120&amp;"""")
&amp;IF(LEN(AF120)=0,"",","""&amp;AF$1&amp;""":"&amp;AF120)
&amp;IF(LEN(AG120)=0,"",","""&amp;AG$1&amp;""":"&amp;AG120)&amp;"}")</f>
        <v>{"dy":12,"sl":8,"tp":"fl1","vl":"Actor0104","cn":1,"pt":"DI","pp":209,"pr":109}</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16"/>
        <v>1.3495276653171391E-2</v>
      </c>
      <c r="BQ120">
        <f t="shared" ca="1" si="17"/>
        <v>9.4250706880301613E-3</v>
      </c>
      <c r="BR120">
        <f t="shared" ca="1" si="18"/>
        <v>4.0774719673802244E-2</v>
      </c>
      <c r="BS120">
        <f t="shared" ca="1" si="19"/>
        <v>0.95681511470985248</v>
      </c>
      <c r="BT120">
        <f t="shared" ca="1" si="20"/>
        <v>0.96983977379830322</v>
      </c>
      <c r="BU120">
        <f t="shared" ca="1" si="21"/>
        <v>0.87563710499490255</v>
      </c>
      <c r="BV120" t="str">
        <f ca="1">OFFSET([1]EquipTable!$A$1,ROW()-1,0)</f>
        <v>Equip8202</v>
      </c>
    </row>
    <row r="121" spans="1:74">
      <c r="A121">
        <v>12</v>
      </c>
      <c r="B121">
        <v>9</v>
      </c>
      <c r="C121">
        <f>IF(B121&lt;=9,0,
IF(B121=10,1,2))</f>
        <v>0</v>
      </c>
      <c r="D121">
        <f ca="1">RAND()</f>
        <v>0.36330577253847862</v>
      </c>
      <c r="E121">
        <f ca="1">RAND()</f>
        <v>0.95297020817488298</v>
      </c>
      <c r="F121">
        <f ca="1">RAND()</f>
        <v>0.61567384104061273</v>
      </c>
      <c r="G121">
        <f ca="1">RAND()</f>
        <v>0.46612364551235608</v>
      </c>
      <c r="H121">
        <f ca="1">RAND()</f>
        <v>0.35919297790008409</v>
      </c>
      <c r="I121">
        <f ca="1">RAND()</f>
        <v>1.4325101793946415E-2</v>
      </c>
      <c r="M121" t="str">
        <f ca="1">IF(LEN(J121)&lt;&gt;0,J121,VLOOKUP(D121+$B121,$BJ:$BK,MATCH($BK$1,$BJ$1:$BK$1,0),1))</f>
        <v>삭제</v>
      </c>
      <c r="N121" t="str">
        <f ca="1">IF(LEN(K121)&lt;&gt;0,
  IF(LEN($J121)=0,"두 칸 모두 입력",
  IF($J121="지정 장비",K121,INDEX($CA:$CA,MATCH(K121,$CB:$CB,0)))),
IF($M121="삭제","삭제",
IF($M121="지정 장비",VLOOKUP($E121,OFFSET($BS:$BV,0,IF($B121=6,1,IF($B121=7,2,0))),MATCH($BV$1,OFFSET($BS$1:$BV$1,0,IF($B121=6,1,IF($B121=7,2,0))),0),1),
IF(OR($M121="캐릭터 상자 일반등급",$M121="캐릭터 상자 영웅등급"),"삭제",
IF(OR($M121="지정 캐릭터",$M121="지정 캐릭터 PP",IF(ISERROR(FIND("지정 캐릭터 LBP",$M121)),0,1)),
  IF(AND(OR($B121=10,$B121=11),$M121=OFFSET($M121,-1,0)),OFFSET(N121,-1,0),VLOOKUP($E121,$BZ:$CA,MATCH($CA$1,$BZ$1:$CA$1,0),1)),
IF(OR($M121="안 지정 캐릭터 영웅등급",$M121="안 지정 캐릭터 PP 일반등급",$M121="안 지정 캐릭터 PP 영웅등급"),
  IF(AND(OR($B121=10,$B121=11),$M121=OFFSET($M121,-1,0)),OFFSET(N121,-1,0),INT($E121*100000)),
"그외없음"))))))</f>
        <v>삭제</v>
      </c>
      <c r="O121" t="str">
        <f ca="1">IF(LEN(L121)&lt;&gt;0,
  IF(OR(LEN($J121)=0,LEN($K121)=0),"세 칸 모두 입력",L121),
IF($M121="삭제","삭제",
IF(OR($M121="지정 장비",$M121="캐릭터 상자 일반등급",$M121="캐릭터 상자 영웅등급",$M121="지정 캐릭터",IF(ISERROR(FIND("지정 캐릭터 LBP",$M121)),0,1),$M121="안 지정 캐릭터 영웅등급"),1,
IF($M121="지정 캐릭터 PP",
  IF(AND(OR($B121=10,$B121=11),$M121=OFFSET($M121,-1,0)),OFFSET(O121,-1,0),
    VLOOKUP($M121,$AP:$BB,MATCH($AX$1,$AP$1:$BB$1,0),0)+INT($E121*(VLOOKUP($M121,$AP:$BB,MATCH($AY$1,$AP$1:$BB$1,0),0)-VLOOKUP($M121,$AP:$BB,MATCH($AX$1,$AP$1:$BB$1,0),0)+1))),
IF(OR($M121="안 지정 캐릭터 PP 일반등급",$M121="안 지정 캐릭터 PP 영웅등급"),
  IF(AND(OR($B121=10,$B121=11),$M121=OFFSET($M121,-1,0)),OFFSET(O121,-1,0),
    VLOOKUP($M121,$AP:$BB,MATCH($AX$1,$AP$1:$BB$1,0),0)+INT($E121*(VLOOKUP($M121,$AP:$BB,MATCH($AY$1,$AP$1:$BB$1,0),0)-VLOOKUP($M121,$AP:$BB,MATCH($AX$1,$AP$1:$BB$1,0),0)+1))),
"그외없음")))))</f>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ca="1">IF(OR(ISNUMBER(N121),N121="삭제",ISBLANK(N121)),"",
IF(LEFT(N121,5)="Equip",IF(MID(N121,7,1)="4","전설",""),
IF(LEFT(N121,5)="Actor",IF(MID(N121,7,1)="2","전설",""),
"그외없음")))</f>
        <v/>
      </c>
      <c r="AA121" t="str">
        <f ca="1">IF(ISBLANK(AB121),"",
VLOOKUP(AB121,OFFSET(INDIRECT("$A:$B"),0,MATCH(AB$1&amp;"_Verify",INDIRECT("$1:$1"),0)-1),2,0)
)</f>
        <v>fl1</v>
      </c>
      <c r="AB121" t="s">
        <v>87</v>
      </c>
      <c r="AC121" t="s">
        <v>488</v>
      </c>
      <c r="AD121">
        <v>1</v>
      </c>
      <c r="AE121" t="s">
        <v>129</v>
      </c>
      <c r="AF121">
        <v>219</v>
      </c>
      <c r="AG121">
        <v>119</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IF(OR(ISNUMBER(AC121),AC121="삭제",ISBLANK(AC121)),"",
IF(LEFT(AC121,5)="Equip",IF(MID(AC121,7,1)="4","전설",""),
IF(LEFT(AC121,5)="Actor",IF(MID(AC121,7,1)="2","전설",""),
"그외없음")))</f>
        <v/>
      </c>
      <c r="AJ121" t="str">
        <f>IF(ISBLANK($AB121),"",
IF(AND($B121&gt;=VLOOKUP($AB121,$AP:$AS,3,0),$B121&lt;=VLOOKUP($AB121,$AP:$AS,4,0)),"","슬롯타입이상"))</f>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카츄진</v>
      </c>
      <c r="AL121">
        <v>1</v>
      </c>
      <c r="AM121" t="str">
        <f ca="1">IF(ROW()=2,AN121,OFFSET(AM121,-1,0)&amp;IF(LEN(AN121)=0,"",","&amp;AN121))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v>
      </c>
      <c r="AN121" t="str">
        <f ca="1">IF(AL121&lt;&gt;1,"",
"{"""&amp;A$1&amp;""":"&amp;A121
&amp;","""&amp;B$1&amp;""":"&amp;B121
&amp;IF(LEN(AA121)=0,"",","""&amp;AA$1&amp;""":"""&amp;AA121&amp;"""")
&amp;IF(LEN(AC121)=0,"",","""&amp;AC$1&amp;""":"""&amp;AC121&amp;"""")
&amp;IF(LEN(AD121)=0,"",","""&amp;AD$1&amp;""":"&amp;AD121)
&amp;IF(LEN(AE121)=0,"",","""&amp;AE$1&amp;""":"""&amp;AE121&amp;"""")
&amp;IF(LEN(AF121)=0,"",","""&amp;AF$1&amp;""":"&amp;AF121)
&amp;IF(LEN(AG121)=0,"",","""&amp;AG$1&amp;""":"&amp;AG121)&amp;"}")</f>
        <v>{"dy":12,"sl":9,"tp":"fl1","vl":"Actor3117","cn":1,"pt":"DI","pp":219,"pr":119}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16"/>
        <v>1.3495276653171391E-2</v>
      </c>
      <c r="BQ121">
        <f t="shared" ca="1" si="17"/>
        <v>9.4250706880301613E-3</v>
      </c>
      <c r="BR121">
        <f t="shared" ca="1" si="18"/>
        <v>4.0774719673802244E-2</v>
      </c>
      <c r="BS121">
        <f t="shared" ca="1" si="19"/>
        <v>0.97031039136302388</v>
      </c>
      <c r="BT121">
        <f t="shared" ca="1" si="20"/>
        <v>0.97926484448633333</v>
      </c>
      <c r="BU121">
        <f t="shared" ca="1" si="21"/>
        <v>0.91641182466870474</v>
      </c>
      <c r="BV121" t="str">
        <f ca="1">OFFSET([1]EquipTable!$A$1,ROW()-1,0)</f>
        <v>Equip8301</v>
      </c>
    </row>
    <row r="122" spans="1:74">
      <c r="A122">
        <v>13</v>
      </c>
      <c r="B122">
        <v>0</v>
      </c>
      <c r="C122">
        <f>IF(B122&lt;=9,0,
IF(B122=10,1,2))</f>
        <v>0</v>
      </c>
      <c r="D122">
        <f ca="1">RAND()</f>
        <v>0.95958147411280759</v>
      </c>
      <c r="E122">
        <f ca="1">RAND()</f>
        <v>0.68451106262744432</v>
      </c>
      <c r="F122">
        <f ca="1">RAND()</f>
        <v>0.91339347744437549</v>
      </c>
      <c r="G122">
        <f ca="1">RAND()</f>
        <v>0.61891509615085682</v>
      </c>
      <c r="H122">
        <f ca="1">RAND()</f>
        <v>7.1063564321452444E-2</v>
      </c>
      <c r="I122">
        <f ca="1">RAND()</f>
        <v>0.53893156459773806</v>
      </c>
      <c r="M122" t="str">
        <f ca="1">IF(LEN(J122)&lt;&gt;0,J122,VLOOKUP(D122+$B122,$BJ:$BK,MATCH($BK$1,$BJ$1:$BK$1,0),1))</f>
        <v>캐릭터 상자 영웅등급</v>
      </c>
      <c r="N122" t="str">
        <f ca="1">IF(LEN(K122)&lt;&gt;0,
  IF(LEN($J122)=0,"두 칸 모두 입력",
  IF($J122="지정 장비",K122,INDEX($CA:$CA,MATCH(K122,$CB:$CB,0)))),
IF($M122="삭제","삭제",
IF($M122="지정 장비",VLOOKUP($E122,OFFSET($BS:$BV,0,IF($B122=6,1,IF($B122=7,2,0))),MATCH($BV$1,OFFSET($BS$1:$BV$1,0,IF($B122=6,1,IF($B122=7,2,0))),0),1),
IF(OR($M122="캐릭터 상자 일반등급",$M122="캐릭터 상자 영웅등급"),"삭제",
IF(OR($M122="지정 캐릭터",$M122="지정 캐릭터 PP",IF(ISERROR(FIND("지정 캐릭터 LBP",$M122)),0,1)),
  IF(AND(OR($B122=10,$B122=11),$M122=OFFSET($M122,-1,0)),OFFSET(N122,-1,0),VLOOKUP($E122,$BZ:$CA,MATCH($CA$1,$BZ$1:$CA$1,0),1)),
IF(OR($M122="안 지정 캐릭터 영웅등급",$M122="안 지정 캐릭터 PP 일반등급",$M122="안 지정 캐릭터 PP 영웅등급"),
  IF(AND(OR($B122=10,$B122=11),$M122=OFFSET($M122,-1,0)),OFFSET(N122,-1,0),INT($E122*100000)),
"그외없음"))))))</f>
        <v>삭제</v>
      </c>
      <c r="O122">
        <f ca="1">IF(LEN(L122)&lt;&gt;0,
  IF(OR(LEN($J122)=0,LEN($K122)=0),"세 칸 모두 입력",L122),
IF($M122="삭제","삭제",
IF(OR($M122="지정 장비",$M122="캐릭터 상자 일반등급",$M122="캐릭터 상자 영웅등급",$M122="지정 캐릭터",IF(ISERROR(FIND("지정 캐릭터 LBP",$M122)),0,1),$M122="안 지정 캐릭터 영웅등급"),1,
IF($M122="지정 캐릭터 PP",
  IF(AND(OR($B122=10,$B122=11),$M122=OFFSET($M122,-1,0)),OFFSET(O122,-1,0),
    VLOOKUP($M122,$AP:$BB,MATCH($AX$1,$AP$1:$BB$1,0),0)+INT($E122*(VLOOKUP($M122,$AP:$BB,MATCH($AY$1,$AP$1:$BB$1,0),0)-VLOOKUP($M122,$AP:$BB,MATCH($AX$1,$AP$1:$BB$1,0),0)+1))),
IF(OR($M122="안 지정 캐릭터 PP 일반등급",$M122="안 지정 캐릭터 PP 영웅등급"),
  IF(AND(OR($B122=10,$B122=11),$M122=OFFSET($M122,-1,0)),OFFSET(O122,-1,0),
    VLOOKUP($M122,$AP:$BB,MATCH($AX$1,$AP$1:$BB$1,0),0)+INT($E122*(VLOOKUP($M122,$AP:$BB,MATCH($AY$1,$AP$1:$BB$1,0),0)-VLOOKUP($M122,$AP:$BB,MATCH($AX$1,$AP$1:$BB$1,0),0)+1))),
"그외없음")))))</f>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149</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ca="1">IF(OR(ISNUMBER(N122),N122="삭제",ISBLANK(N122)),"",
IF(LEFT(N122,5)="Equip",IF(MID(N122,7,1)="4","전설",""),
IF(LEFT(N122,5)="Actor",IF(MID(N122,7,1)="2","전설",""),
"그외없음")))</f>
        <v/>
      </c>
      <c r="U122" t="s">
        <v>82</v>
      </c>
      <c r="V122" t="s">
        <v>250</v>
      </c>
      <c r="W122">
        <v>1</v>
      </c>
      <c r="X122" t="s">
        <v>125</v>
      </c>
      <c r="Z122">
        <v>900</v>
      </c>
      <c r="AA122" t="str">
        <f ca="1">IF(ISBLANK(AB122),"",
VLOOKUP(AB122,OFFSET(INDIRECT("$A:$B"),0,MATCH(AB$1&amp;"_Verify",INDIRECT("$1:$1"),0)-1),2,0)
)</f>
        <v>fe</v>
      </c>
      <c r="AB122" t="s">
        <v>82</v>
      </c>
      <c r="AC122" t="s">
        <v>407</v>
      </c>
      <c r="AD122">
        <v>1</v>
      </c>
      <c r="AE122" t="s">
        <v>125</v>
      </c>
      <c r="AG122">
        <v>800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IF(OR(ISNUMBER(AC122),AC122="삭제",ISBLANK(AC122)),"",
IF(LEFT(AC122,5)="Equip",IF(MID(AC122,7,1)="4","전설",""),
IF(LEFT(AC122,5)="Actor",IF(MID(AC122,7,1)="2","전설",""),
"그외없음")))</f>
        <v/>
      </c>
      <c r="AJ122" t="str">
        <f>IF(ISBLANK($AB122),"",
IF(AND($B122&gt;=VLOOKUP($AB122,$AP:$AS,3,0),$B122&lt;=VLOOKUP($AB122,$AP:$AS,4,0)),"","슬롯타입이상"))</f>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푸른 보석 지팡이</v>
      </c>
      <c r="AL122">
        <v>1</v>
      </c>
      <c r="AM122" t="str">
        <f ca="1">IF(ROW()=2,AN122,OFFSET(AM122,-1,0)&amp;IF(LEN(AN122)=0,"",","&amp;AN122))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v>
      </c>
      <c r="AN122" t="str">
        <f ca="1">IF(AL122&lt;&gt;1,"",
"{"""&amp;A$1&amp;""":"&amp;A122
&amp;","""&amp;B$1&amp;""":"&amp;B122
&amp;IF(LEN(AA122)=0,"",","""&amp;AA$1&amp;""":"""&amp;AA122&amp;"""")
&amp;IF(LEN(AC122)=0,"",","""&amp;AC$1&amp;""":"""&amp;AC122&amp;"""")
&amp;IF(LEN(AD122)=0,"",","""&amp;AD$1&amp;""":"&amp;AD122)
&amp;IF(LEN(AE122)=0,"",","""&amp;AE$1&amp;""":"""&amp;AE122&amp;"""")
&amp;IF(LEN(AF122)=0,"",","""&amp;AF$1&amp;""":"&amp;AF122)
&amp;IF(LEN(AG122)=0,"",","""&amp;AG$1&amp;""":"&amp;AG122)&amp;"}")</f>
        <v>{"dy":13,"sl":0,"tp":"fe","vl":"Equip3001","cn":1,"pt":"GO","pr":800}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16"/>
        <v>1.3495276653171391E-2</v>
      </c>
      <c r="BQ122">
        <f t="shared" ca="1" si="17"/>
        <v>9.4250706880301613E-3</v>
      </c>
      <c r="BR122">
        <f t="shared" ca="1" si="18"/>
        <v>4.0774719673802244E-2</v>
      </c>
      <c r="BS122">
        <f t="shared" ca="1" si="19"/>
        <v>0.98380566801619529</v>
      </c>
      <c r="BT122">
        <f t="shared" ca="1" si="20"/>
        <v>0.98868991517436344</v>
      </c>
      <c r="BU122">
        <f t="shared" ca="1" si="21"/>
        <v>0.95718654434250694</v>
      </c>
      <c r="BV122" t="str">
        <f ca="1">OFFSET([1]EquipTable!$A$1,ROW()-1,0)</f>
        <v>Equip8302</v>
      </c>
    </row>
    <row r="123" spans="1:74">
      <c r="A123">
        <v>13</v>
      </c>
      <c r="B123">
        <v>1</v>
      </c>
      <c r="C123">
        <f>IF(B123&lt;=9,0,
IF(B123=10,1,2))</f>
        <v>0</v>
      </c>
      <c r="D123">
        <f ca="1">RAND()</f>
        <v>0.66225089026818329</v>
      </c>
      <c r="E123">
        <f ca="1">RAND()</f>
        <v>0.81390899242798542</v>
      </c>
      <c r="F123">
        <f ca="1">RAND()</f>
        <v>0.81723947984924494</v>
      </c>
      <c r="G123">
        <f ca="1">RAND()</f>
        <v>0.30616868999794122</v>
      </c>
      <c r="H123">
        <f ca="1">RAND()</f>
        <v>0.5393413360227346</v>
      </c>
      <c r="I123">
        <f ca="1">RAND()</f>
        <v>0.42255517413315125</v>
      </c>
      <c r="M123" t="str">
        <f ca="1">IF(LEN(J123)&lt;&gt;0,J123,VLOOKUP(D123+$B123,$BJ:$BK,MATCH($BK$1,$BJ$1:$BK$1,0),1))</f>
        <v>지정 장비</v>
      </c>
      <c r="N123" t="str">
        <f ca="1">IF(LEN(K123)&lt;&gt;0,
  IF(LEN($J123)=0,"두 칸 모두 입력",
  IF($J123="지정 장비",K123,INDEX($CA:$CA,MATCH(K123,$CB:$CB,0)))),
IF($M123="삭제","삭제",
IF($M123="지정 장비",VLOOKUP($E123,OFFSET($BS:$BV,0,IF($B123=6,1,IF($B123=7,2,0))),MATCH($BV$1,OFFSET($BS$1:$BV$1,0,IF($B123=6,1,IF($B123=7,2,0))),0),1),
IF(OR($M123="캐릭터 상자 일반등급",$M123="캐릭터 상자 영웅등급"),"삭제",
IF(OR($M123="지정 캐릭터",$M123="지정 캐릭터 PP",IF(ISERROR(FIND("지정 캐릭터 LBP",$M123)),0,1)),
  IF(AND(OR($B123=10,$B123=11),$M123=OFFSET($M123,-1,0)),OFFSET(N123,-1,0),VLOOKUP($E123,$BZ:$CA,MATCH($CA$1,$BZ$1:$CA$1,0),1)),
IF(OR($M123="안 지정 캐릭터 영웅등급",$M123="안 지정 캐릭터 PP 일반등급",$M123="안 지정 캐릭터 PP 영웅등급"),
  IF(AND(OR($B123=10,$B123=11),$M123=OFFSET($M123,-1,0)),OFFSET(N123,-1,0),INT($E123*100000)),
"그외없음"))))))</f>
        <v>Equip7101</v>
      </c>
      <c r="O123">
        <f ca="1">IF(LEN(L123)&lt;&gt;0,
  IF(OR(LEN($J123)=0,LEN($K123)=0),"세 칸 모두 입력",L123),
IF($M123="삭제","삭제",
IF(OR($M123="지정 장비",$M123="캐릭터 상자 일반등급",$M123="캐릭터 상자 영웅등급",$M123="지정 캐릭터",IF(ISERROR(FIND("지정 캐릭터 LBP",$M123)),0,1),$M123="안 지정 캐릭터 영웅등급"),1,
IF($M123="지정 캐릭터 PP",
  IF(AND(OR($B123=10,$B123=11),$M123=OFFSET($M123,-1,0)),OFFSET(O123,-1,0),
    VLOOKUP($M123,$AP:$BB,MATCH($AX$1,$AP$1:$BB$1,0),0)+INT($E123*(VLOOKUP($M123,$AP:$BB,MATCH($AY$1,$AP$1:$BB$1,0),0)-VLOOKUP($M123,$AP:$BB,MATCH($AX$1,$AP$1:$BB$1,0),0)+1))),
IF(OR($M123="안 지정 캐릭터 PP 일반등급",$M123="안 지정 캐릭터 PP 영웅등급"),
  IF(AND(OR($B123=10,$B123=11),$M123=OFFSET($M123,-1,0)),OFFSET(O123,-1,0),
    VLOOKUP($M123,$AP:$BB,MATCH($AX$1,$AP$1:$BB$1,0),0)+INT($E123*(VLOOKUP($M123,$AP:$BB,MATCH($AY$1,$AP$1:$BB$1,0),0)-VLOOKUP($M123,$AP:$BB,MATCH($AX$1,$AP$1:$BB$1,0),0)+1))),
"그외없음")))))</f>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3400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ca="1">IF(OR(ISNUMBER(N123),N123="삭제",ISBLANK(N123)),"",
IF(LEFT(N123,5)="Equip",IF(MID(N123,7,1)="4","전설",""),
IF(LEFT(N123,5)="Actor",IF(MID(N123,7,1)="2","전설",""),
"그외없음")))</f>
        <v/>
      </c>
      <c r="U123" t="s">
        <v>82</v>
      </c>
      <c r="V123" t="s">
        <v>251</v>
      </c>
      <c r="W123">
        <v>1</v>
      </c>
      <c r="X123" t="s">
        <v>125</v>
      </c>
      <c r="Z123">
        <v>900</v>
      </c>
      <c r="AA123" t="str">
        <f ca="1">IF(ISBLANK(AB123),"",
VLOOKUP(AB123,OFFSET(INDIRECT("$A:$B"),0,MATCH(AB$1&amp;"_Verify",INDIRECT("$1:$1"),0)-1),2,0)
)</f>
        <v>fe</v>
      </c>
      <c r="AB123" t="s">
        <v>82</v>
      </c>
      <c r="AC123" t="s">
        <v>499</v>
      </c>
      <c r="AD123">
        <v>1</v>
      </c>
      <c r="AE123" t="s">
        <v>129</v>
      </c>
      <c r="AF123">
        <v>189</v>
      </c>
      <c r="AG123">
        <v>59</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IF(OR(ISNUMBER(AC123),AC123="삭제",ISBLANK(AC123)),"",
IF(LEFT(AC123,5)="Equip",IF(MID(AC123,7,1)="4","전설",""),
IF(LEFT(AC123,5)="Actor",IF(MID(AC123,7,1)="2","전설",""),
"그외없음")))</f>
        <v>전설</v>
      </c>
      <c r="AJ123" t="str">
        <f>IF(ISBLANK($AB123),"",
IF(AND($B123&gt;=VLOOKUP($AB123,$AP:$AS,3,0),$B123&lt;=VLOOKUP($AB123,$AP:$AS,4,0)),"","슬롯타입이상"))</f>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나선형 단검</v>
      </c>
      <c r="AL123">
        <v>1</v>
      </c>
      <c r="AM123" t="str">
        <f ca="1">IF(ROW()=2,AN123,OFFSET(AM123,-1,0)&amp;IF(LEN(AN123)=0,"",","&amp;AN123))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v>
      </c>
      <c r="AN123" t="str">
        <f ca="1">IF(AL123&lt;&gt;1,"",
"{"""&amp;A$1&amp;""":"&amp;A123
&amp;","""&amp;B$1&amp;""":"&amp;B123
&amp;IF(LEN(AA123)=0,"",","""&amp;AA$1&amp;""":"""&amp;AA123&amp;"""")
&amp;IF(LEN(AC123)=0,"",","""&amp;AC$1&amp;""":"""&amp;AC123&amp;"""")
&amp;IF(LEN(AD123)=0,"",","""&amp;AD$1&amp;""":"&amp;AD123)
&amp;IF(LEN(AE123)=0,"",","""&amp;AE$1&amp;""":"""&amp;AE123&amp;"""")
&amp;IF(LEN(AF123)=0,"",","""&amp;AF$1&amp;""":"&amp;AF123)
&amp;IF(LEN(AG123)=0,"",","""&amp;AG$1&amp;""":"&amp;AG123)&amp;"}")</f>
        <v>{"dy":13,"sl":1,"tp":"fe","vl":"Equip1402","cn":1,"pt":"DI","pp":189,"pr":59}</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16"/>
        <v>1.3495276653171392E-3</v>
      </c>
      <c r="BQ123">
        <f t="shared" ca="1" si="17"/>
        <v>9.4250706880301622E-4</v>
      </c>
      <c r="BR123">
        <f t="shared" ca="1" si="18"/>
        <v>1.0193679918450561E-3</v>
      </c>
      <c r="BS123">
        <f t="shared" ca="1" si="19"/>
        <v>0.9973009446693667</v>
      </c>
      <c r="BT123">
        <f t="shared" ca="1" si="20"/>
        <v>0.99811498586239356</v>
      </c>
      <c r="BU123">
        <f t="shared" ca="1" si="21"/>
        <v>0.99796126401630914</v>
      </c>
      <c r="BV123" t="str">
        <f ca="1">OFFSET([1]EquipTable!$A$1,ROW()-1,0)</f>
        <v>Equip8401</v>
      </c>
    </row>
    <row r="124" spans="1:74">
      <c r="A124">
        <v>13</v>
      </c>
      <c r="B124">
        <v>2</v>
      </c>
      <c r="C124">
        <f>IF(B124&lt;=9,0,
IF(B124=10,1,2))</f>
        <v>0</v>
      </c>
      <c r="D124">
        <f ca="1">RAND()</f>
        <v>0.40141362206869835</v>
      </c>
      <c r="E124">
        <f ca="1">RAND()</f>
        <v>0.86386068477852318</v>
      </c>
      <c r="F124">
        <f ca="1">RAND()</f>
        <v>0.76833736240568284</v>
      </c>
      <c r="G124">
        <f ca="1">RAND()</f>
        <v>0.44182523846690425</v>
      </c>
      <c r="H124">
        <f ca="1">RAND()</f>
        <v>0.50322661417863346</v>
      </c>
      <c r="I124">
        <f ca="1">RAND()</f>
        <v>0.94540918407605823</v>
      </c>
      <c r="M124" t="str">
        <f ca="1">IF(LEN(J124)&lt;&gt;0,J124,VLOOKUP(D124+$B124,$BJ:$BK,MATCH($BK$1,$BJ$1:$BK$1,0),1))</f>
        <v>안 지정 캐릭터 PP 영웅등급</v>
      </c>
      <c r="N124">
        <f ca="1">IF(LEN(K124)&lt;&gt;0,
  IF(LEN($J124)=0,"두 칸 모두 입력",
  IF($J124="지정 장비",K124,INDEX($CA:$CA,MATCH(K124,$CB:$CB,0)))),
IF($M124="삭제","삭제",
IF($M124="지정 장비",VLOOKUP($E124,OFFSET($BS:$BV,0,IF($B124=6,1,IF($B124=7,2,0))),MATCH($BV$1,OFFSET($BS$1:$BV$1,0,IF($B124=6,1,IF($B124=7,2,0))),0),1),
IF(OR($M124="캐릭터 상자 일반등급",$M124="캐릭터 상자 영웅등급"),"삭제",
IF(OR($M124="지정 캐릭터",$M124="지정 캐릭터 PP",IF(ISERROR(FIND("지정 캐릭터 LBP",$M124)),0,1)),
  IF(AND(OR($B124=10,$B124=11),$M124=OFFSET($M124,-1,0)),OFFSET(N124,-1,0),VLOOKUP($E124,$BZ:$CA,MATCH($CA$1,$BZ$1:$CA$1,0),1)),
IF(OR($M124="안 지정 캐릭터 영웅등급",$M124="안 지정 캐릭터 PP 일반등급",$M124="안 지정 캐릭터 PP 영웅등급"),
  IF(AND(OR($B124=10,$B124=11),$M124=OFFSET($M124,-1,0)),OFFSET(N124,-1,0),INT($E124*100000)),
"그외없음"))))))</f>
        <v>86386</v>
      </c>
      <c r="O124">
        <f ca="1">IF(LEN(L124)&lt;&gt;0,
  IF(OR(LEN($J124)=0,LEN($K124)=0),"세 칸 모두 입력",L124),
IF($M124="삭제","삭제",
IF(OR($M124="지정 장비",$M124="캐릭터 상자 일반등급",$M124="캐릭터 상자 영웅등급",$M124="지정 캐릭터",IF(ISERROR(FIND("지정 캐릭터 LBP",$M124)),0,1),$M124="안 지정 캐릭터 영웅등급"),1,
IF($M124="지정 캐릭터 PP",
  IF(AND(OR($B124=10,$B124=11),$M124=OFFSET($M124,-1,0)),OFFSET(O124,-1,0),
    VLOOKUP($M124,$AP:$BB,MATCH($AX$1,$AP$1:$BB$1,0),0)+INT($E124*(VLOOKUP($M124,$AP:$BB,MATCH($AY$1,$AP$1:$BB$1,0),0)-VLOOKUP($M124,$AP:$BB,MATCH($AX$1,$AP$1:$BB$1,0),0)+1))),
IF(OR($M124="안 지정 캐릭터 PP 일반등급",$M124="안 지정 캐릭터 PP 영웅등급"),
  IF(AND(OR($B124=10,$B124=11),$M124=OFFSET($M124,-1,0)),OFFSET(O124,-1,0),
    VLOOKUP($M124,$AP:$BB,MATCH($AX$1,$AP$1:$BB$1,0),0)+INT($E124*(VLOOKUP($M124,$AP:$BB,MATCH($AY$1,$AP$1:$BB$1,0),0)-VLOOKUP($M124,$AP:$BB,MATCH($AX$1,$AP$1:$BB$1,0),0)+1))),
"그외없음")))))</f>
        <v>13</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3900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ca="1">IF(OR(ISNUMBER(N124),N124="삭제",ISBLANK(N124)),"",
IF(LEFT(N124,5)="Equip",IF(MID(N124,7,1)="4","전설",""),
IF(LEFT(N124,5)="Actor",IF(MID(N124,7,1)="2","전설",""),
"그외없음")))</f>
        <v/>
      </c>
      <c r="U124" t="s">
        <v>91</v>
      </c>
      <c r="V124">
        <v>12663</v>
      </c>
      <c r="W124">
        <v>9</v>
      </c>
      <c r="X124" t="s">
        <v>125</v>
      </c>
      <c r="Z124">
        <v>900</v>
      </c>
      <c r="AA124" t="str">
        <f ca="1">IF(ISBLANK(AB124),"",
VLOOKUP(AB124,OFFSET(INDIRECT("$A:$B"),0,MATCH(AB$1&amp;"_Verify",INDIRECT("$1:$1"),0)-1),2,0)
)</f>
        <v>fe</v>
      </c>
      <c r="AB124" t="s">
        <v>82</v>
      </c>
      <c r="AC124" t="s">
        <v>472</v>
      </c>
      <c r="AD124">
        <v>1</v>
      </c>
      <c r="AE124" t="s">
        <v>129</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IF(OR(ISNUMBER(AC124),AC124="삭제",ISBLANK(AC124)),"",
IF(LEFT(AC124,5)="Equip",IF(MID(AC124,7,1)="4","전설",""),
IF(LEFT(AC124,5)="Actor",IF(MID(AC124,7,1)="2","전설",""),
"그외없음")))</f>
        <v/>
      </c>
      <c r="AJ124" t="str">
        <f>IF(ISBLANK($AB124),"",
IF(AND($B124&gt;=VLOOKUP($AB124,$AP:$AS,3,0),$B124&lt;=VLOOKUP($AB124,$AP:$AS,4,0)),"","슬롯타입이상"))</f>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오디세이 픽액스</v>
      </c>
      <c r="AL124">
        <v>1</v>
      </c>
      <c r="AM124" t="str">
        <f ca="1">IF(ROW()=2,AN124,OFFSET(AM124,-1,0)&amp;IF(LEN(AN124)=0,"",","&amp;AN124))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v>
      </c>
      <c r="AN124" t="str">
        <f ca="1">IF(AL124&lt;&gt;1,"",
"{"""&amp;A$1&amp;""":"&amp;A124
&amp;","""&amp;B$1&amp;""":"&amp;B124
&amp;IF(LEN(AA124)=0,"",","""&amp;AA$1&amp;""":"""&amp;AA124&amp;"""")
&amp;IF(LEN(AC124)=0,"",","""&amp;AC$1&amp;""":"""&amp;AC124&amp;"""")
&amp;IF(LEN(AD124)=0,"",","""&amp;AD$1&amp;""":"&amp;AD124)
&amp;IF(LEN(AE124)=0,"",","""&amp;AE$1&amp;""":"""&amp;AE124&amp;"""")
&amp;IF(LEN(AF124)=0,"",","""&amp;AF$1&amp;""":"&amp;AF124)
&amp;IF(LEN(AG124)=0,"",","""&amp;AG$1&amp;""":"&amp;AG124)&amp;"}")</f>
        <v>{"dy":13,"sl":2,"tp":"fe","vl":"Equip0302","cn":1,"pt":"DI","pr":10}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16"/>
        <v>1.3495276653171392E-3</v>
      </c>
      <c r="BQ124">
        <f t="shared" ca="1" si="17"/>
        <v>9.4250706880301622E-4</v>
      </c>
      <c r="BR124">
        <f t="shared" ca="1" si="18"/>
        <v>1.0193679918450561E-3</v>
      </c>
      <c r="BS124">
        <f t="shared" ca="1" si="19"/>
        <v>0.99865047233468385</v>
      </c>
      <c r="BT124">
        <f t="shared" ca="1" si="20"/>
        <v>0.99905749293119661</v>
      </c>
      <c r="BU124">
        <f t="shared" ca="1" si="21"/>
        <v>0.99898063200815423</v>
      </c>
      <c r="BV124" t="str">
        <f ca="1">OFFSET([1]EquipTable!$A$1,ROW()-1,0)</f>
        <v>Equip8402</v>
      </c>
    </row>
    <row r="125" spans="1:74">
      <c r="A125">
        <v>13</v>
      </c>
      <c r="B125">
        <v>3</v>
      </c>
      <c r="C125">
        <f>IF(B125&lt;=9,0,
IF(B125=10,1,2))</f>
        <v>0</v>
      </c>
      <c r="D125">
        <f ca="1">RAND()</f>
        <v>0.1657264607871759</v>
      </c>
      <c r="E125">
        <f ca="1">RAND()</f>
        <v>0.61738902810060059</v>
      </c>
      <c r="F125">
        <f ca="1">RAND()</f>
        <v>0.63668720967308468</v>
      </c>
      <c r="G125">
        <f ca="1">RAND()</f>
        <v>0.65708025730719455</v>
      </c>
      <c r="H125">
        <f ca="1">RAND()</f>
        <v>0.63896836074775776</v>
      </c>
      <c r="I125">
        <f ca="1">RAND()</f>
        <v>0.22774358031283881</v>
      </c>
      <c r="M125" t="str">
        <f ca="1">IF(LEN(J125)&lt;&gt;0,J125,VLOOKUP(D125+$B125,$BJ:$BK,MATCH($BK$1,$BJ$1:$BK$1,0),1))</f>
        <v>안 지정 캐릭터 PP 영웅등급</v>
      </c>
      <c r="N125">
        <f ca="1">IF(LEN(K125)&lt;&gt;0,
  IF(LEN($J125)=0,"두 칸 모두 입력",
  IF($J125="지정 장비",K125,INDEX($CA:$CA,MATCH(K125,$CB:$CB,0)))),
IF($M125="삭제","삭제",
IF($M125="지정 장비",VLOOKUP($E125,OFFSET($BS:$BV,0,IF($B125=6,1,IF($B125=7,2,0))),MATCH($BV$1,OFFSET($BS$1:$BV$1,0,IF($B125=6,1,IF($B125=7,2,0))),0),1),
IF(OR($M125="캐릭터 상자 일반등급",$M125="캐릭터 상자 영웅등급"),"삭제",
IF(OR($M125="지정 캐릭터",$M125="지정 캐릭터 PP",IF(ISERROR(FIND("지정 캐릭터 LBP",$M125)),0,1)),
  IF(AND(OR($B125=10,$B125=11),$M125=OFFSET($M125,-1,0)),OFFSET(N125,-1,0),VLOOKUP($E125,$BZ:$CA,MATCH($CA$1,$BZ$1:$CA$1,0),1)),
IF(OR($M125="안 지정 캐릭터 영웅등급",$M125="안 지정 캐릭터 PP 일반등급",$M125="안 지정 캐릭터 PP 영웅등급"),
  IF(AND(OR($B125=10,$B125=11),$M125=OFFSET($M125,-1,0)),OFFSET(N125,-1,0),INT($E125*100000)),
"그외없음"))))))</f>
        <v>61738</v>
      </c>
      <c r="O125">
        <f ca="1">IF(LEN(L125)&lt;&gt;0,
  IF(OR(LEN($J125)=0,LEN($K125)=0),"세 칸 모두 입력",L125),
IF($M125="삭제","삭제",
IF(OR($M125="지정 장비",$M125="캐릭터 상자 일반등급",$M125="캐릭터 상자 영웅등급",$M125="지정 캐릭터",IF(ISERROR(FIND("지정 캐릭터 LBP",$M125)),0,1),$M125="안 지정 캐릭터 영웅등급"),1,
IF($M125="지정 캐릭터 PP",
  IF(AND(OR($B125=10,$B125=11),$M125=OFFSET($M125,-1,0)),OFFSET(O125,-1,0),
    VLOOKUP($M125,$AP:$BB,MATCH($AX$1,$AP$1:$BB$1,0),0)+INT($E125*(VLOOKUP($M125,$AP:$BB,MATCH($AY$1,$AP$1:$BB$1,0),0)-VLOOKUP($M125,$AP:$BB,MATCH($AX$1,$AP$1:$BB$1,0),0)+1))),
IF(OR($M125="안 지정 캐릭터 PP 일반등급",$M125="안 지정 캐릭터 PP 영웅등급"),
  IF(AND(OR($B125=10,$B125=11),$M125=OFFSET($M125,-1,0)),OFFSET(O125,-1,0),
    VLOOKUP($M125,$AP:$BB,MATCH($AX$1,$AP$1:$BB$1,0),0)+INT($E125*(VLOOKUP($M125,$AP:$BB,MATCH($AY$1,$AP$1:$BB$1,0),0)-VLOOKUP($M125,$AP:$BB,MATCH($AX$1,$AP$1:$BB$1,0),0)+1))),
"그외없음")))))</f>
        <v>10</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3000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ca="1">IF(OR(ISNUMBER(N125),N125="삭제",ISBLANK(N125)),"",
IF(LEFT(N125,5)="Equip",IF(MID(N125,7,1)="4","전설",""),
IF(LEFT(N125,5)="Actor",IF(MID(N125,7,1)="2","전설",""),
"그외없음")))</f>
        <v/>
      </c>
      <c r="U125" t="s">
        <v>91</v>
      </c>
      <c r="V125">
        <v>29794</v>
      </c>
      <c r="W125">
        <v>10</v>
      </c>
      <c r="X125" t="s">
        <v>125</v>
      </c>
      <c r="Z125">
        <v>1000</v>
      </c>
      <c r="AA125" t="str">
        <f ca="1">IF(ISBLANK(AB125),"",
VLOOKUP(AB125,OFFSET(INDIRECT("$A:$B"),0,MATCH(AB$1&amp;"_Verify",INDIRECT("$1:$1"),0)-1),2,0)
)</f>
        <v>upn</v>
      </c>
      <c r="AB125" t="s">
        <v>92</v>
      </c>
      <c r="AC125">
        <v>19794</v>
      </c>
      <c r="AD125">
        <v>5</v>
      </c>
      <c r="AE125" t="s">
        <v>125</v>
      </c>
      <c r="AG125">
        <v>1500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IF(OR(ISNUMBER(AC125),AC125="삭제",ISBLANK(AC125)),"",
IF(LEFT(AC125,5)="Equip",IF(MID(AC125,7,1)="4","전설",""),
IF(LEFT(AC125,5)="Actor",IF(MID(AC125,7,1)="2","전설",""),
"그외없음")))</f>
        <v/>
      </c>
      <c r="AJ125" t="str">
        <f>IF(ISBLANK($AB125),"",
IF(AND($B125&gt;=VLOOKUP($AB125,$AP:$AS,3,0),$B125&lt;=VLOOKUP($AB125,$AP:$AS,4,0)),"","슬롯타입이상"))</f>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ca="1">IF(ROW()=2,AN125,OFFSET(AM125,-1,0)&amp;IF(LEN(AN125)=0,"",","&amp;AN125))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v>
      </c>
      <c r="AN125" t="str">
        <f ca="1">IF(AL125&lt;&gt;1,"",
"{"""&amp;A$1&amp;""":"&amp;A125
&amp;","""&amp;B$1&amp;""":"&amp;B125
&amp;IF(LEN(AA125)=0,"",","""&amp;AA$1&amp;""":"""&amp;AA125&amp;"""")
&amp;IF(LEN(AC125)=0,"",","""&amp;AC$1&amp;""":"""&amp;AC125&amp;"""")
&amp;IF(LEN(AD125)=0,"",","""&amp;AD$1&amp;""":"&amp;AD125)
&amp;IF(LEN(AE125)=0,"",","""&amp;AE$1&amp;""":"""&amp;AE125&amp;"""")
&amp;IF(LEN(AF125)=0,"",","""&amp;AF$1&amp;""":"&amp;AF125)
&amp;IF(LEN(AG125)=0,"",","""&amp;AG$1&amp;""":"&amp;AG125)&amp;"}")</f>
        <v>{"dy":13,"sl":3,"tp":"upn","vl":"19794","cn":5,"pt":"GO","pr":1500}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16"/>
        <v>0</v>
      </c>
      <c r="BQ125">
        <f t="shared" ca="1" si="17"/>
        <v>0</v>
      </c>
      <c r="BR125">
        <f t="shared" ca="1" si="18"/>
        <v>0</v>
      </c>
      <c r="BS125">
        <f t="shared" ca="1" si="19"/>
        <v>1.0000000000000009</v>
      </c>
      <c r="BT125">
        <f t="shared" ca="1" si="20"/>
        <v>0.99999999999999967</v>
      </c>
      <c r="BU125">
        <f t="shared" ca="1" si="21"/>
        <v>0.99999999999999933</v>
      </c>
      <c r="BV125" t="str">
        <f ca="1">OFFSET([1]EquipTable!$A$1,ROW()-1,0)</f>
        <v>Equip8403</v>
      </c>
    </row>
    <row r="126" spans="1:74">
      <c r="A126">
        <v>13</v>
      </c>
      <c r="B126">
        <v>4</v>
      </c>
      <c r="C126">
        <f>IF(B126&lt;=9,0,
IF(B126=10,1,2))</f>
        <v>0</v>
      </c>
      <c r="D126">
        <f ca="1">RAND()</f>
        <v>0.53252696132761224</v>
      </c>
      <c r="E126">
        <f ca="1">RAND()</f>
        <v>0.42745716645744303</v>
      </c>
      <c r="F126">
        <f ca="1">RAND()</f>
        <v>0.45913805273391073</v>
      </c>
      <c r="G126">
        <f ca="1">RAND()</f>
        <v>0.48874779043563765</v>
      </c>
      <c r="H126">
        <f ca="1">RAND()</f>
        <v>0.10433326369339468</v>
      </c>
      <c r="I126">
        <f ca="1">RAND()</f>
        <v>0.49918526418164577</v>
      </c>
      <c r="M126" t="str">
        <f ca="1">IF(LEN(J126)&lt;&gt;0,J126,VLOOKUP(D126+$B126,$BJ:$BK,MATCH($BK$1,$BJ$1:$BK$1,0),1))</f>
        <v>안 지정 캐릭터 PP 일반등급</v>
      </c>
      <c r="N126">
        <f ca="1">IF(LEN(K126)&lt;&gt;0,
  IF(LEN($J126)=0,"두 칸 모두 입력",
  IF($J126="지정 장비",K126,INDEX($CA:$CA,MATCH(K126,$CB:$CB,0)))),
IF($M126="삭제","삭제",
IF($M126="지정 장비",VLOOKUP($E126,OFFSET($BS:$BV,0,IF($B126=6,1,IF($B126=7,2,0))),MATCH($BV$1,OFFSET($BS$1:$BV$1,0,IF($B126=6,1,IF($B126=7,2,0))),0),1),
IF(OR($M126="캐릭터 상자 일반등급",$M126="캐릭터 상자 영웅등급"),"삭제",
IF(OR($M126="지정 캐릭터",$M126="지정 캐릭터 PP",IF(ISERROR(FIND("지정 캐릭터 LBP",$M126)),0,1)),
  IF(AND(OR($B126=10,$B126=11),$M126=OFFSET($M126,-1,0)),OFFSET(N126,-1,0),VLOOKUP($E126,$BZ:$CA,MATCH($CA$1,$BZ$1:$CA$1,0),1)),
IF(OR($M126="안 지정 캐릭터 영웅등급",$M126="안 지정 캐릭터 PP 일반등급",$M126="안 지정 캐릭터 PP 영웅등급"),
  IF(AND(OR($B126=10,$B126=11),$M126=OFFSET($M126,-1,0)),OFFSET(N126,-1,0),INT($E126*100000)),
"그외없음"))))))</f>
        <v>42745</v>
      </c>
      <c r="O126">
        <f ca="1">IF(LEN(L126)&lt;&gt;0,
  IF(OR(LEN($J126)=0,LEN($K126)=0),"세 칸 모두 입력",L126),
IF($M126="삭제","삭제",
IF(OR($M126="지정 장비",$M126="캐릭터 상자 일반등급",$M126="캐릭터 상자 영웅등급",$M126="지정 캐릭터",IF(ISERROR(FIND("지정 캐릭터 LBP",$M126)),0,1),$M126="안 지정 캐릭터 영웅등급"),1,
IF($M126="지정 캐릭터 PP",
  IF(AND(OR($B126=10,$B126=11),$M126=OFFSET($M126,-1,0)),OFFSET(O126,-1,0),
    VLOOKUP($M126,$AP:$BB,MATCH($AX$1,$AP$1:$BB$1,0),0)+INT($E126*(VLOOKUP($M126,$AP:$BB,MATCH($AY$1,$AP$1:$BB$1,0),0)-VLOOKUP($M126,$AP:$BB,MATCH($AX$1,$AP$1:$BB$1,0),0)+1))),
IF(OR($M126="안 지정 캐릭터 PP 일반등급",$M126="안 지정 캐릭터 PP 영웅등급"),
  IF(AND(OR($B126=10,$B126=11),$M126=OFFSET($M126,-1,0)),OFFSET(O126,-1,0),
    VLOOKUP($M126,$AP:$BB,MATCH($AX$1,$AP$1:$BB$1,0),0)+INT($E126*(VLOOKUP($M126,$AP:$BB,MATCH($AY$1,$AP$1:$BB$1,0),0)-VLOOKUP($M126,$AP:$BB,MATCH($AX$1,$AP$1:$BB$1,0),0)+1))),
"그외없음")))))</f>
        <v>8</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2400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ca="1">IF(OR(ISNUMBER(N126),N126="삭제",ISBLANK(N126)),"",
IF(LEFT(N126,5)="Equip",IF(MID(N126,7,1)="4","전설",""),
IF(LEFT(N126,5)="Actor",IF(MID(N126,7,1)="2","전설",""),
"그외없음")))</f>
        <v/>
      </c>
      <c r="U126" t="s">
        <v>92</v>
      </c>
      <c r="V126">
        <v>75071</v>
      </c>
      <c r="W126">
        <v>13</v>
      </c>
      <c r="X126" t="s">
        <v>125</v>
      </c>
      <c r="Z126">
        <v>1300</v>
      </c>
      <c r="AA126" t="str">
        <f ca="1">IF(ISBLANK(AB126),"",
VLOOKUP(AB126,OFFSET(INDIRECT("$A:$B"),0,MATCH(AB$1&amp;"_Verify",INDIRECT("$1:$1"),0)-1),2,0)
)</f>
        <v>fe</v>
      </c>
      <c r="AB126" t="s">
        <v>82</v>
      </c>
      <c r="AC126" t="s">
        <v>205</v>
      </c>
      <c r="AD126">
        <v>1</v>
      </c>
      <c r="AE126" t="s">
        <v>125</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IF(OR(ISNUMBER(AC126),AC126="삭제",ISBLANK(AC126)),"",
IF(LEFT(AC126,5)="Equip",IF(MID(AC126,7,1)="4","전설",""),
IF(LEFT(AC126,5)="Actor",IF(MID(AC126,7,1)="2","전설",""),
"그외없음")))</f>
        <v/>
      </c>
      <c r="AJ126" t="str">
        <f>IF(ISBLANK($AB126),"",
IF(AND($B126&gt;=VLOOKUP($AB126,$AP:$AS,3,0),$B126&lt;=VLOOKUP($AB126,$AP:$AS,4,0)),"","슬롯타입이상"))</f>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ca="1">IF(ROW()=2,AN126,OFFSET(AM126,-1,0)&amp;IF(LEN(AN126)=0,"",","&amp;AN126))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v>
      </c>
      <c r="AN126" t="str">
        <f ca="1">IF(AL126&lt;&gt;1,"",
"{"""&amp;A$1&amp;""":"&amp;A126
&amp;","""&amp;B$1&amp;""":"&amp;B126
&amp;IF(LEN(AA126)=0,"",","""&amp;AA$1&amp;""":"""&amp;AA126&amp;"""")
&amp;IF(LEN(AC126)=0,"",","""&amp;AC$1&amp;""":"""&amp;AC126&amp;"""")
&amp;IF(LEN(AD126)=0,"",","""&amp;AD$1&amp;""":"&amp;AD126)
&amp;IF(LEN(AE126)=0,"",","""&amp;AE$1&amp;""":"""&amp;AE126&amp;"""")
&amp;IF(LEN(AF126)=0,"",","""&amp;AF$1&amp;""":"&amp;AF126)
&amp;IF(LEN(AG126)=0,"",","""&amp;AG$1&amp;""":"&amp;AG126)&amp;"}")</f>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16"/>
        <v>0</v>
      </c>
      <c r="BQ126">
        <f t="shared" ca="1" si="17"/>
        <v>0</v>
      </c>
      <c r="BR126">
        <f t="shared" ca="1" si="18"/>
        <v>0</v>
      </c>
      <c r="BS126">
        <f t="shared" ca="1" si="19"/>
        <v>1.0000000000000009</v>
      </c>
      <c r="BT126">
        <f t="shared" ca="1" si="20"/>
        <v>0.99999999999999967</v>
      </c>
      <c r="BU126">
        <f t="shared" ca="1" si="21"/>
        <v>0.99999999999999933</v>
      </c>
      <c r="BV126" t="str">
        <f ca="1">OFFSET([1]EquipTable!$A$1,ROW()-1,0)</f>
        <v>Equip8404</v>
      </c>
    </row>
    <row r="127" spans="1:74">
      <c r="A127">
        <v>13</v>
      </c>
      <c r="B127">
        <v>5</v>
      </c>
      <c r="C127">
        <f>IF(B127&lt;=9,0,
IF(B127=10,1,2))</f>
        <v>0</v>
      </c>
      <c r="D127">
        <f ca="1">RAND()</f>
        <v>0.82743461772320981</v>
      </c>
      <c r="E127">
        <f ca="1">RAND()</f>
        <v>0.78528999925900633</v>
      </c>
      <c r="F127">
        <f ca="1">RAND()</f>
        <v>0.74483887545626692</v>
      </c>
      <c r="G127">
        <f ca="1">RAND()</f>
        <v>1.7309678803068773E-2</v>
      </c>
      <c r="H127">
        <f ca="1">RAND()</f>
        <v>0.57776435878117871</v>
      </c>
      <c r="I127">
        <f ca="1">RAND()</f>
        <v>0.60563849430854588</v>
      </c>
      <c r="M127" t="str">
        <f ca="1">IF(LEN(J127)&lt;&gt;0,J127,VLOOKUP(D127+$B127,$BJ:$BK,MATCH($BK$1,$BJ$1:$BK$1,0),1))</f>
        <v>안 지정 캐릭터 PP 일반등급</v>
      </c>
      <c r="N127">
        <f ca="1">IF(LEN(K127)&lt;&gt;0,
  IF(LEN($J127)=0,"두 칸 모두 입력",
  IF($J127="지정 장비",K127,INDEX($CA:$CA,MATCH(K127,$CB:$CB,0)))),
IF($M127="삭제","삭제",
IF($M127="지정 장비",VLOOKUP($E127,OFFSET($BS:$BV,0,IF($B127=6,1,IF($B127=7,2,0))),MATCH($BV$1,OFFSET($BS$1:$BV$1,0,IF($B127=6,1,IF($B127=7,2,0))),0),1),
IF(OR($M127="캐릭터 상자 일반등급",$M127="캐릭터 상자 영웅등급"),"삭제",
IF(OR($M127="지정 캐릭터",$M127="지정 캐릭터 PP",IF(ISERROR(FIND("지정 캐릭터 LBP",$M127)),0,1)),
  IF(AND(OR($B127=10,$B127=11),$M127=OFFSET($M127,-1,0)),OFFSET(N127,-1,0),VLOOKUP($E127,$BZ:$CA,MATCH($CA$1,$BZ$1:$CA$1,0),1)),
IF(OR($M127="안 지정 캐릭터 영웅등급",$M127="안 지정 캐릭터 PP 일반등급",$M127="안 지정 캐릭터 PP 영웅등급"),
  IF(AND(OR($B127=10,$B127=11),$M127=OFFSET($M127,-1,0)),OFFSET(N127,-1,0),INT($E127*100000)),
"그외없음"))))))</f>
        <v>78528</v>
      </c>
      <c r="O127">
        <f ca="1">IF(LEN(L127)&lt;&gt;0,
  IF(OR(LEN($J127)=0,LEN($K127)=0),"세 칸 모두 입력",L127),
IF($M127="삭제","삭제",
IF(OR($M127="지정 장비",$M127="캐릭터 상자 일반등급",$M127="캐릭터 상자 영웅등급",$M127="지정 캐릭터",IF(ISERROR(FIND("지정 캐릭터 LBP",$M127)),0,1),$M127="안 지정 캐릭터 영웅등급"),1,
IF($M127="지정 캐릭터 PP",
  IF(AND(OR($B127=10,$B127=11),$M127=OFFSET($M127,-1,0)),OFFSET(O127,-1,0),
    VLOOKUP($M127,$AP:$BB,MATCH($AX$1,$AP$1:$BB$1,0),0)+INT($E127*(VLOOKUP($M127,$AP:$BB,MATCH($AY$1,$AP$1:$BB$1,0),0)-VLOOKUP($M127,$AP:$BB,MATCH($AX$1,$AP$1:$BB$1,0),0)+1))),
IF(OR($M127="안 지정 캐릭터 PP 일반등급",$M127="안 지정 캐릭터 PP 영웅등급"),
  IF(AND(OR($B127=10,$B127=11),$M127=OFFSET($M127,-1,0)),OFFSET(O127,-1,0),
    VLOOKUP($M127,$AP:$BB,MATCH($AX$1,$AP$1:$BB$1,0),0)+INT($E127*(VLOOKUP($M127,$AP:$BB,MATCH($AY$1,$AP$1:$BB$1,0),0)-VLOOKUP($M127,$AP:$BB,MATCH($AX$1,$AP$1:$BB$1,0),0)+1))),
"그외없음")))))</f>
        <v>12</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3600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ca="1">IF(OR(ISNUMBER(N127),N127="삭제",ISBLANK(N127)),"",
IF(LEFT(N127,5)="Equip",IF(MID(N127,7,1)="4","전설",""),
IF(LEFT(N127,5)="Actor",IF(MID(N127,7,1)="2","전설",""),
"그외없음")))</f>
        <v/>
      </c>
      <c r="U127" t="s">
        <v>82</v>
      </c>
      <c r="V127" t="s">
        <v>196</v>
      </c>
      <c r="W127">
        <v>1</v>
      </c>
      <c r="X127" t="s">
        <v>125</v>
      </c>
      <c r="Z127">
        <v>7100</v>
      </c>
      <c r="AA127" t="str">
        <f ca="1">IF(ISBLANK(AB127),"",
VLOOKUP(AB127,OFFSET(INDIRECT("$A:$B"),0,MATCH(AB$1&amp;"_Verify",INDIRECT("$1:$1"),0)-1),2,0)
)</f>
        <v>uph</v>
      </c>
      <c r="AB127" t="s">
        <v>91</v>
      </c>
      <c r="AC127">
        <v>22663</v>
      </c>
      <c r="AD127">
        <v>7</v>
      </c>
      <c r="AE127" t="s">
        <v>125</v>
      </c>
      <c r="AG127">
        <v>2100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IF(OR(ISNUMBER(AC127),AC127="삭제",ISBLANK(AC127)),"",
IF(LEFT(AC127,5)="Equip",IF(MID(AC127,7,1)="4","전설",""),
IF(LEFT(AC127,5)="Actor",IF(MID(AC127,7,1)="2","전설",""),
"그외없음")))</f>
        <v/>
      </c>
      <c r="AJ127" t="str">
        <f>IF(ISBLANK($AB127),"",
IF(AND($B127&gt;=VLOOKUP($AB127,$AP:$AS,3,0),$B127&lt;=VLOOKUP($AB127,$AP:$AS,4,0)),"","슬롯타입이상"))</f>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ca="1">IF(ROW()=2,AN127,OFFSET(AM127,-1,0)&amp;IF(LEN(AN127)=0,"",","&amp;AN127))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v>
      </c>
      <c r="AN127" t="str">
        <f ca="1">IF(AL127&lt;&gt;1,"",
"{"""&amp;A$1&amp;""":"&amp;A127
&amp;","""&amp;B$1&amp;""":"&amp;B127
&amp;IF(LEN(AA127)=0,"",","""&amp;AA$1&amp;""":"""&amp;AA127&amp;"""")
&amp;IF(LEN(AC127)=0,"",","""&amp;AC$1&amp;""":"""&amp;AC127&amp;"""")
&amp;IF(LEN(AD127)=0,"",","""&amp;AD$1&amp;""":"&amp;AD127)
&amp;IF(LEN(AE127)=0,"",","""&amp;AE$1&amp;""":"""&amp;AE127&amp;"""")
&amp;IF(LEN(AF127)=0,"",","""&amp;AF$1&amp;""":"&amp;AF127)
&amp;IF(LEN(AG127)=0,"",","""&amp;AG$1&amp;""":"&amp;AG127)&amp;"}")</f>
        <v>{"dy":13,"sl":5,"tp":"uph","vl":"22663","cn":7,"pt":"GO","pr":2100}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16"/>
        <v>0</v>
      </c>
      <c r="BQ127">
        <f t="shared" ca="1" si="17"/>
        <v>0</v>
      </c>
      <c r="BR127">
        <f t="shared" ca="1" si="18"/>
        <v>0</v>
      </c>
      <c r="BS127">
        <f t="shared" ca="1" si="19"/>
        <v>1.0000000000000009</v>
      </c>
      <c r="BT127">
        <f t="shared" ca="1" si="20"/>
        <v>0.99999999999999967</v>
      </c>
      <c r="BU127">
        <f t="shared" ca="1" si="21"/>
        <v>0.99999999999999933</v>
      </c>
      <c r="BV127" t="str">
        <f ca="1">OFFSET([1]EquipTable!$A$1,ROW()-1,0)</f>
        <v>Equip8405</v>
      </c>
    </row>
    <row r="128" spans="1:74">
      <c r="A128">
        <v>13</v>
      </c>
      <c r="B128">
        <v>6</v>
      </c>
      <c r="C128">
        <f>IF(B128&lt;=9,0,
IF(B128=10,1,2))</f>
        <v>0</v>
      </c>
      <c r="D128">
        <f ca="1">RAND()</f>
        <v>0.18147713922842312</v>
      </c>
      <c r="E128">
        <f ca="1">RAND()</f>
        <v>9.4044478303310197E-2</v>
      </c>
      <c r="F128">
        <f ca="1">RAND()</f>
        <v>0.9689095507747012</v>
      </c>
      <c r="G128">
        <f ca="1">RAND()</f>
        <v>0.10840738310904907</v>
      </c>
      <c r="H128">
        <f ca="1">RAND()</f>
        <v>0.28575627115703928</v>
      </c>
      <c r="I128">
        <f ca="1">RAND()</f>
        <v>0.81232258199224827</v>
      </c>
      <c r="M128" t="str">
        <f ca="1">IF(LEN(J128)&lt;&gt;0,J128,VLOOKUP(D128+$B128,$BJ:$BK,MATCH($BK$1,$BJ$1:$BK$1,0),1))</f>
        <v>지정 장비</v>
      </c>
      <c r="N128" t="str">
        <f ca="1">IF(LEN(K128)&lt;&gt;0,
  IF(LEN($J128)=0,"두 칸 모두 입력",
  IF($J128="지정 장비",K128,INDEX($CA:$CA,MATCH(K128,$CB:$CB,0)))),
IF($M128="삭제","삭제",
IF($M128="지정 장비",VLOOKUP($E128,OFFSET($BS:$BV,0,IF($B128=6,1,IF($B128=7,2,0))),MATCH($BV$1,OFFSET($BS$1:$BV$1,0,IF($B128=6,1,IF($B128=7,2,0))),0),1),
IF(OR($M128="캐릭터 상자 일반등급",$M128="캐릭터 상자 영웅등급"),"삭제",
IF(OR($M128="지정 캐릭터",$M128="지정 캐릭터 PP",IF(ISERROR(FIND("지정 캐릭터 LBP",$M128)),0,1)),
  IF(AND(OR($B128=10,$B128=11),$M128=OFFSET($M128,-1,0)),OFFSET(N128,-1,0),VLOOKUP($E128,$BZ:$CA,MATCH($CA$1,$BZ$1:$CA$1,0),1)),
IF(OR($M128="안 지정 캐릭터 영웅등급",$M128="안 지정 캐릭터 PP 일반등급",$M128="안 지정 캐릭터 PP 영웅등급"),
  IF(AND(OR($B128=10,$B128=11),$M128=OFFSET($M128,-1,0)),OFFSET(N128,-1,0),INT($E128*100000)),
"그외없음"))))))</f>
        <v>Equip1002</v>
      </c>
      <c r="O128">
        <f ca="1">IF(LEN(L128)&lt;&gt;0,
  IF(OR(LEN($J128)=0,LEN($K128)=0),"세 칸 모두 입력",L128),
IF($M128="삭제","삭제",
IF(OR($M128="지정 장비",$M128="캐릭터 상자 일반등급",$M128="캐릭터 상자 영웅등급",$M128="지정 캐릭터",IF(ISERROR(FIND("지정 캐릭터 LBP",$M128)),0,1),$M128="안 지정 캐릭터 영웅등급"),1,
IF($M128="지정 캐릭터 PP",
  IF(AND(OR($B128=10,$B128=11),$M128=OFFSET($M128,-1,0)),OFFSET(O128,-1,0),
    VLOOKUP($M128,$AP:$BB,MATCH($AX$1,$AP$1:$BB$1,0),0)+INT($E128*(VLOOKUP($M128,$AP:$BB,MATCH($AY$1,$AP$1:$BB$1,0),0)-VLOOKUP($M128,$AP:$BB,MATCH($AX$1,$AP$1:$BB$1,0),0)+1))),
IF(OR($M128="안 지정 캐릭터 PP 일반등급",$M128="안 지정 캐릭터 PP 영웅등급"),
  IF(AND(OR($B128=10,$B128=11),$M128=OFFSET($M128,-1,0)),OFFSET(O128,-1,0),
    VLOOKUP($M128,$AP:$BB,MATCH($AX$1,$AP$1:$BB$1,0),0)+INT($E128*(VLOOKUP($M128,$AP:$BB,MATCH($AY$1,$AP$1:$BB$1,0),0)-VLOOKUP($M128,$AP:$BB,MATCH($AX$1,$AP$1:$BB$1,0),0)+1))),
"그외없음")))))</f>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900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ca="1">IF(OR(ISNUMBER(N128),N128="삭제",ISBLANK(N128)),"",
IF(LEFT(N128,5)="Equip",IF(MID(N128,7,1)="4","전설",""),
IF(LEFT(N128,5)="Actor",IF(MID(N128,7,1)="2","전설",""),
"그외없음")))</f>
        <v/>
      </c>
      <c r="U128" t="s">
        <v>82</v>
      </c>
      <c r="V128" t="s">
        <v>205</v>
      </c>
      <c r="W128">
        <v>1</v>
      </c>
      <c r="X128" t="s">
        <v>125</v>
      </c>
      <c r="Z128">
        <v>3300</v>
      </c>
      <c r="AA128" t="str">
        <f ca="1">IF(ISBLANK(AB128),"",
VLOOKUP(AB128,OFFSET(INDIRECT("$A:$B"),0,MATCH(AB$1&amp;"_Verify",INDIRECT("$1:$1"),0)-1),2,0)
)</f>
        <v>upn</v>
      </c>
      <c r="AB128" t="s">
        <v>92</v>
      </c>
      <c r="AC128">
        <v>38454</v>
      </c>
      <c r="AD128">
        <v>10</v>
      </c>
      <c r="AE128" t="s">
        <v>125</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IF(OR(ISNUMBER(AC128),AC128="삭제",ISBLANK(AC128)),"",
IF(LEFT(AC128,5)="Equip",IF(MID(AC128,7,1)="4","전설",""),
IF(LEFT(AC128,5)="Actor",IF(MID(AC128,7,1)="2","전설",""),
"그외없음")))</f>
        <v/>
      </c>
      <c r="AJ128" t="str">
        <f>IF(ISBLANK($AB128),"",
IF(AND($B128&gt;=VLOOKUP($AB128,$AP:$AS,3,0),$B128&lt;=VLOOKUP($AB128,$AP:$AS,4,0)),"","슬롯타입이상"))</f>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ca="1">IF(ROW()=2,AN128,OFFSET(AM128,-1,0)&amp;IF(LEN(AN128)=0,"",","&amp;AN128))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v>
      </c>
      <c r="AN128" t="str">
        <f ca="1">IF(AL128&lt;&gt;1,"",
"{"""&amp;A$1&amp;""":"&amp;A128
&amp;","""&amp;B$1&amp;""":"&amp;B128
&amp;IF(LEN(AA128)=0,"",","""&amp;AA$1&amp;""":"""&amp;AA128&amp;"""")
&amp;IF(LEN(AC128)=0,"",","""&amp;AC$1&amp;""":"""&amp;AC128&amp;"""")
&amp;IF(LEN(AD128)=0,"",","""&amp;AD$1&amp;""":"&amp;AD128)
&amp;IF(LEN(AE128)=0,"",","""&amp;AE$1&amp;""":"""&amp;AE128&amp;"""")
&amp;IF(LEN(AF128)=0,"",","""&amp;AF$1&amp;""":"&amp;AF128)
&amp;IF(LEN(AG128)=0,"",","""&amp;AG$1&amp;""":"&amp;AG128)&amp;"}")</f>
        <v>{"dy":13,"sl":6,"tp":"upn","vl":"38454","cn":10,"pt":"GO","pr":3000}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16"/>
        <v>0</v>
      </c>
      <c r="BQ128">
        <f t="shared" ca="1" si="17"/>
        <v>0</v>
      </c>
      <c r="BR128">
        <f t="shared" ca="1" si="18"/>
        <v>0</v>
      </c>
      <c r="BS128">
        <f t="shared" ca="1" si="19"/>
        <v>1.0000000000000009</v>
      </c>
      <c r="BT128">
        <f t="shared" ca="1" si="20"/>
        <v>0.99999999999999967</v>
      </c>
      <c r="BU128">
        <f t="shared" ca="1" si="21"/>
        <v>0.99999999999999933</v>
      </c>
      <c r="BV128" t="str">
        <f ca="1">OFFSET([1]EquipTable!$A$1,ROW()-1,0)</f>
        <v>후보</v>
      </c>
    </row>
    <row r="129" spans="1:40">
      <c r="A129">
        <v>13</v>
      </c>
      <c r="B129">
        <v>7</v>
      </c>
      <c r="C129">
        <f>IF(B129&lt;=9,0,
IF(B129=10,1,2))</f>
        <v>0</v>
      </c>
      <c r="D129">
        <f ca="1">RAND()</f>
        <v>0.37263289690953083</v>
      </c>
      <c r="E129">
        <f ca="1">RAND()</f>
        <v>5.2740294579388336E-2</v>
      </c>
      <c r="F129">
        <f ca="1">RAND()</f>
        <v>0.996767601299548</v>
      </c>
      <c r="G129">
        <f ca="1">RAND()</f>
        <v>0.43331209447351193</v>
      </c>
      <c r="H129">
        <f ca="1">RAND()</f>
        <v>0.225491983279968</v>
      </c>
      <c r="I129">
        <f ca="1">RAND()</f>
        <v>0.12527453475426376</v>
      </c>
      <c r="M129" t="str">
        <f ca="1">IF(LEN(J129)&lt;&gt;0,J129,VLOOKUP(D129+$B129,$BJ:$BK,MATCH($BK$1,$BJ$1:$BK$1,0),1))</f>
        <v>지정 장비</v>
      </c>
      <c r="N129" t="str">
        <f ca="1">IF(LEN(K129)&lt;&gt;0,
  IF(LEN($J129)=0,"두 칸 모두 입력",
  IF($J129="지정 장비",K129,INDEX($CA:$CA,MATCH(K129,$CB:$CB,0)))),
IF($M129="삭제","삭제",
IF($M129="지정 장비",VLOOKUP($E129,OFFSET($BS:$BV,0,IF($B129=6,1,IF($B129=7,2,0))),MATCH($BV$1,OFFSET($BS$1:$BV$1,0,IF($B129=6,1,IF($B129=7,2,0))),0),1),
IF(OR($M129="캐릭터 상자 일반등급",$M129="캐릭터 상자 영웅등급"),"삭제",
IF(OR($M129="지정 캐릭터",$M129="지정 캐릭터 PP",IF(ISERROR(FIND("지정 캐릭터 LBP",$M129)),0,1)),
  IF(AND(OR($B129=10,$B129=11),$M129=OFFSET($M129,-1,0)),OFFSET(N129,-1,0),VLOOKUP($E129,$BZ:$CA,MATCH($CA$1,$BZ$1:$CA$1,0),1)),
IF(OR($M129="안 지정 캐릭터 영웅등급",$M129="안 지정 캐릭터 PP 일반등급",$M129="안 지정 캐릭터 PP 영웅등급"),
  IF(AND(OR($B129=10,$B129=11),$M129=OFFSET($M129,-1,0)),OFFSET(N129,-1,0),INT($E129*100000)),
"그외없음"))))))</f>
        <v>Equip0202</v>
      </c>
      <c r="O129">
        <f ca="1">IF(LEN(L129)&lt;&gt;0,
  IF(OR(LEN($J129)=0,LEN($K129)=0),"세 칸 모두 입력",L129),
IF($M129="삭제","삭제",
IF(OR($M129="지정 장비",$M129="캐릭터 상자 일반등급",$M129="캐릭터 상자 영웅등급",$M129="지정 캐릭터",IF(ISERROR(FIND("지정 캐릭터 LBP",$M129)),0,1),$M129="안 지정 캐릭터 영웅등급"),1,
IF($M129="지정 캐릭터 PP",
  IF(AND(OR($B129=10,$B129=11),$M129=OFFSET($M129,-1,0)),OFFSET(O129,-1,0),
    VLOOKUP($M129,$AP:$BB,MATCH($AX$1,$AP$1:$BB$1,0),0)+INT($E129*(VLOOKUP($M129,$AP:$BB,MATCH($AY$1,$AP$1:$BB$1,0),0)-VLOOKUP($M129,$AP:$BB,MATCH($AX$1,$AP$1:$BB$1,0),0)+1))),
IF(OR($M129="안 지정 캐릭터 PP 일반등급",$M129="안 지정 캐릭터 PP 영웅등급"),
  IF(AND(OR($B129=10,$B129=11),$M129=OFFSET($M129,-1,0)),OFFSET(O129,-1,0),
    VLOOKUP($M129,$AP:$BB,MATCH($AX$1,$AP$1:$BB$1,0),0)+INT($E129*(VLOOKUP($M129,$AP:$BB,MATCH($AY$1,$AP$1:$BB$1,0),0)-VLOOKUP($M129,$AP:$BB,MATCH($AX$1,$AP$1:$BB$1,0),0)+1))),
"그외없음")))))</f>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2600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ca="1">IF(OR(ISNUMBER(N129),N129="삭제",ISBLANK(N129)),"",
IF(LEFT(N129,5)="Equip",IF(MID(N129,7,1)="4","전설",""),
IF(LEFT(N129,5)="Actor",IF(MID(N129,7,1)="2","전설",""),
"그외없음")))</f>
        <v/>
      </c>
      <c r="U129" t="s">
        <v>82</v>
      </c>
      <c r="V129" t="s">
        <v>241</v>
      </c>
      <c r="W129">
        <v>1</v>
      </c>
      <c r="X129" t="s">
        <v>129</v>
      </c>
      <c r="Z129">
        <v>10</v>
      </c>
      <c r="AA129" t="str">
        <f ca="1">IF(ISBLANK(AB129),"",
VLOOKUP(AB129,OFFSET(INDIRECT("$A:$B"),0,MATCH(AB$1&amp;"_Verify",INDIRECT("$1:$1"),0)-1),2,0)
)</f>
        <v>uph</v>
      </c>
      <c r="AB129" t="s">
        <v>91</v>
      </c>
      <c r="AC129">
        <v>85071</v>
      </c>
      <c r="AD129">
        <v>12</v>
      </c>
      <c r="AE129" t="s">
        <v>125</v>
      </c>
      <c r="AG129">
        <v>3600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IF(OR(ISNUMBER(AC129),AC129="삭제",ISBLANK(AC129)),"",
IF(LEFT(AC129,5)="Equip",IF(MID(AC129,7,1)="4","전설",""),
IF(LEFT(AC129,5)="Actor",IF(MID(AC129,7,1)="2","전설",""),
"그외없음")))</f>
        <v/>
      </c>
      <c r="AJ129" t="str">
        <f>IF(ISBLANK($AB129),"",
IF(AND($B129&gt;=VLOOKUP($AB129,$AP:$AS,3,0),$B129&lt;=VLOOKUP($AB129,$AP:$AS,4,0)),"","슬롯타입이상"))</f>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ca="1">IF(ROW()=2,AN129,OFFSET(AM129,-1,0)&amp;IF(LEN(AN129)=0,"",","&amp;AN129))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v>
      </c>
      <c r="AN129" t="str">
        <f ca="1">IF(AL129&lt;&gt;1,"",
"{"""&amp;A$1&amp;""":"&amp;A129
&amp;","""&amp;B$1&amp;""":"&amp;B129
&amp;IF(LEN(AA129)=0,"",","""&amp;AA$1&amp;""":"""&amp;AA129&amp;"""")
&amp;IF(LEN(AC129)=0,"",","""&amp;AC$1&amp;""":"""&amp;AC129&amp;"""")
&amp;IF(LEN(AD129)=0,"",","""&amp;AD$1&amp;""":"&amp;AD129)
&amp;IF(LEN(AE129)=0,"",","""&amp;AE$1&amp;""":"""&amp;AE129&amp;"""")
&amp;IF(LEN(AF129)=0,"",","""&amp;AF$1&amp;""":"&amp;AF129)
&amp;IF(LEN(AG129)=0,"",","""&amp;AG$1&amp;""":"&amp;AG129)&amp;"}")</f>
        <v>{"dy":13,"sl":7,"tp":"uph","vl":"85071","cn":12,"pt":"GO","pr":3600}</v>
      </c>
    </row>
    <row r="130" spans="1:40">
      <c r="A130">
        <v>13</v>
      </c>
      <c r="B130">
        <v>8</v>
      </c>
      <c r="C130">
        <f>IF(B130&lt;=9,0,
IF(B130=10,1,2))</f>
        <v>0</v>
      </c>
      <c r="D130">
        <f ca="1">RAND()</f>
        <v>6.8102177204857672E-2</v>
      </c>
      <c r="E130">
        <f ca="1">RAND()</f>
        <v>0.22711160456394064</v>
      </c>
      <c r="F130">
        <f ca="1">RAND()</f>
        <v>0.31317126543663709</v>
      </c>
      <c r="G130">
        <f ca="1">RAND()</f>
        <v>0.10545781242181063</v>
      </c>
      <c r="H130">
        <f ca="1">RAND()</f>
        <v>0.13437602464611009</v>
      </c>
      <c r="I130">
        <f ca="1">RAND()</f>
        <v>0.74985998865873782</v>
      </c>
      <c r="M130" t="str">
        <f ca="1">IF(LEN(J130)&lt;&gt;0,J130,VLOOKUP(D130+$B130,$BJ:$BK,MATCH($BK$1,$BJ$1:$BK$1,0),1))</f>
        <v>삭제</v>
      </c>
      <c r="N130" t="str">
        <f ca="1">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ca="1">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ca="1">IF(OR(ISNUMBER(N130),N130="삭제",ISBLANK(N130)),"",
IF(LEFT(N130,5)="Equip",IF(MID(N130,7,1)="4","전설",""),
IF(LEFT(N130,5)="Actor",IF(MID(N130,7,1)="2","전설",""),
"그외없음")))</f>
        <v/>
      </c>
      <c r="AA130" t="str">
        <f ca="1">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IF(OR(ISNUMBER(AC130),AC130="삭제",ISBLANK(AC130)),"",
IF(LEFT(AC130,5)="Equip",IF(MID(AC130,7,1)="4","전설",""),
IF(LEFT(AC130,5)="Actor",IF(MID(AC130,7,1)="2","전설",""),
"그외없음")))</f>
        <v/>
      </c>
      <c r="AJ130" t="str">
        <f>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ca="1">IF(ROW()=2,AN130,OFFSET(AM130,-1,0)&amp;IF(LEN(AN130)=0,"",","&amp;AN130))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v>
      </c>
      <c r="AN130" t="str">
        <f ca="1">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IF(B131&lt;=9,0,
IF(B131=10,1,2))</f>
        <v>0</v>
      </c>
      <c r="D131">
        <f ca="1">RAND()</f>
        <v>0.89314344500305864</v>
      </c>
      <c r="E131">
        <f ca="1">RAND()</f>
        <v>0.29148552641548164</v>
      </c>
      <c r="F131">
        <f ca="1">RAND()</f>
        <v>0.72778129726076835</v>
      </c>
      <c r="G131">
        <f ca="1">RAND()</f>
        <v>7.3522051870149596E-2</v>
      </c>
      <c r="H131">
        <f ca="1">RAND()</f>
        <v>0.46244716536259134</v>
      </c>
      <c r="I131">
        <f ca="1">RAND()</f>
        <v>0.39352924567570113</v>
      </c>
      <c r="M131" t="str">
        <f ca="1">IF(LEN(J131)&lt;&gt;0,J131,VLOOKUP(D131+$B131,$BJ:$BK,MATCH($BK$1,$BJ$1:$BK$1,0),1))</f>
        <v>삭제</v>
      </c>
      <c r="N131" t="str">
        <f ca="1">IF(LEN(K131)&lt;&gt;0,
  IF(LEN($J131)=0,"두 칸 모두 입력",
  IF($J131="지정 장비",K131,INDEX($CA:$CA,MATCH(K131,$CB:$CB,0)))),
IF($M131="삭제","삭제",
IF($M131="지정 장비",VLOOKUP($E131,OFFSET($BS:$BV,0,IF($B131=6,1,IF($B131=7,2,0))),MATCH($BV$1,OFFSET($BS$1:$BV$1,0,IF($B131=6,1,IF($B131=7,2,0))),0),1),
IF(OR($M131="캐릭터 상자 일반등급",$M131="캐릭터 상자 영웅등급"),"삭제",
IF(OR($M131="지정 캐릭터",$M131="지정 캐릭터 PP",IF(ISERROR(FIND("지정 캐릭터 LBP",$M131)),0,1)),
  IF(AND(OR($B131=10,$B131=11),$M131=OFFSET($M131,-1,0)),OFFSET(N131,-1,0),VLOOKUP($E131,$BZ:$CA,MATCH($CA$1,$BZ$1:$CA$1,0),1)),
IF(OR($M131="안 지정 캐릭터 영웅등급",$M131="안 지정 캐릭터 PP 일반등급",$M131="안 지정 캐릭터 PP 영웅등급"),
  IF(AND(OR($B131=10,$B131=11),$M131=OFFSET($M131,-1,0)),OFFSET(N131,-1,0),INT($E131*100000)),
"그외없음"))))))</f>
        <v>삭제</v>
      </c>
      <c r="O131" t="str">
        <f ca="1">IF(LEN(L131)&lt;&gt;0,
  IF(OR(LEN($J131)=0,LEN($K131)=0),"세 칸 모두 입력",L131),
IF($M131="삭제","삭제",
IF(OR($M131="지정 장비",$M131="캐릭터 상자 일반등급",$M131="캐릭터 상자 영웅등급",$M131="지정 캐릭터",IF(ISERROR(FIND("지정 캐릭터 LBP",$M131)),0,1),$M131="안 지정 캐릭터 영웅등급"),1,
IF($M131="지정 캐릭터 PP",
  IF(AND(OR($B131=10,$B131=11),$M131=OFFSET($M131,-1,0)),OFFSET(O131,-1,0),
    VLOOKUP($M131,$AP:$BB,MATCH($AX$1,$AP$1:$BB$1,0),0)+INT($E131*(VLOOKUP($M131,$AP:$BB,MATCH($AY$1,$AP$1:$BB$1,0),0)-VLOOKUP($M131,$AP:$BB,MATCH($AX$1,$AP$1:$BB$1,0),0)+1))),
IF(OR($M131="안 지정 캐릭터 PP 일반등급",$M131="안 지정 캐릭터 PP 영웅등급"),
  IF(AND(OR($B131=10,$B131=11),$M131=OFFSET($M131,-1,0)),OFFSET(O131,-1,0),
    VLOOKUP($M131,$AP:$BB,MATCH($AX$1,$AP$1:$BB$1,0),0)+INT($E131*(VLOOKUP($M131,$AP:$BB,MATCH($AY$1,$AP$1:$BB$1,0),0)-VLOOKUP($M131,$AP:$BB,MATCH($AX$1,$AP$1:$BB$1,0),0)+1))),
"그외없음")))))</f>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ca="1">IF(OR(ISNUMBER(N131),N131="삭제",ISBLANK(N131)),"",
IF(LEFT(N131,5)="Equip",IF(MID(N131,7,1)="4","전설",""),
IF(LEFT(N131,5)="Actor",IF(MID(N131,7,1)="2","전설",""),
"그외없음")))</f>
        <v/>
      </c>
      <c r="AA131" t="str">
        <f ca="1">IF(ISBLANK(AB131),"",
VLOOKUP(AB131,OFFSET(INDIRECT("$A:$B"),0,MATCH(AB$1&amp;"_Verify",INDIRECT("$1:$1"),0)-1),2,0)
)</f>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IF(OR(ISNUMBER(AC131),AC131="삭제",ISBLANK(AC131)),"",
IF(LEFT(AC131,5)="Equip",IF(MID(AC131,7,1)="4","전설",""),
IF(LEFT(AC131,5)="Actor",IF(MID(AC131,7,1)="2","전설",""),
"그외없음")))</f>
        <v/>
      </c>
      <c r="AJ131" t="str">
        <f>IF(ISBLANK($AB131),"",
IF(AND($B131&gt;=VLOOKUP($AB131,$AP:$AS,3,0),$B131&lt;=VLOOKUP($AB131,$AP:$AS,4,0)),"","슬롯타입이상"))</f>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ca="1">IF(ROW()=2,AN131,OFFSET(AM131,-1,0)&amp;IF(LEN(AN131)=0,"",","&amp;AN131))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v>
      </c>
      <c r="AN131" t="str">
        <f ca="1">IF(AL131&lt;&gt;1,"",
"{"""&amp;A$1&amp;""":"&amp;A131
&amp;","""&amp;B$1&amp;""":"&amp;B131
&amp;IF(LEN(AA131)=0,"",","""&amp;AA$1&amp;""":"""&amp;AA131&amp;"""")
&amp;IF(LEN(AC131)=0,"",","""&amp;AC$1&amp;""":"""&amp;AC131&amp;"""")
&amp;IF(LEN(AD131)=0,"",","""&amp;AD$1&amp;""":"&amp;AD131)
&amp;IF(LEN(AE131)=0,"",","""&amp;AE$1&amp;""":"""&amp;AE131&amp;"""")
&amp;IF(LEN(AF131)=0,"",","""&amp;AF$1&amp;""":"&amp;AF131)
&amp;IF(LEN(AG131)=0,"",","""&amp;AG$1&amp;""":"&amp;AG131)&amp;"}")</f>
        <v>{"dy":13,"sl":9}</v>
      </c>
    </row>
    <row r="132" spans="1:40">
      <c r="A132">
        <v>14</v>
      </c>
      <c r="B132">
        <v>0</v>
      </c>
      <c r="C132">
        <f>IF(B132&lt;=9,0,
IF(B132=10,1,2))</f>
        <v>0</v>
      </c>
      <c r="D132">
        <f ca="1">RAND()</f>
        <v>1.0236167872045621E-2</v>
      </c>
      <c r="E132">
        <f ca="1">RAND()</f>
        <v>0.86602717883029845</v>
      </c>
      <c r="F132">
        <f ca="1">RAND()</f>
        <v>5.9647200260465327E-3</v>
      </c>
      <c r="G132">
        <f ca="1">RAND()</f>
        <v>0.9980710887023907</v>
      </c>
      <c r="H132">
        <f ca="1">RAND()</f>
        <v>0.84008110883448361</v>
      </c>
      <c r="I132">
        <f ca="1">RAND()</f>
        <v>3.0725383400733053E-2</v>
      </c>
      <c r="M132" t="str">
        <f ca="1">IF(LEN(J132)&lt;&gt;0,J132,VLOOKUP(D132+$B132,$BJ:$BK,MATCH($BK$1,$BJ$1:$BK$1,0),1))</f>
        <v>지정 장비</v>
      </c>
      <c r="N132" t="str">
        <f ca="1">IF(LEN(K132)&lt;&gt;0,
  IF(LEN($J132)=0,"두 칸 모두 입력",
  IF($J132="지정 장비",K132,INDEX($CA:$CA,MATCH(K132,$CB:$CB,0)))),
IF($M132="삭제","삭제",
IF($M132="지정 장비",VLOOKUP($E132,OFFSET($BS:$BV,0,IF($B132=6,1,IF($B132=7,2,0))),MATCH($BV$1,OFFSET($BS$1:$BV$1,0,IF($B132=6,1,IF($B132=7,2,0))),0),1),
IF(OR($M132="캐릭터 상자 일반등급",$M132="캐릭터 상자 영웅등급"),"삭제",
IF(OR($M132="지정 캐릭터",$M132="지정 캐릭터 PP",IF(ISERROR(FIND("지정 캐릭터 LBP",$M132)),0,1)),
  IF(AND(OR($B132=10,$B132=11),$M132=OFFSET($M132,-1,0)),OFFSET(N132,-1,0),VLOOKUP($E132,$BZ:$CA,MATCH($CA$1,$BZ$1:$CA$1,0),1)),
IF(OR($M132="안 지정 캐릭터 영웅등급",$M132="안 지정 캐릭터 PP 일반등급",$M132="안 지정 캐릭터 PP 영웅등급"),
  IF(AND(OR($B132=10,$B132=11),$M132=OFFSET($M132,-1,0)),OFFSET(N132,-1,0),INT($E132*100000)),
"그외없음"))))))</f>
        <v>Equip7301</v>
      </c>
      <c r="O132">
        <f ca="1">IF(LEN(L132)&lt;&gt;0,
  IF(OR(LEN($J132)=0,LEN($K132)=0),"세 칸 모두 입력",L132),
IF($M132="삭제","삭제",
IF(OR($M132="지정 장비",$M132="캐릭터 상자 일반등급",$M132="캐릭터 상자 영웅등급",$M132="지정 캐릭터",IF(ISERROR(FIND("지정 캐릭터 LBP",$M132)),0,1),$M132="안 지정 캐릭터 영웅등급"),1,
IF($M132="지정 캐릭터 PP",
  IF(AND(OR($B132=10,$B132=11),$M132=OFFSET($M132,-1,0)),OFFSET(O132,-1,0),
    VLOOKUP($M132,$AP:$BB,MATCH($AX$1,$AP$1:$BB$1,0),0)+INT($E132*(VLOOKUP($M132,$AP:$BB,MATCH($AY$1,$AP$1:$BB$1,0),0)-VLOOKUP($M132,$AP:$BB,MATCH($AX$1,$AP$1:$BB$1,0),0)+1))),
IF(OR($M132="안 지정 캐릭터 PP 일반등급",$M132="안 지정 캐릭터 PP 영웅등급"),
  IF(AND(OR($B132=10,$B132=11),$M132=OFFSET($M132,-1,0)),OFFSET(O132,-1,0),
    VLOOKUP($M132,$AP:$BB,MATCH($AX$1,$AP$1:$BB$1,0),0)+INT($E132*(VLOOKUP($M132,$AP:$BB,MATCH($AY$1,$AP$1:$BB$1,0),0)-VLOOKUP($M132,$AP:$BB,MATCH($AX$1,$AP$1:$BB$1,0),0)+1))),
"그외없음")))))</f>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22000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ca="1">IF(OR(ISNUMBER(N132),N132="삭제",ISBLANK(N132)),"",
IF(LEFT(N132,5)="Equip",IF(MID(N132,7,1)="4","전설",""),
IF(LEFT(N132,5)="Actor",IF(MID(N132,7,1)="2","전설",""),
"그외없음")))</f>
        <v/>
      </c>
      <c r="U132" t="s">
        <v>84</v>
      </c>
      <c r="W132">
        <v>1</v>
      </c>
      <c r="X132" t="s">
        <v>129</v>
      </c>
      <c r="Z132">
        <v>149</v>
      </c>
      <c r="AA132" t="str">
        <f ca="1">IF(ISBLANK(AB132),"",
VLOOKUP(AB132,OFFSET(INDIRECT("$A:$B"),0,MATCH(AB$1&amp;"_Verify",INDIRECT("$1:$1"),0)-1),2,0)
)</f>
        <v>uph</v>
      </c>
      <c r="AB132" t="s">
        <v>91</v>
      </c>
      <c r="AC132">
        <v>84704</v>
      </c>
      <c r="AD132">
        <v>5</v>
      </c>
      <c r="AE132" t="s">
        <v>408</v>
      </c>
      <c r="AG132">
        <v>1500</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IF(OR(ISNUMBER(AC132),AC132="삭제",ISBLANK(AC132)),"",
IF(LEFT(AC132,5)="Equip",IF(MID(AC132,7,1)="4","전설",""),
IF(LEFT(AC132,5)="Actor",IF(MID(AC132,7,1)="2","전설",""),
"그외없음")))</f>
        <v/>
      </c>
      <c r="AJ132" t="str">
        <f>IF(ISBLANK($AB132),"",
IF(AND($B132&gt;=VLOOKUP($AB132,$AP:$AS,3,0),$B132&lt;=VLOOKUP($AB132,$AP:$AS,4,0)),"","슬롯타입이상"))</f>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ca="1">IF(ROW()=2,AN132,OFFSET(AM132,-1,0)&amp;IF(LEN(AN132)=0,"",","&amp;AN132))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v>
      </c>
      <c r="AN132" t="str">
        <f ca="1">IF(AL132&lt;&gt;1,"",
"{"""&amp;A$1&amp;""":"&amp;A132
&amp;","""&amp;B$1&amp;""":"&amp;B132
&amp;IF(LEN(AA132)=0,"",","""&amp;AA$1&amp;""":"""&amp;AA132&amp;"""")
&amp;IF(LEN(AC132)=0,"",","""&amp;AC$1&amp;""":"""&amp;AC132&amp;"""")
&amp;IF(LEN(AD132)=0,"",","""&amp;AD$1&amp;""":"&amp;AD132)
&amp;IF(LEN(AE132)=0,"",","""&amp;AE$1&amp;""":"""&amp;AE132&amp;"""")
&amp;IF(LEN(AF132)=0,"",","""&amp;AF$1&amp;""":"&amp;AF132)
&amp;IF(LEN(AG132)=0,"",","""&amp;AG$1&amp;""":"&amp;AG132)&amp;"}")</f>
        <v>{"dy":14,"sl":0,"tp":"uph","vl":"84704","cn":5,"pt":"GO","pr":1500}</v>
      </c>
    </row>
    <row r="133" spans="1:40">
      <c r="A133">
        <v>14</v>
      </c>
      <c r="B133">
        <v>1</v>
      </c>
      <c r="C133">
        <f>IF(B133&lt;=9,0,
IF(B133=10,1,2))</f>
        <v>0</v>
      </c>
      <c r="D133">
        <f ca="1">RAND()</f>
        <v>1.242510937487451E-2</v>
      </c>
      <c r="E133">
        <f ca="1">RAND()</f>
        <v>8.5237143581832098E-2</v>
      </c>
      <c r="F133">
        <f ca="1">RAND()</f>
        <v>0.93764734314777531</v>
      </c>
      <c r="G133">
        <f ca="1">RAND()</f>
        <v>0.94082888249273078</v>
      </c>
      <c r="H133">
        <f ca="1">RAND()</f>
        <v>0.69863370293566451</v>
      </c>
      <c r="I133">
        <f ca="1">RAND()</f>
        <v>0.82563794870861995</v>
      </c>
      <c r="M133" t="str">
        <f ca="1">IF(LEN(J133)&lt;&gt;0,J133,VLOOKUP(D133+$B133,$BJ:$BK,MATCH($BK$1,$BJ$1:$BK$1,0),1))</f>
        <v>지정 장비</v>
      </c>
      <c r="N133" t="str">
        <f ca="1">IF(LEN(K133)&lt;&gt;0,
  IF(LEN($J133)=0,"두 칸 모두 입력",
  IF($J133="지정 장비",K133,INDEX($CA:$CA,MATCH(K133,$CB:$CB,0)))),
IF($M133="삭제","삭제",
IF($M133="지정 장비",VLOOKUP($E133,OFFSET($BS:$BV,0,IF($B133=6,1,IF($B133=7,2,0))),MATCH($BV$1,OFFSET($BS$1:$BV$1,0,IF($B133=6,1,IF($B133=7,2,0))),0),1),
IF(OR($M133="캐릭터 상자 일반등급",$M133="캐릭터 상자 영웅등급"),"삭제",
IF(OR($M133="지정 캐릭터",$M133="지정 캐릭터 PP",IF(ISERROR(FIND("지정 캐릭터 LBP",$M133)),0,1)),
  IF(AND(OR($B133=10,$B133=11),$M133=OFFSET($M133,-1,0)),OFFSET(N133,-1,0),VLOOKUP($E133,$BZ:$CA,MATCH($CA$1,$BZ$1:$CA$1,0),1)),
IF(OR($M133="안 지정 캐릭터 영웅등급",$M133="안 지정 캐릭터 PP 일반등급",$M133="안 지정 캐릭터 PP 영웅등급"),
  IF(AND(OR($B133=10,$B133=11),$M133=OFFSET($M133,-1,0)),OFFSET(N133,-1,0),INT($E133*100000)),
"그외없음"))))))</f>
        <v>Equip0301</v>
      </c>
      <c r="O133">
        <f ca="1">IF(LEN(L133)&lt;&gt;0,
  IF(OR(LEN($J133)=0,LEN($K133)=0),"세 칸 모두 입력",L133),
IF($M133="삭제","삭제",
IF(OR($M133="지정 장비",$M133="캐릭터 상자 일반등급",$M133="캐릭터 상자 영웅등급",$M133="지정 캐릭터",IF(ISERROR(FIND("지정 캐릭터 LBP",$M133)),0,1),$M133="안 지정 캐릭터 영웅등급"),1,
IF($M133="지정 캐릭터 PP",
  IF(AND(OR($B133=10,$B133=11),$M133=OFFSET($M133,-1,0)),OFFSET(O133,-1,0),
    VLOOKUP($M133,$AP:$BB,MATCH($AX$1,$AP$1:$BB$1,0),0)+INT($E133*(VLOOKUP($M133,$AP:$BB,MATCH($AY$1,$AP$1:$BB$1,0),0)-VLOOKUP($M133,$AP:$BB,MATCH($AX$1,$AP$1:$BB$1,0),0)+1))),
IF(OR($M133="안 지정 캐릭터 PP 일반등급",$M133="안 지정 캐릭터 PP 영웅등급"),
  IF(AND(OR($B133=10,$B133=11),$M133=OFFSET($M133,-1,0)),OFFSET(O133,-1,0),
    VLOOKUP($M133,$AP:$BB,MATCH($AX$1,$AP$1:$BB$1,0),0)+INT($E133*(VLOOKUP($M133,$AP:$BB,MATCH($AY$1,$AP$1:$BB$1,0),0)-VLOOKUP($M133,$AP:$BB,MATCH($AX$1,$AP$1:$BB$1,0),0)+1))),
"그외없음")))))</f>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7900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ca="1">IF(OR(ISNUMBER(N133),N133="삭제",ISBLANK(N133)),"",
IF(LEFT(N133,5)="Equip",IF(MID(N133,7,1)="4","전설",""),
IF(LEFT(N133,5)="Actor",IF(MID(N133,7,1)="2","전설",""),
"그외없음")))</f>
        <v/>
      </c>
      <c r="U133" t="s">
        <v>82</v>
      </c>
      <c r="V133" t="s">
        <v>252</v>
      </c>
      <c r="W133">
        <v>1</v>
      </c>
      <c r="X133" t="s">
        <v>129</v>
      </c>
      <c r="Z133">
        <v>11</v>
      </c>
      <c r="AA133" t="str">
        <f ca="1">IF(ISBLANK(AB133),"",
VLOOKUP(AB133,OFFSET(INDIRECT("$A:$B"),0,MATCH(AB$1&amp;"_Verify",INDIRECT("$1:$1"),0)-1),2,0)
)</f>
        <v>fe</v>
      </c>
      <c r="AB133" t="s">
        <v>82</v>
      </c>
      <c r="AC133" t="s">
        <v>501</v>
      </c>
      <c r="AD133">
        <v>1</v>
      </c>
      <c r="AE133" t="s">
        <v>125</v>
      </c>
      <c r="AG133">
        <v>800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IF(OR(ISNUMBER(AC133),AC133="삭제",ISBLANK(AC133)),"",
IF(LEFT(AC133,5)="Equip",IF(MID(AC133,7,1)="4","전설",""),
IF(LEFT(AC133,5)="Actor",IF(MID(AC133,7,1)="2","전설",""),
"그외없음")))</f>
        <v/>
      </c>
      <c r="AJ133" t="str">
        <f>IF(ISBLANK($AB133),"",
IF(AND($B133&gt;=VLOOKUP($AB133,$AP:$AS,3,0),$B133&lt;=VLOOKUP($AB133,$AP:$AS,4,0)),"","슬롯타입이상"))</f>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용사의 단검</v>
      </c>
      <c r="AL133">
        <v>1</v>
      </c>
      <c r="AM133" t="str">
        <f ca="1">IF(ROW()=2,AN133,OFFSET(AM133,-1,0)&amp;IF(LEN(AN133)=0,"",","&amp;AN133))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v>
      </c>
      <c r="AN133" t="str">
        <f ca="1">IF(AL133&lt;&gt;1,"",
"{"""&amp;A$1&amp;""":"&amp;A133
&amp;","""&amp;B$1&amp;""":"&amp;B133
&amp;IF(LEN(AA133)=0,"",","""&amp;AA$1&amp;""":"""&amp;AA133&amp;"""")
&amp;IF(LEN(AC133)=0,"",","""&amp;AC$1&amp;""":"""&amp;AC133&amp;"""")
&amp;IF(LEN(AD133)=0,"",","""&amp;AD$1&amp;""":"&amp;AD133)
&amp;IF(LEN(AE133)=0,"",","""&amp;AE$1&amp;""":"""&amp;AE133&amp;"""")
&amp;IF(LEN(AF133)=0,"",","""&amp;AF$1&amp;""":"&amp;AF133)
&amp;IF(LEN(AG133)=0,"",","""&amp;AG$1&amp;""":"&amp;AG133)&amp;"}")</f>
        <v>{"dy":14,"sl":1,"tp":"fe","vl":"Equip1001","cn":1,"pt":"GO","pr":800}</v>
      </c>
    </row>
    <row r="134" spans="1:40">
      <c r="A134">
        <v>14</v>
      </c>
      <c r="B134">
        <v>2</v>
      </c>
      <c r="C134">
        <f>IF(B134&lt;=9,0,
IF(B134=10,1,2))</f>
        <v>0</v>
      </c>
      <c r="D134">
        <f ca="1">RAND()</f>
        <v>0.34176774349778349</v>
      </c>
      <c r="E134">
        <f ca="1">RAND()</f>
        <v>7.1581089942657106E-2</v>
      </c>
      <c r="F134">
        <f ca="1">RAND()</f>
        <v>0.22519956158196308</v>
      </c>
      <c r="G134">
        <f ca="1">RAND()</f>
        <v>0.52602074954762101</v>
      </c>
      <c r="H134">
        <f ca="1">RAND()</f>
        <v>0.31685914208598065</v>
      </c>
      <c r="I134">
        <f ca="1">RAND()</f>
        <v>0.85995493645598875</v>
      </c>
      <c r="M134" t="str">
        <f ca="1">IF(LEN(J134)&lt;&gt;0,J134,VLOOKUP(D134+$B134,$BJ:$BK,MATCH($BK$1,$BJ$1:$BK$1,0),1))</f>
        <v>안 지정 캐릭터 PP 영웅등급</v>
      </c>
      <c r="N134">
        <f ca="1">IF(LEN(K134)&lt;&gt;0,
  IF(LEN($J134)=0,"두 칸 모두 입력",
  IF($J134="지정 장비",K134,INDEX($CA:$CA,MATCH(K134,$CB:$CB,0)))),
IF($M134="삭제","삭제",
IF($M134="지정 장비",VLOOKUP($E134,OFFSET($BS:$BV,0,IF($B134=6,1,IF($B134=7,2,0))),MATCH($BV$1,OFFSET($BS$1:$BV$1,0,IF($B134=6,1,IF($B134=7,2,0))),0),1),
IF(OR($M134="캐릭터 상자 일반등급",$M134="캐릭터 상자 영웅등급"),"삭제",
IF(OR($M134="지정 캐릭터",$M134="지정 캐릭터 PP",IF(ISERROR(FIND("지정 캐릭터 LBP",$M134)),0,1)),
  IF(AND(OR($B134=10,$B134=11),$M134=OFFSET($M134,-1,0)),OFFSET(N134,-1,0),VLOOKUP($E134,$BZ:$CA,MATCH($CA$1,$BZ$1:$CA$1,0),1)),
IF(OR($M134="안 지정 캐릭터 영웅등급",$M134="안 지정 캐릭터 PP 일반등급",$M134="안 지정 캐릭터 PP 영웅등급"),
  IF(AND(OR($B134=10,$B134=11),$M134=OFFSET($M134,-1,0)),OFFSET(N134,-1,0),INT($E134*100000)),
"그외없음"))))))</f>
        <v>7158</v>
      </c>
      <c r="O134">
        <f ca="1">IF(LEN(L134)&lt;&gt;0,
  IF(OR(LEN($J134)=0,LEN($K134)=0),"세 칸 모두 입력",L134),
IF($M134="삭제","삭제",
IF(OR($M134="지정 장비",$M134="캐릭터 상자 일반등급",$M134="캐릭터 상자 영웅등급",$M134="지정 캐릭터",IF(ISERROR(FIND("지정 캐릭터 LBP",$M134)),0,1),$M134="안 지정 캐릭터 영웅등급"),1,
IF($M134="지정 캐릭터 PP",
  IF(AND(OR($B134=10,$B134=11),$M134=OFFSET($M134,-1,0)),OFFSET(O134,-1,0),
    VLOOKUP($M134,$AP:$BB,MATCH($AX$1,$AP$1:$BB$1,0),0)+INT($E134*(VLOOKUP($M134,$AP:$BB,MATCH($AY$1,$AP$1:$BB$1,0),0)-VLOOKUP($M134,$AP:$BB,MATCH($AX$1,$AP$1:$BB$1,0),0)+1))),
IF(OR($M134="안 지정 캐릭터 PP 일반등급",$M134="안 지정 캐릭터 PP 영웅등급"),
  IF(AND(OR($B134=10,$B134=11),$M134=OFFSET($M134,-1,0)),OFFSET(O134,-1,0),
    VLOOKUP($M134,$AP:$BB,MATCH($AX$1,$AP$1:$BB$1,0),0)+INT($E134*(VLOOKUP($M134,$AP:$BB,MATCH($AY$1,$AP$1:$BB$1,0),0)-VLOOKUP($M134,$AP:$BB,MATCH($AX$1,$AP$1:$BB$1,0),0)+1))),
"그외없음")))))</f>
        <v>3</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900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ca="1">IF(OR(ISNUMBER(N134),N134="삭제",ISBLANK(N134)),"",
IF(LEFT(N134,5)="Equip",IF(MID(N134,7,1)="4","전설",""),
IF(LEFT(N134,5)="Actor",IF(MID(N134,7,1)="2","전설",""),
"그외없음")))</f>
        <v/>
      </c>
      <c r="U134" t="s">
        <v>91</v>
      </c>
      <c r="V134">
        <v>80085</v>
      </c>
      <c r="W134">
        <v>13</v>
      </c>
      <c r="X134" t="s">
        <v>125</v>
      </c>
      <c r="Z134">
        <v>1300</v>
      </c>
      <c r="AA134" t="str">
        <f ca="1">IF(ISBLANK(AB134),"",
VLOOKUP(AB134,OFFSET(INDIRECT("$A:$B"),0,MATCH(AB$1&amp;"_Verify",INDIRECT("$1:$1"),0)-1),2,0)
)</f>
        <v>upn</v>
      </c>
      <c r="AB134" t="s">
        <v>92</v>
      </c>
      <c r="AC134">
        <v>33450</v>
      </c>
      <c r="AD134">
        <v>11</v>
      </c>
      <c r="AE134" t="s">
        <v>125</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IF(OR(ISNUMBER(AC134),AC134="삭제",ISBLANK(AC134)),"",
IF(LEFT(AC134,5)="Equip",IF(MID(AC134,7,1)="4","전설",""),
IF(LEFT(AC134,5)="Actor",IF(MID(AC134,7,1)="2","전설",""),
"그외없음")))</f>
        <v/>
      </c>
      <c r="AJ134" t="str">
        <f>IF(ISBLANK($AB134),"",
IF(AND($B134&gt;=VLOOKUP($AB134,$AP:$AS,3,0),$B134&lt;=VLOOKUP($AB134,$AP:$AS,4,0)),"","슬롯타입이상"))</f>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ca="1">IF(ROW()=2,AN134,OFFSET(AM134,-1,0)&amp;IF(LEN(AN134)=0,"",","&amp;AN134))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v>
      </c>
      <c r="AN134" t="str">
        <f ca="1">IF(AL134&lt;&gt;1,"",
"{"""&amp;A$1&amp;""":"&amp;A134
&amp;","""&amp;B$1&amp;""":"&amp;B134
&amp;IF(LEN(AA134)=0,"",","""&amp;AA$1&amp;""":"""&amp;AA134&amp;"""")
&amp;IF(LEN(AC134)=0,"",","""&amp;AC$1&amp;""":"""&amp;AC134&amp;"""")
&amp;IF(LEN(AD134)=0,"",","""&amp;AD$1&amp;""":"&amp;AD134)
&amp;IF(LEN(AE134)=0,"",","""&amp;AE$1&amp;""":"""&amp;AE134&amp;"""")
&amp;IF(LEN(AF134)=0,"",","""&amp;AF$1&amp;""":"&amp;AF134)
&amp;IF(LEN(AG134)=0,"",","""&amp;AG$1&amp;""":"&amp;AG134)&amp;"}")</f>
        <v>{"dy":14,"sl":2,"tp":"upn","vl":"33450","cn":11,"pt":"GO","pr":3300}</v>
      </c>
    </row>
    <row r="135" spans="1:40">
      <c r="A135">
        <v>14</v>
      </c>
      <c r="B135">
        <v>3</v>
      </c>
      <c r="C135">
        <f>IF(B135&lt;=9,0,
IF(B135=10,1,2))</f>
        <v>0</v>
      </c>
      <c r="D135">
        <f ca="1">RAND()</f>
        <v>0.44685419582493868</v>
      </c>
      <c r="E135">
        <f ca="1">RAND()</f>
        <v>0.40095091100054125</v>
      </c>
      <c r="F135">
        <f ca="1">RAND()</f>
        <v>0.73575369098699328</v>
      </c>
      <c r="G135">
        <f ca="1">RAND()</f>
        <v>0.70883923779562075</v>
      </c>
      <c r="H135">
        <f ca="1">RAND()</f>
        <v>0.59645742281146874</v>
      </c>
      <c r="I135">
        <f ca="1">RAND()</f>
        <v>0.19129394538513211</v>
      </c>
      <c r="M135" t="str">
        <f ca="1">IF(LEN(J135)&lt;&gt;0,J135,VLOOKUP(D135+$B135,$BJ:$BK,MATCH($BK$1,$BJ$1:$BK$1,0),1))</f>
        <v>안 지정 캐릭터 PP 일반등급</v>
      </c>
      <c r="N135">
        <f ca="1">IF(LEN(K135)&lt;&gt;0,
  IF(LEN($J135)=0,"두 칸 모두 입력",
  IF($J135="지정 장비",K135,INDEX($CA:$CA,MATCH(K135,$CB:$CB,0)))),
IF($M135="삭제","삭제",
IF($M135="지정 장비",VLOOKUP($E135,OFFSET($BS:$BV,0,IF($B135=6,1,IF($B135=7,2,0))),MATCH($BV$1,OFFSET($BS$1:$BV$1,0,IF($B135=6,1,IF($B135=7,2,0))),0),1),
IF(OR($M135="캐릭터 상자 일반등급",$M135="캐릭터 상자 영웅등급"),"삭제",
IF(OR($M135="지정 캐릭터",$M135="지정 캐릭터 PP",IF(ISERROR(FIND("지정 캐릭터 LBP",$M135)),0,1)),
  IF(AND(OR($B135=10,$B135=11),$M135=OFFSET($M135,-1,0)),OFFSET(N135,-1,0),VLOOKUP($E135,$BZ:$CA,MATCH($CA$1,$BZ$1:$CA$1,0),1)),
IF(OR($M135="안 지정 캐릭터 영웅등급",$M135="안 지정 캐릭터 PP 일반등급",$M135="안 지정 캐릭터 PP 영웅등급"),
  IF(AND(OR($B135=10,$B135=11),$M135=OFFSET($M135,-1,0)),OFFSET(N135,-1,0),INT($E135*100000)),
"그외없음"))))))</f>
        <v>40095</v>
      </c>
      <c r="O135">
        <f ca="1">IF(LEN(L135)&lt;&gt;0,
  IF(OR(LEN($J135)=0,LEN($K135)=0),"세 칸 모두 입력",L135),
IF($M135="삭제","삭제",
IF(OR($M135="지정 장비",$M135="캐릭터 상자 일반등급",$M135="캐릭터 상자 영웅등급",$M135="지정 캐릭터",IF(ISERROR(FIND("지정 캐릭터 LBP",$M135)),0,1),$M135="안 지정 캐릭터 영웅등급"),1,
IF($M135="지정 캐릭터 PP",
  IF(AND(OR($B135=10,$B135=11),$M135=OFFSET($M135,-1,0)),OFFSET(O135,-1,0),
    VLOOKUP($M135,$AP:$BB,MATCH($AX$1,$AP$1:$BB$1,0),0)+INT($E135*(VLOOKUP($M135,$AP:$BB,MATCH($AY$1,$AP$1:$BB$1,0),0)-VLOOKUP($M135,$AP:$BB,MATCH($AX$1,$AP$1:$BB$1,0),0)+1))),
IF(OR($M135="안 지정 캐릭터 PP 일반등급",$M135="안 지정 캐릭터 PP 영웅등급"),
  IF(AND(OR($B135=10,$B135=11),$M135=OFFSET($M135,-1,0)),OFFSET(O135,-1,0),
    VLOOKUP($M135,$AP:$BB,MATCH($AX$1,$AP$1:$BB$1,0),0)+INT($E135*(VLOOKUP($M135,$AP:$BB,MATCH($AY$1,$AP$1:$BB$1,0),0)-VLOOKUP($M135,$AP:$BB,MATCH($AX$1,$AP$1:$BB$1,0),0)+1))),
"그외없음")))))</f>
        <v>7</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2100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ca="1">IF(OR(ISNUMBER(N135),N135="삭제",ISBLANK(N135)),"",
IF(LEFT(N135,5)="Equip",IF(MID(N135,7,1)="4","전설",""),
IF(LEFT(N135,5)="Actor",IF(MID(N135,7,1)="2","전설",""),
"그외없음")))</f>
        <v/>
      </c>
      <c r="U135" t="s">
        <v>92</v>
      </c>
      <c r="V135">
        <v>38810</v>
      </c>
      <c r="W135">
        <v>11</v>
      </c>
      <c r="X135" t="s">
        <v>125</v>
      </c>
      <c r="Z135">
        <v>1100</v>
      </c>
      <c r="AA135" t="str">
        <f ca="1">IF(ISBLANK(AB135),"",
VLOOKUP(AB135,OFFSET(INDIRECT("$A:$B"),0,MATCH(AB$1&amp;"_Verify",INDIRECT("$1:$1"),0)-1),2,0)
)</f>
        <v>fe</v>
      </c>
      <c r="AB135" t="s">
        <v>82</v>
      </c>
      <c r="AC135" t="s">
        <v>519</v>
      </c>
      <c r="AD135">
        <v>1</v>
      </c>
      <c r="AE135" t="s">
        <v>125</v>
      </c>
      <c r="AG135">
        <v>3100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IF(OR(ISNUMBER(AC135),AC135="삭제",ISBLANK(AC135)),"",
IF(LEFT(AC135,5)="Equip",IF(MID(AC135,7,1)="4","전설",""),
IF(LEFT(AC135,5)="Actor",IF(MID(AC135,7,1)="2","전설",""),
"그외없음")))</f>
        <v/>
      </c>
      <c r="AJ135" t="str">
        <f>IF(ISBLANK($AB135),"",
IF(AND($B135&gt;=VLOOKUP($AB135,$AP:$AS,3,0),$B135&lt;=VLOOKUP($AB135,$AP:$AS,4,0)),"","슬롯타입이상"))</f>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아주르 스트라이프</v>
      </c>
      <c r="AL135">
        <v>1</v>
      </c>
      <c r="AM135" t="str">
        <f ca="1">IF(ROW()=2,AN135,OFFSET(AM135,-1,0)&amp;IF(LEN(AN135)=0,"",","&amp;AN135))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v>
      </c>
      <c r="AN135" t="str">
        <f ca="1">IF(AL135&lt;&gt;1,"",
"{"""&amp;A$1&amp;""":"&amp;A135
&amp;","""&amp;B$1&amp;""":"&amp;B135
&amp;IF(LEN(AA135)=0,"",","""&amp;AA$1&amp;""":"""&amp;AA135&amp;"""")
&amp;IF(LEN(AC135)=0,"",","""&amp;AC$1&amp;""":"""&amp;AC135&amp;"""")
&amp;IF(LEN(AD135)=0,"",","""&amp;AD$1&amp;""":"&amp;AD135)
&amp;IF(LEN(AE135)=0,"",","""&amp;AE$1&amp;""":"""&amp;AE135&amp;"""")
&amp;IF(LEN(AF135)=0,"",","""&amp;AF$1&amp;""":"&amp;AF135)
&amp;IF(LEN(AG135)=0,"",","""&amp;AG$1&amp;""":"&amp;AG135)&amp;"}")</f>
        <v>{"dy":14,"sl":3,"tp":"fe","vl":"Equip1202","cn":1,"pt":"GO","pr":3100}</v>
      </c>
    </row>
    <row r="136" spans="1:40">
      <c r="A136">
        <v>14</v>
      </c>
      <c r="B136">
        <v>4</v>
      </c>
      <c r="C136">
        <f>IF(B136&lt;=9,0,
IF(B136=10,1,2))</f>
        <v>0</v>
      </c>
      <c r="D136">
        <f ca="1">RAND()</f>
        <v>0.57104296655212328</v>
      </c>
      <c r="E136">
        <f ca="1">RAND()</f>
        <v>0.62592264084357474</v>
      </c>
      <c r="F136">
        <f ca="1">RAND()</f>
        <v>0.83528119514267185</v>
      </c>
      <c r="G136">
        <f ca="1">RAND()</f>
        <v>0.34570335054576062</v>
      </c>
      <c r="H136">
        <f ca="1">RAND()</f>
        <v>0.55400702372765054</v>
      </c>
      <c r="I136">
        <f ca="1">RAND()</f>
        <v>0.86890890364800322</v>
      </c>
      <c r="M136" t="str">
        <f ca="1">IF(LEN(J136)&lt;&gt;0,J136,VLOOKUP(D136+$B136,$BJ:$BK,MATCH($BK$1,$BJ$1:$BK$1,0),1))</f>
        <v>안 지정 캐릭터 PP 일반등급</v>
      </c>
      <c r="N136">
        <f ca="1">IF(LEN(K136)&lt;&gt;0,
  IF(LEN($J136)=0,"두 칸 모두 입력",
  IF($J136="지정 장비",K136,INDEX($CA:$CA,MATCH(K136,$CB:$CB,0)))),
IF($M136="삭제","삭제",
IF($M136="지정 장비",VLOOKUP($E136,OFFSET($BS:$BV,0,IF($B136=6,1,IF($B136=7,2,0))),MATCH($BV$1,OFFSET($BS$1:$BV$1,0,IF($B136=6,1,IF($B136=7,2,0))),0),1),
IF(OR($M136="캐릭터 상자 일반등급",$M136="캐릭터 상자 영웅등급"),"삭제",
IF(OR($M136="지정 캐릭터",$M136="지정 캐릭터 PP",IF(ISERROR(FIND("지정 캐릭터 LBP",$M136)),0,1)),
  IF(AND(OR($B136=10,$B136=11),$M136=OFFSET($M136,-1,0)),OFFSET(N136,-1,0),VLOOKUP($E136,$BZ:$CA,MATCH($CA$1,$BZ$1:$CA$1,0),1)),
IF(OR($M136="안 지정 캐릭터 영웅등급",$M136="안 지정 캐릭터 PP 일반등급",$M136="안 지정 캐릭터 PP 영웅등급"),
  IF(AND(OR($B136=10,$B136=11),$M136=OFFSET($M136,-1,0)),OFFSET(N136,-1,0),INT($E136*100000)),
"그외없음"))))))</f>
        <v>62592</v>
      </c>
      <c r="O136">
        <f ca="1">IF(LEN(L136)&lt;&gt;0,
  IF(OR(LEN($J136)=0,LEN($K136)=0),"세 칸 모두 입력",L136),
IF($M136="삭제","삭제",
IF(OR($M136="지정 장비",$M136="캐릭터 상자 일반등급",$M136="캐릭터 상자 영웅등급",$M136="지정 캐릭터",IF(ISERROR(FIND("지정 캐릭터 LBP",$M136)),0,1),$M136="안 지정 캐릭터 영웅등급"),1,
IF($M136="지정 캐릭터 PP",
  IF(AND(OR($B136=10,$B136=11),$M136=OFFSET($M136,-1,0)),OFFSET(O136,-1,0),
    VLOOKUP($M136,$AP:$BB,MATCH($AX$1,$AP$1:$BB$1,0),0)+INT($E136*(VLOOKUP($M136,$AP:$BB,MATCH($AY$1,$AP$1:$BB$1,0),0)-VLOOKUP($M136,$AP:$BB,MATCH($AX$1,$AP$1:$BB$1,0),0)+1))),
IF(OR($M136="안 지정 캐릭터 PP 일반등급",$M136="안 지정 캐릭터 PP 영웅등급"),
  IF(AND(OR($B136=10,$B136=11),$M136=OFFSET($M136,-1,0)),OFFSET(O136,-1,0),
    VLOOKUP($M136,$AP:$BB,MATCH($AX$1,$AP$1:$BB$1,0),0)+INT($E136*(VLOOKUP($M136,$AP:$BB,MATCH($AY$1,$AP$1:$BB$1,0),0)-VLOOKUP($M136,$AP:$BB,MATCH($AX$1,$AP$1:$BB$1,0),0)+1))),
"그외없음")))))</f>
        <v>10</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3000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ca="1">IF(OR(ISNUMBER(N136),N136="삭제",ISBLANK(N136)),"",
IF(LEFT(N136,5)="Equip",IF(MID(N136,7,1)="4","전설",""),
IF(LEFT(N136,5)="Actor",IF(MID(N136,7,1)="2","전설",""),
"그외없음")))</f>
        <v/>
      </c>
      <c r="U136" t="s">
        <v>92</v>
      </c>
      <c r="V136">
        <v>79684</v>
      </c>
      <c r="W136">
        <v>13</v>
      </c>
      <c r="X136" t="s">
        <v>125</v>
      </c>
      <c r="Z136">
        <v>1300</v>
      </c>
      <c r="AA136" t="str">
        <f ca="1">IF(ISBLANK(AB136),"",
VLOOKUP(AB136,OFFSET(INDIRECT("$A:$B"),0,MATCH(AB$1&amp;"_Verify",INDIRECT("$1:$1"),0)-1),2,0)
)</f>
        <v>fe</v>
      </c>
      <c r="AB136" t="s">
        <v>82</v>
      </c>
      <c r="AC136" t="s">
        <v>431</v>
      </c>
      <c r="AD136">
        <v>1</v>
      </c>
      <c r="AE136" t="s">
        <v>125</v>
      </c>
      <c r="AG136">
        <v>1200</v>
      </c>
      <c r="AH136" t="str">
        <f ca="1">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IF(OR(ISNUMBER(AC136),AC136="삭제",ISBLANK(AC136)),"",
IF(LEFT(AC136,5)="Equip",IF(MID(AC136,7,1)="4","전설",""),
IF(LEFT(AC136,5)="Actor",IF(MID(AC136,7,1)="2","전설",""),
"그외없음")))</f>
        <v/>
      </c>
      <c r="AJ136" t="str">
        <f>IF(ISBLANK($AB136),"",
IF(AND($B136&gt;=VLOOKUP($AB136,$AP:$AS,3,0),$B136&lt;=VLOOKUP($AB136,$AP:$AS,4,0)),"","슬롯타입이상"))</f>
        <v/>
      </c>
      <c r="AK136" t="str">
        <f ca="1">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불안정한 절단기</v>
      </c>
      <c r="AL136">
        <v>1</v>
      </c>
      <c r="AM136" t="str">
        <f ca="1">IF(ROW()=2,AN136,OFFSET(AM136,-1,0)&amp;IF(LEN(AN136)=0,"",","&amp;AN136))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v>
      </c>
      <c r="AN136" t="str">
        <f ca="1">IF(AL136&lt;&gt;1,"",
"{"""&amp;A$1&amp;""":"&amp;A136
&amp;","""&amp;B$1&amp;""":"&amp;B136
&amp;IF(LEN(AA136)=0,"",","""&amp;AA$1&amp;""":"""&amp;AA136&amp;"""")
&amp;IF(LEN(AC136)=0,"",","""&amp;AC$1&amp;""":"""&amp;AC136&amp;"""")
&amp;IF(LEN(AD136)=0,"",","""&amp;AD$1&amp;""":"&amp;AD136)
&amp;IF(LEN(AE136)=0,"",","""&amp;AE$1&amp;""":"""&amp;AE136&amp;"""")
&amp;IF(LEN(AF136)=0,"",","""&amp;AF$1&amp;""":"&amp;AF136)
&amp;IF(LEN(AG136)=0,"",","""&amp;AG$1&amp;""":"&amp;AG136)&amp;"}")</f>
        <v>{"dy":14,"sl":4,"tp":"fe","vl":"Equip0101","cn":1,"pt":"GO","pr":1200}</v>
      </c>
    </row>
    <row r="137" spans="1:40">
      <c r="A137">
        <v>14</v>
      </c>
      <c r="B137">
        <v>5</v>
      </c>
      <c r="C137">
        <f>IF(B137&lt;=9,0,
IF(B137=10,1,2))</f>
        <v>0</v>
      </c>
      <c r="D137">
        <f ca="1">RAND()</f>
        <v>0.98916315420443301</v>
      </c>
      <c r="E137">
        <f ca="1">RAND()</f>
        <v>0.78984146185125281</v>
      </c>
      <c r="F137">
        <f ca="1">RAND()</f>
        <v>0.79343778748269034</v>
      </c>
      <c r="G137">
        <f ca="1">RAND()</f>
        <v>0.50612877374634779</v>
      </c>
      <c r="H137">
        <f ca="1">RAND()</f>
        <v>0.83629553782568999</v>
      </c>
      <c r="I137">
        <f ca="1">RAND()</f>
        <v>0.49331659840977415</v>
      </c>
      <c r="M137" t="str">
        <f ca="1">IF(LEN(J137)&lt;&gt;0,J137,VLOOKUP(D137+$B137,$BJ:$BK,MATCH($BK$1,$BJ$1:$BK$1,0),1))</f>
        <v>안 지정 캐릭터 PP 일반등급</v>
      </c>
      <c r="N137">
        <f ca="1">IF(LEN(K137)&lt;&gt;0,
  IF(LEN($J137)=0,"두 칸 모두 입력",
  IF($J137="지정 장비",K137,INDEX($CA:$CA,MATCH(K137,$CB:$CB,0)))),
IF($M137="삭제","삭제",
IF($M137="지정 장비",VLOOKUP($E137,OFFSET($BS:$BV,0,IF($B137=6,1,IF($B137=7,2,0))),MATCH($BV$1,OFFSET($BS$1:$BV$1,0,IF($B137=6,1,IF($B137=7,2,0))),0),1),
IF(OR($M137="캐릭터 상자 일반등급",$M137="캐릭터 상자 영웅등급"),"삭제",
IF(OR($M137="지정 캐릭터",$M137="지정 캐릭터 PP",IF(ISERROR(FIND("지정 캐릭터 LBP",$M137)),0,1)),
  IF(AND(OR($B137=10,$B137=11),$M137=OFFSET($M137,-1,0)),OFFSET(N137,-1,0),VLOOKUP($E137,$BZ:$CA,MATCH($CA$1,$BZ$1:$CA$1,0),1)),
IF(OR($M137="안 지정 캐릭터 영웅등급",$M137="안 지정 캐릭터 PP 일반등급",$M137="안 지정 캐릭터 PP 영웅등급"),
  IF(AND(OR($B137=10,$B137=11),$M137=OFFSET($M137,-1,0)),OFFSET(N137,-1,0),INT($E137*100000)),
"그외없음"))))))</f>
        <v>78984</v>
      </c>
      <c r="O137">
        <f ca="1">IF(LEN(L137)&lt;&gt;0,
  IF(OR(LEN($J137)=0,LEN($K137)=0),"세 칸 모두 입력",L137),
IF($M137="삭제","삭제",
IF(OR($M137="지정 장비",$M137="캐릭터 상자 일반등급",$M137="캐릭터 상자 영웅등급",$M137="지정 캐릭터",IF(ISERROR(FIND("지정 캐릭터 LBP",$M137)),0,1),$M137="안 지정 캐릭터 영웅등급"),1,
IF($M137="지정 캐릭터 PP",
  IF(AND(OR($B137=10,$B137=11),$M137=OFFSET($M137,-1,0)),OFFSET(O137,-1,0),
    VLOOKUP($M137,$AP:$BB,MATCH($AX$1,$AP$1:$BB$1,0),0)+INT($E137*(VLOOKUP($M137,$AP:$BB,MATCH($AY$1,$AP$1:$BB$1,0),0)-VLOOKUP($M137,$AP:$BB,MATCH($AX$1,$AP$1:$BB$1,0),0)+1))),
IF(OR($M137="안 지정 캐릭터 PP 일반등급",$M137="안 지정 캐릭터 PP 영웅등급"),
  IF(AND(OR($B137=10,$B137=11),$M137=OFFSET($M137,-1,0)),OFFSET(O137,-1,0),
    VLOOKUP($M137,$AP:$BB,MATCH($AX$1,$AP$1:$BB$1,0),0)+INT($E137*(VLOOKUP($M137,$AP:$BB,MATCH($AY$1,$AP$1:$BB$1,0),0)-VLOOKUP($M137,$AP:$BB,MATCH($AX$1,$AP$1:$BB$1,0),0)+1))),
"그외없음")))))</f>
        <v>12</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3600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ca="1">IF(OR(ISNUMBER(N137),N137="삭제",ISBLANK(N137)),"",
IF(LEFT(N137,5)="Equip",IF(MID(N137,7,1)="4","전설",""),
IF(LEFT(N137,5)="Actor",IF(MID(N137,7,1)="2","전설",""),
"그외없음")))</f>
        <v/>
      </c>
      <c r="U137" t="s">
        <v>82</v>
      </c>
      <c r="V137" t="s">
        <v>199</v>
      </c>
      <c r="W137">
        <v>1</v>
      </c>
      <c r="X137" t="s">
        <v>125</v>
      </c>
      <c r="Z137">
        <v>3100</v>
      </c>
      <c r="AA137" t="str">
        <f ca="1">IF(ISBLANK(AB137),"",
VLOOKUP(AB137,OFFSET(INDIRECT("$A:$B"),0,MATCH(AB$1&amp;"_Verify",INDIRECT("$1:$1"),0)-1),2,0)
)</f>
        <v>fe</v>
      </c>
      <c r="AB137" t="s">
        <v>82</v>
      </c>
      <c r="AC137" t="s">
        <v>478</v>
      </c>
      <c r="AD137">
        <v>1</v>
      </c>
      <c r="AE137" t="s">
        <v>125</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IF(OR(ISNUMBER(AC137),AC137="삭제",ISBLANK(AC137)),"",
IF(LEFT(AC137,5)="Equip",IF(MID(AC137,7,1)="4","전설",""),
IF(LEFT(AC137,5)="Actor",IF(MID(AC137,7,1)="2","전설",""),
"그외없음")))</f>
        <v/>
      </c>
      <c r="AJ137" t="str">
        <f>IF(ISBLANK($AB137),"",
IF(AND($B137&gt;=VLOOKUP($AB137,$AP:$AS,3,0),$B137&lt;=VLOOKUP($AB137,$AP:$AS,4,0)),"","슬롯타입이상"))</f>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잔혹한 지배자</v>
      </c>
      <c r="AL137">
        <v>1</v>
      </c>
      <c r="AM137" t="str">
        <f ca="1">IF(ROW()=2,AN137,OFFSET(AM137,-1,0)&amp;IF(LEN(AN137)=0,"",","&amp;AN137))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v>
      </c>
      <c r="AN137" t="str">
        <f ca="1">IF(AL137&lt;&gt;1,"",
"{"""&amp;A$1&amp;""":"&amp;A137
&amp;","""&amp;B$1&amp;""":"&amp;B137
&amp;IF(LEN(AA137)=0,"",","""&amp;AA$1&amp;""":"""&amp;AA137&amp;"""")
&amp;IF(LEN(AC137)=0,"",","""&amp;AC$1&amp;""":"""&amp;AC137&amp;"""")
&amp;IF(LEN(AD137)=0,"",","""&amp;AD$1&amp;""":"&amp;AD137)
&amp;IF(LEN(AE137)=0,"",","""&amp;AE$1&amp;""":"""&amp;AE137&amp;"""")
&amp;IF(LEN(AF137)=0,"",","""&amp;AF$1&amp;""":"&amp;AF137)
&amp;IF(LEN(AG137)=0,"",","""&amp;AG$1&amp;""":"&amp;AG137)&amp;"}")</f>
        <v>{"dy":14,"sl":5,"tp":"fe","vl":"Equip4201","cn":1,"pt":"GO","pr":3300}</v>
      </c>
    </row>
    <row r="138" spans="1:40">
      <c r="A138">
        <v>14</v>
      </c>
      <c r="B138">
        <v>6</v>
      </c>
      <c r="C138">
        <f>IF(B138&lt;=9,0,
IF(B138=10,1,2))</f>
        <v>0</v>
      </c>
      <c r="D138">
        <f ca="1">RAND()</f>
        <v>0.15381534120987828</v>
      </c>
      <c r="E138">
        <f ca="1">RAND()</f>
        <v>0.69970725857743299</v>
      </c>
      <c r="F138">
        <f ca="1">RAND()</f>
        <v>0.26064618102401593</v>
      </c>
      <c r="G138">
        <f ca="1">RAND()</f>
        <v>0.55030272153670456</v>
      </c>
      <c r="H138">
        <f ca="1">RAND()</f>
        <v>0.30335148698037606</v>
      </c>
      <c r="I138">
        <f ca="1">RAND()</f>
        <v>2.8305126493932686E-4</v>
      </c>
      <c r="M138" t="str">
        <f ca="1">IF(LEN(J138)&lt;&gt;0,J138,VLOOKUP(D138+$B138,$BJ:$BK,MATCH($BK$1,$BJ$1:$BK$1,0),1))</f>
        <v>지정 장비</v>
      </c>
      <c r="N138" t="str">
        <f ca="1">IF(LEN(K138)&lt;&gt;0,
  IF(LEN($J138)=0,"두 칸 모두 입력",
  IF($J138="지정 장비",K138,INDEX($CA:$CA,MATCH(K138,$CB:$CB,0)))),
IF($M138="삭제","삭제",
IF($M138="지정 장비",VLOOKUP($E138,OFFSET($BS:$BV,0,IF($B138=6,1,IF($B138=7,2,0))),MATCH($BV$1,OFFSET($BS$1:$BV$1,0,IF($B138=6,1,IF($B138=7,2,0))),0),1),
IF(OR($M138="캐릭터 상자 일반등급",$M138="캐릭터 상자 영웅등급"),"삭제",
IF(OR($M138="지정 캐릭터",$M138="지정 캐릭터 PP",IF(ISERROR(FIND("지정 캐릭터 LBP",$M138)),0,1)),
  IF(AND(OR($B138=10,$B138=11),$M138=OFFSET($M138,-1,0)),OFFSET(N138,-1,0),VLOOKUP($E138,$BZ:$CA,MATCH($CA$1,$BZ$1:$CA$1,0),1)),
IF(OR($M138="안 지정 캐릭터 영웅등급",$M138="안 지정 캐릭터 PP 일반등급",$M138="안 지정 캐릭터 PP 영웅등급"),
  IF(AND(OR($B138=10,$B138=11),$M138=OFFSET($M138,-1,0)),OFFSET(N138,-1,0),INT($E138*100000)),
"그외없음"))))))</f>
        <v>Equip7001</v>
      </c>
      <c r="O138">
        <f ca="1">IF(LEN(L138)&lt;&gt;0,
  IF(OR(LEN($J138)=0,LEN($K138)=0),"세 칸 모두 입력",L138),
IF($M138="삭제","삭제",
IF(OR($M138="지정 장비",$M138="캐릭터 상자 일반등급",$M138="캐릭터 상자 영웅등급",$M138="지정 캐릭터",IF(ISERROR(FIND("지정 캐릭터 LBP",$M138)),0,1),$M138="안 지정 캐릭터 영웅등급"),1,
IF($M138="지정 캐릭터 PP",
  IF(AND(OR($B138=10,$B138=11),$M138=OFFSET($M138,-1,0)),OFFSET(O138,-1,0),
    VLOOKUP($M138,$AP:$BB,MATCH($AX$1,$AP$1:$BB$1,0),0)+INT($E138*(VLOOKUP($M138,$AP:$BB,MATCH($AY$1,$AP$1:$BB$1,0),0)-VLOOKUP($M138,$AP:$BB,MATCH($AX$1,$AP$1:$BB$1,0),0)+1))),
IF(OR($M138="안 지정 캐릭터 PP 일반등급",$M138="안 지정 캐릭터 PP 영웅등급"),
  IF(AND(OR($B138=10,$B138=11),$M138=OFFSET($M138,-1,0)),OFFSET(O138,-1,0),
    VLOOKUP($M138,$AP:$BB,MATCH($AX$1,$AP$1:$BB$1,0),0)+INT($E138*(VLOOKUP($M138,$AP:$BB,MATCH($AY$1,$AP$1:$BB$1,0),0)-VLOOKUP($M138,$AP:$BB,MATCH($AX$1,$AP$1:$BB$1,0),0)+1))),
"그외없음")))))</f>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1700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ca="1">IF(OR(ISNUMBER(N138),N138="삭제",ISBLANK(N138)),"",
IF(LEFT(N138,5)="Equip",IF(MID(N138,7,1)="4","전설",""),
IF(LEFT(N138,5)="Actor",IF(MID(N138,7,1)="2","전설",""),
"그외없음")))</f>
        <v/>
      </c>
      <c r="U138" t="s">
        <v>82</v>
      </c>
      <c r="V138" t="s">
        <v>195</v>
      </c>
      <c r="W138">
        <v>1</v>
      </c>
      <c r="X138" t="s">
        <v>125</v>
      </c>
      <c r="Z138">
        <v>22400</v>
      </c>
      <c r="AA138" t="str">
        <f ca="1">IF(ISBLANK(AB138),"",
VLOOKUP(AB138,OFFSET(INDIRECT("$A:$B"),0,MATCH(AB$1&amp;"_Verify",INDIRECT("$1:$1"),0)-1),2,0)
)</f>
        <v>uph</v>
      </c>
      <c r="AB138" t="s">
        <v>91</v>
      </c>
      <c r="AC138">
        <v>84504</v>
      </c>
      <c r="AD138">
        <v>14</v>
      </c>
      <c r="AE138" t="s">
        <v>125</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IF(OR(ISNUMBER(AC138),AC138="삭제",ISBLANK(AC138)),"",
IF(LEFT(AC138,5)="Equip",IF(MID(AC138,7,1)="4","전설",""),
IF(LEFT(AC138,5)="Actor",IF(MID(AC138,7,1)="2","전설",""),
"그외없음")))</f>
        <v/>
      </c>
      <c r="AJ138" t="str">
        <f>IF(ISBLANK($AB138),"",
IF(AND($B138&gt;=VLOOKUP($AB138,$AP:$AS,3,0),$B138&lt;=VLOOKUP($AB138,$AP:$AS,4,0)),"","슬롯타입이상"))</f>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ca="1">IF(ROW()=2,AN138,OFFSET(AM138,-1,0)&amp;IF(LEN(AN138)=0,"",","&amp;AN138))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v>
      </c>
      <c r="AN138" t="str">
        <f ca="1">IF(AL138&lt;&gt;1,"",
"{"""&amp;A$1&amp;""":"&amp;A138
&amp;","""&amp;B$1&amp;""":"&amp;B138
&amp;IF(LEN(AA138)=0,"",","""&amp;AA$1&amp;""":"""&amp;AA138&amp;"""")
&amp;IF(LEN(AC138)=0,"",","""&amp;AC$1&amp;""":"""&amp;AC138&amp;"""")
&amp;IF(LEN(AD138)=0,"",","""&amp;AD$1&amp;""":"&amp;AD138)
&amp;IF(LEN(AE138)=0,"",","""&amp;AE$1&amp;""":"""&amp;AE138&amp;"""")
&amp;IF(LEN(AF138)=0,"",","""&amp;AF$1&amp;""":"&amp;AF138)
&amp;IF(LEN(AG138)=0,"",","""&amp;AG$1&amp;""":"&amp;AG138)&amp;"}")</f>
        <v>{"dy":14,"sl":6,"tp":"uph","vl":"84504","cn":14,"pt":"GO","pr":4200}</v>
      </c>
    </row>
    <row r="139" spans="1:40">
      <c r="A139">
        <v>14</v>
      </c>
      <c r="B139">
        <v>7</v>
      </c>
      <c r="C139">
        <f>IF(B139&lt;=9,0,
IF(B139=10,1,2))</f>
        <v>0</v>
      </c>
      <c r="D139">
        <f ca="1">RAND()</f>
        <v>0.88511110592952835</v>
      </c>
      <c r="E139">
        <f ca="1">RAND()</f>
        <v>0.49750810141922319</v>
      </c>
      <c r="F139">
        <f ca="1">RAND()</f>
        <v>0.84580689915271512</v>
      </c>
      <c r="G139">
        <f ca="1">RAND()</f>
        <v>0.55163512511796953</v>
      </c>
      <c r="H139">
        <f ca="1">RAND()</f>
        <v>0.34606075310439055</v>
      </c>
      <c r="I139">
        <f ca="1">RAND()</f>
        <v>0.95162929422986953</v>
      </c>
      <c r="M139" t="str">
        <f ca="1">IF(LEN(J139)&lt;&gt;0,J139,VLOOKUP(D139+$B139,$BJ:$BK,MATCH($BK$1,$BJ$1:$BK$1,0),1))</f>
        <v>지정 장비</v>
      </c>
      <c r="N139" t="str">
        <f ca="1">IF(LEN(K139)&lt;&gt;0,
  IF(LEN($J139)=0,"두 칸 모두 입력",
  IF($J139="지정 장비",K139,INDEX($CA:$CA,MATCH(K139,$CB:$CB,0)))),
IF($M139="삭제","삭제",
IF($M139="지정 장비",VLOOKUP($E139,OFFSET($BS:$BV,0,IF($B139=6,1,IF($B139=7,2,0))),MATCH($BV$1,OFFSET($BS$1:$BV$1,0,IF($B139=6,1,IF($B139=7,2,0))),0),1),
IF(OR($M139="캐릭터 상자 일반등급",$M139="캐릭터 상자 영웅등급"),"삭제",
IF(OR($M139="지정 캐릭터",$M139="지정 캐릭터 PP",IF(ISERROR(FIND("지정 캐릭터 LBP",$M139)),0,1)),
  IF(AND(OR($B139=10,$B139=11),$M139=OFFSET($M139,-1,0)),OFFSET(N139,-1,0),VLOOKUP($E139,$BZ:$CA,MATCH($CA$1,$BZ$1:$CA$1,0),1)),
IF(OR($M139="안 지정 캐릭터 영웅등급",$M139="안 지정 캐릭터 PP 일반등급",$M139="안 지정 캐릭터 PP 영웅등급"),
  IF(AND(OR($B139=10,$B139=11),$M139=OFFSET($M139,-1,0)),OFFSET(N139,-1,0),INT($E139*100000)),
"그외없음"))))))</f>
        <v>Equip5302</v>
      </c>
      <c r="O139">
        <f ca="1">IF(LEN(L139)&lt;&gt;0,
  IF(OR(LEN($J139)=0,LEN($K139)=0),"세 칸 모두 입력",L139),
IF($M139="삭제","삭제",
IF(OR($M139="지정 장비",$M139="캐릭터 상자 일반등급",$M139="캐릭터 상자 영웅등급",$M139="지정 캐릭터",IF(ISERROR(FIND("지정 캐릭터 LBP",$M139)),0,1),$M139="안 지정 캐릭터 영웅등급"),1,
IF($M139="지정 캐릭터 PP",
  IF(AND(OR($B139=10,$B139=11),$M139=OFFSET($M139,-1,0)),OFFSET(O139,-1,0),
    VLOOKUP($M139,$AP:$BB,MATCH($AX$1,$AP$1:$BB$1,0),0)+INT($E139*(VLOOKUP($M139,$AP:$BB,MATCH($AY$1,$AP$1:$BB$1,0),0)-VLOOKUP($M139,$AP:$BB,MATCH($AX$1,$AP$1:$BB$1,0),0)+1))),
IF(OR($M139="안 지정 캐릭터 PP 일반등급",$M139="안 지정 캐릭터 PP 영웅등급"),
  IF(AND(OR($B139=10,$B139=11),$M139=OFFSET($M139,-1,0)),OFFSET(O139,-1,0),
    VLOOKUP($M139,$AP:$BB,MATCH($AX$1,$AP$1:$BB$1,0),0)+INT($E139*(VLOOKUP($M139,$AP:$BB,MATCH($AY$1,$AP$1:$BB$1,0),0)-VLOOKUP($M139,$AP:$BB,MATCH($AX$1,$AP$1:$BB$1,0),0)+1))),
"그외없음")))))</f>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8000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ca="1">IF(OR(ISNUMBER(N139),N139="삭제",ISBLANK(N139)),"",
IF(LEFT(N139,5)="Equip",IF(MID(N139,7,1)="4","전설",""),
IF(LEFT(N139,5)="Actor",IF(MID(N139,7,1)="2","전설",""),
"그외없음")))</f>
        <v/>
      </c>
      <c r="U139" t="s">
        <v>82</v>
      </c>
      <c r="V139" t="s">
        <v>187</v>
      </c>
      <c r="W139">
        <v>1</v>
      </c>
      <c r="X139" t="s">
        <v>125</v>
      </c>
      <c r="Z139">
        <v>7800</v>
      </c>
      <c r="AA139" t="str">
        <f ca="1">IF(ISBLANK(AB139),"",
VLOOKUP(AB139,OFFSET(INDIRECT("$A:$B"),0,MATCH(AB$1&amp;"_Verify",INDIRECT("$1:$1"),0)-1),2,0)
)</f>
        <v>fe</v>
      </c>
      <c r="AB139" t="s">
        <v>82</v>
      </c>
      <c r="AC139" t="s">
        <v>410</v>
      </c>
      <c r="AD139">
        <v>1</v>
      </c>
      <c r="AE139" t="s">
        <v>125</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IF(OR(ISNUMBER(AC139),AC139="삭제",ISBLANK(AC139)),"",
IF(LEFT(AC139,5)="Equip",IF(MID(AC139,7,1)="4","전설",""),
IF(LEFT(AC139,5)="Actor",IF(MID(AC139,7,1)="2","전설",""),
"그외없음")))</f>
        <v/>
      </c>
      <c r="AJ139" t="str">
        <f>IF(ISBLANK($AB139),"",
IF(AND($B139&gt;=VLOOKUP($AB139,$AP:$AS,3,0),$B139&lt;=VLOOKUP($AB139,$AP:$AS,4,0)),"","슬롯타입이상"))</f>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으깨어 부수는 자</v>
      </c>
      <c r="AL139">
        <v>1</v>
      </c>
      <c r="AM139" t="str">
        <f ca="1">IF(ROW()=2,AN139,OFFSET(AM139,-1,0)&amp;IF(LEN(AN139)=0,"",","&amp;AN139))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v>
      </c>
      <c r="AN139" t="str">
        <f ca="1">IF(AL139&lt;&gt;1,"",
"{"""&amp;A$1&amp;""":"&amp;A139
&amp;","""&amp;B$1&amp;""":"&amp;B139
&amp;IF(LEN(AA139)=0,"",","""&amp;AA$1&amp;""":"""&amp;AA139&amp;"""")
&amp;IF(LEN(AC139)=0,"",","""&amp;AC$1&amp;""":"""&amp;AC139&amp;"""")
&amp;IF(LEN(AD139)=0,"",","""&amp;AD$1&amp;""":"&amp;AD139)
&amp;IF(LEN(AE139)=0,"",","""&amp;AE$1&amp;""":"""&amp;AE139&amp;"""")
&amp;IF(LEN(AF139)=0,"",","""&amp;AF$1&amp;""":"&amp;AF139)
&amp;IF(LEN(AG139)=0,"",","""&amp;AG$1&amp;""":"&amp;AG139)&amp;"}")</f>
        <v>{"dy":14,"sl":7,"tp":"fe","vl":"Equip8002","cn":1,"pt":"GO","pr":5100}</v>
      </c>
    </row>
    <row r="140" spans="1:40">
      <c r="A140">
        <v>14</v>
      </c>
      <c r="B140">
        <v>8</v>
      </c>
      <c r="C140">
        <f>IF(B140&lt;=9,0,
IF(B140=10,1,2))</f>
        <v>0</v>
      </c>
      <c r="D140">
        <f ca="1">RAND()</f>
        <v>0.57728544279777028</v>
      </c>
      <c r="E140">
        <f ca="1">RAND()</f>
        <v>0.81835630136287374</v>
      </c>
      <c r="F140">
        <f ca="1">RAND()</f>
        <v>0.87210173025826399</v>
      </c>
      <c r="G140">
        <f ca="1">RAND()</f>
        <v>0.47501889218666848</v>
      </c>
      <c r="H140">
        <f ca="1">RAND()</f>
        <v>0.95202224230436483</v>
      </c>
      <c r="I140">
        <f ca="1">RAND()</f>
        <v>0.89631383170867907</v>
      </c>
      <c r="M140" t="str">
        <f ca="1">IF(LEN(J140)&lt;&gt;0,J140,VLOOKUP(D140+$B140,$BJ:$BK,MATCH($BK$1,$BJ$1:$BK$1,0),1))</f>
        <v>삭제</v>
      </c>
      <c r="N140" t="str">
        <f ca="1">IF(LEN(K140)&lt;&gt;0,
  IF(LEN($J140)=0,"두 칸 모두 입력",
  IF($J140="지정 장비",K140,INDEX($CA:$CA,MATCH(K140,$CB:$CB,0)))),
IF($M140="삭제","삭제",
IF($M140="지정 장비",VLOOKUP($E140,OFFSET($BS:$BV,0,IF($B140=6,1,IF($B140=7,2,0))),MATCH($BV$1,OFFSET($BS$1:$BV$1,0,IF($B140=6,1,IF($B140=7,2,0))),0),1),
IF(OR($M140="캐릭터 상자 일반등급",$M140="캐릭터 상자 영웅등급"),"삭제",
IF(OR($M140="지정 캐릭터",$M140="지정 캐릭터 PP",IF(ISERROR(FIND("지정 캐릭터 LBP",$M140)),0,1)),
  IF(AND(OR($B140=10,$B140=11),$M140=OFFSET($M140,-1,0)),OFFSET(N140,-1,0),VLOOKUP($E140,$BZ:$CA,MATCH($CA$1,$BZ$1:$CA$1,0),1)),
IF(OR($M140="안 지정 캐릭터 영웅등급",$M140="안 지정 캐릭터 PP 일반등급",$M140="안 지정 캐릭터 PP 영웅등급"),
  IF(AND(OR($B140=10,$B140=11),$M140=OFFSET($M140,-1,0)),OFFSET(N140,-1,0),INT($E140*100000)),
"그외없음"))))))</f>
        <v>삭제</v>
      </c>
      <c r="O140" t="str">
        <f ca="1">IF(LEN(L140)&lt;&gt;0,
  IF(OR(LEN($J140)=0,LEN($K140)=0),"세 칸 모두 입력",L140),
IF($M140="삭제","삭제",
IF(OR($M140="지정 장비",$M140="캐릭터 상자 일반등급",$M140="캐릭터 상자 영웅등급",$M140="지정 캐릭터",IF(ISERROR(FIND("지정 캐릭터 LBP",$M140)),0,1),$M140="안 지정 캐릭터 영웅등급"),1,
IF($M140="지정 캐릭터 PP",
  IF(AND(OR($B140=10,$B140=11),$M140=OFFSET($M140,-1,0)),OFFSET(O140,-1,0),
    VLOOKUP($M140,$AP:$BB,MATCH($AX$1,$AP$1:$BB$1,0),0)+INT($E140*(VLOOKUP($M140,$AP:$BB,MATCH($AY$1,$AP$1:$BB$1,0),0)-VLOOKUP($M140,$AP:$BB,MATCH($AX$1,$AP$1:$BB$1,0),0)+1))),
IF(OR($M140="안 지정 캐릭터 PP 일반등급",$M140="안 지정 캐릭터 PP 영웅등급"),
  IF(AND(OR($B140=10,$B140=11),$M140=OFFSET($M140,-1,0)),OFFSET(O140,-1,0),
    VLOOKUP($M140,$AP:$BB,MATCH($AX$1,$AP$1:$BB$1,0),0)+INT($E140*(VLOOKUP($M140,$AP:$BB,MATCH($AY$1,$AP$1:$BB$1,0),0)-VLOOKUP($M140,$AP:$BB,MATCH($AX$1,$AP$1:$BB$1,0),0)+1))),
"그외없음")))))</f>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ca="1">IF(OR(ISNUMBER(N140),N140="삭제",ISBLANK(N140)),"",
IF(LEFT(N140,5)="Equip",IF(MID(N140,7,1)="4","전설",""),
IF(LEFT(N140,5)="Actor",IF(MID(N140,7,1)="2","전설",""),
"그외없음")))</f>
        <v/>
      </c>
      <c r="AA140" t="str">
        <f ca="1">IF(ISBLANK(AB140),"",
VLOOKUP(AB140,OFFSET(INDIRECT("$A:$B"),0,MATCH(AB$1&amp;"_Verify",INDIRECT("$1:$1"),0)-1),2,0)
)</f>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IF(OR(ISNUMBER(AC140),AC140="삭제",ISBLANK(AC140)),"",
IF(LEFT(AC140,5)="Equip",IF(MID(AC140,7,1)="4","전설",""),
IF(LEFT(AC140,5)="Actor",IF(MID(AC140,7,1)="2","전설",""),
"그외없음")))</f>
        <v/>
      </c>
      <c r="AJ140" t="str">
        <f>IF(ISBLANK($AB140),"",
IF(AND($B140&gt;=VLOOKUP($AB140,$AP:$AS,3,0),$B140&lt;=VLOOKUP($AB140,$AP:$AS,4,0)),"","슬롯타입이상"))</f>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ca="1">IF(ROW()=2,AN140,OFFSET(AM140,-1,0)&amp;IF(LEN(AN140)=0,"",","&amp;AN140))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v>
      </c>
      <c r="AN140" t="str">
        <f ca="1">IF(AL140&lt;&gt;1,"",
"{"""&amp;A$1&amp;""":"&amp;A140
&amp;","""&amp;B$1&amp;""":"&amp;B140
&amp;IF(LEN(AA140)=0,"",","""&amp;AA$1&amp;""":"""&amp;AA140&amp;"""")
&amp;IF(LEN(AC140)=0,"",","""&amp;AC$1&amp;""":"""&amp;AC140&amp;"""")
&amp;IF(LEN(AD140)=0,"",","""&amp;AD$1&amp;""":"&amp;AD140)
&amp;IF(LEN(AE140)=0,"",","""&amp;AE$1&amp;""":"""&amp;AE140&amp;"""")
&amp;IF(LEN(AF140)=0,"",","""&amp;AF$1&amp;""":"&amp;AF140)
&amp;IF(LEN(AG140)=0,"",","""&amp;AG$1&amp;""":"&amp;AG140)&amp;"}")</f>
        <v>{"dy":14,"sl":8}</v>
      </c>
    </row>
    <row r="141" spans="1:40">
      <c r="A141">
        <v>14</v>
      </c>
      <c r="B141">
        <v>9</v>
      </c>
      <c r="C141">
        <f>IF(B141&lt;=9,0,
IF(B141=10,1,2))</f>
        <v>0</v>
      </c>
      <c r="D141">
        <f ca="1">RAND()</f>
        <v>0.47518717465832316</v>
      </c>
      <c r="E141">
        <f ca="1">RAND()</f>
        <v>0.60879055142562633</v>
      </c>
      <c r="F141">
        <f ca="1">RAND()</f>
        <v>4.0687521838632446E-2</v>
      </c>
      <c r="G141">
        <f ca="1">RAND()</f>
        <v>0.84970612676915203</v>
      </c>
      <c r="H141">
        <f ca="1">RAND()</f>
        <v>0.68403581986046613</v>
      </c>
      <c r="I141">
        <f ca="1">RAND()</f>
        <v>0.86099041192580295</v>
      </c>
      <c r="M141" t="str">
        <f ca="1">IF(LEN(J141)&lt;&gt;0,J141,VLOOKUP(D141+$B141,$BJ:$BK,MATCH($BK$1,$BJ$1:$BK$1,0),1))</f>
        <v>삭제</v>
      </c>
      <c r="N141" t="str">
        <f ca="1">IF(LEN(K141)&lt;&gt;0,
  IF(LEN($J141)=0,"두 칸 모두 입력",
  IF($J141="지정 장비",K141,INDEX($CA:$CA,MATCH(K141,$CB:$CB,0)))),
IF($M141="삭제","삭제",
IF($M141="지정 장비",VLOOKUP($E141,OFFSET($BS:$BV,0,IF($B141=6,1,IF($B141=7,2,0))),MATCH($BV$1,OFFSET($BS$1:$BV$1,0,IF($B141=6,1,IF($B141=7,2,0))),0),1),
IF(OR($M141="캐릭터 상자 일반등급",$M141="캐릭터 상자 영웅등급"),"삭제",
IF(OR($M141="지정 캐릭터",$M141="지정 캐릭터 PP",IF(ISERROR(FIND("지정 캐릭터 LBP",$M141)),0,1)),
  IF(AND(OR($B141=10,$B141=11),$M141=OFFSET($M141,-1,0)),OFFSET(N141,-1,0),VLOOKUP($E141,$BZ:$CA,MATCH($CA$1,$BZ$1:$CA$1,0),1)),
IF(OR($M141="안 지정 캐릭터 영웅등급",$M141="안 지정 캐릭터 PP 일반등급",$M141="안 지정 캐릭터 PP 영웅등급"),
  IF(AND(OR($B141=10,$B141=11),$M141=OFFSET($M141,-1,0)),OFFSET(N141,-1,0),INT($E141*100000)),
"그외없음"))))))</f>
        <v>삭제</v>
      </c>
      <c r="O141" t="str">
        <f ca="1">IF(LEN(L141)&lt;&gt;0,
  IF(OR(LEN($J141)=0,LEN($K141)=0),"세 칸 모두 입력",L141),
IF($M141="삭제","삭제",
IF(OR($M141="지정 장비",$M141="캐릭터 상자 일반등급",$M141="캐릭터 상자 영웅등급",$M141="지정 캐릭터",IF(ISERROR(FIND("지정 캐릭터 LBP",$M141)),0,1),$M141="안 지정 캐릭터 영웅등급"),1,
IF($M141="지정 캐릭터 PP",
  IF(AND(OR($B141=10,$B141=11),$M141=OFFSET($M141,-1,0)),OFFSET(O141,-1,0),
    VLOOKUP($M141,$AP:$BB,MATCH($AX$1,$AP$1:$BB$1,0),0)+INT($E141*(VLOOKUP($M141,$AP:$BB,MATCH($AY$1,$AP$1:$BB$1,0),0)-VLOOKUP($M141,$AP:$BB,MATCH($AX$1,$AP$1:$BB$1,0),0)+1))),
IF(OR($M141="안 지정 캐릭터 PP 일반등급",$M141="안 지정 캐릭터 PP 영웅등급"),
  IF(AND(OR($B141=10,$B141=11),$M141=OFFSET($M141,-1,0)),OFFSET(O141,-1,0),
    VLOOKUP($M141,$AP:$BB,MATCH($AX$1,$AP$1:$BB$1,0),0)+INT($E141*(VLOOKUP($M141,$AP:$BB,MATCH($AY$1,$AP$1:$BB$1,0),0)-VLOOKUP($M141,$AP:$BB,MATCH($AX$1,$AP$1:$BB$1,0),0)+1))),
"그외없음")))))</f>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ca="1">IF(OR(ISNUMBER(N141),N141="삭제",ISBLANK(N141)),"",
IF(LEFT(N141,5)="Equip",IF(MID(N141,7,1)="4","전설",""),
IF(LEFT(N141,5)="Actor",IF(MID(N141,7,1)="2","전설",""),
"그외없음")))</f>
        <v/>
      </c>
      <c r="AA141" t="str">
        <f ca="1">IF(ISBLANK(AB141),"",
VLOOKUP(AB141,OFFSET(INDIRECT("$A:$B"),0,MATCH(AB$1&amp;"_Verify",INDIRECT("$1:$1"),0)-1),2,0)
)</f>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IF(OR(ISNUMBER(AC141),AC141="삭제",ISBLANK(AC141)),"",
IF(LEFT(AC141,5)="Equip",IF(MID(AC141,7,1)="4","전설",""),
IF(LEFT(AC141,5)="Actor",IF(MID(AC141,7,1)="2","전설",""),
"그외없음")))</f>
        <v/>
      </c>
      <c r="AJ141" t="str">
        <f>IF(ISBLANK($AB141),"",
IF(AND($B141&gt;=VLOOKUP($AB141,$AP:$AS,3,0),$B141&lt;=VLOOKUP($AB141,$AP:$AS,4,0)),"","슬롯타입이상"))</f>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ca="1">IF(ROW()=2,AN141,OFFSET(AM141,-1,0)&amp;IF(LEN(AN141)=0,"",","&amp;AN141))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v>
      </c>
      <c r="AN141" t="str">
        <f ca="1">IF(AL141&lt;&gt;1,"",
"{"""&amp;A$1&amp;""":"&amp;A141
&amp;","""&amp;B$1&amp;""":"&amp;B141
&amp;IF(LEN(AA141)=0,"",","""&amp;AA$1&amp;""":"""&amp;AA141&amp;"""")
&amp;IF(LEN(AC141)=0,"",","""&amp;AC$1&amp;""":"""&amp;AC141&amp;"""")
&amp;IF(LEN(AD141)=0,"",","""&amp;AD$1&amp;""":"&amp;AD141)
&amp;IF(LEN(AE141)=0,"",","""&amp;AE$1&amp;""":"""&amp;AE141&amp;"""")
&amp;IF(LEN(AF141)=0,"",","""&amp;AF$1&amp;""":"&amp;AF141)
&amp;IF(LEN(AG141)=0,"",","""&amp;AG$1&amp;""":"&amp;AG141)&amp;"}")</f>
        <v>{"dy":14,"sl":9}</v>
      </c>
    </row>
    <row r="142" spans="1:40">
      <c r="A142">
        <v>15</v>
      </c>
      <c r="B142">
        <v>0</v>
      </c>
      <c r="C142">
        <f>IF(B142&lt;=9,0,
IF(B142=10,1,2))</f>
        <v>0</v>
      </c>
      <c r="D142">
        <f ca="1">RAND()</f>
        <v>0.8626330954086352</v>
      </c>
      <c r="E142">
        <f ca="1">RAND()</f>
        <v>0.28619563769467327</v>
      </c>
      <c r="F142">
        <f ca="1">RAND()</f>
        <v>0.27871288578168785</v>
      </c>
      <c r="G142">
        <f ca="1">RAND()</f>
        <v>0.75871348776069414</v>
      </c>
      <c r="H142">
        <f ca="1">RAND()</f>
        <v>0.32287998970018095</v>
      </c>
      <c r="I142">
        <f ca="1">RAND()</f>
        <v>0.8130101661545216</v>
      </c>
      <c r="M142" t="str">
        <f ca="1">IF(LEN(J142)&lt;&gt;0,J142,VLOOKUP(D142+$B142,$BJ:$BK,MATCH($BK$1,$BJ$1:$BK$1,0),1))</f>
        <v>지정 장비</v>
      </c>
      <c r="N142" t="str">
        <f ca="1">IF(LEN(K142)&lt;&gt;0,
  IF(LEN($J142)=0,"두 칸 모두 입력",
  IF($J142="지정 장비",K142,INDEX($CA:$CA,MATCH(K142,$CB:$CB,0)))),
IF($M142="삭제","삭제",
IF($M142="지정 장비",VLOOKUP($E142,OFFSET($BS:$BV,0,IF($B142=6,1,IF($B142=7,2,0))),MATCH($BV$1,OFFSET($BS$1:$BV$1,0,IF($B142=6,1,IF($B142=7,2,0))),0),1),
IF(OR($M142="캐릭터 상자 일반등급",$M142="캐릭터 상자 영웅등급"),"삭제",
IF(OR($M142="지정 캐릭터",$M142="지정 캐릭터 PP",IF(ISERROR(FIND("지정 캐릭터 LBP",$M142)),0,1)),
  IF(AND(OR($B142=10,$B142=11),$M142=OFFSET($M142,-1,0)),OFFSET(N142,-1,0),VLOOKUP($E142,$BZ:$CA,MATCH($CA$1,$BZ$1:$CA$1,0),1)),
IF(OR($M142="안 지정 캐릭터 영웅등급",$M142="안 지정 캐릭터 PP 일반등급",$M142="안 지정 캐릭터 PP 영웅등급"),
  IF(AND(OR($B142=10,$B142=11),$M142=OFFSET($M142,-1,0)),OFFSET(N142,-1,0),INT($E142*100000)),
"그외없음"))))))</f>
        <v>Equip2201</v>
      </c>
      <c r="O142">
        <f ca="1">IF(LEN(L142)&lt;&gt;0,
  IF(OR(LEN($J142)=0,LEN($K142)=0),"세 칸 모두 입력",L142),
IF($M142="삭제","삭제",
IF(OR($M142="지정 장비",$M142="캐릭터 상자 일반등급",$M142="캐릭터 상자 영웅등급",$M142="지정 캐릭터",IF(ISERROR(FIND("지정 캐릭터 LBP",$M142)),0,1),$M142="안 지정 캐릭터 영웅등급"),1,
IF($M142="지정 캐릭터 PP",
  IF(AND(OR($B142=10,$B142=11),$M142=OFFSET($M142,-1,0)),OFFSET(O142,-1,0),
    VLOOKUP($M142,$AP:$BB,MATCH($AX$1,$AP$1:$BB$1,0),0)+INT($E142*(VLOOKUP($M142,$AP:$BB,MATCH($AY$1,$AP$1:$BB$1,0),0)-VLOOKUP($M142,$AP:$BB,MATCH($AX$1,$AP$1:$BB$1,0),0)+1))),
IF(OR($M142="안 지정 캐릭터 PP 일반등급",$M142="안 지정 캐릭터 PP 영웅등급"),
  IF(AND(OR($B142=10,$B142=11),$M142=OFFSET($M142,-1,0)),OFFSET(O142,-1,0),
    VLOOKUP($M142,$AP:$BB,MATCH($AX$1,$AP$1:$BB$1,0),0)+INT($E142*(VLOOKUP($M142,$AP:$BB,MATCH($AY$1,$AP$1:$BB$1,0),0)-VLOOKUP($M142,$AP:$BB,MATCH($AX$1,$AP$1:$BB$1,0),0)+1))),
"그외없음")))))</f>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3300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ca="1">IF(OR(ISNUMBER(N142),N142="삭제",ISBLANK(N142)),"",
IF(LEFT(N142,5)="Equip",IF(MID(N142,7,1)="4","전설",""),
IF(LEFT(N142,5)="Actor",IF(MID(N142,7,1)="2","전설",""),
"그외없음")))</f>
        <v/>
      </c>
      <c r="U142" t="s">
        <v>82</v>
      </c>
      <c r="V142" t="s">
        <v>237</v>
      </c>
      <c r="W142">
        <v>1</v>
      </c>
      <c r="X142" t="s">
        <v>125</v>
      </c>
      <c r="Z142">
        <v>7700</v>
      </c>
      <c r="AA142" t="str">
        <f ca="1">IF(ISBLANK(AB142),"",
VLOOKUP(AB142,OFFSET(INDIRECT("$A:$B"),0,MATCH(AB$1&amp;"_Verify",INDIRECT("$1:$1"),0)-1),2,0)
)</f>
        <v>fe</v>
      </c>
      <c r="AB142" t="s">
        <v>82</v>
      </c>
      <c r="AC142" t="s">
        <v>113</v>
      </c>
      <c r="AD142">
        <v>1</v>
      </c>
      <c r="AE142" t="s">
        <v>125</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IF(OR(ISNUMBER(AC142),AC142="삭제",ISBLANK(AC142)),"",
IF(LEFT(AC142,5)="Equip",IF(MID(AC142,7,1)="4","전설",""),
IF(LEFT(AC142,5)="Actor",IF(MID(AC142,7,1)="2","전설",""),
"그외없음")))</f>
        <v/>
      </c>
      <c r="AJ142" t="str">
        <f>IF(ISBLANK($AB142),"",
IF(AND($B142&gt;=VLOOKUP($AB142,$AP:$AS,3,0),$B142&lt;=VLOOKUP($AB142,$AP:$AS,4,0)),"","슬롯타입이상"))</f>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ca="1">IF(ROW()=2,AN142,OFFSET(AM142,-1,0)&amp;IF(LEN(AN142)=0,"",","&amp;AN142))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v>
      </c>
      <c r="AN142" t="str">
        <f ca="1">IF(AL142&lt;&gt;1,"",
"{"""&amp;A$1&amp;""":"&amp;A142
&amp;","""&amp;B$1&amp;""":"&amp;B142
&amp;IF(LEN(AA142)=0,"",","""&amp;AA$1&amp;""":"""&amp;AA142&amp;"""")
&amp;IF(LEN(AC142)=0,"",","""&amp;AC$1&amp;""":"""&amp;AC142&amp;"""")
&amp;IF(LEN(AD142)=0,"",","""&amp;AD$1&amp;""":"&amp;AD142)
&amp;IF(LEN(AE142)=0,"",","""&amp;AE$1&amp;""":"""&amp;AE142&amp;"""")
&amp;IF(LEN(AF142)=0,"",","""&amp;AF$1&amp;""":"&amp;AF142)
&amp;IF(LEN(AG142)=0,"",","""&amp;AG$1&amp;""":"&amp;AG142)&amp;"}")</f>
        <v>{"dy":15,"sl":0,"tp":"fe","vl":"Equip0102","cn":1,"pt":"GO","pr":1100}</v>
      </c>
    </row>
    <row r="143" spans="1:40">
      <c r="A143">
        <v>15</v>
      </c>
      <c r="B143">
        <v>1</v>
      </c>
      <c r="C143">
        <f>IF(B143&lt;=9,0,
IF(B143=10,1,2))</f>
        <v>0</v>
      </c>
      <c r="D143">
        <f ca="1">RAND()</f>
        <v>0.43402935068979642</v>
      </c>
      <c r="E143">
        <f ca="1">RAND()</f>
        <v>0.84855396058317722</v>
      </c>
      <c r="F143">
        <f ca="1">RAND()</f>
        <v>0.58122957571457434</v>
      </c>
      <c r="G143">
        <f ca="1">RAND()</f>
        <v>0.11341622281604713</v>
      </c>
      <c r="H143">
        <f ca="1">RAND()</f>
        <v>0.57247662885791828</v>
      </c>
      <c r="I143">
        <f ca="1">RAND()</f>
        <v>0.67486190054203676</v>
      </c>
      <c r="M143" t="str">
        <f ca="1">IF(LEN(J143)&lt;&gt;0,J143,VLOOKUP(D143+$B143,$BJ:$BK,MATCH($BK$1,$BJ$1:$BK$1,0),1))</f>
        <v>지정 장비</v>
      </c>
      <c r="N143" t="str">
        <f ca="1">IF(LEN(K143)&lt;&gt;0,
  IF(LEN($J143)=0,"두 칸 모두 입력",
  IF($J143="지정 장비",K143,INDEX($CA:$CA,MATCH(K143,$CB:$CB,0)))),
IF($M143="삭제","삭제",
IF($M143="지정 장비",VLOOKUP($E143,OFFSET($BS:$BV,0,IF($B143=6,1,IF($B143=7,2,0))),MATCH($BV$1,OFFSET($BS$1:$BV$1,0,IF($B143=6,1,IF($B143=7,2,0))),0),1),
IF(OR($M143="캐릭터 상자 일반등급",$M143="캐릭터 상자 영웅등급"),"삭제",
IF(OR($M143="지정 캐릭터",$M143="지정 캐릭터 PP",IF(ISERROR(FIND("지정 캐릭터 LBP",$M143)),0,1)),
  IF(AND(OR($B143=10,$B143=11),$M143=OFFSET($M143,-1,0)),OFFSET(N143,-1,0),VLOOKUP($E143,$BZ:$CA,MATCH($CA$1,$BZ$1:$CA$1,0),1)),
IF(OR($M143="안 지정 캐릭터 영웅등급",$M143="안 지정 캐릭터 PP 일반등급",$M143="안 지정 캐릭터 PP 영웅등급"),
  IF(AND(OR($B143=10,$B143=11),$M143=OFFSET($M143,-1,0)),OFFSET(N143,-1,0),INT($E143*100000)),
"그외없음"))))))</f>
        <v>Equip7202</v>
      </c>
      <c r="O143">
        <f ca="1">IF(LEN(L143)&lt;&gt;0,
  IF(OR(LEN($J143)=0,LEN($K143)=0),"세 칸 모두 입력",L143),
IF($M143="삭제","삭제",
IF(OR($M143="지정 장비",$M143="캐릭터 상자 일반등급",$M143="캐릭터 상자 영웅등급",$M143="지정 캐릭터",IF(ISERROR(FIND("지정 캐릭터 LBP",$M143)),0,1),$M143="안 지정 캐릭터 영웅등급"),1,
IF($M143="지정 캐릭터 PP",
  IF(AND(OR($B143=10,$B143=11),$M143=OFFSET($M143,-1,0)),OFFSET(O143,-1,0),
    VLOOKUP($M143,$AP:$BB,MATCH($AX$1,$AP$1:$BB$1,0),0)+INT($E143*(VLOOKUP($M143,$AP:$BB,MATCH($AY$1,$AP$1:$BB$1,0),0)-VLOOKUP($M143,$AP:$BB,MATCH($AX$1,$AP$1:$BB$1,0),0)+1))),
IF(OR($M143="안 지정 캐릭터 PP 일반등급",$M143="안 지정 캐릭터 PP 영웅등급"),
  IF(AND(OR($B143=10,$B143=11),$M143=OFFSET($M143,-1,0)),OFFSET(O143,-1,0),
    VLOOKUP($M143,$AP:$BB,MATCH($AX$1,$AP$1:$BB$1,0),0)+INT($E143*(VLOOKUP($M143,$AP:$BB,MATCH($AY$1,$AP$1:$BB$1,0),0)-VLOOKUP($M143,$AP:$BB,MATCH($AX$1,$AP$1:$BB$1,0),0)+1))),
"그외없음")))))</f>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DI</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16</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ca="1">IF(OR(ISNUMBER(N143),N143="삭제",ISBLANK(N143)),"",
IF(LEFT(N143,5)="Equip",IF(MID(N143,7,1)="4","전설",""),
IF(LEFT(N143,5)="Actor",IF(MID(N143,7,1)="2","전설",""),
"그외없음")))</f>
        <v/>
      </c>
      <c r="U143" t="s">
        <v>82</v>
      </c>
      <c r="V143" t="s">
        <v>242</v>
      </c>
      <c r="W143">
        <v>1</v>
      </c>
      <c r="X143" t="s">
        <v>125</v>
      </c>
      <c r="Z143">
        <v>7400</v>
      </c>
      <c r="AA143" t="str">
        <f ca="1">IF(ISBLANK(AB143),"",
VLOOKUP(AB143,OFFSET(INDIRECT("$A:$B"),0,MATCH(AB$1&amp;"_Verify",INDIRECT("$1:$1"),0)-1),2,0)
)</f>
        <v>upn</v>
      </c>
      <c r="AB143" t="s">
        <v>92</v>
      </c>
      <c r="AC143">
        <v>69684</v>
      </c>
      <c r="AD143">
        <v>12</v>
      </c>
      <c r="AE143" t="s">
        <v>125</v>
      </c>
      <c r="AG143">
        <v>3600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IF(OR(ISNUMBER(AC143),AC143="삭제",ISBLANK(AC143)),"",
IF(LEFT(AC143,5)="Equip",IF(MID(AC143,7,1)="4","전설",""),
IF(LEFT(AC143,5)="Actor",IF(MID(AC143,7,1)="2","전설",""),
"그외없음")))</f>
        <v/>
      </c>
      <c r="AJ143" t="str">
        <f>IF(ISBLANK($AB143),"",
IF(AND($B143&gt;=VLOOKUP($AB143,$AP:$AS,3,0),$B143&lt;=VLOOKUP($AB143,$AP:$AS,4,0)),"","슬롯타입이상"))</f>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ca="1">IF(ROW()=2,AN143,OFFSET(AM143,-1,0)&amp;IF(LEN(AN143)=0,"",","&amp;AN143))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v>
      </c>
      <c r="AN143" t="str">
        <f ca="1">IF(AL143&lt;&gt;1,"",
"{"""&amp;A$1&amp;""":"&amp;A143
&amp;","""&amp;B$1&amp;""":"&amp;B143
&amp;IF(LEN(AA143)=0,"",","""&amp;AA$1&amp;""":"""&amp;AA143&amp;"""")
&amp;IF(LEN(AC143)=0,"",","""&amp;AC$1&amp;""":"""&amp;AC143&amp;"""")
&amp;IF(LEN(AD143)=0,"",","""&amp;AD$1&amp;""":"&amp;AD143)
&amp;IF(LEN(AE143)=0,"",","""&amp;AE$1&amp;""":"""&amp;AE143&amp;"""")
&amp;IF(LEN(AF143)=0,"",","""&amp;AF$1&amp;""":"&amp;AF143)
&amp;IF(LEN(AG143)=0,"",","""&amp;AG$1&amp;""":"&amp;AG143)&amp;"}")</f>
        <v>{"dy":15,"sl":1,"tp":"upn","vl":"69684","cn":12,"pt":"GO","pr":3600}</v>
      </c>
    </row>
    <row r="144" spans="1:40">
      <c r="A144">
        <v>15</v>
      </c>
      <c r="B144">
        <v>2</v>
      </c>
      <c r="C144">
        <f>IF(B144&lt;=9,0,
IF(B144=10,1,2))</f>
        <v>0</v>
      </c>
      <c r="D144">
        <f ca="1">RAND()</f>
        <v>0.3205912920088958</v>
      </c>
      <c r="E144">
        <f ca="1">RAND()</f>
        <v>0.82739234725407906</v>
      </c>
      <c r="F144">
        <f ca="1">RAND()</f>
        <v>0.55117505012211321</v>
      </c>
      <c r="G144">
        <f ca="1">RAND()</f>
        <v>0.25785108161182269</v>
      </c>
      <c r="H144">
        <f ca="1">RAND()</f>
        <v>0.64457240425574147</v>
      </c>
      <c r="I144">
        <f ca="1">RAND()</f>
        <v>0.23789400346573908</v>
      </c>
      <c r="M144" t="str">
        <f ca="1">IF(LEN(J144)&lt;&gt;0,J144,VLOOKUP(D144+$B144,$BJ:$BK,MATCH($BK$1,$BJ$1:$BK$1,0),1))</f>
        <v>안 지정 캐릭터 PP 영웅등급</v>
      </c>
      <c r="N144">
        <f ca="1">IF(LEN(K144)&lt;&gt;0,
  IF(LEN($J144)=0,"두 칸 모두 입력",
  IF($J144="지정 장비",K144,INDEX($CA:$CA,MATCH(K144,$CB:$CB,0)))),
IF($M144="삭제","삭제",
IF($M144="지정 장비",VLOOKUP($E144,OFFSET($BS:$BV,0,IF($B144=6,1,IF($B144=7,2,0))),MATCH($BV$1,OFFSET($BS$1:$BV$1,0,IF($B144=6,1,IF($B144=7,2,0))),0),1),
IF(OR($M144="캐릭터 상자 일반등급",$M144="캐릭터 상자 영웅등급"),"삭제",
IF(OR($M144="지정 캐릭터",$M144="지정 캐릭터 PP",IF(ISERROR(FIND("지정 캐릭터 LBP",$M144)),0,1)),
  IF(AND(OR($B144=10,$B144=11),$M144=OFFSET($M144,-1,0)),OFFSET(N144,-1,0),VLOOKUP($E144,$BZ:$CA,MATCH($CA$1,$BZ$1:$CA$1,0),1)),
IF(OR($M144="안 지정 캐릭터 영웅등급",$M144="안 지정 캐릭터 PP 일반등급",$M144="안 지정 캐릭터 PP 영웅등급"),
  IF(AND(OR($B144=10,$B144=11),$M144=OFFSET($M144,-1,0)),OFFSET(N144,-1,0),INT($E144*100000)),
"그외없음"))))))</f>
        <v>82739</v>
      </c>
      <c r="O144">
        <f ca="1">IF(LEN(L144)&lt;&gt;0,
  IF(OR(LEN($J144)=0,LEN($K144)=0),"세 칸 모두 입력",L144),
IF($M144="삭제","삭제",
IF(OR($M144="지정 장비",$M144="캐릭터 상자 일반등급",$M144="캐릭터 상자 영웅등급",$M144="지정 캐릭터",IF(ISERROR(FIND("지정 캐릭터 LBP",$M144)),0,1),$M144="안 지정 캐릭터 영웅등급"),1,
IF($M144="지정 캐릭터 PP",
  IF(AND(OR($B144=10,$B144=11),$M144=OFFSET($M144,-1,0)),OFFSET(O144,-1,0),
    VLOOKUP($M144,$AP:$BB,MATCH($AX$1,$AP$1:$BB$1,0),0)+INT($E144*(VLOOKUP($M144,$AP:$BB,MATCH($AY$1,$AP$1:$BB$1,0),0)-VLOOKUP($M144,$AP:$BB,MATCH($AX$1,$AP$1:$BB$1,0),0)+1))),
IF(OR($M144="안 지정 캐릭터 PP 일반등급",$M144="안 지정 캐릭터 PP 영웅등급"),
  IF(AND(OR($B144=10,$B144=11),$M144=OFFSET($M144,-1,0)),OFFSET(O144,-1,0),
    VLOOKUP($M144,$AP:$BB,MATCH($AX$1,$AP$1:$BB$1,0),0)+INT($E144*(VLOOKUP($M144,$AP:$BB,MATCH($AY$1,$AP$1:$BB$1,0),0)-VLOOKUP($M144,$AP:$BB,MATCH($AX$1,$AP$1:$BB$1,0),0)+1))),
"그외없음")))))</f>
        <v>12</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3600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ca="1">IF(OR(ISNUMBER(N144),N144="삭제",ISBLANK(N144)),"",
IF(LEFT(N144,5)="Equip",IF(MID(N144,7,1)="4","전설",""),
IF(LEFT(N144,5)="Actor",IF(MID(N144,7,1)="2","전설",""),
"그외없음")))</f>
        <v/>
      </c>
      <c r="U144" t="s">
        <v>91</v>
      </c>
      <c r="V144">
        <v>33450</v>
      </c>
      <c r="W144">
        <v>11</v>
      </c>
      <c r="X144" t="s">
        <v>125</v>
      </c>
      <c r="Z144">
        <v>1100</v>
      </c>
      <c r="AA144" t="str">
        <f ca="1">IF(ISBLANK(AB144),"",
VLOOKUP(AB144,OFFSET(INDIRECT("$A:$B"),0,MATCH(AB$1&amp;"_Verify",INDIRECT("$1:$1"),0)-1),2,0)
)</f>
        <v>fe</v>
      </c>
      <c r="AB144" t="s">
        <v>82</v>
      </c>
      <c r="AC144" t="s">
        <v>184</v>
      </c>
      <c r="AD144">
        <v>1</v>
      </c>
      <c r="AE144" t="s">
        <v>125</v>
      </c>
      <c r="AG144">
        <v>7400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IF(OR(ISNUMBER(AC144),AC144="삭제",ISBLANK(AC144)),"",
IF(LEFT(AC144,5)="Equip",IF(MID(AC144,7,1)="4","전설",""),
IF(LEFT(AC144,5)="Actor",IF(MID(AC144,7,1)="2","전설",""),
"그외없음")))</f>
        <v/>
      </c>
      <c r="AJ144" t="str">
        <f>IF(ISBLANK($AB144),"",
IF(AND($B144&gt;=VLOOKUP($AB144,$AP:$AS,3,0),$B144&lt;=VLOOKUP($AB144,$AP:$AS,4,0)),"","슬롯타입이상"))</f>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흑진주 칼날</v>
      </c>
      <c r="AL144">
        <v>1</v>
      </c>
      <c r="AM144" t="str">
        <f ca="1">IF(ROW()=2,AN144,OFFSET(AM144,-1,0)&amp;IF(LEN(AN144)=0,"",","&amp;AN144))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v>
      </c>
      <c r="AN144" t="str">
        <f ca="1">IF(AL144&lt;&gt;1,"",
"{"""&amp;A$1&amp;""":"&amp;A144
&amp;","""&amp;B$1&amp;""":"&amp;B144
&amp;IF(LEN(AA144)=0,"",","""&amp;AA$1&amp;""":"""&amp;AA144&amp;"""")
&amp;IF(LEN(AC144)=0,"",","""&amp;AC$1&amp;""":"""&amp;AC144&amp;"""")
&amp;IF(LEN(AD144)=0,"",","""&amp;AD$1&amp;""":"&amp;AD144)
&amp;IF(LEN(AE144)=0,"",","""&amp;AE$1&amp;""":"""&amp;AE144&amp;"""")
&amp;IF(LEN(AF144)=0,"",","""&amp;AF$1&amp;""":"&amp;AF144)
&amp;IF(LEN(AG144)=0,"",","""&amp;AG$1&amp;""":"&amp;AG144)&amp;"}")</f>
        <v>{"dy":15,"sl":2,"tp":"fe","vl":"Equip1302","cn":1,"pt":"GO","pr":7400}</v>
      </c>
    </row>
    <row r="145" spans="1:40">
      <c r="A145">
        <v>15</v>
      </c>
      <c r="B145">
        <v>3</v>
      </c>
      <c r="C145">
        <f>IF(B145&lt;=9,0,
IF(B145=10,1,2))</f>
        <v>0</v>
      </c>
      <c r="D145">
        <f ca="1">RAND()</f>
        <v>0.77242155766767318</v>
      </c>
      <c r="E145">
        <f ca="1">RAND()</f>
        <v>0.54706576747272495</v>
      </c>
      <c r="F145">
        <f ca="1">RAND()</f>
        <v>2.9258748420633474E-2</v>
      </c>
      <c r="G145">
        <f ca="1">RAND()</f>
        <v>0.13972352580001723</v>
      </c>
      <c r="H145">
        <f ca="1">RAND()</f>
        <v>0.38809749538831073</v>
      </c>
      <c r="I145">
        <f ca="1">RAND()</f>
        <v>0.21257671910733855</v>
      </c>
      <c r="M145" t="str">
        <f ca="1">IF(LEN(J145)&lt;&gt;0,J145,VLOOKUP(D145+$B145,$BJ:$BK,MATCH($BK$1,$BJ$1:$BK$1,0),1))</f>
        <v>안 지정 캐릭터 PP 일반등급</v>
      </c>
      <c r="N145">
        <f ca="1">IF(LEN(K145)&lt;&gt;0,
  IF(LEN($J145)=0,"두 칸 모두 입력",
  IF($J145="지정 장비",K145,INDEX($CA:$CA,MATCH(K145,$CB:$CB,0)))),
IF($M145="삭제","삭제",
IF($M145="지정 장비",VLOOKUP($E145,OFFSET($BS:$BV,0,IF($B145=6,1,IF($B145=7,2,0))),MATCH($BV$1,OFFSET($BS$1:$BV$1,0,IF($B145=6,1,IF($B145=7,2,0))),0),1),
IF(OR($M145="캐릭터 상자 일반등급",$M145="캐릭터 상자 영웅등급"),"삭제",
IF(OR($M145="지정 캐릭터",$M145="지정 캐릭터 PP",IF(ISERROR(FIND("지정 캐릭터 LBP",$M145)),0,1)),
  IF(AND(OR($B145=10,$B145=11),$M145=OFFSET($M145,-1,0)),OFFSET(N145,-1,0),VLOOKUP($E145,$BZ:$CA,MATCH($CA$1,$BZ$1:$CA$1,0),1)),
IF(OR($M145="안 지정 캐릭터 영웅등급",$M145="안 지정 캐릭터 PP 일반등급",$M145="안 지정 캐릭터 PP 영웅등급"),
  IF(AND(OR($B145=10,$B145=11),$M145=OFFSET($M145,-1,0)),OFFSET(N145,-1,0),INT($E145*100000)),
"그외없음"))))))</f>
        <v>54706</v>
      </c>
      <c r="O145">
        <f ca="1">IF(LEN(L145)&lt;&gt;0,
  IF(OR(LEN($J145)=0,LEN($K145)=0),"세 칸 모두 입력",L145),
IF($M145="삭제","삭제",
IF(OR($M145="지정 장비",$M145="캐릭터 상자 일반등급",$M145="캐릭터 상자 영웅등급",$M145="지정 캐릭터",IF(ISERROR(FIND("지정 캐릭터 LBP",$M145)),0,1),$M145="안 지정 캐릭터 영웅등급"),1,
IF($M145="지정 캐릭터 PP",
  IF(AND(OR($B145=10,$B145=11),$M145=OFFSET($M145,-1,0)),OFFSET(O145,-1,0),
    VLOOKUP($M145,$AP:$BB,MATCH($AX$1,$AP$1:$BB$1,0),0)+INT($E145*(VLOOKUP($M145,$AP:$BB,MATCH($AY$1,$AP$1:$BB$1,0),0)-VLOOKUP($M145,$AP:$BB,MATCH($AX$1,$AP$1:$BB$1,0),0)+1))),
IF(OR($M145="안 지정 캐릭터 PP 일반등급",$M145="안 지정 캐릭터 PP 영웅등급"),
  IF(AND(OR($B145=10,$B145=11),$M145=OFFSET($M145,-1,0)),OFFSET(O145,-1,0),
    VLOOKUP($M145,$AP:$BB,MATCH($AX$1,$AP$1:$BB$1,0),0)+INT($E145*(VLOOKUP($M145,$AP:$BB,MATCH($AY$1,$AP$1:$BB$1,0),0)-VLOOKUP($M145,$AP:$BB,MATCH($AX$1,$AP$1:$BB$1,0),0)+1))),
"그외없음")))))</f>
        <v>9</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2700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ca="1">IF(OR(ISNUMBER(N145),N145="삭제",ISBLANK(N145)),"",
IF(LEFT(N145,5)="Equip",IF(MID(N145,7,1)="4","전설",""),
IF(LEFT(N145,5)="Actor",IF(MID(N145,7,1)="2","전설",""),
"그외없음")))</f>
        <v/>
      </c>
      <c r="U145" t="s">
        <v>92</v>
      </c>
      <c r="V145">
        <v>84704</v>
      </c>
      <c r="W145">
        <v>14</v>
      </c>
      <c r="X145" t="s">
        <v>125</v>
      </c>
      <c r="Z145">
        <v>1400</v>
      </c>
      <c r="AA145" t="str">
        <f ca="1">IF(ISBLANK(AB145),"",
VLOOKUP(AB145,OFFSET(INDIRECT("$A:$B"),0,MATCH(AB$1&amp;"_Verify",INDIRECT("$1:$1"),0)-1),2,0)
)</f>
        <v>upn</v>
      </c>
      <c r="AB145" t="s">
        <v>92</v>
      </c>
      <c r="AC145">
        <v>48810</v>
      </c>
      <c r="AD145">
        <v>3</v>
      </c>
      <c r="AE145" t="s">
        <v>68</v>
      </c>
      <c r="AG145">
        <v>900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IF(OR(ISNUMBER(AC145),AC145="삭제",ISBLANK(AC145)),"",
IF(LEFT(AC145,5)="Equip",IF(MID(AC145,7,1)="4","전설",""),
IF(LEFT(AC145,5)="Actor",IF(MID(AC145,7,1)="2","전설",""),
"그외없음")))</f>
        <v/>
      </c>
      <c r="AJ145" t="str">
        <f>IF(ISBLANK($AB145),"",
IF(AND($B145&gt;=VLOOKUP($AB145,$AP:$AS,3,0),$B145&lt;=VLOOKUP($AB145,$AP:$AS,4,0)),"","슬롯타입이상"))</f>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ca="1">IF(ROW()=2,AN145,OFFSET(AM145,-1,0)&amp;IF(LEN(AN145)=0,"",","&amp;AN145))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v>
      </c>
      <c r="AN145" t="str">
        <f ca="1">IF(AL145&lt;&gt;1,"",
"{"""&amp;A$1&amp;""":"&amp;A145
&amp;","""&amp;B$1&amp;""":"&amp;B145
&amp;IF(LEN(AA145)=0,"",","""&amp;AA$1&amp;""":"""&amp;AA145&amp;"""")
&amp;IF(LEN(AC145)=0,"",","""&amp;AC$1&amp;""":"""&amp;AC145&amp;"""")
&amp;IF(LEN(AD145)=0,"",","""&amp;AD$1&amp;""":"&amp;AD145)
&amp;IF(LEN(AE145)=0,"",","""&amp;AE$1&amp;""":"""&amp;AE145&amp;"""")
&amp;IF(LEN(AF145)=0,"",","""&amp;AF$1&amp;""":"&amp;AF145)
&amp;IF(LEN(AG145)=0,"",","""&amp;AG$1&amp;""":"&amp;AG145)&amp;"}")</f>
        <v>{"dy":15,"sl":3,"tp":"upn","vl":"48810","cn":3,"pt":"GO","pr":900}</v>
      </c>
    </row>
    <row r="146" spans="1:40">
      <c r="A146">
        <v>15</v>
      </c>
      <c r="B146">
        <v>4</v>
      </c>
      <c r="C146">
        <f>IF(B146&lt;=9,0,
IF(B146=10,1,2))</f>
        <v>0</v>
      </c>
      <c r="D146">
        <f ca="1">RAND()</f>
        <v>0.52686994841235368</v>
      </c>
      <c r="E146">
        <f ca="1">RAND()</f>
        <v>0.44825177257998128</v>
      </c>
      <c r="F146">
        <f ca="1">RAND()</f>
        <v>4.8905039862571331E-2</v>
      </c>
      <c r="G146">
        <f ca="1">RAND()</f>
        <v>0.41835625854997471</v>
      </c>
      <c r="H146">
        <f ca="1">RAND()</f>
        <v>0.63216589275571489</v>
      </c>
      <c r="I146">
        <f ca="1">RAND()</f>
        <v>1.3967547449016959E-2</v>
      </c>
      <c r="M146" t="str">
        <f ca="1">IF(LEN(J146)&lt;&gt;0,J146,VLOOKUP(D146+$B146,$BJ:$BK,MATCH($BK$1,$BJ$1:$BK$1,0),1))</f>
        <v>안 지정 캐릭터 PP 일반등급</v>
      </c>
      <c r="N146">
        <f ca="1">IF(LEN(K146)&lt;&gt;0,
  IF(LEN($J146)=0,"두 칸 모두 입력",
  IF($J146="지정 장비",K146,INDEX($CA:$CA,MATCH(K146,$CB:$CB,0)))),
IF($M146="삭제","삭제",
IF($M146="지정 장비",VLOOKUP($E146,OFFSET($BS:$BV,0,IF($B146=6,1,IF($B146=7,2,0))),MATCH($BV$1,OFFSET($BS$1:$BV$1,0,IF($B146=6,1,IF($B146=7,2,0))),0),1),
IF(OR($M146="캐릭터 상자 일반등급",$M146="캐릭터 상자 영웅등급"),"삭제",
IF(OR($M146="지정 캐릭터",$M146="지정 캐릭터 PP",IF(ISERROR(FIND("지정 캐릭터 LBP",$M146)),0,1)),
  IF(AND(OR($B146=10,$B146=11),$M146=OFFSET($M146,-1,0)),OFFSET(N146,-1,0),VLOOKUP($E146,$BZ:$CA,MATCH($CA$1,$BZ$1:$CA$1,0),1)),
IF(OR($M146="안 지정 캐릭터 영웅등급",$M146="안 지정 캐릭터 PP 일반등급",$M146="안 지정 캐릭터 PP 영웅등급"),
  IF(AND(OR($B146=10,$B146=11),$M146=OFFSET($M146,-1,0)),OFFSET(N146,-1,0),INT($E146*100000)),
"그외없음"))))))</f>
        <v>44825</v>
      </c>
      <c r="O146">
        <f ca="1">IF(LEN(L146)&lt;&gt;0,
  IF(OR(LEN($J146)=0,LEN($K146)=0),"세 칸 모두 입력",L146),
IF($M146="삭제","삭제",
IF(OR($M146="지정 장비",$M146="캐릭터 상자 일반등급",$M146="캐릭터 상자 영웅등급",$M146="지정 캐릭터",IF(ISERROR(FIND("지정 캐릭터 LBP",$M146)),0,1),$M146="안 지정 캐릭터 영웅등급"),1,
IF($M146="지정 캐릭터 PP",
  IF(AND(OR($B146=10,$B146=11),$M146=OFFSET($M146,-1,0)),OFFSET(O146,-1,0),
    VLOOKUP($M146,$AP:$BB,MATCH($AX$1,$AP$1:$BB$1,0),0)+INT($E146*(VLOOKUP($M146,$AP:$BB,MATCH($AY$1,$AP$1:$BB$1,0),0)-VLOOKUP($M146,$AP:$BB,MATCH($AX$1,$AP$1:$BB$1,0),0)+1))),
IF(OR($M146="안 지정 캐릭터 PP 일반등급",$M146="안 지정 캐릭터 PP 영웅등급"),
  IF(AND(OR($B146=10,$B146=11),$M146=OFFSET($M146,-1,0)),OFFSET(O146,-1,0),
    VLOOKUP($M146,$AP:$BB,MATCH($AX$1,$AP$1:$BB$1,0),0)+INT($E146*(VLOOKUP($M146,$AP:$BB,MATCH($AY$1,$AP$1:$BB$1,0),0)-VLOOKUP($M146,$AP:$BB,MATCH($AX$1,$AP$1:$BB$1,0),0)+1))),
"그외없음")))))</f>
        <v>8</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2400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ca="1">IF(OR(ISNUMBER(N146),N146="삭제",ISBLANK(N146)),"",
IF(LEFT(N146,5)="Equip",IF(MID(N146,7,1)="4","전설",""),
IF(LEFT(N146,5)="Actor",IF(MID(N146,7,1)="2","전설",""),
"그외없음")))</f>
        <v/>
      </c>
      <c r="U146" t="s">
        <v>92</v>
      </c>
      <c r="V146">
        <v>20169</v>
      </c>
      <c r="W146">
        <v>10</v>
      </c>
      <c r="X146" t="s">
        <v>125</v>
      </c>
      <c r="Z146">
        <v>1000</v>
      </c>
      <c r="AA146" t="str">
        <f ca="1">IF(ISBLANK(AB146),"",
VLOOKUP(AB146,OFFSET(INDIRECT("$A:$B"),0,MATCH(AB$1&amp;"_Verify",INDIRECT("$1:$1"),0)-1),2,0)
)</f>
        <v>fe</v>
      </c>
      <c r="AB146" t="s">
        <v>82</v>
      </c>
      <c r="AC146" t="s">
        <v>402</v>
      </c>
      <c r="AD146">
        <v>1</v>
      </c>
      <c r="AE146" t="s">
        <v>125</v>
      </c>
      <c r="AG146">
        <v>800</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IF(OR(ISNUMBER(AC146),AC146="삭제",ISBLANK(AC146)),"",
IF(LEFT(AC146,5)="Equip",IF(MID(AC146,7,1)="4","전설",""),
IF(LEFT(AC146,5)="Actor",IF(MID(AC146,7,1)="2","전설",""),
"그외없음")))</f>
        <v/>
      </c>
      <c r="AJ146" t="str">
        <f>IF(ISBLANK($AB146),"",
IF(AND($B146&gt;=VLOOKUP($AB146,$AP:$AS,3,0),$B146&lt;=VLOOKUP($AB146,$AP:$AS,4,0)),"","슬롯타입이상"))</f>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떠오르는 태양</v>
      </c>
      <c r="AL146">
        <v>1</v>
      </c>
      <c r="AM146" t="str">
        <f ca="1">IF(ROW()=2,AN146,OFFSET(AM146,-1,0)&amp;IF(LEN(AN146)=0,"",","&amp;AN146))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v>
      </c>
      <c r="AN146" t="str">
        <f ca="1">IF(AL146&lt;&gt;1,"",
"{"""&amp;A$1&amp;""":"&amp;A146
&amp;","""&amp;B$1&amp;""":"&amp;B146
&amp;IF(LEN(AA146)=0,"",","""&amp;AA$1&amp;""":"""&amp;AA146&amp;"""")
&amp;IF(LEN(AC146)=0,"",","""&amp;AC$1&amp;""":"""&amp;AC146&amp;"""")
&amp;IF(LEN(AD146)=0,"",","""&amp;AD$1&amp;""":"&amp;AD146)
&amp;IF(LEN(AE146)=0,"",","""&amp;AE$1&amp;""":"""&amp;AE146&amp;"""")
&amp;IF(LEN(AF146)=0,"",","""&amp;AF$1&amp;""":"&amp;AF146)
&amp;IF(LEN(AG146)=0,"",","""&amp;AG$1&amp;""":"&amp;AG146)&amp;"}")</f>
        <v>{"dy":15,"sl":4,"tp":"fe","vl":"Equip3002","cn":1,"pt":"GO","pr":800}</v>
      </c>
    </row>
    <row r="147" spans="1:40">
      <c r="A147">
        <v>15</v>
      </c>
      <c r="B147">
        <v>5</v>
      </c>
      <c r="C147">
        <f>IF(B147&lt;=9,0,
IF(B147=10,1,2))</f>
        <v>0</v>
      </c>
      <c r="D147">
        <f ca="1">RAND()</f>
        <v>0.6625565537613739</v>
      </c>
      <c r="E147">
        <f ca="1">RAND()</f>
        <v>0.97131223361501906</v>
      </c>
      <c r="F147">
        <f ca="1">RAND()</f>
        <v>0.34754422921672501</v>
      </c>
      <c r="G147">
        <f ca="1">RAND()</f>
        <v>0.63006952225789392</v>
      </c>
      <c r="H147">
        <f ca="1">RAND()</f>
        <v>0.78350813206225012</v>
      </c>
      <c r="I147">
        <f ca="1">RAND()</f>
        <v>0.50443806595943597</v>
      </c>
      <c r="M147" t="str">
        <f ca="1">IF(LEN(J147)&lt;&gt;0,J147,VLOOKUP(D147+$B147,$BJ:$BK,MATCH($BK$1,$BJ$1:$BK$1,0),1))</f>
        <v>안 지정 캐릭터 PP 영웅등급</v>
      </c>
      <c r="N147">
        <f ca="1">IF(LEN(K147)&lt;&gt;0,
  IF(LEN($J147)=0,"두 칸 모두 입력",
  IF($J147="지정 장비",K147,INDEX($CA:$CA,MATCH(K147,$CB:$CB,0)))),
IF($M147="삭제","삭제",
IF($M147="지정 장비",VLOOKUP($E147,OFFSET($BS:$BV,0,IF($B147=6,1,IF($B147=7,2,0))),MATCH($BV$1,OFFSET($BS$1:$BV$1,0,IF($B147=6,1,IF($B147=7,2,0))),0),1),
IF(OR($M147="캐릭터 상자 일반등급",$M147="캐릭터 상자 영웅등급"),"삭제",
IF(OR($M147="지정 캐릭터",$M147="지정 캐릭터 PP",IF(ISERROR(FIND("지정 캐릭터 LBP",$M147)),0,1)),
  IF(AND(OR($B147=10,$B147=11),$M147=OFFSET($M147,-1,0)),OFFSET(N147,-1,0),VLOOKUP($E147,$BZ:$CA,MATCH($CA$1,$BZ$1:$CA$1,0),1)),
IF(OR($M147="안 지정 캐릭터 영웅등급",$M147="안 지정 캐릭터 PP 일반등급",$M147="안 지정 캐릭터 PP 영웅등급"),
  IF(AND(OR($B147=10,$B147=11),$M147=OFFSET($M147,-1,0)),OFFSET(N147,-1,0),INT($E147*100000)),
"그외없음"))))))</f>
        <v>97131</v>
      </c>
      <c r="O147">
        <f ca="1">IF(LEN(L147)&lt;&gt;0,
  IF(OR(LEN($J147)=0,LEN($K147)=0),"세 칸 모두 입력",L147),
IF($M147="삭제","삭제",
IF(OR($M147="지정 장비",$M147="캐릭터 상자 일반등급",$M147="캐릭터 상자 영웅등급",$M147="지정 캐릭터",IF(ISERROR(FIND("지정 캐릭터 LBP",$M147)),0,1),$M147="안 지정 캐릭터 영웅등급"),1,
IF($M147="지정 캐릭터 PP",
  IF(AND(OR($B147=10,$B147=11),$M147=OFFSET($M147,-1,0)),OFFSET(O147,-1,0),
    VLOOKUP($M147,$AP:$BB,MATCH($AX$1,$AP$1:$BB$1,0),0)+INT($E147*(VLOOKUP($M147,$AP:$BB,MATCH($AY$1,$AP$1:$BB$1,0),0)-VLOOKUP($M147,$AP:$BB,MATCH($AX$1,$AP$1:$BB$1,0),0)+1))),
IF(OR($M147="안 지정 캐릭터 PP 일반등급",$M147="안 지정 캐릭터 PP 영웅등급"),
  IF(AND(OR($B147=10,$B147=11),$M147=OFFSET($M147,-1,0)),OFFSET(O147,-1,0),
    VLOOKUP($M147,$AP:$BB,MATCH($AX$1,$AP$1:$BB$1,0),0)+INT($E147*(VLOOKUP($M147,$AP:$BB,MATCH($AY$1,$AP$1:$BB$1,0),0)-VLOOKUP($M147,$AP:$BB,MATCH($AX$1,$AP$1:$BB$1,0),0)+1))),
"그외없음")))))</f>
        <v>14</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4200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ca="1">IF(OR(ISNUMBER(N147),N147="삭제",ISBLANK(N147)),"",
IF(LEFT(N147,5)="Equip",IF(MID(N147,7,1)="4","전설",""),
IF(LEFT(N147,5)="Actor",IF(MID(N147,7,1)="2","전설",""),
"그외없음")))</f>
        <v/>
      </c>
      <c r="U147" t="s">
        <v>82</v>
      </c>
      <c r="V147" t="s">
        <v>277</v>
      </c>
      <c r="W147">
        <v>1</v>
      </c>
      <c r="X147" t="s">
        <v>125</v>
      </c>
      <c r="Z147">
        <v>3300</v>
      </c>
      <c r="AA147" t="str">
        <f ca="1">IF(ISBLANK(AB147),"",
VLOOKUP(AB147,OFFSET(INDIRECT("$A:$B"),0,MATCH(AB$1&amp;"_Verify",INDIRECT("$1:$1"),0)-1),2,0)
)</f>
        <v>uph</v>
      </c>
      <c r="AB147" t="s">
        <v>91</v>
      </c>
      <c r="AC147">
        <v>70085</v>
      </c>
      <c r="AD147">
        <v>10</v>
      </c>
      <c r="AE147" t="s">
        <v>125</v>
      </c>
      <c r="AG147">
        <v>3000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IF(OR(ISNUMBER(AC147),AC147="삭제",ISBLANK(AC147)),"",
IF(LEFT(AC147,5)="Equip",IF(MID(AC147,7,1)="4","전설",""),
IF(LEFT(AC147,5)="Actor",IF(MID(AC147,7,1)="2","전설",""),
"그외없음")))</f>
        <v/>
      </c>
      <c r="AJ147" t="str">
        <f>IF(ISBLANK($AB147),"",
IF(AND($B147&gt;=VLOOKUP($AB147,$AP:$AS,3,0),$B147&lt;=VLOOKUP($AB147,$AP:$AS,4,0)),"","슬롯타입이상"))</f>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ca="1">IF(ROW()=2,AN147,OFFSET(AM147,-1,0)&amp;IF(LEN(AN147)=0,"",","&amp;AN147))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v>
      </c>
      <c r="AN147" t="str">
        <f ca="1">IF(AL147&lt;&gt;1,"",
"{"""&amp;A$1&amp;""":"&amp;A147
&amp;","""&amp;B$1&amp;""":"&amp;B147
&amp;IF(LEN(AA147)=0,"",","""&amp;AA$1&amp;""":"""&amp;AA147&amp;"""")
&amp;IF(LEN(AC147)=0,"",","""&amp;AC$1&amp;""":"""&amp;AC147&amp;"""")
&amp;IF(LEN(AD147)=0,"",","""&amp;AD$1&amp;""":"&amp;AD147)
&amp;IF(LEN(AE147)=0,"",","""&amp;AE$1&amp;""":"""&amp;AE147&amp;"""")
&amp;IF(LEN(AF147)=0,"",","""&amp;AF$1&amp;""":"&amp;AF147)
&amp;IF(LEN(AG147)=0,"",","""&amp;AG$1&amp;""":"&amp;AG147)&amp;"}")</f>
        <v>{"dy":15,"sl":5,"tp":"uph","vl":"70085","cn":10,"pt":"GO","pr":3000}</v>
      </c>
    </row>
    <row r="148" spans="1:40">
      <c r="A148">
        <v>15</v>
      </c>
      <c r="B148">
        <v>6</v>
      </c>
      <c r="C148">
        <f>IF(B148&lt;=9,0,
IF(B148=10,1,2))</f>
        <v>0</v>
      </c>
      <c r="D148">
        <f ca="1">RAND()</f>
        <v>0.30567697756865642</v>
      </c>
      <c r="E148">
        <f ca="1">RAND()</f>
        <v>0.4329328516469001</v>
      </c>
      <c r="F148">
        <f ca="1">RAND()</f>
        <v>0.83158946837119907</v>
      </c>
      <c r="G148">
        <f ca="1">RAND()</f>
        <v>0.45287865945393024</v>
      </c>
      <c r="H148">
        <f ca="1">RAND()</f>
        <v>0.29458361987932102</v>
      </c>
      <c r="I148">
        <f ca="1">RAND()</f>
        <v>0.3929765310494443</v>
      </c>
      <c r="M148" t="str">
        <f ca="1">IF(LEN(J148)&lt;&gt;0,J148,VLOOKUP(D148+$B148,$BJ:$BK,MATCH($BK$1,$BJ$1:$BK$1,0),1))</f>
        <v>지정 장비</v>
      </c>
      <c r="N148" t="str">
        <f ca="1">IF(LEN(K148)&lt;&gt;0,
  IF(LEN($J148)=0,"두 칸 모두 입력",
  IF($J148="지정 장비",K148,INDEX($CA:$CA,MATCH(K148,$CB:$CB,0)))),
IF($M148="삭제","삭제",
IF($M148="지정 장비",VLOOKUP($E148,OFFSET($BS:$BV,0,IF($B148=6,1,IF($B148=7,2,0))),MATCH($BV$1,OFFSET($BS$1:$BV$1,0,IF($B148=6,1,IF($B148=7,2,0))),0),1),
IF(OR($M148="캐릭터 상자 일반등급",$M148="캐릭터 상자 영웅등급"),"삭제",
IF(OR($M148="지정 캐릭터",$M148="지정 캐릭터 PP",IF(ISERROR(FIND("지정 캐릭터 LBP",$M148)),0,1)),
  IF(AND(OR($B148=10,$B148=11),$M148=OFFSET($M148,-1,0)),OFFSET(N148,-1,0),VLOOKUP($E148,$BZ:$CA,MATCH($CA$1,$BZ$1:$CA$1,0),1)),
IF(OR($M148="안 지정 캐릭터 영웅등급",$M148="안 지정 캐릭터 PP 일반등급",$M148="안 지정 캐릭터 PP 영웅등급"),
  IF(AND(OR($B148=10,$B148=11),$M148=OFFSET($M148,-1,0)),OFFSET(N148,-1,0),INT($E148*100000)),
"그외없음"))))))</f>
        <v>Equip5201</v>
      </c>
      <c r="O148">
        <f ca="1">IF(LEN(L148)&lt;&gt;0,
  IF(OR(LEN($J148)=0,LEN($K148)=0),"세 칸 모두 입력",L148),
IF($M148="삭제","삭제",
IF(OR($M148="지정 장비",$M148="캐릭터 상자 일반등급",$M148="캐릭터 상자 영웅등급",$M148="지정 캐릭터",IF(ISERROR(FIND("지정 캐릭터 LBP",$M148)),0,1),$M148="안 지정 캐릭터 영웅등급"),1,
IF($M148="지정 캐릭터 PP",
  IF(AND(OR($B148=10,$B148=11),$M148=OFFSET($M148,-1,0)),OFFSET(O148,-1,0),
    VLOOKUP($M148,$AP:$BB,MATCH($AX$1,$AP$1:$BB$1,0),0)+INT($E148*(VLOOKUP($M148,$AP:$BB,MATCH($AY$1,$AP$1:$BB$1,0),0)-VLOOKUP($M148,$AP:$BB,MATCH($AX$1,$AP$1:$BB$1,0),0)+1))),
IF(OR($M148="안 지정 캐릭터 PP 일반등급",$M148="안 지정 캐릭터 PP 영웅등급"),
  IF(AND(OR($B148=10,$B148=11),$M148=OFFSET($M148,-1,0)),OFFSET(O148,-1,0),
    VLOOKUP($M148,$AP:$BB,MATCH($AX$1,$AP$1:$BB$1,0),0)+INT($E148*(VLOOKUP($M148,$AP:$BB,MATCH($AY$1,$AP$1:$BB$1,0),0)-VLOOKUP($M148,$AP:$BB,MATCH($AX$1,$AP$1:$BB$1,0),0)+1))),
"그외없음")))))</f>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2900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ca="1">IF(OR(ISNUMBER(N148),N148="삭제",ISBLANK(N148)),"",
IF(LEFT(N148,5)="Equip",IF(MID(N148,7,1)="4","전설",""),
IF(LEFT(N148,5)="Actor",IF(MID(N148,7,1)="2","전설",""),
"그외없음")))</f>
        <v/>
      </c>
      <c r="U148" t="s">
        <v>82</v>
      </c>
      <c r="V148" t="s">
        <v>184</v>
      </c>
      <c r="W148">
        <v>1</v>
      </c>
      <c r="X148" t="s">
        <v>125</v>
      </c>
      <c r="Z148">
        <v>7600</v>
      </c>
      <c r="AA148" t="str">
        <f ca="1">IF(ISBLANK(AB148),"",
VLOOKUP(AB148,OFFSET(INDIRECT("$A:$B"),0,MATCH(AB$1&amp;"_Verify",INDIRECT("$1:$1"),0)-1),2,0)
)</f>
        <v>fe</v>
      </c>
      <c r="AB148" t="s">
        <v>82</v>
      </c>
      <c r="AC148" t="s">
        <v>475</v>
      </c>
      <c r="AD148">
        <v>1</v>
      </c>
      <c r="AE148" t="s">
        <v>125</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IF(OR(ISNUMBER(AC148),AC148="삭제",ISBLANK(AC148)),"",
IF(LEFT(AC148,5)="Equip",IF(MID(AC148,7,1)="4","전설",""),
IF(LEFT(AC148,5)="Actor",IF(MID(AC148,7,1)="2","전설",""),
"그외없음")))</f>
        <v/>
      </c>
      <c r="AJ148" t="str">
        <f>IF(ISBLANK($AB148),"",
IF(AND($B148&gt;=VLOOKUP($AB148,$AP:$AS,3,0),$B148&lt;=VLOOKUP($AB148,$AP:$AS,4,0)),"","슬롯타입이상"))</f>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주술인 방패</v>
      </c>
      <c r="AL148">
        <v>1</v>
      </c>
      <c r="AM148" t="str">
        <f ca="1">IF(ROW()=2,AN148,OFFSET(AM148,-1,0)&amp;IF(LEN(AN148)=0,"",","&amp;AN148))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v>
      </c>
      <c r="AN148" t="str">
        <f ca="1">IF(AL148&lt;&gt;1,"",
"{"""&amp;A$1&amp;""":"&amp;A148
&amp;","""&amp;B$1&amp;""":"&amp;B148
&amp;IF(LEN(AA148)=0,"",","""&amp;AA$1&amp;""":"""&amp;AA148&amp;"""")
&amp;IF(LEN(AC148)=0,"",","""&amp;AC$1&amp;""":"""&amp;AC148&amp;"""")
&amp;IF(LEN(AD148)=0,"",","""&amp;AD$1&amp;""":"&amp;AD148)
&amp;IF(LEN(AE148)=0,"",","""&amp;AE$1&amp;""":"""&amp;AE148&amp;"""")
&amp;IF(LEN(AF148)=0,"",","""&amp;AF$1&amp;""":"&amp;AF148)
&amp;IF(LEN(AG148)=0,"",","""&amp;AG$1&amp;""":"&amp;AG148)&amp;"}")</f>
        <v>{"dy":15,"sl":6,"tp":"fe","vl":"Equip7301","cn":1,"pt":"GO","pr":22400}</v>
      </c>
    </row>
    <row r="149" spans="1:40">
      <c r="A149">
        <v>15</v>
      </c>
      <c r="B149">
        <v>7</v>
      </c>
      <c r="C149">
        <f>IF(B149&lt;=9,0,
IF(B149=10,1,2))</f>
        <v>0</v>
      </c>
      <c r="D149">
        <f ca="1">RAND()</f>
        <v>0.54537962968378595</v>
      </c>
      <c r="E149">
        <f ca="1">RAND()</f>
        <v>0.45794565523051844</v>
      </c>
      <c r="F149">
        <f ca="1">RAND()</f>
        <v>0.42549883185905557</v>
      </c>
      <c r="G149">
        <f ca="1">RAND()</f>
        <v>0.82466938544926904</v>
      </c>
      <c r="H149">
        <f ca="1">RAND()</f>
        <v>0.1421634045028991</v>
      </c>
      <c r="I149">
        <f ca="1">RAND()</f>
        <v>0.30280256446991882</v>
      </c>
      <c r="M149" t="str">
        <f ca="1">IF(LEN(J149)&lt;&gt;0,J149,VLOOKUP(D149+$B149,$BJ:$BK,MATCH($BK$1,$BJ$1:$BK$1,0),1))</f>
        <v>지정 장비</v>
      </c>
      <c r="N149" t="str">
        <f ca="1">IF(LEN(K149)&lt;&gt;0,
  IF(LEN($J149)=0,"두 칸 모두 입력",
  IF($J149="지정 장비",K149,INDEX($CA:$CA,MATCH(K149,$CB:$CB,0)))),
IF($M149="삭제","삭제",
IF($M149="지정 장비",VLOOKUP($E149,OFFSET($BS:$BV,0,IF($B149=6,1,IF($B149=7,2,0))),MATCH($BV$1,OFFSET($BS$1:$BV$1,0,IF($B149=6,1,IF($B149=7,2,0))),0),1),
IF(OR($M149="캐릭터 상자 일반등급",$M149="캐릭터 상자 영웅등급"),"삭제",
IF(OR($M149="지정 캐릭터",$M149="지정 캐릭터 PP",IF(ISERROR(FIND("지정 캐릭터 LBP",$M149)),0,1)),
  IF(AND(OR($B149=10,$B149=11),$M149=OFFSET($M149,-1,0)),OFFSET(N149,-1,0),VLOOKUP($E149,$BZ:$CA,MATCH($CA$1,$BZ$1:$CA$1,0),1)),
IF(OR($M149="안 지정 캐릭터 영웅등급",$M149="안 지정 캐릭터 PP 일반등급",$M149="안 지정 캐릭터 PP 영웅등급"),
  IF(AND(OR($B149=10,$B149=11),$M149=OFFSET($M149,-1,0)),OFFSET(N149,-1,0),INT($E149*100000)),
"그외없음"))))))</f>
        <v>Equip5102</v>
      </c>
      <c r="O149">
        <f ca="1">IF(LEN(L149)&lt;&gt;0,
  IF(OR(LEN($J149)=0,LEN($K149)=0),"세 칸 모두 입력",L149),
IF($M149="삭제","삭제",
IF(OR($M149="지정 장비",$M149="캐릭터 상자 일반등급",$M149="캐릭터 상자 영웅등급",$M149="지정 캐릭터",IF(ISERROR(FIND("지정 캐릭터 LBP",$M149)),0,1),$M149="안 지정 캐릭터 영웅등급"),1,
IF($M149="지정 캐릭터 PP",
  IF(AND(OR($B149=10,$B149=11),$M149=OFFSET($M149,-1,0)),OFFSET(O149,-1,0),
    VLOOKUP($M149,$AP:$BB,MATCH($AX$1,$AP$1:$BB$1,0),0)+INT($E149*(VLOOKUP($M149,$AP:$BB,MATCH($AY$1,$AP$1:$BB$1,0),0)-VLOOKUP($M149,$AP:$BB,MATCH($AX$1,$AP$1:$BB$1,0),0)+1))),
IF(OR($M149="안 지정 캐릭터 PP 일반등급",$M149="안 지정 캐릭터 PP 영웅등급"),
  IF(AND(OR($B149=10,$B149=11),$M149=OFFSET($M149,-1,0)),OFFSET(O149,-1,0),
    VLOOKUP($M149,$AP:$BB,MATCH($AX$1,$AP$1:$BB$1,0),0)+INT($E149*(VLOOKUP($M149,$AP:$BB,MATCH($AY$1,$AP$1:$BB$1,0),0)-VLOOKUP($M149,$AP:$BB,MATCH($AX$1,$AP$1:$BB$1,0),0)+1))),
"그외없음")))))</f>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1100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ca="1">IF(OR(ISNUMBER(N149),N149="삭제",ISBLANK(N149)),"",
IF(LEFT(N149,5)="Equip",IF(MID(N149,7,1)="4","전설",""),
IF(LEFT(N149,5)="Actor",IF(MID(N149,7,1)="2","전설",""),
"그외없음")))</f>
        <v/>
      </c>
      <c r="U149" t="s">
        <v>82</v>
      </c>
      <c r="V149" t="s">
        <v>180</v>
      </c>
      <c r="W149">
        <v>1</v>
      </c>
      <c r="X149" t="s">
        <v>125</v>
      </c>
      <c r="Z149">
        <v>5100</v>
      </c>
      <c r="AA149" t="str">
        <f ca="1">IF(ISBLANK(AB149),"",
VLOOKUP(AB149,OFFSET(INDIRECT("$A:$B"),0,MATCH(AB$1&amp;"_Verify",INDIRECT("$1:$1"),0)-1),2,0)
)</f>
        <v>fe</v>
      </c>
      <c r="AB149" t="s">
        <v>82</v>
      </c>
      <c r="AC149" t="s">
        <v>187</v>
      </c>
      <c r="AD149">
        <v>1</v>
      </c>
      <c r="AE149" t="s">
        <v>125</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IF(OR(ISNUMBER(AC149),AC149="삭제",ISBLANK(AC149)),"",
IF(LEFT(AC149,5)="Equip",IF(MID(AC149,7,1)="4","전설",""),
IF(LEFT(AC149,5)="Actor",IF(MID(AC149,7,1)="2","전설",""),
"그외없음")))</f>
        <v/>
      </c>
      <c r="AJ149" t="str">
        <f>IF(ISBLANK($AB149),"",
IF(AND($B149&gt;=VLOOKUP($AB149,$AP:$AS,3,0),$B149&lt;=VLOOKUP($AB149,$AP:$AS,4,0)),"","슬롯타입이상"))</f>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ca="1">IF(ROW()=2,AN149,OFFSET(AM149,-1,0)&amp;IF(LEN(AN149)=0,"",","&amp;AN149))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v>
      </c>
      <c r="AN149" t="str">
        <f ca="1">IF(AL149&lt;&gt;1,"",
"{"""&amp;A$1&amp;""":"&amp;A149
&amp;","""&amp;B$1&amp;""":"&amp;B149
&amp;IF(LEN(AA149)=0,"",","""&amp;AA$1&amp;""":"""&amp;AA149&amp;"""")
&amp;IF(LEN(AC149)=0,"",","""&amp;AC$1&amp;""":"""&amp;AC149&amp;"""")
&amp;IF(LEN(AD149)=0,"",","""&amp;AD$1&amp;""":"&amp;AD149)
&amp;IF(LEN(AE149)=0,"",","""&amp;AE$1&amp;""":"""&amp;AE149&amp;"""")
&amp;IF(LEN(AF149)=0,"",","""&amp;AF$1&amp;""":"&amp;AF149)
&amp;IF(LEN(AG149)=0,"",","""&amp;AG$1&amp;""":"&amp;AG149)&amp;"}")</f>
        <v>{"dy":15,"sl":7,"tp":"fe","vl":"Equip8101","cn":1,"pt":"GO","pr":7800}</v>
      </c>
    </row>
    <row r="150" spans="1:40">
      <c r="A150">
        <v>15</v>
      </c>
      <c r="B150">
        <v>8</v>
      </c>
      <c r="C150">
        <f>IF(B150&lt;=9,0,
IF(B150=10,1,2))</f>
        <v>0</v>
      </c>
      <c r="D150">
        <f ca="1">RAND()</f>
        <v>0.31856120731892557</v>
      </c>
      <c r="E150">
        <f ca="1">RAND()</f>
        <v>0.79801131404378378</v>
      </c>
      <c r="F150">
        <f ca="1">RAND()</f>
        <v>0.75054901988632372</v>
      </c>
      <c r="G150">
        <f ca="1">RAND()</f>
        <v>0.336852463414965</v>
      </c>
      <c r="H150">
        <f ca="1">RAND()</f>
        <v>0.87552343768193275</v>
      </c>
      <c r="I150">
        <f ca="1">RAND()</f>
        <v>0.18634747592673151</v>
      </c>
      <c r="M150" t="str">
        <f ca="1">IF(LEN(J150)&lt;&gt;0,J150,VLOOKUP(D150+$B150,$BJ:$BK,MATCH($BK$1,$BJ$1:$BK$1,0),1))</f>
        <v>삭제</v>
      </c>
      <c r="N150" t="str">
        <f ca="1">IF(LEN(K150)&lt;&gt;0,
  IF(LEN($J150)=0,"두 칸 모두 입력",
  IF($J150="지정 장비",K150,INDEX($CA:$CA,MATCH(K150,$CB:$CB,0)))),
IF($M150="삭제","삭제",
IF($M150="지정 장비",VLOOKUP($E150,OFFSET($BS:$BV,0,IF($B150=6,1,IF($B150=7,2,0))),MATCH($BV$1,OFFSET($BS$1:$BV$1,0,IF($B150=6,1,IF($B150=7,2,0))),0),1),
IF(OR($M150="캐릭터 상자 일반등급",$M150="캐릭터 상자 영웅등급"),"삭제",
IF(OR($M150="지정 캐릭터",$M150="지정 캐릭터 PP",IF(ISERROR(FIND("지정 캐릭터 LBP",$M150)),0,1)),
  IF(AND(OR($B150=10,$B150=11),$M150=OFFSET($M150,-1,0)),OFFSET(N150,-1,0),VLOOKUP($E150,$BZ:$CA,MATCH($CA$1,$BZ$1:$CA$1,0),1)),
IF(OR($M150="안 지정 캐릭터 영웅등급",$M150="안 지정 캐릭터 PP 일반등급",$M150="안 지정 캐릭터 PP 영웅등급"),
  IF(AND(OR($B150=10,$B150=11),$M150=OFFSET($M150,-1,0)),OFFSET(N150,-1,0),INT($E150*100000)),
"그외없음"))))))</f>
        <v>삭제</v>
      </c>
      <c r="O150" t="str">
        <f ca="1">IF(LEN(L150)&lt;&gt;0,
  IF(OR(LEN($J150)=0,LEN($K150)=0),"세 칸 모두 입력",L150),
IF($M150="삭제","삭제",
IF(OR($M150="지정 장비",$M150="캐릭터 상자 일반등급",$M150="캐릭터 상자 영웅등급",$M150="지정 캐릭터",IF(ISERROR(FIND("지정 캐릭터 LBP",$M150)),0,1),$M150="안 지정 캐릭터 영웅등급"),1,
IF($M150="지정 캐릭터 PP",
  IF(AND(OR($B150=10,$B150=11),$M150=OFFSET($M150,-1,0)),OFFSET(O150,-1,0),
    VLOOKUP($M150,$AP:$BB,MATCH($AX$1,$AP$1:$BB$1,0),0)+INT($E150*(VLOOKUP($M150,$AP:$BB,MATCH($AY$1,$AP$1:$BB$1,0),0)-VLOOKUP($M150,$AP:$BB,MATCH($AX$1,$AP$1:$BB$1,0),0)+1))),
IF(OR($M150="안 지정 캐릭터 PP 일반등급",$M150="안 지정 캐릭터 PP 영웅등급"),
  IF(AND(OR($B150=10,$B150=11),$M150=OFFSET($M150,-1,0)),OFFSET(O150,-1,0),
    VLOOKUP($M150,$AP:$BB,MATCH($AX$1,$AP$1:$BB$1,0),0)+INT($E150*(VLOOKUP($M150,$AP:$BB,MATCH($AY$1,$AP$1:$BB$1,0),0)-VLOOKUP($M150,$AP:$BB,MATCH($AX$1,$AP$1:$BB$1,0),0)+1))),
"그외없음")))))</f>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ca="1">IF(OR(ISNUMBER(N150),N150="삭제",ISBLANK(N150)),"",
IF(LEFT(N150,5)="Equip",IF(MID(N150,7,1)="4","전설",""),
IF(LEFT(N150,5)="Actor",IF(MID(N150,7,1)="2","전설",""),
"그외없음")))</f>
        <v/>
      </c>
      <c r="AA150" t="str">
        <f ca="1">IF(ISBLANK(AB150),"",
VLOOKUP(AB150,OFFSET(INDIRECT("$A:$B"),0,MATCH(AB$1&amp;"_Verify",INDIRECT("$1:$1"),0)-1),2,0)
)</f>
        <v>fl5</v>
      </c>
      <c r="AB150" t="s">
        <v>286</v>
      </c>
      <c r="AC150" t="s">
        <v>513</v>
      </c>
      <c r="AD150">
        <v>1</v>
      </c>
      <c r="AE150" t="s">
        <v>129</v>
      </c>
      <c r="AF150">
        <v>80</v>
      </c>
      <c r="AG150">
        <v>49</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IF(OR(ISNUMBER(AC150),AC150="삭제",ISBLANK(AC150)),"",
IF(LEFT(AC150,5)="Equip",IF(MID(AC150,7,1)="4","전설",""),
IF(LEFT(AC150,5)="Actor",IF(MID(AC150,7,1)="2","전설",""),
"그외없음")))</f>
        <v/>
      </c>
      <c r="AJ150" t="str">
        <f>IF(ISBLANK($AB150),"",
IF(AND($B150&gt;=VLOOKUP($AB150,$AP:$AS,3,0),$B150&lt;=VLOOKUP($AB150,$AP:$AS,4,0)),"","슬롯타입이상"))</f>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무테이</v>
      </c>
      <c r="AL150">
        <v>1</v>
      </c>
      <c r="AM150" t="str">
        <f ca="1">IF(ROW()=2,AN150,OFFSET(AM150,-1,0)&amp;IF(LEN(AN150)=0,"",","&amp;AN150))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v>
      </c>
      <c r="AN150" t="str">
        <f ca="1">IF(AL150&lt;&gt;1,"",
"{"""&amp;A$1&amp;""":"&amp;A150
&amp;","""&amp;B$1&amp;""":"&amp;B150
&amp;IF(LEN(AA150)=0,"",","""&amp;AA$1&amp;""":"""&amp;AA150&amp;"""")
&amp;IF(LEN(AC150)=0,"",","""&amp;AC$1&amp;""":"""&amp;AC150&amp;"""")
&amp;IF(LEN(AD150)=0,"",","""&amp;AD$1&amp;""":"&amp;AD150)
&amp;IF(LEN(AE150)=0,"",","""&amp;AE$1&amp;""":"""&amp;AE150&amp;"""")
&amp;IF(LEN(AF150)=0,"",","""&amp;AF$1&amp;""":"&amp;AF150)
&amp;IF(LEN(AG150)=0,"",","""&amp;AG$1&amp;""":"&amp;AG150)&amp;"}")</f>
        <v>{"dy":15,"sl":8,"tp":"fl5","vl":"Actor3021","cn":1,"pt":"DI","pp":80,"pr":49}</v>
      </c>
    </row>
    <row r="151" spans="1:40">
      <c r="A151">
        <v>15</v>
      </c>
      <c r="B151">
        <v>9</v>
      </c>
      <c r="C151">
        <f>IF(B151&lt;=9,0,
IF(B151=10,1,2))</f>
        <v>0</v>
      </c>
      <c r="D151">
        <f ca="1">RAND()</f>
        <v>0.97919111117798541</v>
      </c>
      <c r="E151">
        <f ca="1">RAND()</f>
        <v>0.4090345720767854</v>
      </c>
      <c r="F151">
        <f ca="1">RAND()</f>
        <v>0.7882314561504179</v>
      </c>
      <c r="G151">
        <f ca="1">RAND()</f>
        <v>0.55961291977208805</v>
      </c>
      <c r="H151">
        <f ca="1">RAND()</f>
        <v>0.82133484267000467</v>
      </c>
      <c r="I151">
        <f ca="1">RAND()</f>
        <v>0.48735182696549506</v>
      </c>
      <c r="M151" t="str">
        <f ca="1">IF(LEN(J151)&lt;&gt;0,J151,VLOOKUP(D151+$B151,$BJ:$BK,MATCH($BK$1,$BJ$1:$BK$1,0),1))</f>
        <v>삭제</v>
      </c>
      <c r="N151" t="str">
        <f ca="1">IF(LEN(K151)&lt;&gt;0,
  IF(LEN($J151)=0,"두 칸 모두 입력",
  IF($J151="지정 장비",K151,INDEX($CA:$CA,MATCH(K151,$CB:$CB,0)))),
IF($M151="삭제","삭제",
IF($M151="지정 장비",VLOOKUP($E151,OFFSET($BS:$BV,0,IF($B151=6,1,IF($B151=7,2,0))),MATCH($BV$1,OFFSET($BS$1:$BV$1,0,IF($B151=6,1,IF($B151=7,2,0))),0),1),
IF(OR($M151="캐릭터 상자 일반등급",$M151="캐릭터 상자 영웅등급"),"삭제",
IF(OR($M151="지정 캐릭터",$M151="지정 캐릭터 PP",IF(ISERROR(FIND("지정 캐릭터 LBP",$M151)),0,1)),
  IF(AND(OR($B151=10,$B151=11),$M151=OFFSET($M151,-1,0)),OFFSET(N151,-1,0),VLOOKUP($E151,$BZ:$CA,MATCH($CA$1,$BZ$1:$CA$1,0),1)),
IF(OR($M151="안 지정 캐릭터 영웅등급",$M151="안 지정 캐릭터 PP 일반등급",$M151="안 지정 캐릭터 PP 영웅등급"),
  IF(AND(OR($B151=10,$B151=11),$M151=OFFSET($M151,-1,0)),OFFSET(N151,-1,0),INT($E151*100000)),
"그외없음"))))))</f>
        <v>삭제</v>
      </c>
      <c r="O151" t="str">
        <f ca="1">IF(LEN(L151)&lt;&gt;0,
  IF(OR(LEN($J151)=0,LEN($K151)=0),"세 칸 모두 입력",L151),
IF($M151="삭제","삭제",
IF(OR($M151="지정 장비",$M151="캐릭터 상자 일반등급",$M151="캐릭터 상자 영웅등급",$M151="지정 캐릭터",IF(ISERROR(FIND("지정 캐릭터 LBP",$M151)),0,1),$M151="안 지정 캐릭터 영웅등급"),1,
IF($M151="지정 캐릭터 PP",
  IF(AND(OR($B151=10,$B151=11),$M151=OFFSET($M151,-1,0)),OFFSET(O151,-1,0),
    VLOOKUP($M151,$AP:$BB,MATCH($AX$1,$AP$1:$BB$1,0),0)+INT($E151*(VLOOKUP($M151,$AP:$BB,MATCH($AY$1,$AP$1:$BB$1,0),0)-VLOOKUP($M151,$AP:$BB,MATCH($AX$1,$AP$1:$BB$1,0),0)+1))),
IF(OR($M151="안 지정 캐릭터 PP 일반등급",$M151="안 지정 캐릭터 PP 영웅등급"),
  IF(AND(OR($B151=10,$B151=11),$M151=OFFSET($M151,-1,0)),OFFSET(O151,-1,0),
    VLOOKUP($M151,$AP:$BB,MATCH($AX$1,$AP$1:$BB$1,0),0)+INT($E151*(VLOOKUP($M151,$AP:$BB,MATCH($AY$1,$AP$1:$BB$1,0),0)-VLOOKUP($M151,$AP:$BB,MATCH($AX$1,$AP$1:$BB$1,0),0)+1))),
"그외없음")))))</f>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ca="1">IF(OR(ISNUMBER(N151),N151="삭제",ISBLANK(N151)),"",
IF(LEFT(N151,5)="Equip",IF(MID(N151,7,1)="4","전설",""),
IF(LEFT(N151,5)="Actor",IF(MID(N151,7,1)="2","전설",""),
"그외없음")))</f>
        <v/>
      </c>
      <c r="AA151" t="str">
        <f ca="1">IF(ISBLANK(AB151),"",
VLOOKUP(AB151,OFFSET(INDIRECT("$A:$B"),0,MATCH(AB$1&amp;"_Verify",INDIRECT("$1:$1"),0)-1),2,0)
)</f>
        <v>fl6</v>
      </c>
      <c r="AB151" t="s">
        <v>287</v>
      </c>
      <c r="AC151" t="s">
        <v>513</v>
      </c>
      <c r="AD151">
        <v>1</v>
      </c>
      <c r="AE151" t="s">
        <v>129</v>
      </c>
      <c r="AF151">
        <v>80</v>
      </c>
      <c r="AG151">
        <v>49</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IF(OR(ISNUMBER(AC151),AC151="삭제",ISBLANK(AC151)),"",
IF(LEFT(AC151,5)="Equip",IF(MID(AC151,7,1)="4","전설",""),
IF(LEFT(AC151,5)="Actor",IF(MID(AC151,7,1)="2","전설",""),
"그외없음")))</f>
        <v/>
      </c>
      <c r="AJ151" t="str">
        <f>IF(ISBLANK($AB151),"",
IF(AND($B151&gt;=VLOOKUP($AB151,$AP:$AS,3,0),$B151&lt;=VLOOKUP($AB151,$AP:$AS,4,0)),"","슬롯타입이상"))</f>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무테이</v>
      </c>
      <c r="AL151">
        <v>1</v>
      </c>
      <c r="AM151" t="str">
        <f ca="1">IF(ROW()=2,AN151,OFFSET(AM151,-1,0)&amp;IF(LEN(AN151)=0,"",","&amp;AN151))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v>
      </c>
      <c r="AN151" t="str">
        <f ca="1">IF(AL151&lt;&gt;1,"",
"{"""&amp;A$1&amp;""":"&amp;A151
&amp;","""&amp;B$1&amp;""":"&amp;B151
&amp;IF(LEN(AA151)=0,"",","""&amp;AA$1&amp;""":"""&amp;AA151&amp;"""")
&amp;IF(LEN(AC151)=0,"",","""&amp;AC$1&amp;""":"""&amp;AC151&amp;"""")
&amp;IF(LEN(AD151)=0,"",","""&amp;AD$1&amp;""":"&amp;AD151)
&amp;IF(LEN(AE151)=0,"",","""&amp;AE$1&amp;""":"""&amp;AE151&amp;"""")
&amp;IF(LEN(AF151)=0,"",","""&amp;AF$1&amp;""":"&amp;AF151)
&amp;IF(LEN(AG151)=0,"",","""&amp;AG$1&amp;""":"&amp;AG151)&amp;"}")</f>
        <v>{"dy":15,"sl":9,"tp":"fl6","vl":"Actor3021","cn":1,"pt":"DI","pp":80,"pr":49}</v>
      </c>
    </row>
    <row r="152" spans="1:40">
      <c r="A152">
        <v>16</v>
      </c>
      <c r="B152">
        <v>0</v>
      </c>
      <c r="C152">
        <f>IF(B152&lt;=9,0,
IF(B152=10,1,2))</f>
        <v>0</v>
      </c>
      <c r="D152">
        <f ca="1">RAND()</f>
        <v>0.26791112348861834</v>
      </c>
      <c r="E152">
        <f ca="1">RAND()</f>
        <v>0.29438163140470885</v>
      </c>
      <c r="F152">
        <f ca="1">RAND()</f>
        <v>0.51167365504286932</v>
      </c>
      <c r="G152">
        <f ca="1">RAND()</f>
        <v>0.38259511649847311</v>
      </c>
      <c r="H152">
        <f ca="1">RAND()</f>
        <v>0.2082696475662994</v>
      </c>
      <c r="I152">
        <f ca="1">RAND()</f>
        <v>0.21628660723301707</v>
      </c>
      <c r="M152" t="str">
        <f ca="1">IF(LEN(J152)&lt;&gt;0,J152,VLOOKUP(D152+$B152,$BJ:$BK,MATCH($BK$1,$BJ$1:$BK$1,0),1))</f>
        <v>지정 장비</v>
      </c>
      <c r="N152" t="str">
        <f ca="1">IF(LEN(K152)&lt;&gt;0,
  IF(LEN($J152)=0,"두 칸 모두 입력",
  IF($J152="지정 장비",K152,INDEX($CA:$CA,MATCH(K152,$CB:$CB,0)))),
IF($M152="삭제","삭제",
IF($M152="지정 장비",VLOOKUP($E152,OFFSET($BS:$BV,0,IF($B152=6,1,IF($B152=7,2,0))),MATCH($BV$1,OFFSET($BS$1:$BV$1,0,IF($B152=6,1,IF($B152=7,2,0))),0),1),
IF(OR($M152="캐릭터 상자 일반등급",$M152="캐릭터 상자 영웅등급"),"삭제",
IF(OR($M152="지정 캐릭터",$M152="지정 캐릭터 PP",IF(ISERROR(FIND("지정 캐릭터 LBP",$M152)),0,1)),
  IF(AND(OR($B152=10,$B152=11),$M152=OFFSET($M152,-1,0)),OFFSET(N152,-1,0),VLOOKUP($E152,$BZ:$CA,MATCH($CA$1,$BZ$1:$CA$1,0),1)),
IF(OR($M152="안 지정 캐릭터 영웅등급",$M152="안 지정 캐릭터 PP 일반등급",$M152="안 지정 캐릭터 PP 영웅등급"),
  IF(AND(OR($B152=10,$B152=11),$M152=OFFSET($M152,-1,0)),OFFSET(N152,-1,0),INT($E152*100000)),
"그외없음"))))))</f>
        <v>Equip2202</v>
      </c>
      <c r="O152">
        <f ca="1">IF(LEN(L152)&lt;&gt;0,
  IF(OR(LEN($J152)=0,LEN($K152)=0),"세 칸 모두 입력",L152),
IF($M152="삭제","삭제",
IF(OR($M152="지정 장비",$M152="캐릭터 상자 일반등급",$M152="캐릭터 상자 영웅등급",$M152="지정 캐릭터",IF(ISERROR(FIND("지정 캐릭터 LBP",$M152)),0,1),$M152="안 지정 캐릭터 영웅등급"),1,
IF($M152="지정 캐릭터 PP",
  IF(AND(OR($B152=10,$B152=11),$M152=OFFSET($M152,-1,0)),OFFSET(O152,-1,0),
    VLOOKUP($M152,$AP:$BB,MATCH($AX$1,$AP$1:$BB$1,0),0)+INT($E152*(VLOOKUP($M152,$AP:$BB,MATCH($AY$1,$AP$1:$BB$1,0),0)-VLOOKUP($M152,$AP:$BB,MATCH($AX$1,$AP$1:$BB$1,0),0)+1))),
IF(OR($M152="안 지정 캐릭터 PP 일반등급",$M152="안 지정 캐릭터 PP 영웅등급"),
  IF(AND(OR($B152=10,$B152=11),$M152=OFFSET($M152,-1,0)),OFFSET(O152,-1,0),
    VLOOKUP($M152,$AP:$BB,MATCH($AX$1,$AP$1:$BB$1,0),0)+INT($E152*(VLOOKUP($M152,$AP:$BB,MATCH($AY$1,$AP$1:$BB$1,0),0)-VLOOKUP($M152,$AP:$BB,MATCH($AX$1,$AP$1:$BB$1,0),0)+1))),
"그외없음")))))</f>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4</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ca="1">IF(OR(ISNUMBER(N152),N152="삭제",ISBLANK(N152)),"",
IF(LEFT(N152,5)="Equip",IF(MID(N152,7,1)="4","전설",""),
IF(LEFT(N152,5)="Actor",IF(MID(N152,7,1)="2","전설",""),
"그외없음")))</f>
        <v/>
      </c>
      <c r="U152" t="s">
        <v>82</v>
      </c>
      <c r="V152" t="s">
        <v>204</v>
      </c>
      <c r="W152">
        <v>1</v>
      </c>
      <c r="X152" t="s">
        <v>125</v>
      </c>
      <c r="Z152">
        <v>3400</v>
      </c>
      <c r="AA152" t="str">
        <f ca="1">IF(ISBLANK(AB152),"",
VLOOKUP(AB152,OFFSET(INDIRECT("$A:$B"),0,MATCH(AB$1&amp;"_Verify",INDIRECT("$1:$1"),0)-1),2,0)
)</f>
        <v>fe</v>
      </c>
      <c r="AB152" t="s">
        <v>82</v>
      </c>
      <c r="AC152" t="s">
        <v>446</v>
      </c>
      <c r="AD152">
        <v>1</v>
      </c>
      <c r="AE152" t="s">
        <v>125</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IF(OR(ISNUMBER(AC152),AC152="삭제",ISBLANK(AC152)),"",
IF(LEFT(AC152,5)="Equip",IF(MID(AC152,7,1)="4","전설",""),
IF(LEFT(AC152,5)="Actor",IF(MID(AC152,7,1)="2","전설",""),
"그외없음")))</f>
        <v/>
      </c>
      <c r="AJ152" t="str">
        <f>IF(ISBLANK($AB152),"",
IF(AND($B152&gt;=VLOOKUP($AB152,$AP:$AS,3,0),$B152&lt;=VLOOKUP($AB152,$AP:$AS,4,0)),"","슬롯타입이상"))</f>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ca="1">IF(ROW()=2,AN152,OFFSET(AM152,-1,0)&amp;IF(LEN(AN152)=0,"",","&amp;AN152))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v>
      </c>
      <c r="AN152" t="str">
        <f ca="1">IF(AL152&lt;&gt;1,"",
"{"""&amp;A$1&amp;""":"&amp;A152
&amp;","""&amp;B$1&amp;""":"&amp;B152
&amp;IF(LEN(AA152)=0,"",","""&amp;AA$1&amp;""":"""&amp;AA152&amp;"""")
&amp;IF(LEN(AC152)=0,"",","""&amp;AC$1&amp;""":"""&amp;AC152&amp;"""")
&amp;IF(LEN(AD152)=0,"",","""&amp;AD$1&amp;""":"&amp;AD152)
&amp;IF(LEN(AE152)=0,"",","""&amp;AE$1&amp;""":"""&amp;AE152&amp;"""")
&amp;IF(LEN(AF152)=0,"",","""&amp;AF$1&amp;""":"&amp;AF152)
&amp;IF(LEN(AG152)=0,"",","""&amp;AG$1&amp;""":"&amp;AG152)&amp;"}")</f>
        <v>{"dy":16,"sl":0,"tp":"fe","vl":"Equip2201","cn":1,"pt":"GO","pr":3400}</v>
      </c>
    </row>
    <row r="153" spans="1:40">
      <c r="A153">
        <v>16</v>
      </c>
      <c r="B153">
        <v>1</v>
      </c>
      <c r="C153">
        <f>IF(B153&lt;=9,0,
IF(B153=10,1,2))</f>
        <v>0</v>
      </c>
      <c r="D153">
        <f ca="1">RAND()</f>
        <v>0.51353578866273542</v>
      </c>
      <c r="E153">
        <f ca="1">RAND()</f>
        <v>0.42255993331716024</v>
      </c>
      <c r="F153">
        <f ca="1">RAND()</f>
        <v>0.41695790582911374</v>
      </c>
      <c r="G153">
        <f ca="1">RAND()</f>
        <v>1.5883454708181755E-2</v>
      </c>
      <c r="H153">
        <f ca="1">RAND()</f>
        <v>0.58977000550195036</v>
      </c>
      <c r="I153">
        <f ca="1">RAND()</f>
        <v>0.73516079999482686</v>
      </c>
      <c r="M153" t="str">
        <f ca="1">IF(LEN(J153)&lt;&gt;0,J153,VLOOKUP(D153+$B153,$BJ:$BK,MATCH($BK$1,$BJ$1:$BK$1,0),1))</f>
        <v>지정 장비</v>
      </c>
      <c r="N153" t="str">
        <f ca="1">IF(LEN(K153)&lt;&gt;0,
  IF(LEN($J153)=0,"두 칸 모두 입력",
  IF($J153="지정 장비",K153,INDEX($CA:$CA,MATCH(K153,$CB:$CB,0)))),
IF($M153="삭제","삭제",
IF($M153="지정 장비",VLOOKUP($E153,OFFSET($BS:$BV,0,IF($B153=6,1,IF($B153=7,2,0))),MATCH($BV$1,OFFSET($BS$1:$BV$1,0,IF($B153=6,1,IF($B153=7,2,0))),0),1),
IF(OR($M153="캐릭터 상자 일반등급",$M153="캐릭터 상자 영웅등급"),"삭제",
IF(OR($M153="지정 캐릭터",$M153="지정 캐릭터 PP",IF(ISERROR(FIND("지정 캐릭터 LBP",$M153)),0,1)),
  IF(AND(OR($B153=10,$B153=11),$M153=OFFSET($M153,-1,0)),OFFSET(N153,-1,0),VLOOKUP($E153,$BZ:$CA,MATCH($CA$1,$BZ$1:$CA$1,0),1)),
IF(OR($M153="안 지정 캐릭터 영웅등급",$M153="안 지정 캐릭터 PP 일반등급",$M153="안 지정 캐릭터 PP 영웅등급"),
  IF(AND(OR($B153=10,$B153=11),$M153=OFFSET($M153,-1,0)),OFFSET(N153,-1,0),INT($E153*100000)),
"그외없음"))))))</f>
        <v>Equip3301</v>
      </c>
      <c r="O153">
        <f ca="1">IF(LEN(L153)&lt;&gt;0,
  IF(OR(LEN($J153)=0,LEN($K153)=0),"세 칸 모두 입력",L153),
IF($M153="삭제","삭제",
IF(OR($M153="지정 장비",$M153="캐릭터 상자 일반등급",$M153="캐릭터 상자 영웅등급",$M153="지정 캐릭터",IF(ISERROR(FIND("지정 캐릭터 LBP",$M153)),0,1),$M153="안 지정 캐릭터 영웅등급"),1,
IF($M153="지정 캐릭터 PP",
  IF(AND(OR($B153=10,$B153=11),$M153=OFFSET($M153,-1,0)),OFFSET(O153,-1,0),
    VLOOKUP($M153,$AP:$BB,MATCH($AX$1,$AP$1:$BB$1,0),0)+INT($E153*(VLOOKUP($M153,$AP:$BB,MATCH($AY$1,$AP$1:$BB$1,0),0)-VLOOKUP($M153,$AP:$BB,MATCH($AX$1,$AP$1:$BB$1,0),0)+1))),
IF(OR($M153="안 지정 캐릭터 PP 일반등급",$M153="안 지정 캐릭터 PP 영웅등급"),
  IF(AND(OR($B153=10,$B153=11),$M153=OFFSET($M153,-1,0)),OFFSET(O153,-1,0),
    VLOOKUP($M153,$AP:$BB,MATCH($AX$1,$AP$1:$BB$1,0),0)+INT($E153*(VLOOKUP($M153,$AP:$BB,MATCH($AY$1,$AP$1:$BB$1,0),0)-VLOOKUP($M153,$AP:$BB,MATCH($AX$1,$AP$1:$BB$1,0),0)+1))),
"그외없음")))))</f>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12</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ca="1">IF(OR(ISNUMBER(N153),N153="삭제",ISBLANK(N153)),"",
IF(LEFT(N153,5)="Equip",IF(MID(N153,7,1)="4","전설",""),
IF(LEFT(N153,5)="Actor",IF(MID(N153,7,1)="2","전설",""),
"그외없음")))</f>
        <v/>
      </c>
      <c r="U153" t="s">
        <v>82</v>
      </c>
      <c r="V153" t="s">
        <v>178</v>
      </c>
      <c r="W153">
        <v>1</v>
      </c>
      <c r="X153" t="s">
        <v>125</v>
      </c>
      <c r="Z153">
        <v>1200</v>
      </c>
      <c r="AA153" t="str">
        <f ca="1">IF(ISBLANK(AB153),"",
VLOOKUP(AB153,OFFSET(INDIRECT("$A:$B"),0,MATCH(AB$1&amp;"_Verify",INDIRECT("$1:$1"),0)-1),2,0)
)</f>
        <v>fe</v>
      </c>
      <c r="AB153" t="s">
        <v>82</v>
      </c>
      <c r="AC153" t="s">
        <v>453</v>
      </c>
      <c r="AD153">
        <v>1</v>
      </c>
      <c r="AE153" t="s">
        <v>125</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IF(OR(ISNUMBER(AC153),AC153="삭제",ISBLANK(AC153)),"",
IF(LEFT(AC153,5)="Equip",IF(MID(AC153,7,1)="4","전설",""),
IF(LEFT(AC153,5)="Actor",IF(MID(AC153,7,1)="2","전설",""),
"그외없음")))</f>
        <v/>
      </c>
      <c r="AJ153" t="str">
        <f>IF(ISBLANK($AB153),"",
IF(AND($B153&gt;=VLOOKUP($AB153,$AP:$AS,3,0),$B153&lt;=VLOOKUP($AB153,$AP:$AS,4,0)),"","슬롯타입이상"))</f>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원시 부족 지팡이</v>
      </c>
      <c r="AL153">
        <v>1</v>
      </c>
      <c r="AM153" t="str">
        <f ca="1">IF(ROW()=2,AN153,OFFSET(AM153,-1,0)&amp;IF(LEN(AN153)=0,"",","&amp;AN153))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v>
      </c>
      <c r="AN153" t="str">
        <f ca="1">IF(AL153&lt;&gt;1,"",
"{"""&amp;A$1&amp;""":"&amp;A153
&amp;","""&amp;B$1&amp;""":"&amp;B153
&amp;IF(LEN(AA153)=0,"",","""&amp;AA$1&amp;""":"""&amp;AA153&amp;"""")
&amp;IF(LEN(AC153)=0,"",","""&amp;AC$1&amp;""":"""&amp;AC153&amp;"""")
&amp;IF(LEN(AD153)=0,"",","""&amp;AD$1&amp;""":"&amp;AD153)
&amp;IF(LEN(AE153)=0,"",","""&amp;AE$1&amp;""":"""&amp;AE153&amp;"""")
&amp;IF(LEN(AF153)=0,"",","""&amp;AF$1&amp;""":"&amp;AF153)
&amp;IF(LEN(AG153)=0,"",","""&amp;AG$1&amp;""":"&amp;AG153)&amp;"}")</f>
        <v>{"dy":16,"sl":1,"tp":"fe","vl":"Equip3101","cn":1,"pt":"GO","pr":1200}</v>
      </c>
    </row>
    <row r="154" spans="1:40">
      <c r="A154">
        <v>16</v>
      </c>
      <c r="B154">
        <v>2</v>
      </c>
      <c r="C154">
        <f>IF(B154&lt;=9,0,
IF(B154=10,1,2))</f>
        <v>0</v>
      </c>
      <c r="D154">
        <f ca="1">RAND()</f>
        <v>0.69700694039326316</v>
      </c>
      <c r="E154">
        <f ca="1">RAND()</f>
        <v>0.35004320351162432</v>
      </c>
      <c r="F154">
        <f ca="1">RAND()</f>
        <v>0.23145428978521765</v>
      </c>
      <c r="G154">
        <f ca="1">RAND()</f>
        <v>0.73166038025133873</v>
      </c>
      <c r="H154">
        <f ca="1">RAND()</f>
        <v>0.94709663055029614</v>
      </c>
      <c r="I154">
        <f ca="1">RAND()</f>
        <v>0.91021906786568374</v>
      </c>
      <c r="M154" t="str">
        <f ca="1">IF(LEN(J154)&lt;&gt;0,J154,VLOOKUP(D154+$B154,$BJ:$BK,MATCH($BK$1,$BJ$1:$BK$1,0),1))</f>
        <v>안 지정 캐릭터 PP 영웅등급</v>
      </c>
      <c r="N154">
        <f ca="1">IF(LEN(K154)&lt;&gt;0,
  IF(LEN($J154)=0,"두 칸 모두 입력",
  IF($J154="지정 장비",K154,INDEX($CA:$CA,MATCH(K154,$CB:$CB,0)))),
IF($M154="삭제","삭제",
IF($M154="지정 장비",VLOOKUP($E154,OFFSET($BS:$BV,0,IF($B154=6,1,IF($B154=7,2,0))),MATCH($BV$1,OFFSET($BS$1:$BV$1,0,IF($B154=6,1,IF($B154=7,2,0))),0),1),
IF(OR($M154="캐릭터 상자 일반등급",$M154="캐릭터 상자 영웅등급"),"삭제",
IF(OR($M154="지정 캐릭터",$M154="지정 캐릭터 PP",IF(ISERROR(FIND("지정 캐릭터 LBP",$M154)),0,1)),
  IF(AND(OR($B154=10,$B154=11),$M154=OFFSET($M154,-1,0)),OFFSET(N154,-1,0),VLOOKUP($E154,$BZ:$CA,MATCH($CA$1,$BZ$1:$CA$1,0),1)),
IF(OR($M154="안 지정 캐릭터 영웅등급",$M154="안 지정 캐릭터 PP 일반등급",$M154="안 지정 캐릭터 PP 영웅등급"),
  IF(AND(OR($B154=10,$B154=11),$M154=OFFSET($M154,-1,0)),OFFSET(N154,-1,0),INT($E154*100000)),
"그외없음"))))))</f>
        <v>35004</v>
      </c>
      <c r="O154">
        <f ca="1">IF(LEN(L154)&lt;&gt;0,
  IF(OR(LEN($J154)=0,LEN($K154)=0),"세 칸 모두 입력",L154),
IF($M154="삭제","삭제",
IF(OR($M154="지정 장비",$M154="캐릭터 상자 일반등급",$M154="캐릭터 상자 영웅등급",$M154="지정 캐릭터",IF(ISERROR(FIND("지정 캐릭터 LBP",$M154)),0,1),$M154="안 지정 캐릭터 영웅등급"),1,
IF($M154="지정 캐릭터 PP",
  IF(AND(OR($B154=10,$B154=11),$M154=OFFSET($M154,-1,0)),OFFSET(O154,-1,0),
    VLOOKUP($M154,$AP:$BB,MATCH($AX$1,$AP$1:$BB$1,0),0)+INT($E154*(VLOOKUP($M154,$AP:$BB,MATCH($AY$1,$AP$1:$BB$1,0),0)-VLOOKUP($M154,$AP:$BB,MATCH($AX$1,$AP$1:$BB$1,0),0)+1))),
IF(OR($M154="안 지정 캐릭터 PP 일반등급",$M154="안 지정 캐릭터 PP 영웅등급"),
  IF(AND(OR($B154=10,$B154=11),$M154=OFFSET($M154,-1,0)),OFFSET(O154,-1,0),
    VLOOKUP($M154,$AP:$BB,MATCH($AX$1,$AP$1:$BB$1,0),0)+INT($E154*(VLOOKUP($M154,$AP:$BB,MATCH($AY$1,$AP$1:$BB$1,0),0)-VLOOKUP($M154,$AP:$BB,MATCH($AX$1,$AP$1:$BB$1,0),0)+1))),
"그외없음")))))</f>
        <v>7</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ca="1">IF(OR(ISNUMBER(N154),N154="삭제",ISBLANK(N154)),"",
IF(LEFT(N154,5)="Equip",IF(MID(N154,7,1)="4","전설",""),
IF(LEFT(N154,5)="Actor",IF(MID(N154,7,1)="2","전설",""),
"그외없음")))</f>
        <v/>
      </c>
      <c r="U154" t="s">
        <v>91</v>
      </c>
      <c r="V154">
        <v>11315</v>
      </c>
      <c r="W154">
        <v>9</v>
      </c>
      <c r="X154" t="s">
        <v>125</v>
      </c>
      <c r="Z154">
        <v>900</v>
      </c>
      <c r="AA154" t="str">
        <f ca="1">IF(ISBLANK(AB154),"",
VLOOKUP(AB154,OFFSET(INDIRECT("$A:$B"),0,MATCH(AB$1&amp;"_Verify",INDIRECT("$1:$1"),0)-1),2,0)
)</f>
        <v>upn</v>
      </c>
      <c r="AB154" t="s">
        <v>92</v>
      </c>
      <c r="AC154">
        <v>11315</v>
      </c>
      <c r="AD154">
        <v>11</v>
      </c>
      <c r="AE154" t="s">
        <v>355</v>
      </c>
      <c r="AG154">
        <v>3</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IF(OR(ISNUMBER(AC154),AC154="삭제",ISBLANK(AC154)),"",
IF(LEFT(AC154,5)="Equip",IF(MID(AC154,7,1)="4","전설",""),
IF(LEFT(AC154,5)="Actor",IF(MID(AC154,7,1)="2","전설",""),
"그외없음")))</f>
        <v/>
      </c>
      <c r="AJ154" t="str">
        <f>IF(ISBLANK($AB154),"",
IF(AND($B154&gt;=VLOOKUP($AB154,$AP:$AS,3,0),$B154&lt;=VLOOKUP($AB154,$AP:$AS,4,0)),"","슬롯타입이상"))</f>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ca="1">IF(ROW()=2,AN154,OFFSET(AM154,-1,0)&amp;IF(LEN(AN154)=0,"",","&amp;AN154))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v>
      </c>
      <c r="AN154" t="str">
        <f ca="1">IF(AL154&lt;&gt;1,"",
"{"""&amp;A$1&amp;""":"&amp;A154
&amp;","""&amp;B$1&amp;""":"&amp;B154
&amp;IF(LEN(AA154)=0,"",","""&amp;AA$1&amp;""":"""&amp;AA154&amp;"""")
&amp;IF(LEN(AC154)=0,"",","""&amp;AC$1&amp;""":"""&amp;AC154&amp;"""")
&amp;IF(LEN(AD154)=0,"",","""&amp;AD$1&amp;""":"&amp;AD154)
&amp;IF(LEN(AE154)=0,"",","""&amp;AE$1&amp;""":"""&amp;AE154&amp;"""")
&amp;IF(LEN(AF154)=0,"",","""&amp;AF$1&amp;""":"&amp;AF154)
&amp;IF(LEN(AG154)=0,"",","""&amp;AG$1&amp;""":"&amp;AG154)&amp;"}")</f>
        <v>{"dy":16,"sl":2,"tp":"upn","vl":"11315","cn":11,"pt":"DI","pr":3}</v>
      </c>
    </row>
    <row r="155" spans="1:40">
      <c r="A155">
        <v>16</v>
      </c>
      <c r="B155">
        <v>3</v>
      </c>
      <c r="C155">
        <f>IF(B155&lt;=9,0,
IF(B155=10,1,2))</f>
        <v>0</v>
      </c>
      <c r="D155">
        <f ca="1">RAND()</f>
        <v>0.8151132994263155</v>
      </c>
      <c r="E155">
        <f ca="1">RAND()</f>
        <v>2.4678358771047848E-2</v>
      </c>
      <c r="F155">
        <f ca="1">RAND()</f>
        <v>0.61546244859045429</v>
      </c>
      <c r="G155">
        <f ca="1">RAND()</f>
        <v>0.68705856553161571</v>
      </c>
      <c r="H155">
        <f ca="1">RAND()</f>
        <v>0.68133101965499654</v>
      </c>
      <c r="I155">
        <f ca="1">RAND()</f>
        <v>0.89030612397419084</v>
      </c>
      <c r="M155" t="str">
        <f ca="1">IF(LEN(J155)&lt;&gt;0,J155,VLOOKUP(D155+$B155,$BJ:$BK,MATCH($BK$1,$BJ$1:$BK$1,0),1))</f>
        <v>안 지정 캐릭터 PP 일반등급</v>
      </c>
      <c r="N155">
        <f ca="1">IF(LEN(K155)&lt;&gt;0,
  IF(LEN($J155)=0,"두 칸 모두 입력",
  IF($J155="지정 장비",K155,INDEX($CA:$CA,MATCH(K155,$CB:$CB,0)))),
IF($M155="삭제","삭제",
IF($M155="지정 장비",VLOOKUP($E155,OFFSET($BS:$BV,0,IF($B155=6,1,IF($B155=7,2,0))),MATCH($BV$1,OFFSET($BS$1:$BV$1,0,IF($B155=6,1,IF($B155=7,2,0))),0),1),
IF(OR($M155="캐릭터 상자 일반등급",$M155="캐릭터 상자 영웅등급"),"삭제",
IF(OR($M155="지정 캐릭터",$M155="지정 캐릭터 PP",IF(ISERROR(FIND("지정 캐릭터 LBP",$M155)),0,1)),
  IF(AND(OR($B155=10,$B155=11),$M155=OFFSET($M155,-1,0)),OFFSET(N155,-1,0),VLOOKUP($E155,$BZ:$CA,MATCH($CA$1,$BZ$1:$CA$1,0),1)),
IF(OR($M155="안 지정 캐릭터 영웅등급",$M155="안 지정 캐릭터 PP 일반등급",$M155="안 지정 캐릭터 PP 영웅등급"),
  IF(AND(OR($B155=10,$B155=11),$M155=OFFSET($M155,-1,0)),OFFSET(N155,-1,0),INT($E155*100000)),
"그외없음"))))))</f>
        <v>2467</v>
      </c>
      <c r="O155">
        <f ca="1">IF(LEN(L155)&lt;&gt;0,
  IF(OR(LEN($J155)=0,LEN($K155)=0),"세 칸 모두 입력",L155),
IF($M155="삭제","삭제",
IF(OR($M155="지정 장비",$M155="캐릭터 상자 일반등급",$M155="캐릭터 상자 영웅등급",$M155="지정 캐릭터",IF(ISERROR(FIND("지정 캐릭터 LBP",$M155)),0,1),$M155="안 지정 캐릭터 영웅등급"),1,
IF($M155="지정 캐릭터 PP",
  IF(AND(OR($B155=10,$B155=11),$M155=OFFSET($M155,-1,0)),OFFSET(O155,-1,0),
    VLOOKUP($M155,$AP:$BB,MATCH($AX$1,$AP$1:$BB$1,0),0)+INT($E155*(VLOOKUP($M155,$AP:$BB,MATCH($AY$1,$AP$1:$BB$1,0),0)-VLOOKUP($M155,$AP:$BB,MATCH($AX$1,$AP$1:$BB$1,0),0)+1))),
IF(OR($M155="안 지정 캐릭터 PP 일반등급",$M155="안 지정 캐릭터 PP 영웅등급"),
  IF(AND(OR($B155=10,$B155=11),$M155=OFFSET($M155,-1,0)),OFFSET(O155,-1,0),
    VLOOKUP($M155,$AP:$BB,MATCH($AX$1,$AP$1:$BB$1,0),0)+INT($E155*(VLOOKUP($M155,$AP:$BB,MATCH($AY$1,$AP$1:$BB$1,0),0)-VLOOKUP($M155,$AP:$BB,MATCH($AX$1,$AP$1:$BB$1,0),0)+1))),
"그외없음")))))</f>
        <v>3</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900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ca="1">IF(OR(ISNUMBER(N155),N155="삭제",ISBLANK(N155)),"",
IF(LEFT(N155,5)="Equip",IF(MID(N155,7,1)="4","전설",""),
IF(LEFT(N155,5)="Actor",IF(MID(N155,7,1)="2","전설",""),
"그외없음")))</f>
        <v/>
      </c>
      <c r="U155" t="s">
        <v>91</v>
      </c>
      <c r="V155">
        <v>85863</v>
      </c>
      <c r="W155">
        <v>14</v>
      </c>
      <c r="X155" t="s">
        <v>125</v>
      </c>
      <c r="Z155">
        <v>1400</v>
      </c>
      <c r="AA155" t="str">
        <f ca="1">IF(ISBLANK(AB155),"",
VLOOKUP(AB155,OFFSET(INDIRECT("$A:$B"),0,MATCH(AB$1&amp;"_Verify",INDIRECT("$1:$1"),0)-1),2,0)
)</f>
        <v>fe</v>
      </c>
      <c r="AB155" t="s">
        <v>82</v>
      </c>
      <c r="AC155" t="s">
        <v>520</v>
      </c>
      <c r="AD155">
        <v>1</v>
      </c>
      <c r="AE155" t="s">
        <v>129</v>
      </c>
      <c r="AF155">
        <v>159</v>
      </c>
      <c r="AG155">
        <v>99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IF(OR(ISNUMBER(AC155),AC155="삭제",ISBLANK(AC155)),"",
IF(LEFT(AC155,5)="Equip",IF(MID(AC155,7,1)="4","전설",""),
IF(LEFT(AC155,5)="Actor",IF(MID(AC155,7,1)="2","전설",""),
"그외없음")))</f>
        <v>전설</v>
      </c>
      <c r="AJ155" t="str">
        <f>IF(ISBLANK($AB155),"",
IF(AND($B155&gt;=VLOOKUP($AB155,$AP:$AS,3,0),$B155&lt;=VLOOKUP($AB155,$AP:$AS,4,0)),"","슬롯타입이상"))</f>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ca="1">IF(ROW()=2,AN155,OFFSET(AM155,-1,0)&amp;IF(LEN(AN155)=0,"",","&amp;AN155))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v>
      </c>
      <c r="AN155" t="str">
        <f ca="1">IF(AL155&lt;&gt;1,"",
"{"""&amp;A$1&amp;""":"&amp;A155
&amp;","""&amp;B$1&amp;""":"&amp;B155
&amp;IF(LEN(AA155)=0,"",","""&amp;AA$1&amp;""":"""&amp;AA155&amp;"""")
&amp;IF(LEN(AC155)=0,"",","""&amp;AC$1&amp;""":"""&amp;AC155&amp;"""")
&amp;IF(LEN(AD155)=0,"",","""&amp;AD$1&amp;""":"&amp;AD155)
&amp;IF(LEN(AE155)=0,"",","""&amp;AE$1&amp;""":"""&amp;AE155&amp;"""")
&amp;IF(LEN(AF155)=0,"",","""&amp;AF$1&amp;""":"&amp;AF155)
&amp;IF(LEN(AG155)=0,"",","""&amp;AG$1&amp;""":"&amp;AG155)&amp;"}")</f>
        <v>{"dy":16,"sl":3,"tp":"fe","vl":"Equip2401","cn":1,"pt":"DI","pp":159,"pr":99}</v>
      </c>
    </row>
    <row r="156" spans="1:40">
      <c r="A156">
        <v>16</v>
      </c>
      <c r="B156">
        <v>4</v>
      </c>
      <c r="C156">
        <f>IF(B156&lt;=9,0,
IF(B156=10,1,2))</f>
        <v>0</v>
      </c>
      <c r="D156">
        <f ca="1">RAND()</f>
        <v>0.20989295636580196</v>
      </c>
      <c r="E156">
        <f ca="1">RAND()</f>
        <v>0.88344106195045413</v>
      </c>
      <c r="F156">
        <f ca="1">RAND()</f>
        <v>0.49084863715895111</v>
      </c>
      <c r="G156">
        <f ca="1">RAND()</f>
        <v>4.2654669211973251E-2</v>
      </c>
      <c r="H156">
        <f ca="1">RAND()</f>
        <v>0.14851472626374862</v>
      </c>
      <c r="I156">
        <f ca="1">RAND()</f>
        <v>6.31117562938871E-2</v>
      </c>
      <c r="M156" t="str">
        <f ca="1">IF(LEN(J156)&lt;&gt;0,J156,VLOOKUP(D156+$B156,$BJ:$BK,MATCH($BK$1,$BJ$1:$BK$1,0),1))</f>
        <v>안 지정 캐릭터 PP 일반등급</v>
      </c>
      <c r="N156">
        <f ca="1">IF(LEN(K156)&lt;&gt;0,
  IF(LEN($J156)=0,"두 칸 모두 입력",
  IF($J156="지정 장비",K156,INDEX($CA:$CA,MATCH(K156,$CB:$CB,0)))),
IF($M156="삭제","삭제",
IF($M156="지정 장비",VLOOKUP($E156,OFFSET($BS:$BV,0,IF($B156=6,1,IF($B156=7,2,0))),MATCH($BV$1,OFFSET($BS$1:$BV$1,0,IF($B156=6,1,IF($B156=7,2,0))),0),1),
IF(OR($M156="캐릭터 상자 일반등급",$M156="캐릭터 상자 영웅등급"),"삭제",
IF(OR($M156="지정 캐릭터",$M156="지정 캐릭터 PP",IF(ISERROR(FIND("지정 캐릭터 LBP",$M156)),0,1)),
  IF(AND(OR($B156=10,$B156=11),$M156=OFFSET($M156,-1,0)),OFFSET(N156,-1,0),VLOOKUP($E156,$BZ:$CA,MATCH($CA$1,$BZ$1:$CA$1,0),1)),
IF(OR($M156="안 지정 캐릭터 영웅등급",$M156="안 지정 캐릭터 PP 일반등급",$M156="안 지정 캐릭터 PP 영웅등급"),
  IF(AND(OR($B156=10,$B156=11),$M156=OFFSET($M156,-1,0)),OFFSET(N156,-1,0),INT($E156*100000)),
"그외없음"))))))</f>
        <v>88344</v>
      </c>
      <c r="O156">
        <f ca="1">IF(LEN(L156)&lt;&gt;0,
  IF(OR(LEN($J156)=0,LEN($K156)=0),"세 칸 모두 입력",L156),
IF($M156="삭제","삭제",
IF(OR($M156="지정 장비",$M156="캐릭터 상자 일반등급",$M156="캐릭터 상자 영웅등급",$M156="지정 캐릭터",IF(ISERROR(FIND("지정 캐릭터 LBP",$M156)),0,1),$M156="안 지정 캐릭터 영웅등급"),1,
IF($M156="지정 캐릭터 PP",
  IF(AND(OR($B156=10,$B156=11),$M156=OFFSET($M156,-1,0)),OFFSET(O156,-1,0),
    VLOOKUP($M156,$AP:$BB,MATCH($AX$1,$AP$1:$BB$1,0),0)+INT($E156*(VLOOKUP($M156,$AP:$BB,MATCH($AY$1,$AP$1:$BB$1,0),0)-VLOOKUP($M156,$AP:$BB,MATCH($AX$1,$AP$1:$BB$1,0),0)+1))),
IF(OR($M156="안 지정 캐릭터 PP 일반등급",$M156="안 지정 캐릭터 PP 영웅등급"),
  IF(AND(OR($B156=10,$B156=11),$M156=OFFSET($M156,-1,0)),OFFSET(O156,-1,0),
    VLOOKUP($M156,$AP:$BB,MATCH($AX$1,$AP$1:$BB$1,0),0)+INT($E156*(VLOOKUP($M156,$AP:$BB,MATCH($AY$1,$AP$1:$BB$1,0),0)-VLOOKUP($M156,$AP:$BB,MATCH($AX$1,$AP$1:$BB$1,0),0)+1))),
"그외없음")))))</f>
        <v>13</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ca="1">IF(OR(ISNUMBER(N156),N156="삭제",ISBLANK(N156)),"",
IF(LEFT(N156,5)="Equip",IF(MID(N156,7,1)="4","전설",""),
IF(LEFT(N156,5)="Actor",IF(MID(N156,7,1)="2","전설",""),
"그외없음")))</f>
        <v/>
      </c>
      <c r="U156" t="s">
        <v>92</v>
      </c>
      <c r="V156">
        <v>83631</v>
      </c>
      <c r="W156">
        <v>14</v>
      </c>
      <c r="X156" t="s">
        <v>125</v>
      </c>
      <c r="Z156">
        <v>1400</v>
      </c>
      <c r="AA156" t="str">
        <f ca="1">IF(ISBLANK(AB156),"",
VLOOKUP(AB156,OFFSET(INDIRECT("$A:$B"),0,MATCH(AB$1&amp;"_Verify",INDIRECT("$1:$1"),0)-1),2,0)
)</f>
        <v>upn</v>
      </c>
      <c r="AB156" t="s">
        <v>92</v>
      </c>
      <c r="AC156">
        <v>83631</v>
      </c>
      <c r="AD156">
        <v>6</v>
      </c>
      <c r="AE156" t="s">
        <v>125</v>
      </c>
      <c r="AG156">
        <v>1800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IF(OR(ISNUMBER(AC156),AC156="삭제",ISBLANK(AC156)),"",
IF(LEFT(AC156,5)="Equip",IF(MID(AC156,7,1)="4","전설",""),
IF(LEFT(AC156,5)="Actor",IF(MID(AC156,7,1)="2","전설",""),
"그외없음")))</f>
        <v/>
      </c>
      <c r="AJ156" t="str">
        <f>IF(ISBLANK($AB156),"",
IF(AND($B156&gt;=VLOOKUP($AB156,$AP:$AS,3,0),$B156&lt;=VLOOKUP($AB156,$AP:$AS,4,0)),"","슬롯타입이상"))</f>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ca="1">IF(ROW()=2,AN156,OFFSET(AM156,-1,0)&amp;IF(LEN(AN156)=0,"",","&amp;AN156))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v>
      </c>
      <c r="AN156" t="str">
        <f ca="1">IF(AL156&lt;&gt;1,"",
"{"""&amp;A$1&amp;""":"&amp;A156
&amp;","""&amp;B$1&amp;""":"&amp;B156
&amp;IF(LEN(AA156)=0,"",","""&amp;AA$1&amp;""":"""&amp;AA156&amp;"""")
&amp;IF(LEN(AC156)=0,"",","""&amp;AC$1&amp;""":"""&amp;AC156&amp;"""")
&amp;IF(LEN(AD156)=0,"",","""&amp;AD$1&amp;""":"&amp;AD156)
&amp;IF(LEN(AE156)=0,"",","""&amp;AE$1&amp;""":"""&amp;AE156&amp;"""")
&amp;IF(LEN(AF156)=0,"",","""&amp;AF$1&amp;""":"&amp;AF156)
&amp;IF(LEN(AG156)=0,"",","""&amp;AG$1&amp;""":"&amp;AG156)&amp;"}")</f>
        <v>{"dy":16,"sl":4,"tp":"upn","vl":"83631","cn":6,"pt":"GO","pr":1800}</v>
      </c>
    </row>
    <row r="157" spans="1:40">
      <c r="A157">
        <v>16</v>
      </c>
      <c r="B157">
        <v>5</v>
      </c>
      <c r="C157">
        <f>IF(B157&lt;=9,0,
IF(B157=10,1,2))</f>
        <v>0</v>
      </c>
      <c r="D157">
        <f ca="1">RAND()</f>
        <v>0.96261041944471626</v>
      </c>
      <c r="E157">
        <f ca="1">RAND()</f>
        <v>0.90566017425357748</v>
      </c>
      <c r="F157">
        <f ca="1">RAND()</f>
        <v>0.76963932198341189</v>
      </c>
      <c r="G157">
        <f ca="1">RAND()</f>
        <v>0.96075725630725617</v>
      </c>
      <c r="H157">
        <f ca="1">RAND()</f>
        <v>0.55338041622496781</v>
      </c>
      <c r="I157">
        <f ca="1">RAND()</f>
        <v>0.17428061462742417</v>
      </c>
      <c r="M157" t="str">
        <f ca="1">IF(LEN(J157)&lt;&gt;0,J157,VLOOKUP(D157+$B157,$BJ:$BK,MATCH($BK$1,$BJ$1:$BK$1,0),1))</f>
        <v>안 지정 캐릭터 PP 일반등급</v>
      </c>
      <c r="N157">
        <f ca="1">IF(LEN(K157)&lt;&gt;0,
  IF(LEN($J157)=0,"두 칸 모두 입력",
  IF($J157="지정 장비",K157,INDEX($CA:$CA,MATCH(K157,$CB:$CB,0)))),
IF($M157="삭제","삭제",
IF($M157="지정 장비",VLOOKUP($E157,OFFSET($BS:$BV,0,IF($B157=6,1,IF($B157=7,2,0))),MATCH($BV$1,OFFSET($BS$1:$BV$1,0,IF($B157=6,1,IF($B157=7,2,0))),0),1),
IF(OR($M157="캐릭터 상자 일반등급",$M157="캐릭터 상자 영웅등급"),"삭제",
IF(OR($M157="지정 캐릭터",$M157="지정 캐릭터 PP",IF(ISERROR(FIND("지정 캐릭터 LBP",$M157)),0,1)),
  IF(AND(OR($B157=10,$B157=11),$M157=OFFSET($M157,-1,0)),OFFSET(N157,-1,0),VLOOKUP($E157,$BZ:$CA,MATCH($CA$1,$BZ$1:$CA$1,0),1)),
IF(OR($M157="안 지정 캐릭터 영웅등급",$M157="안 지정 캐릭터 PP 일반등급",$M157="안 지정 캐릭터 PP 영웅등급"),
  IF(AND(OR($B157=10,$B157=11),$M157=OFFSET($M157,-1,0)),OFFSET(N157,-1,0),INT($E157*100000)),
"그외없음"))))))</f>
        <v>90566</v>
      </c>
      <c r="O157">
        <f ca="1">IF(LEN(L157)&lt;&gt;0,
  IF(OR(LEN($J157)=0,LEN($K157)=0),"세 칸 모두 입력",L157),
IF($M157="삭제","삭제",
IF(OR($M157="지정 장비",$M157="캐릭터 상자 일반등급",$M157="캐릭터 상자 영웅등급",$M157="지정 캐릭터",IF(ISERROR(FIND("지정 캐릭터 LBP",$M157)),0,1),$M157="안 지정 캐릭터 영웅등급"),1,
IF($M157="지정 캐릭터 PP",
  IF(AND(OR($B157=10,$B157=11),$M157=OFFSET($M157,-1,0)),OFFSET(O157,-1,0),
    VLOOKUP($M157,$AP:$BB,MATCH($AX$1,$AP$1:$BB$1,0),0)+INT($E157*(VLOOKUP($M157,$AP:$BB,MATCH($AY$1,$AP$1:$BB$1,0),0)-VLOOKUP($M157,$AP:$BB,MATCH($AX$1,$AP$1:$BB$1,0),0)+1))),
IF(OR($M157="안 지정 캐릭터 PP 일반등급",$M157="안 지정 캐릭터 PP 영웅등급"),
  IF(AND(OR($B157=10,$B157=11),$M157=OFFSET($M157,-1,0)),OFFSET(O157,-1,0),
    VLOOKUP($M157,$AP:$BB,MATCH($AX$1,$AP$1:$BB$1,0),0)+INT($E157*(VLOOKUP($M157,$AP:$BB,MATCH($AY$1,$AP$1:$BB$1,0),0)-VLOOKUP($M157,$AP:$BB,MATCH($AX$1,$AP$1:$BB$1,0),0)+1))),
"그외없음")))))</f>
        <v>13</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3900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ca="1">IF(OR(ISNUMBER(N157),N157="삭제",ISBLANK(N157)),"",
IF(LEFT(N157,5)="Equip",IF(MID(N157,7,1)="4","전설",""),
IF(LEFT(N157,5)="Actor",IF(MID(N157,7,1)="2","전설",""),
"그외없음")))</f>
        <v/>
      </c>
      <c r="U157" t="s">
        <v>82</v>
      </c>
      <c r="V157" t="s">
        <v>187</v>
      </c>
      <c r="W157">
        <v>1</v>
      </c>
      <c r="X157" t="s">
        <v>125</v>
      </c>
      <c r="Z157">
        <v>7900</v>
      </c>
      <c r="AA157" t="str">
        <f ca="1">IF(ISBLANK(AB157),"",
VLOOKUP(AB157,OFFSET(INDIRECT("$A:$B"),0,MATCH(AB$1&amp;"_Verify",INDIRECT("$1:$1"),0)-1),2,0)
)</f>
        <v>fe</v>
      </c>
      <c r="AB157" t="s">
        <v>82</v>
      </c>
      <c r="AC157" t="s">
        <v>412</v>
      </c>
      <c r="AD157">
        <v>1</v>
      </c>
      <c r="AE157" t="s">
        <v>125</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IF(OR(ISNUMBER(AC157),AC157="삭제",ISBLANK(AC157)),"",
IF(LEFT(AC157,5)="Equip",IF(MID(AC157,7,1)="4","전설",""),
IF(LEFT(AC157,5)="Actor",IF(MID(AC157,7,1)="2","전설",""),
"그외없음")))</f>
        <v/>
      </c>
      <c r="AJ157" t="str">
        <f>IF(ISBLANK($AB157),"",
IF(AND($B157&gt;=VLOOKUP($AB157,$AP:$AS,3,0),$B157&lt;=VLOOKUP($AB157,$AP:$AS,4,0)),"","슬롯타입이상"))</f>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성스러운 휘장</v>
      </c>
      <c r="AL157">
        <v>1</v>
      </c>
      <c r="AM157" t="str">
        <f ca="1">IF(ROW()=2,AN157,OFFSET(AM157,-1,0)&amp;IF(LEN(AN157)=0,"",","&amp;AN157))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v>
      </c>
      <c r="AN157" t="str">
        <f ca="1">IF(AL157&lt;&gt;1,"",
"{"""&amp;A$1&amp;""":"&amp;A157
&amp;","""&amp;B$1&amp;""":"&amp;B157
&amp;IF(LEN(AA157)=0,"",","""&amp;AA$1&amp;""":"""&amp;AA157&amp;"""")
&amp;IF(LEN(AC157)=0,"",","""&amp;AC$1&amp;""":"""&amp;AC157&amp;"""")
&amp;IF(LEN(AD157)=0,"",","""&amp;AD$1&amp;""":"&amp;AD157)
&amp;IF(LEN(AE157)=0,"",","""&amp;AE$1&amp;""":"""&amp;AE157&amp;"""")
&amp;IF(LEN(AF157)=0,"",","""&amp;AF$1&amp;""":"&amp;AF157)
&amp;IF(LEN(AG157)=0,"",","""&amp;AG$1&amp;""":"&amp;AG157)&amp;"}")</f>
        <v>{"dy":16,"sl":5,"tp":"fe","vl":"Equip5201","cn":1,"pt":"GO","pr":2700}</v>
      </c>
    </row>
    <row r="158" spans="1:40">
      <c r="A158">
        <v>16</v>
      </c>
      <c r="B158">
        <v>6</v>
      </c>
      <c r="C158">
        <f>IF(B158&lt;=9,0,
IF(B158=10,1,2))</f>
        <v>0</v>
      </c>
      <c r="D158">
        <f ca="1">RAND()</f>
        <v>0.48978332081718123</v>
      </c>
      <c r="E158">
        <f ca="1">RAND()</f>
        <v>0.5799785986669117</v>
      </c>
      <c r="F158">
        <f ca="1">RAND()</f>
        <v>0.98229926030079562</v>
      </c>
      <c r="G158">
        <f ca="1">RAND()</f>
        <v>0.83278674669156483</v>
      </c>
      <c r="H158">
        <f ca="1">RAND()</f>
        <v>0.1477455127384264</v>
      </c>
      <c r="I158">
        <f ca="1">RAND()</f>
        <v>0.45013152710595805</v>
      </c>
      <c r="M158" t="str">
        <f ca="1">IF(LEN(J158)&lt;&gt;0,J158,VLOOKUP(D158+$B158,$BJ:$BK,MATCH($BK$1,$BJ$1:$BK$1,0),1))</f>
        <v>지정 장비</v>
      </c>
      <c r="N158" t="str">
        <f ca="1">IF(LEN(K158)&lt;&gt;0,
  IF(LEN($J158)=0,"두 칸 모두 입력",
  IF($J158="지정 장비",K158,INDEX($CA:$CA,MATCH(K158,$CB:$CB,0)))),
IF($M158="삭제","삭제",
IF($M158="지정 장비",VLOOKUP($E158,OFFSET($BS:$BV,0,IF($B158=6,1,IF($B158=7,2,0))),MATCH($BV$1,OFFSET($BS$1:$BV$1,0,IF($B158=6,1,IF($B158=7,2,0))),0),1),
IF(OR($M158="캐릭터 상자 일반등급",$M158="캐릭터 상자 영웅등급"),"삭제",
IF(OR($M158="지정 캐릭터",$M158="지정 캐릭터 PP",IF(ISERROR(FIND("지정 캐릭터 LBP",$M158)),0,1)),
  IF(AND(OR($B158=10,$B158=11),$M158=OFFSET($M158,-1,0)),OFFSET(N158,-1,0),VLOOKUP($E158,$BZ:$CA,MATCH($CA$1,$BZ$1:$CA$1,0),1)),
IF(OR($M158="안 지정 캐릭터 영웅등급",$M158="안 지정 캐릭터 PP 일반등급",$M158="안 지정 캐릭터 PP 영웅등급"),
  IF(AND(OR($B158=10,$B158=11),$M158=OFFSET($M158,-1,0)),OFFSET(N158,-1,0),INT($E158*100000)),
"그외없음"))))))</f>
        <v>Equip6201</v>
      </c>
      <c r="O158">
        <f ca="1">IF(LEN(L158)&lt;&gt;0,
  IF(OR(LEN($J158)=0,LEN($K158)=0),"세 칸 모두 입력",L158),
IF($M158="삭제","삭제",
IF(OR($M158="지정 장비",$M158="캐릭터 상자 일반등급",$M158="캐릭터 상자 영웅등급",$M158="지정 캐릭터",IF(ISERROR(FIND("지정 캐릭터 LBP",$M158)),0,1),$M158="안 지정 캐릭터 영웅등급"),1,
IF($M158="지정 캐릭터 PP",
  IF(AND(OR($B158=10,$B158=11),$M158=OFFSET($M158,-1,0)),OFFSET(O158,-1,0),
    VLOOKUP($M158,$AP:$BB,MATCH($AX$1,$AP$1:$BB$1,0),0)+INT($E158*(VLOOKUP($M158,$AP:$BB,MATCH($AY$1,$AP$1:$BB$1,0),0)-VLOOKUP($M158,$AP:$BB,MATCH($AX$1,$AP$1:$BB$1,0),0)+1))),
IF(OR($M158="안 지정 캐릭터 PP 일반등급",$M158="안 지정 캐릭터 PP 영웅등급"),
  IF(AND(OR($B158=10,$B158=11),$M158=OFFSET($M158,-1,0)),OFFSET(O158,-1,0),
    VLOOKUP($M158,$AP:$BB,MATCH($AX$1,$AP$1:$BB$1,0),0)+INT($E158*(VLOOKUP($M158,$AP:$BB,MATCH($AY$1,$AP$1:$BB$1,0),0)-VLOOKUP($M158,$AP:$BB,MATCH($AX$1,$AP$1:$BB$1,0),0)+1))),
"그외없음")))))</f>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9300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ca="1">IF(OR(ISNUMBER(N158),N158="삭제",ISBLANK(N158)),"",
IF(LEFT(N158,5)="Equip",IF(MID(N158,7,1)="4","전설",""),
IF(LEFT(N158,5)="Actor",IF(MID(N158,7,1)="2","전설",""),
"그외없음")))</f>
        <v/>
      </c>
      <c r="U158" t="s">
        <v>82</v>
      </c>
      <c r="V158" t="s">
        <v>191</v>
      </c>
      <c r="W158">
        <v>1</v>
      </c>
      <c r="X158" t="s">
        <v>125</v>
      </c>
      <c r="Z158">
        <v>2100</v>
      </c>
      <c r="AA158" t="str">
        <f ca="1">IF(ISBLANK(AB158),"",
VLOOKUP(AB158,OFFSET(INDIRECT("$A:$B"),0,MATCH(AB$1&amp;"_Verify",INDIRECT("$1:$1"),0)-1),2,0)
)</f>
        <v>uph</v>
      </c>
      <c r="AB158" t="s">
        <v>91</v>
      </c>
      <c r="AC158">
        <v>85863</v>
      </c>
      <c r="AD158">
        <v>14</v>
      </c>
      <c r="AE158" t="s">
        <v>125</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IF(OR(ISNUMBER(AC158),AC158="삭제",ISBLANK(AC158)),"",
IF(LEFT(AC158,5)="Equip",IF(MID(AC158,7,1)="4","전설",""),
IF(LEFT(AC158,5)="Actor",IF(MID(AC158,7,1)="2","전설",""),
"그외없음")))</f>
        <v/>
      </c>
      <c r="AJ158" t="str">
        <f>IF(ISBLANK($AB158),"",
IF(AND($B158&gt;=VLOOKUP($AB158,$AP:$AS,3,0),$B158&lt;=VLOOKUP($AB158,$AP:$AS,4,0)),"","슬롯타입이상"))</f>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ca="1">IF(ROW()=2,AN158,OFFSET(AM158,-1,0)&amp;IF(LEN(AN158)=0,"",","&amp;AN158))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v>
      </c>
      <c r="AN158" t="str">
        <f ca="1">IF(AL158&lt;&gt;1,"",
"{"""&amp;A$1&amp;""":"&amp;A158
&amp;","""&amp;B$1&amp;""":"&amp;B158
&amp;IF(LEN(AA158)=0,"",","""&amp;AA$1&amp;""":"""&amp;AA158&amp;"""")
&amp;IF(LEN(AC158)=0,"",","""&amp;AC$1&amp;""":"""&amp;AC158&amp;"""")
&amp;IF(LEN(AD158)=0,"",","""&amp;AD$1&amp;""":"&amp;AD158)
&amp;IF(LEN(AE158)=0,"",","""&amp;AE$1&amp;""":"""&amp;AE158&amp;"""")
&amp;IF(LEN(AF158)=0,"",","""&amp;AF$1&amp;""":"&amp;AF158)
&amp;IF(LEN(AG158)=0,"",","""&amp;AG$1&amp;""":"&amp;AG158)&amp;"}")</f>
        <v>{"dy":16,"sl":6,"tp":"uph","vl":"85863","cn":14,"pt":"GO","pr":4200}</v>
      </c>
    </row>
    <row r="159" spans="1:40">
      <c r="A159">
        <v>16</v>
      </c>
      <c r="B159">
        <v>7</v>
      </c>
      <c r="C159">
        <f>IF(B159&lt;=9,0,
IF(B159=10,1,2))</f>
        <v>0</v>
      </c>
      <c r="D159">
        <f ca="1">RAND()</f>
        <v>0.11744847811571335</v>
      </c>
      <c r="E159">
        <f ca="1">RAND()</f>
        <v>5.0497834954168708E-2</v>
      </c>
      <c r="F159">
        <f ca="1">RAND()</f>
        <v>6.9989081038836054E-2</v>
      </c>
      <c r="G159">
        <f ca="1">RAND()</f>
        <v>0.95833847821865725</v>
      </c>
      <c r="H159">
        <f ca="1">RAND()</f>
        <v>0.15185505305534541</v>
      </c>
      <c r="I159">
        <f ca="1">RAND()</f>
        <v>0.69003450697741053</v>
      </c>
      <c r="M159" t="str">
        <f ca="1">IF(LEN(J159)&lt;&gt;0,J159,VLOOKUP(D159+$B159,$BJ:$BK,MATCH($BK$1,$BJ$1:$BK$1,0),1))</f>
        <v>지정 장비</v>
      </c>
      <c r="N159" t="str">
        <f ca="1">IF(LEN(K159)&lt;&gt;0,
  IF(LEN($J159)=0,"두 칸 모두 입력",
  IF($J159="지정 장비",K159,INDEX($CA:$CA,MATCH(K159,$CB:$CB,0)))),
IF($M159="삭제","삭제",
IF($M159="지정 장비",VLOOKUP($E159,OFFSET($BS:$BV,0,IF($B159=6,1,IF($B159=7,2,0))),MATCH($BV$1,OFFSET($BS$1:$BV$1,0,IF($B159=6,1,IF($B159=7,2,0))),0),1),
IF(OR($M159="캐릭터 상자 일반등급",$M159="캐릭터 상자 영웅등급"),"삭제",
IF(OR($M159="지정 캐릭터",$M159="지정 캐릭터 PP",IF(ISERROR(FIND("지정 캐릭터 LBP",$M159)),0,1)),
  IF(AND(OR($B159=10,$B159=11),$M159=OFFSET($M159,-1,0)),OFFSET(N159,-1,0),VLOOKUP($E159,$BZ:$CA,MATCH($CA$1,$BZ$1:$CA$1,0),1)),
IF(OR($M159="안 지정 캐릭터 영웅등급",$M159="안 지정 캐릭터 PP 일반등급",$M159="안 지정 캐릭터 PP 영웅등급"),
  IF(AND(OR($B159=10,$B159=11),$M159=OFFSET($M159,-1,0)),OFFSET(N159,-1,0),INT($E159*100000)),
"그외없음"))))))</f>
        <v>Equip0201</v>
      </c>
      <c r="O159">
        <f ca="1">IF(LEN(L159)&lt;&gt;0,
  IF(OR(LEN($J159)=0,LEN($K159)=0),"세 칸 모두 입력",L159),
IF($M159="삭제","삭제",
IF(OR($M159="지정 장비",$M159="캐릭터 상자 일반등급",$M159="캐릭터 상자 영웅등급",$M159="지정 캐릭터",IF(ISERROR(FIND("지정 캐릭터 LBP",$M159)),0,1),$M159="안 지정 캐릭터 영웅등급"),1,
IF($M159="지정 캐릭터 PP",
  IF(AND(OR($B159=10,$B159=11),$M159=OFFSET($M159,-1,0)),OFFSET(O159,-1,0),
    VLOOKUP($M159,$AP:$BB,MATCH($AX$1,$AP$1:$BB$1,0),0)+INT($E159*(VLOOKUP($M159,$AP:$BB,MATCH($AY$1,$AP$1:$BB$1,0),0)-VLOOKUP($M159,$AP:$BB,MATCH($AX$1,$AP$1:$BB$1,0),0)+1))),
IF(OR($M159="안 지정 캐릭터 PP 일반등급",$M159="안 지정 캐릭터 PP 영웅등급"),
  IF(AND(OR($B159=10,$B159=11),$M159=OFFSET($M159,-1,0)),OFFSET(O159,-1,0),
    VLOOKUP($M159,$AP:$BB,MATCH($AX$1,$AP$1:$BB$1,0),0)+INT($E159*(VLOOKUP($M159,$AP:$BB,MATCH($AY$1,$AP$1:$BB$1,0),0)-VLOOKUP($M159,$AP:$BB,MATCH($AX$1,$AP$1:$BB$1,0),0)+1))),
"그외없음")))))</f>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3200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ca="1">IF(OR(ISNUMBER(N159),N159="삭제",ISBLANK(N159)),"",
IF(LEFT(N159,5)="Equip",IF(MID(N159,7,1)="4","전설",""),
IF(LEFT(N159,5)="Actor",IF(MID(N159,7,1)="2","전설",""),
"그외없음")))</f>
        <v/>
      </c>
      <c r="U159" t="s">
        <v>82</v>
      </c>
      <c r="V159" t="s">
        <v>239</v>
      </c>
      <c r="W159">
        <v>1</v>
      </c>
      <c r="X159" t="s">
        <v>125</v>
      </c>
      <c r="Z159">
        <v>29300</v>
      </c>
      <c r="AA159" t="str">
        <f ca="1">IF(ISBLANK(AB159),"",
VLOOKUP(AB159,OFFSET(INDIRECT("$A:$B"),0,MATCH(AB$1&amp;"_Verify",INDIRECT("$1:$1"),0)-1),2,0)
)</f>
        <v>fe</v>
      </c>
      <c r="AB159" t="s">
        <v>82</v>
      </c>
      <c r="AC159" t="s">
        <v>411</v>
      </c>
      <c r="AD159">
        <v>1</v>
      </c>
      <c r="AE159" t="s">
        <v>125</v>
      </c>
      <c r="AG159">
        <v>9600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IF(OR(ISNUMBER(AC159),AC159="삭제",ISBLANK(AC159)),"",
IF(LEFT(AC159,5)="Equip",IF(MID(AC159,7,1)="4","전설",""),
IF(LEFT(AC159,5)="Actor",IF(MID(AC159,7,1)="2","전설",""),
"그외없음")))</f>
        <v/>
      </c>
      <c r="AJ159" t="str">
        <f>IF(ISBLANK($AB159),"",
IF(AND($B159&gt;=VLOOKUP($AB159,$AP:$AS,3,0),$B159&lt;=VLOOKUP($AB159,$AP:$AS,4,0)),"","슬롯타입이상"))</f>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플럭스 리볼버</v>
      </c>
      <c r="AL159">
        <v>1</v>
      </c>
      <c r="AM159" t="str">
        <f ca="1">IF(ROW()=2,AN159,OFFSET(AM159,-1,0)&amp;IF(LEN(AN159)=0,"",","&amp;AN159))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v>
      </c>
      <c r="AN159" t="str">
        <f ca="1">IF(AL159&lt;&gt;1,"",
"{"""&amp;A$1&amp;""":"&amp;A159
&amp;","""&amp;B$1&amp;""":"&amp;B159
&amp;IF(LEN(AA159)=0,"",","""&amp;AA$1&amp;""":"""&amp;AA159&amp;"""")
&amp;IF(LEN(AC159)=0,"",","""&amp;AC$1&amp;""":"""&amp;AC159&amp;"""")
&amp;IF(LEN(AD159)=0,"",","""&amp;AD$1&amp;""":"&amp;AD159)
&amp;IF(LEN(AE159)=0,"",","""&amp;AE$1&amp;""":"""&amp;AE159&amp;"""")
&amp;IF(LEN(AF159)=0,"",","""&amp;AF$1&amp;""":"&amp;AF159)
&amp;IF(LEN(AG159)=0,"",","""&amp;AG$1&amp;""":"&amp;AG159)&amp;"}")</f>
        <v>{"dy":16,"sl":7,"tp":"fe","vl":"Equip6202","cn":1,"pt":"GO","pr":9600}</v>
      </c>
    </row>
    <row r="160" spans="1:40">
      <c r="A160">
        <v>16</v>
      </c>
      <c r="B160">
        <v>8</v>
      </c>
      <c r="C160">
        <f>IF(B160&lt;=9,0,
IF(B160=10,1,2))</f>
        <v>0</v>
      </c>
      <c r="D160">
        <f ca="1">RAND()</f>
        <v>0.95916166289311833</v>
      </c>
      <c r="E160">
        <f ca="1">RAND()</f>
        <v>0.96500948245463747</v>
      </c>
      <c r="F160">
        <f ca="1">RAND()</f>
        <v>0.18009728240118639</v>
      </c>
      <c r="G160">
        <f ca="1">RAND()</f>
        <v>0.13493945065790314</v>
      </c>
      <c r="H160">
        <f ca="1">RAND()</f>
        <v>0.35687211313314615</v>
      </c>
      <c r="I160">
        <f ca="1">RAND()</f>
        <v>0.53225890790781283</v>
      </c>
      <c r="M160" t="str">
        <f ca="1">IF(LEN(J160)&lt;&gt;0,J160,VLOOKUP(D160+$B160,$BJ:$BK,MATCH($BK$1,$BJ$1:$BK$1,0),1))</f>
        <v>삭제</v>
      </c>
      <c r="N160" t="str">
        <f ca="1">IF(LEN(K160)&lt;&gt;0,
  IF(LEN($J160)=0,"두 칸 모두 입력",
  IF($J160="지정 장비",K160,INDEX($CA:$CA,MATCH(K160,$CB:$CB,0)))),
IF($M160="삭제","삭제",
IF($M160="지정 장비",VLOOKUP($E160,OFFSET($BS:$BV,0,IF($B160=6,1,IF($B160=7,2,0))),MATCH($BV$1,OFFSET($BS$1:$BV$1,0,IF($B160=6,1,IF($B160=7,2,0))),0),1),
IF(OR($M160="캐릭터 상자 일반등급",$M160="캐릭터 상자 영웅등급"),"삭제",
IF(OR($M160="지정 캐릭터",$M160="지정 캐릭터 PP",IF(ISERROR(FIND("지정 캐릭터 LBP",$M160)),0,1)),
  IF(AND(OR($B160=10,$B160=11),$M160=OFFSET($M160,-1,0)),OFFSET(N160,-1,0),VLOOKUP($E160,$BZ:$CA,MATCH($CA$1,$BZ$1:$CA$1,0),1)),
IF(OR($M160="안 지정 캐릭터 영웅등급",$M160="안 지정 캐릭터 PP 일반등급",$M160="안 지정 캐릭터 PP 영웅등급"),
  IF(AND(OR($B160=10,$B160=11),$M160=OFFSET($M160,-1,0)),OFFSET(N160,-1,0),INT($E160*100000)),
"그외없음"))))))</f>
        <v>삭제</v>
      </c>
      <c r="O160" t="str">
        <f ca="1">IF(LEN(L160)&lt;&gt;0,
  IF(OR(LEN($J160)=0,LEN($K160)=0),"세 칸 모두 입력",L160),
IF($M160="삭제","삭제",
IF(OR($M160="지정 장비",$M160="캐릭터 상자 일반등급",$M160="캐릭터 상자 영웅등급",$M160="지정 캐릭터",IF(ISERROR(FIND("지정 캐릭터 LBP",$M160)),0,1),$M160="안 지정 캐릭터 영웅등급"),1,
IF($M160="지정 캐릭터 PP",
  IF(AND(OR($B160=10,$B160=11),$M160=OFFSET($M160,-1,0)),OFFSET(O160,-1,0),
    VLOOKUP($M160,$AP:$BB,MATCH($AX$1,$AP$1:$BB$1,0),0)+INT($E160*(VLOOKUP($M160,$AP:$BB,MATCH($AY$1,$AP$1:$BB$1,0),0)-VLOOKUP($M160,$AP:$BB,MATCH($AX$1,$AP$1:$BB$1,0),0)+1))),
IF(OR($M160="안 지정 캐릭터 PP 일반등급",$M160="안 지정 캐릭터 PP 영웅등급"),
  IF(AND(OR($B160=10,$B160=11),$M160=OFFSET($M160,-1,0)),OFFSET(O160,-1,0),
    VLOOKUP($M160,$AP:$BB,MATCH($AX$1,$AP$1:$BB$1,0),0)+INT($E160*(VLOOKUP($M160,$AP:$BB,MATCH($AY$1,$AP$1:$BB$1,0),0)-VLOOKUP($M160,$AP:$BB,MATCH($AX$1,$AP$1:$BB$1,0),0)+1))),
"그외없음")))))</f>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ca="1">IF(OR(ISNUMBER(N160),N160="삭제",ISBLANK(N160)),"",
IF(LEFT(N160,5)="Equip",IF(MID(N160,7,1)="4","전설",""),
IF(LEFT(N160,5)="Actor",IF(MID(N160,7,1)="2","전설",""),
"그외없음")))</f>
        <v/>
      </c>
      <c r="AA160" t="str">
        <f ca="1">IF(ISBLANK(AB160),"",
VLOOKUP(AB160,OFFSET(INDIRECT("$A:$B"),0,MATCH(AB$1&amp;"_Verify",INDIRECT("$1:$1"),0)-1),2,0)
)</f>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IF(OR(ISNUMBER(AC160),AC160="삭제",ISBLANK(AC160)),"",
IF(LEFT(AC160,5)="Equip",IF(MID(AC160,7,1)="4","전설",""),
IF(LEFT(AC160,5)="Actor",IF(MID(AC160,7,1)="2","전설",""),
"그외없음")))</f>
        <v/>
      </c>
      <c r="AJ160" t="str">
        <f>IF(ISBLANK($AB160),"",
IF(AND($B160&gt;=VLOOKUP($AB160,$AP:$AS,3,0),$B160&lt;=VLOOKUP($AB160,$AP:$AS,4,0)),"","슬롯타입이상"))</f>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ca="1">IF(ROW()=2,AN160,OFFSET(AM160,-1,0)&amp;IF(LEN(AN160)=0,"",","&amp;AN160))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v>
      </c>
      <c r="AN160" t="str">
        <f ca="1">IF(AL160&lt;&gt;1,"",
"{"""&amp;A$1&amp;""":"&amp;A160
&amp;","""&amp;B$1&amp;""":"&amp;B160
&amp;IF(LEN(AA160)=0,"",","""&amp;AA$1&amp;""":"""&amp;AA160&amp;"""")
&amp;IF(LEN(AC160)=0,"",","""&amp;AC$1&amp;""":"""&amp;AC160&amp;"""")
&amp;IF(LEN(AD160)=0,"",","""&amp;AD$1&amp;""":"&amp;AD160)
&amp;IF(LEN(AE160)=0,"",","""&amp;AE$1&amp;""":"""&amp;AE160&amp;"""")
&amp;IF(LEN(AF160)=0,"",","""&amp;AF$1&amp;""":"&amp;AF160)
&amp;IF(LEN(AG160)=0,"",","""&amp;AG$1&amp;""":"&amp;AG160)&amp;"}")</f>
        <v>{"dy":16,"sl":8}</v>
      </c>
    </row>
    <row r="161" spans="1:40">
      <c r="A161">
        <v>16</v>
      </c>
      <c r="B161">
        <v>9</v>
      </c>
      <c r="C161">
        <f>IF(B161&lt;=9,0,
IF(B161=10,1,2))</f>
        <v>0</v>
      </c>
      <c r="D161">
        <f ca="1">RAND()</f>
        <v>0.92057155987265482</v>
      </c>
      <c r="E161">
        <f ca="1">RAND()</f>
        <v>0.13997643230303103</v>
      </c>
      <c r="F161">
        <f ca="1">RAND()</f>
        <v>0.82286315204079985</v>
      </c>
      <c r="G161">
        <f ca="1">RAND()</f>
        <v>0.26710562760966894</v>
      </c>
      <c r="H161">
        <f ca="1">RAND()</f>
        <v>0.51306065283475855</v>
      </c>
      <c r="I161">
        <f ca="1">RAND()</f>
        <v>0.2191414076015189</v>
      </c>
      <c r="M161" t="str">
        <f ca="1">IF(LEN(J161)&lt;&gt;0,J161,VLOOKUP(D161+$B161,$BJ:$BK,MATCH($BK$1,$BJ$1:$BK$1,0),1))</f>
        <v>삭제</v>
      </c>
      <c r="N161" t="str">
        <f ca="1">IF(LEN(K161)&lt;&gt;0,
  IF(LEN($J161)=0,"두 칸 모두 입력",
  IF($J161="지정 장비",K161,INDEX($CA:$CA,MATCH(K161,$CB:$CB,0)))),
IF($M161="삭제","삭제",
IF($M161="지정 장비",VLOOKUP($E161,OFFSET($BS:$BV,0,IF($B161=6,1,IF($B161=7,2,0))),MATCH($BV$1,OFFSET($BS$1:$BV$1,0,IF($B161=6,1,IF($B161=7,2,0))),0),1),
IF(OR($M161="캐릭터 상자 일반등급",$M161="캐릭터 상자 영웅등급"),"삭제",
IF(OR($M161="지정 캐릭터",$M161="지정 캐릭터 PP",IF(ISERROR(FIND("지정 캐릭터 LBP",$M161)),0,1)),
  IF(AND(OR($B161=10,$B161=11),$M161=OFFSET($M161,-1,0)),OFFSET(N161,-1,0),VLOOKUP($E161,$BZ:$CA,MATCH($CA$1,$BZ$1:$CA$1,0),1)),
IF(OR($M161="안 지정 캐릭터 영웅등급",$M161="안 지정 캐릭터 PP 일반등급",$M161="안 지정 캐릭터 PP 영웅등급"),
  IF(AND(OR($B161=10,$B161=11),$M161=OFFSET($M161,-1,0)),OFFSET(N161,-1,0),INT($E161*100000)),
"그외없음"))))))</f>
        <v>삭제</v>
      </c>
      <c r="O161" t="str">
        <f ca="1">IF(LEN(L161)&lt;&gt;0,
  IF(OR(LEN($J161)=0,LEN($K161)=0),"세 칸 모두 입력",L161),
IF($M161="삭제","삭제",
IF(OR($M161="지정 장비",$M161="캐릭터 상자 일반등급",$M161="캐릭터 상자 영웅등급",$M161="지정 캐릭터",IF(ISERROR(FIND("지정 캐릭터 LBP",$M161)),0,1),$M161="안 지정 캐릭터 영웅등급"),1,
IF($M161="지정 캐릭터 PP",
  IF(AND(OR($B161=10,$B161=11),$M161=OFFSET($M161,-1,0)),OFFSET(O161,-1,0),
    VLOOKUP($M161,$AP:$BB,MATCH($AX$1,$AP$1:$BB$1,0),0)+INT($E161*(VLOOKUP($M161,$AP:$BB,MATCH($AY$1,$AP$1:$BB$1,0),0)-VLOOKUP($M161,$AP:$BB,MATCH($AX$1,$AP$1:$BB$1,0),0)+1))),
IF(OR($M161="안 지정 캐릭터 PP 일반등급",$M161="안 지정 캐릭터 PP 영웅등급"),
  IF(AND(OR($B161=10,$B161=11),$M161=OFFSET($M161,-1,0)),OFFSET(O161,-1,0),
    VLOOKUP($M161,$AP:$BB,MATCH($AX$1,$AP$1:$BB$1,0),0)+INT($E161*(VLOOKUP($M161,$AP:$BB,MATCH($AY$1,$AP$1:$BB$1,0),0)-VLOOKUP($M161,$AP:$BB,MATCH($AX$1,$AP$1:$BB$1,0),0)+1))),
"그외없음")))))</f>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ca="1">IF(OR(ISNUMBER(N161),N161="삭제",ISBLANK(N161)),"",
IF(LEFT(N161,5)="Equip",IF(MID(N161,7,1)="4","전설",""),
IF(LEFT(N161,5)="Actor",IF(MID(N161,7,1)="2","전설",""),
"그외없음")))</f>
        <v/>
      </c>
      <c r="AA161" t="str">
        <f ca="1">IF(ISBLANK(AB161),"",
VLOOKUP(AB161,OFFSET(INDIRECT("$A:$B"),0,MATCH(AB$1&amp;"_Verify",INDIRECT("$1:$1"),0)-1),2,0)
)</f>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IF(OR(ISNUMBER(AC161),AC161="삭제",ISBLANK(AC161)),"",
IF(LEFT(AC161,5)="Equip",IF(MID(AC161,7,1)="4","전설",""),
IF(LEFT(AC161,5)="Actor",IF(MID(AC161,7,1)="2","전설",""),
"그외없음")))</f>
        <v/>
      </c>
      <c r="AJ161" t="str">
        <f>IF(ISBLANK($AB161),"",
IF(AND($B161&gt;=VLOOKUP($AB161,$AP:$AS,3,0),$B161&lt;=VLOOKUP($AB161,$AP:$AS,4,0)),"","슬롯타입이상"))</f>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ca="1">IF(ROW()=2,AN161,OFFSET(AM161,-1,0)&amp;IF(LEN(AN161)=0,"",","&amp;AN161))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v>
      </c>
      <c r="AN161" t="str">
        <f ca="1">IF(AL161&lt;&gt;1,"",
"{"""&amp;A$1&amp;""":"&amp;A161
&amp;","""&amp;B$1&amp;""":"&amp;B161
&amp;IF(LEN(AA161)=0,"",","""&amp;AA$1&amp;""":"""&amp;AA161&amp;"""")
&amp;IF(LEN(AC161)=0,"",","""&amp;AC$1&amp;""":"""&amp;AC161&amp;"""")
&amp;IF(LEN(AD161)=0,"",","""&amp;AD$1&amp;""":"&amp;AD161)
&amp;IF(LEN(AE161)=0,"",","""&amp;AE$1&amp;""":"""&amp;AE161&amp;"""")
&amp;IF(LEN(AF161)=0,"",","""&amp;AF$1&amp;""":"&amp;AF161)
&amp;IF(LEN(AG161)=0,"",","""&amp;AG$1&amp;""":"&amp;AG161)&amp;"}")</f>
        <v>{"dy":16,"sl":9}</v>
      </c>
    </row>
    <row r="162" spans="1:40">
      <c r="A162">
        <v>17</v>
      </c>
      <c r="B162">
        <v>0</v>
      </c>
      <c r="C162">
        <f>IF(B162&lt;=9,0,
IF(B162=10,1,2))</f>
        <v>0</v>
      </c>
      <c r="D162">
        <f ca="1">RAND()</f>
        <v>0.27603172817055643</v>
      </c>
      <c r="E162">
        <f ca="1">RAND()</f>
        <v>0.41936568819728071</v>
      </c>
      <c r="F162">
        <f ca="1">RAND()</f>
        <v>0.1274815287729949</v>
      </c>
      <c r="G162">
        <f ca="1">RAND()</f>
        <v>0.66251864221108692</v>
      </c>
      <c r="H162">
        <f ca="1">RAND()</f>
        <v>0.51362399849148865</v>
      </c>
      <c r="I162">
        <f ca="1">RAND()</f>
        <v>0.32978701106303554</v>
      </c>
      <c r="M162" t="str">
        <f ca="1">IF(LEN(J162)&lt;&gt;0,J162,VLOOKUP(D162+$B162,$BJ:$BK,MATCH($BK$1,$BJ$1:$BK$1,0),1))</f>
        <v>지정 장비</v>
      </c>
      <c r="N162" t="str">
        <f ca="1">IF(LEN(K162)&lt;&gt;0,
  IF(LEN($J162)=0,"두 칸 모두 입력",
  IF($J162="지정 장비",K162,INDEX($CA:$CA,MATCH(K162,$CB:$CB,0)))),
IF($M162="삭제","삭제",
IF($M162="지정 장비",VLOOKUP($E162,OFFSET($BS:$BV,0,IF($B162=6,1,IF($B162=7,2,0))),MATCH($BV$1,OFFSET($BS$1:$BV$1,0,IF($B162=6,1,IF($B162=7,2,0))),0),1),
IF(OR($M162="캐릭터 상자 일반등급",$M162="캐릭터 상자 영웅등급"),"삭제",
IF(OR($M162="지정 캐릭터",$M162="지정 캐릭터 PP",IF(ISERROR(FIND("지정 캐릭터 LBP",$M162)),0,1)),
  IF(AND(OR($B162=10,$B162=11),$M162=OFFSET($M162,-1,0)),OFFSET(N162,-1,0),VLOOKUP($E162,$BZ:$CA,MATCH($CA$1,$BZ$1:$CA$1,0),1)),
IF(OR($M162="안 지정 캐릭터 영웅등급",$M162="안 지정 캐릭터 PP 일반등급",$M162="안 지정 캐릭터 PP 영웅등급"),
  IF(AND(OR($B162=10,$B162=11),$M162=OFFSET($M162,-1,0)),OFFSET(N162,-1,0),INT($E162*100000)),
"그외없음"))))))</f>
        <v>Equip3301</v>
      </c>
      <c r="O162">
        <f ca="1">IF(LEN(L162)&lt;&gt;0,
  IF(OR(LEN($J162)=0,LEN($K162)=0),"세 칸 모두 입력",L162),
IF($M162="삭제","삭제",
IF(OR($M162="지정 장비",$M162="캐릭터 상자 일반등급",$M162="캐릭터 상자 영웅등급",$M162="지정 캐릭터",IF(ISERROR(FIND("지정 캐릭터 LBP",$M162)),0,1),$M162="안 지정 캐릭터 영웅등급"),1,
IF($M162="지정 캐릭터 PP",
  IF(AND(OR($B162=10,$B162=11),$M162=OFFSET($M162,-1,0)),OFFSET(O162,-1,0),
    VLOOKUP($M162,$AP:$BB,MATCH($AX$1,$AP$1:$BB$1,0),0)+INT($E162*(VLOOKUP($M162,$AP:$BB,MATCH($AY$1,$AP$1:$BB$1,0),0)-VLOOKUP($M162,$AP:$BB,MATCH($AX$1,$AP$1:$BB$1,0),0)+1))),
IF(OR($M162="안 지정 캐릭터 PP 일반등급",$M162="안 지정 캐릭터 PP 영웅등급"),
  IF(AND(OR($B162=10,$B162=11),$M162=OFFSET($M162,-1,0)),OFFSET(O162,-1,0),
    VLOOKUP($M162,$AP:$BB,MATCH($AX$1,$AP$1:$BB$1,0),0)+INT($E162*(VLOOKUP($M162,$AP:$BB,MATCH($AY$1,$AP$1:$BB$1,0),0)-VLOOKUP($M162,$AP:$BB,MATCH($AX$1,$AP$1:$BB$1,0),0)+1))),
"그외없음")))))</f>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7300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ca="1">IF(OR(ISNUMBER(N162),N162="삭제",ISBLANK(N162)),"",
IF(LEFT(N162,5)="Equip",IF(MID(N162,7,1)="4","전설",""),
IF(LEFT(N162,5)="Actor",IF(MID(N162,7,1)="2","전설",""),
"그외없음")))</f>
        <v/>
      </c>
      <c r="U162" t="s">
        <v>82</v>
      </c>
      <c r="V162" t="s">
        <v>187</v>
      </c>
      <c r="W162">
        <v>1</v>
      </c>
      <c r="X162" t="s">
        <v>125</v>
      </c>
      <c r="Z162">
        <v>8300</v>
      </c>
      <c r="AA162" t="str">
        <f ca="1">IF(ISBLANK(AB162),"",
VLOOKUP(AB162,OFFSET(INDIRECT("$A:$B"),0,MATCH(AB$1&amp;"_Verify",INDIRECT("$1:$1"),0)-1),2,0)
)</f>
        <v>fe</v>
      </c>
      <c r="AB162" t="s">
        <v>82</v>
      </c>
      <c r="AC162" t="s">
        <v>454</v>
      </c>
      <c r="AD162">
        <v>1</v>
      </c>
      <c r="AE162" t="s">
        <v>125</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IF(OR(ISNUMBER(AC162),AC162="삭제",ISBLANK(AC162)),"",
IF(LEFT(AC162,5)="Equip",IF(MID(AC162,7,1)="4","전설",""),
IF(LEFT(AC162,5)="Actor",IF(MID(AC162,7,1)="2","전설",""),
"그외없음")))</f>
        <v/>
      </c>
      <c r="AJ162" t="str">
        <f>IF(ISBLANK($AB162),"",
IF(AND($B162&gt;=VLOOKUP($AB162,$AP:$AS,3,0),$B162&lt;=VLOOKUP($AB162,$AP:$AS,4,0)),"","슬롯타입이상"))</f>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불안정한 절단기</v>
      </c>
      <c r="AL162">
        <v>1</v>
      </c>
      <c r="AM162" t="str">
        <f ca="1">IF(ROW()=2,AN162,OFFSET(AM162,-1,0)&amp;IF(LEN(AN162)=0,"",","&amp;AN162))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v>
      </c>
      <c r="AN162" t="str">
        <f ca="1">IF(AL162&lt;&gt;1,"",
"{"""&amp;A$1&amp;""":"&amp;A162
&amp;","""&amp;B$1&amp;""":"&amp;B162
&amp;IF(LEN(AA162)=0,"",","""&amp;AA$1&amp;""":"""&amp;AA162&amp;"""")
&amp;IF(LEN(AC162)=0,"",","""&amp;AC$1&amp;""":"""&amp;AC162&amp;"""")
&amp;IF(LEN(AD162)=0,"",","""&amp;AD$1&amp;""":"&amp;AD162)
&amp;IF(LEN(AE162)=0,"",","""&amp;AE$1&amp;""":"""&amp;AE162&amp;"""")
&amp;IF(LEN(AF162)=0,"",","""&amp;AF$1&amp;""":"&amp;AF162)
&amp;IF(LEN(AG162)=0,"",","""&amp;AG$1&amp;""":"&amp;AG162)&amp;"}")</f>
        <v>{"dy":17,"sl":0,"tp":"fe","vl":"Equip0101","cn":1,"pt":"GO","pr":1000}</v>
      </c>
    </row>
    <row r="163" spans="1:40">
      <c r="A163">
        <v>17</v>
      </c>
      <c r="B163">
        <v>1</v>
      </c>
      <c r="C163">
        <f>IF(B163&lt;=9,0,
IF(B163=10,1,2))</f>
        <v>0</v>
      </c>
      <c r="D163">
        <f ca="1">RAND()</f>
        <v>0.19414701832031545</v>
      </c>
      <c r="E163">
        <f ca="1">RAND()</f>
        <v>0.71351225117151684</v>
      </c>
      <c r="F163">
        <f ca="1">RAND()</f>
        <v>0.98816106476271293</v>
      </c>
      <c r="G163">
        <f ca="1">RAND()</f>
        <v>0.29783005737534052</v>
      </c>
      <c r="H163">
        <f ca="1">RAND()</f>
        <v>0.70075276436528755</v>
      </c>
      <c r="I163">
        <f ca="1">RAND()</f>
        <v>0.83983856019878567</v>
      </c>
      <c r="M163" t="str">
        <f ca="1">IF(LEN(J163)&lt;&gt;0,J163,VLOOKUP(D163+$B163,$BJ:$BK,MATCH($BK$1,$BJ$1:$BK$1,0),1))</f>
        <v>지정 장비</v>
      </c>
      <c r="N163" t="str">
        <f ca="1">IF(LEN(K163)&lt;&gt;0,
  IF(LEN($J163)=0,"두 칸 모두 입력",
  IF($J163="지정 장비",K163,INDEX($CA:$CA,MATCH(K163,$CB:$CB,0)))),
IF($M163="삭제","삭제",
IF($M163="지정 장비",VLOOKUP($E163,OFFSET($BS:$BV,0,IF($B163=6,1,IF($B163=7,2,0))),MATCH($BV$1,OFFSET($BS$1:$BV$1,0,IF($B163=6,1,IF($B163=7,2,0))),0),1),
IF(OR($M163="캐릭터 상자 일반등급",$M163="캐릭터 상자 영웅등급"),"삭제",
IF(OR($M163="지정 캐릭터",$M163="지정 캐릭터 PP",IF(ISERROR(FIND("지정 캐릭터 LBP",$M163)),0,1)),
  IF(AND(OR($B163=10,$B163=11),$M163=OFFSET($M163,-1,0)),OFFSET(N163,-1,0),VLOOKUP($E163,$BZ:$CA,MATCH($CA$1,$BZ$1:$CA$1,0),1)),
IF(OR($M163="안 지정 캐릭터 영웅등급",$M163="안 지정 캐릭터 PP 일반등급",$M163="안 지정 캐릭터 PP 영웅등급"),
  IF(AND(OR($B163=10,$B163=11),$M163=OFFSET($M163,-1,0)),OFFSET(N163,-1,0),INT($E163*100000)),
"그외없음"))))))</f>
        <v>Equip6102</v>
      </c>
      <c r="O163">
        <f ca="1">IF(LEN(L163)&lt;&gt;0,
  IF(OR(LEN($J163)=0,LEN($K163)=0),"세 칸 모두 입력",L163),
IF($M163="삭제","삭제",
IF(OR($M163="지정 장비",$M163="캐릭터 상자 일반등급",$M163="캐릭터 상자 영웅등급",$M163="지정 캐릭터",IF(ISERROR(FIND("지정 캐릭터 LBP",$M163)),0,1),$M163="안 지정 캐릭터 영웅등급"),1,
IF($M163="지정 캐릭터 PP",
  IF(AND(OR($B163=10,$B163=11),$M163=OFFSET($M163,-1,0)),OFFSET(O163,-1,0),
    VLOOKUP($M163,$AP:$BB,MATCH($AX$1,$AP$1:$BB$1,0),0)+INT($E163*(VLOOKUP($M163,$AP:$BB,MATCH($AY$1,$AP$1:$BB$1,0),0)-VLOOKUP($M163,$AP:$BB,MATCH($AX$1,$AP$1:$BB$1,0),0)+1))),
IF(OR($M163="안 지정 캐릭터 PP 일반등급",$M163="안 지정 캐릭터 PP 영웅등급"),
  IF(AND(OR($B163=10,$B163=11),$M163=OFFSET($M163,-1,0)),OFFSET(O163,-1,0),
    VLOOKUP($M163,$AP:$BB,MATCH($AX$1,$AP$1:$BB$1,0),0)+INT($E163*(VLOOKUP($M163,$AP:$BB,MATCH($AY$1,$AP$1:$BB$1,0),0)-VLOOKUP($M163,$AP:$BB,MATCH($AX$1,$AP$1:$BB$1,0),0)+1))),
"그외없음")))))</f>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3800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ca="1">IF(OR(ISNUMBER(N163),N163="삭제",ISBLANK(N163)),"",
IF(LEFT(N163,5)="Equip",IF(MID(N163,7,1)="4","전설",""),
IF(LEFT(N163,5)="Actor",IF(MID(N163,7,1)="2","전설",""),
"그외없음")))</f>
        <v/>
      </c>
      <c r="U163" t="s">
        <v>82</v>
      </c>
      <c r="V163" t="s">
        <v>182</v>
      </c>
      <c r="W163">
        <v>1</v>
      </c>
      <c r="X163" t="s">
        <v>129</v>
      </c>
      <c r="Z163">
        <v>4</v>
      </c>
      <c r="AA163" t="str">
        <f ca="1">IF(ISBLANK(AB163),"",
VLOOKUP(AB163,OFFSET(INDIRECT("$A:$B"),0,MATCH(AB$1&amp;"_Verify",INDIRECT("$1:$1"),0)-1),2,0)
)</f>
        <v>upn</v>
      </c>
      <c r="AB163" t="s">
        <v>92</v>
      </c>
      <c r="AC163">
        <v>24840</v>
      </c>
      <c r="AD163">
        <v>7</v>
      </c>
      <c r="AE163" t="s">
        <v>125</v>
      </c>
      <c r="AG163">
        <v>2100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IF(OR(ISNUMBER(AC163),AC163="삭제",ISBLANK(AC163)),"",
IF(LEFT(AC163,5)="Equip",IF(MID(AC163,7,1)="4","전설",""),
IF(LEFT(AC163,5)="Actor",IF(MID(AC163,7,1)="2","전설",""),
"그외없음")))</f>
        <v/>
      </c>
      <c r="AJ163" t="str">
        <f>IF(ISBLANK($AB163),"",
IF(AND($B163&gt;=VLOOKUP($AB163,$AP:$AS,3,0),$B163&lt;=VLOOKUP($AB163,$AP:$AS,4,0)),"","슬롯타입이상"))</f>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ca="1">IF(ROW()=2,AN163,OFFSET(AM163,-1,0)&amp;IF(LEN(AN163)=0,"",","&amp;AN163))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v>
      </c>
      <c r="AN163" t="str">
        <f ca="1">IF(AL163&lt;&gt;1,"",
"{"""&amp;A$1&amp;""":"&amp;A163
&amp;","""&amp;B$1&amp;""":"&amp;B163
&amp;IF(LEN(AA163)=0,"",","""&amp;AA$1&amp;""":"""&amp;AA163&amp;"""")
&amp;IF(LEN(AC163)=0,"",","""&amp;AC$1&amp;""":"""&amp;AC163&amp;"""")
&amp;IF(LEN(AD163)=0,"",","""&amp;AD$1&amp;""":"&amp;AD163)
&amp;IF(LEN(AE163)=0,"",","""&amp;AE$1&amp;""":"""&amp;AE163&amp;"""")
&amp;IF(LEN(AF163)=0,"",","""&amp;AF$1&amp;""":"&amp;AF163)
&amp;IF(LEN(AG163)=0,"",","""&amp;AG$1&amp;""":"&amp;AG163)&amp;"}")</f>
        <v>{"dy":17,"sl":1,"tp":"upn","vl":"24840","cn":7,"pt":"GO","pr":2100}</v>
      </c>
    </row>
    <row r="164" spans="1:40">
      <c r="A164">
        <v>17</v>
      </c>
      <c r="B164">
        <v>2</v>
      </c>
      <c r="C164">
        <f>IF(B164&lt;=9,0,
IF(B164=10,1,2))</f>
        <v>0</v>
      </c>
      <c r="D164">
        <f ca="1">RAND()</f>
        <v>0.22812701923864742</v>
      </c>
      <c r="E164">
        <f ca="1">RAND()</f>
        <v>0.89648870863460728</v>
      </c>
      <c r="F164">
        <f ca="1">RAND()</f>
        <v>0.64382757817691272</v>
      </c>
      <c r="G164">
        <f ca="1">RAND()</f>
        <v>0.58447095858969256</v>
      </c>
      <c r="H164">
        <f ca="1">RAND()</f>
        <v>0.55178457084511301</v>
      </c>
      <c r="I164">
        <f ca="1">RAND()</f>
        <v>0.96982313477095095</v>
      </c>
      <c r="M164" t="str">
        <f ca="1">IF(LEN(J164)&lt;&gt;0,J164,VLOOKUP(D164+$B164,$BJ:$BK,MATCH($BK$1,$BJ$1:$BK$1,0),1))</f>
        <v>안 지정 캐릭터 PP 영웅등급</v>
      </c>
      <c r="N164">
        <f ca="1">IF(LEN(K164)&lt;&gt;0,
  IF(LEN($J164)=0,"두 칸 모두 입력",
  IF($J164="지정 장비",K164,INDEX($CA:$CA,MATCH(K164,$CB:$CB,0)))),
IF($M164="삭제","삭제",
IF($M164="지정 장비",VLOOKUP($E164,OFFSET($BS:$BV,0,IF($B164=6,1,IF($B164=7,2,0))),MATCH($BV$1,OFFSET($BS$1:$BV$1,0,IF($B164=6,1,IF($B164=7,2,0))),0),1),
IF(OR($M164="캐릭터 상자 일반등급",$M164="캐릭터 상자 영웅등급"),"삭제",
IF(OR($M164="지정 캐릭터",$M164="지정 캐릭터 PP",IF(ISERROR(FIND("지정 캐릭터 LBP",$M164)),0,1)),
  IF(AND(OR($B164=10,$B164=11),$M164=OFFSET($M164,-1,0)),OFFSET(N164,-1,0),VLOOKUP($E164,$BZ:$CA,MATCH($CA$1,$BZ$1:$CA$1,0),1)),
IF(OR($M164="안 지정 캐릭터 영웅등급",$M164="안 지정 캐릭터 PP 일반등급",$M164="안 지정 캐릭터 PP 영웅등급"),
  IF(AND(OR($B164=10,$B164=11),$M164=OFFSET($M164,-1,0)),OFFSET(N164,-1,0),INT($E164*100000)),
"그외없음"))))))</f>
        <v>89648</v>
      </c>
      <c r="O164">
        <f ca="1">IF(LEN(L164)&lt;&gt;0,
  IF(OR(LEN($J164)=0,LEN($K164)=0),"세 칸 모두 입력",L164),
IF($M164="삭제","삭제",
IF(OR($M164="지정 장비",$M164="캐릭터 상자 일반등급",$M164="캐릭터 상자 영웅등급",$M164="지정 캐릭터",IF(ISERROR(FIND("지정 캐릭터 LBP",$M164)),0,1),$M164="안 지정 캐릭터 영웅등급"),1,
IF($M164="지정 캐릭터 PP",
  IF(AND(OR($B164=10,$B164=11),$M164=OFFSET($M164,-1,0)),OFFSET(O164,-1,0),
    VLOOKUP($M164,$AP:$BB,MATCH($AX$1,$AP$1:$BB$1,0),0)+INT($E164*(VLOOKUP($M164,$AP:$BB,MATCH($AY$1,$AP$1:$BB$1,0),0)-VLOOKUP($M164,$AP:$BB,MATCH($AX$1,$AP$1:$BB$1,0),0)+1))),
IF(OR($M164="안 지정 캐릭터 PP 일반등급",$M164="안 지정 캐릭터 PP 영웅등급"),
  IF(AND(OR($B164=10,$B164=11),$M164=OFFSET($M164,-1,0)),OFFSET(O164,-1,0),
    VLOOKUP($M164,$AP:$BB,MATCH($AX$1,$AP$1:$BB$1,0),0)+INT($E164*(VLOOKUP($M164,$AP:$BB,MATCH($AY$1,$AP$1:$BB$1,0),0)-VLOOKUP($M164,$AP:$BB,MATCH($AX$1,$AP$1:$BB$1,0),0)+1))),
"그외없음")))))</f>
        <v>13</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3900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ca="1">IF(OR(ISNUMBER(N164),N164="삭제",ISBLANK(N164)),"",
IF(LEFT(N164,5)="Equip",IF(MID(N164,7,1)="4","전설",""),
IF(LEFT(N164,5)="Actor",IF(MID(N164,7,1)="2","전설",""),
"그외없음")))</f>
        <v/>
      </c>
      <c r="U164" t="s">
        <v>91</v>
      </c>
      <c r="V164">
        <v>86575</v>
      </c>
      <c r="W164">
        <v>14</v>
      </c>
      <c r="X164" t="s">
        <v>125</v>
      </c>
      <c r="Z164">
        <v>1400</v>
      </c>
      <c r="AA164" t="str">
        <f ca="1">IF(ISBLANK(AB164),"",
VLOOKUP(AB164,OFFSET(INDIRECT("$A:$B"),0,MATCH(AB$1&amp;"_Verify",INDIRECT("$1:$1"),0)-1),2,0)
)</f>
        <v>fe</v>
      </c>
      <c r="AB164" t="s">
        <v>82</v>
      </c>
      <c r="AC164" t="s">
        <v>438</v>
      </c>
      <c r="AD164">
        <v>1</v>
      </c>
      <c r="AE164" t="s">
        <v>374</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IF(OR(ISNUMBER(AC164),AC164="삭제",ISBLANK(AC164)),"",
IF(LEFT(AC164,5)="Equip",IF(MID(AC164,7,1)="4","전설",""),
IF(LEFT(AC164,5)="Actor",IF(MID(AC164,7,1)="2","전설",""),
"그외없음")))</f>
        <v/>
      </c>
      <c r="AJ164" t="str">
        <f>IF(ISBLANK($AB164),"",
IF(AND($B164&gt;=VLOOKUP($AB164,$AP:$AS,3,0),$B164&lt;=VLOOKUP($AB164,$AP:$AS,4,0)),"","슬롯타입이상"))</f>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사파이어 대거</v>
      </c>
      <c r="AL164">
        <v>1</v>
      </c>
      <c r="AM164" t="str">
        <f ca="1">IF(ROW()=2,AN164,OFFSET(AM164,-1,0)&amp;IF(LEN(AN164)=0,"",","&amp;AN164))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v>
      </c>
      <c r="AN164" t="str">
        <f ca="1">IF(AL164&lt;&gt;1,"",
"{"""&amp;A$1&amp;""":"&amp;A164
&amp;","""&amp;B$1&amp;""":"&amp;B164
&amp;IF(LEN(AA164)=0,"",","""&amp;AA$1&amp;""":"""&amp;AA164&amp;"""")
&amp;IF(LEN(AC164)=0,"",","""&amp;AC$1&amp;""":"""&amp;AC164&amp;"""")
&amp;IF(LEN(AD164)=0,"",","""&amp;AD$1&amp;""":"&amp;AD164)
&amp;IF(LEN(AE164)=0,"",","""&amp;AE$1&amp;""":"""&amp;AE164&amp;"""")
&amp;IF(LEN(AF164)=0,"",","""&amp;AF$1&amp;""":"&amp;AF164)
&amp;IF(LEN(AG164)=0,"",","""&amp;AG$1&amp;""":"&amp;AG164)&amp;"}")</f>
        <v>{"dy":17,"sl":2,"tp":"fe","vl":"Equip1201","cn":1,"pt":"GO","pr":3300}</v>
      </c>
    </row>
    <row r="165" spans="1:40">
      <c r="A165">
        <v>17</v>
      </c>
      <c r="B165">
        <v>3</v>
      </c>
      <c r="C165">
        <f>IF(B165&lt;=9,0,
IF(B165=10,1,2))</f>
        <v>0</v>
      </c>
      <c r="D165">
        <f ca="1">RAND()</f>
        <v>0.55435856070551937</v>
      </c>
      <c r="E165">
        <f ca="1">RAND()</f>
        <v>0.8468002864059625</v>
      </c>
      <c r="F165">
        <f ca="1">RAND()</f>
        <v>0.50769096733624808</v>
      </c>
      <c r="G165">
        <f ca="1">RAND()</f>
        <v>0.74939933097494926</v>
      </c>
      <c r="H165">
        <f ca="1">RAND()</f>
        <v>0.84980293538911444</v>
      </c>
      <c r="I165">
        <f ca="1">RAND()</f>
        <v>0.14988366598845937</v>
      </c>
      <c r="M165" t="str">
        <f ca="1">IF(LEN(J165)&lt;&gt;0,J165,VLOOKUP(D165+$B165,$BJ:$BK,MATCH($BK$1,$BJ$1:$BK$1,0),1))</f>
        <v>안 지정 캐릭터 PP 일반등급</v>
      </c>
      <c r="N165">
        <f ca="1">IF(LEN(K165)&lt;&gt;0,
  IF(LEN($J165)=0,"두 칸 모두 입력",
  IF($J165="지정 장비",K165,INDEX($CA:$CA,MATCH(K165,$CB:$CB,0)))),
IF($M165="삭제","삭제",
IF($M165="지정 장비",VLOOKUP($E165,OFFSET($BS:$BV,0,IF($B165=6,1,IF($B165=7,2,0))),MATCH($BV$1,OFFSET($BS$1:$BV$1,0,IF($B165=6,1,IF($B165=7,2,0))),0),1),
IF(OR($M165="캐릭터 상자 일반등급",$M165="캐릭터 상자 영웅등급"),"삭제",
IF(OR($M165="지정 캐릭터",$M165="지정 캐릭터 PP",IF(ISERROR(FIND("지정 캐릭터 LBP",$M165)),0,1)),
  IF(AND(OR($B165=10,$B165=11),$M165=OFFSET($M165,-1,0)),OFFSET(N165,-1,0),VLOOKUP($E165,$BZ:$CA,MATCH($CA$1,$BZ$1:$CA$1,0),1)),
IF(OR($M165="안 지정 캐릭터 영웅등급",$M165="안 지정 캐릭터 PP 일반등급",$M165="안 지정 캐릭터 PP 영웅등급"),
  IF(AND(OR($B165=10,$B165=11),$M165=OFFSET($M165,-1,0)),OFFSET(N165,-1,0),INT($E165*100000)),
"그외없음"))))))</f>
        <v>84680</v>
      </c>
      <c r="O165">
        <f ca="1">IF(LEN(L165)&lt;&gt;0,
  IF(OR(LEN($J165)=0,LEN($K165)=0),"세 칸 모두 입력",L165),
IF($M165="삭제","삭제",
IF(OR($M165="지정 장비",$M165="캐릭터 상자 일반등급",$M165="캐릭터 상자 영웅등급",$M165="지정 캐릭터",IF(ISERROR(FIND("지정 캐릭터 LBP",$M165)),0,1),$M165="안 지정 캐릭터 영웅등급"),1,
IF($M165="지정 캐릭터 PP",
  IF(AND(OR($B165=10,$B165=11),$M165=OFFSET($M165,-1,0)),OFFSET(O165,-1,0),
    VLOOKUP($M165,$AP:$BB,MATCH($AX$1,$AP$1:$BB$1,0),0)+INT($E165*(VLOOKUP($M165,$AP:$BB,MATCH($AY$1,$AP$1:$BB$1,0),0)-VLOOKUP($M165,$AP:$BB,MATCH($AX$1,$AP$1:$BB$1,0),0)+1))),
IF(OR($M165="안 지정 캐릭터 PP 일반등급",$M165="안 지정 캐릭터 PP 영웅등급"),
  IF(AND(OR($B165=10,$B165=11),$M165=OFFSET($M165,-1,0)),OFFSET(O165,-1,0),
    VLOOKUP($M165,$AP:$BB,MATCH($AX$1,$AP$1:$BB$1,0),0)+INT($E165*(VLOOKUP($M165,$AP:$BB,MATCH($AY$1,$AP$1:$BB$1,0),0)-VLOOKUP($M165,$AP:$BB,MATCH($AX$1,$AP$1:$BB$1,0),0)+1))),
"그외없음")))))</f>
        <v>13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3900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ca="1">IF(OR(ISNUMBER(N165),N165="삭제",ISBLANK(N165)),"",
IF(LEFT(N165,5)="Equip",IF(MID(N165,7,1)="4","전설",""),
IF(LEFT(N165,5)="Actor",IF(MID(N165,7,1)="2","전설",""),
"그외없음")))</f>
        <v/>
      </c>
      <c r="U165" t="s">
        <v>92</v>
      </c>
      <c r="V165">
        <v>24840</v>
      </c>
      <c r="W165">
        <v>10</v>
      </c>
      <c r="X165" t="s">
        <v>125</v>
      </c>
      <c r="Z165">
        <v>1000</v>
      </c>
      <c r="AA165" t="str">
        <f ca="1">IF(ISBLANK(AB165),"",
VLOOKUP(AB165,OFFSET(INDIRECT("$A:$B"),0,MATCH(AB$1&amp;"_Verify",INDIRECT("$1:$1"),0)-1),2,0)
)</f>
        <v>uph</v>
      </c>
      <c r="AB165" t="s">
        <v>91</v>
      </c>
      <c r="AC165">
        <v>86575</v>
      </c>
      <c r="AD165">
        <v>14</v>
      </c>
      <c r="AE165" t="s">
        <v>373</v>
      </c>
      <c r="AG165">
        <v>4</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IF(OR(ISNUMBER(AC165),AC165="삭제",ISBLANK(AC165)),"",
IF(LEFT(AC165,5)="Equip",IF(MID(AC165,7,1)="4","전설",""),
IF(LEFT(AC165,5)="Actor",IF(MID(AC165,7,1)="2","전설",""),
"그외없음")))</f>
        <v/>
      </c>
      <c r="AJ165" t="str">
        <f>IF(ISBLANK($AB165),"",
IF(AND($B165&gt;=VLOOKUP($AB165,$AP:$AS,3,0),$B165&lt;=VLOOKUP($AB165,$AP:$AS,4,0)),"","슬롯타입이상"))</f>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ca="1">IF(ROW()=2,AN165,OFFSET(AM165,-1,0)&amp;IF(LEN(AN165)=0,"",","&amp;AN165))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v>
      </c>
      <c r="AN165" t="str">
        <f ca="1">IF(AL165&lt;&gt;1,"",
"{"""&amp;A$1&amp;""":"&amp;A165
&amp;","""&amp;B$1&amp;""":"&amp;B165
&amp;IF(LEN(AA165)=0,"",","""&amp;AA$1&amp;""":"""&amp;AA165&amp;"""")
&amp;IF(LEN(AC165)=0,"",","""&amp;AC$1&amp;""":"""&amp;AC165&amp;"""")
&amp;IF(LEN(AD165)=0,"",","""&amp;AD$1&amp;""":"&amp;AD165)
&amp;IF(LEN(AE165)=0,"",","""&amp;AE$1&amp;""":"""&amp;AE165&amp;"""")
&amp;IF(LEN(AF165)=0,"",","""&amp;AF$1&amp;""":"&amp;AF165)
&amp;IF(LEN(AG165)=0,"",","""&amp;AG$1&amp;""":"&amp;AG165)&amp;"}")</f>
        <v>{"dy":17,"sl":3,"tp":"uph","vl":"86575","cn":14,"pt":"DI","pr":4}</v>
      </c>
    </row>
    <row r="166" spans="1:40">
      <c r="A166">
        <v>17</v>
      </c>
      <c r="B166">
        <v>4</v>
      </c>
      <c r="C166">
        <f>IF(B166&lt;=9,0,
IF(B166=10,1,2))</f>
        <v>0</v>
      </c>
      <c r="D166">
        <f ca="1">RAND()</f>
        <v>0.10658945114122087</v>
      </c>
      <c r="E166">
        <f ca="1">RAND()</f>
        <v>0.59387259326598363</v>
      </c>
      <c r="F166">
        <f ca="1">RAND()</f>
        <v>0.48292203503224473</v>
      </c>
      <c r="G166">
        <f ca="1">RAND()</f>
        <v>0.91819829775838113</v>
      </c>
      <c r="H166">
        <f ca="1">RAND()</f>
        <v>0.60499238263215493</v>
      </c>
      <c r="I166">
        <f ca="1">RAND()</f>
        <v>0.30089971166774554</v>
      </c>
      <c r="M166" t="str">
        <f ca="1">IF(LEN(J166)&lt;&gt;0,J166,VLOOKUP(D166+$B166,$BJ:$BK,MATCH($BK$1,$BJ$1:$BK$1,0),1))</f>
        <v>안 지정 캐릭터 PP 일반등급</v>
      </c>
      <c r="N166">
        <f ca="1">IF(LEN(K166)&lt;&gt;0,
  IF(LEN($J166)=0,"두 칸 모두 입력",
  IF($J166="지정 장비",K166,INDEX($CA:$CA,MATCH(K166,$CB:$CB,0)))),
IF($M166="삭제","삭제",
IF($M166="지정 장비",VLOOKUP($E166,OFFSET($BS:$BV,0,IF($B166=6,1,IF($B166=7,2,0))),MATCH($BV$1,OFFSET($BS$1:$BV$1,0,IF($B166=6,1,IF($B166=7,2,0))),0),1),
IF(OR($M166="캐릭터 상자 일반등급",$M166="캐릭터 상자 영웅등급"),"삭제",
IF(OR($M166="지정 캐릭터",$M166="지정 캐릭터 PP",IF(ISERROR(FIND("지정 캐릭터 LBP",$M166)),0,1)),
  IF(AND(OR($B166=10,$B166=11),$M166=OFFSET($M166,-1,0)),OFFSET(N166,-1,0),VLOOKUP($E166,$BZ:$CA,MATCH($CA$1,$BZ$1:$CA$1,0),1)),
IF(OR($M166="안 지정 캐릭터 영웅등급",$M166="안 지정 캐릭터 PP 일반등급",$M166="안 지정 캐릭터 PP 영웅등급"),
  IF(AND(OR($B166=10,$B166=11),$M166=OFFSET($M166,-1,0)),OFFSET(N166,-1,0),INT($E166*100000)),
"그외없음"))))))</f>
        <v>59387</v>
      </c>
      <c r="O166">
        <f ca="1">IF(LEN(L166)&lt;&gt;0,
  IF(OR(LEN($J166)=0,LEN($K166)=0),"세 칸 모두 입력",L166),
IF($M166="삭제","삭제",
IF(OR($M166="지정 장비",$M166="캐릭터 상자 일반등급",$M166="캐릭터 상자 영웅등급",$M166="지정 캐릭터",IF(ISERROR(FIND("지정 캐릭터 LBP",$M166)),0,1),$M166="안 지정 캐릭터 영웅등급"),1,
IF($M166="지정 캐릭터 PP",
  IF(AND(OR($B166=10,$B166=11),$M166=OFFSET($M166,-1,0)),OFFSET(O166,-1,0),
    VLOOKUP($M166,$AP:$BB,MATCH($AX$1,$AP$1:$BB$1,0),0)+INT($E166*(VLOOKUP($M166,$AP:$BB,MATCH($AY$1,$AP$1:$BB$1,0),0)-VLOOKUP($M166,$AP:$BB,MATCH($AX$1,$AP$1:$BB$1,0),0)+1))),
IF(OR($M166="안 지정 캐릭터 PP 일반등급",$M166="안 지정 캐릭터 PP 영웅등급"),
  IF(AND(OR($B166=10,$B166=11),$M166=OFFSET($M166,-1,0)),OFFSET(O166,-1,0),
    VLOOKUP($M166,$AP:$BB,MATCH($AX$1,$AP$1:$BB$1,0),0)+INT($E166*(VLOOKUP($M166,$AP:$BB,MATCH($AY$1,$AP$1:$BB$1,0),0)-VLOOKUP($M166,$AP:$BB,MATCH($AX$1,$AP$1:$BB$1,0),0)+1))),
"그외없음")))))</f>
        <v>10</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3000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ca="1">IF(OR(ISNUMBER(N166),N166="삭제",ISBLANK(N166)),"",
IF(LEFT(N166,5)="Equip",IF(MID(N166,7,1)="4","전설",""),
IF(LEFT(N166,5)="Actor",IF(MID(N166,7,1)="2","전설",""),
"그외없음")))</f>
        <v/>
      </c>
      <c r="U166" t="s">
        <v>92</v>
      </c>
      <c r="V166">
        <v>10498</v>
      </c>
      <c r="W166">
        <v>9</v>
      </c>
      <c r="X166" t="s">
        <v>125</v>
      </c>
      <c r="Z166">
        <v>900</v>
      </c>
      <c r="AA166" t="str">
        <f ca="1">IF(ISBLANK(AB166),"",
VLOOKUP(AB166,OFFSET(INDIRECT("$A:$B"),0,MATCH(AB$1&amp;"_Verify",INDIRECT("$1:$1"),0)-1),2,0)
)</f>
        <v>fe</v>
      </c>
      <c r="AB166" t="s">
        <v>82</v>
      </c>
      <c r="AC166" t="s">
        <v>498</v>
      </c>
      <c r="AD166">
        <v>1</v>
      </c>
      <c r="AE166" t="s">
        <v>125</v>
      </c>
      <c r="AG166">
        <v>1500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IF(OR(ISNUMBER(AC166),AC166="삭제",ISBLANK(AC166)),"",
IF(LEFT(AC166,5)="Equip",IF(MID(AC166,7,1)="4","전설",""),
IF(LEFT(AC166,5)="Actor",IF(MID(AC166,7,1)="2","전설",""),
"그외없음")))</f>
        <v/>
      </c>
      <c r="AJ166" t="str">
        <f>IF(ISBLANK($AB166),"",
IF(AND($B166&gt;=VLOOKUP($AB166,$AP:$AS,3,0),$B166&lt;=VLOOKUP($AB166,$AP:$AS,4,0)),"","슬롯타입이상"))</f>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몬스터 세포</v>
      </c>
      <c r="AL166">
        <v>1</v>
      </c>
      <c r="AM166" t="str">
        <f ca="1">IF(ROW()=2,AN166,OFFSET(AM166,-1,0)&amp;IF(LEN(AN166)=0,"",","&amp;AN166))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v>
      </c>
      <c r="AN166" t="str">
        <f ca="1">IF(AL166&lt;&gt;1,"",
"{"""&amp;A$1&amp;""":"&amp;A166
&amp;","""&amp;B$1&amp;""":"&amp;B166
&amp;IF(LEN(AA166)=0,"",","""&amp;AA$1&amp;""":"""&amp;AA166&amp;"""")
&amp;IF(LEN(AC166)=0,"",","""&amp;AC$1&amp;""":"""&amp;AC166&amp;"""")
&amp;IF(LEN(AD166)=0,"",","""&amp;AD$1&amp;""":"&amp;AD166)
&amp;IF(LEN(AE166)=0,"",","""&amp;AE$1&amp;""":"""&amp;AE166&amp;"""")
&amp;IF(LEN(AF166)=0,"",","""&amp;AF$1&amp;""":"&amp;AF166)
&amp;IF(LEN(AG166)=0,"",","""&amp;AG$1&amp;""":"&amp;AG166)&amp;"}")</f>
        <v>{"dy":17,"sl":4,"tp":"fe","vl":"Equip2102","cn":1,"pt":"GO","pr":1500}</v>
      </c>
    </row>
    <row r="167" spans="1:40">
      <c r="A167">
        <v>17</v>
      </c>
      <c r="B167">
        <v>5</v>
      </c>
      <c r="C167">
        <f>IF(B167&lt;=9,0,
IF(B167=10,1,2))</f>
        <v>0</v>
      </c>
      <c r="D167">
        <f ca="1">RAND()</f>
        <v>0.67839240911895715</v>
      </c>
      <c r="E167">
        <f ca="1">RAND()</f>
        <v>0.21090992984883117</v>
      </c>
      <c r="F167">
        <f ca="1">RAND()</f>
        <v>0.88754394158041361</v>
      </c>
      <c r="G167">
        <f ca="1">RAND()</f>
        <v>0.87556344906744599</v>
      </c>
      <c r="H167">
        <f ca="1">RAND()</f>
        <v>0.30864377319701886</v>
      </c>
      <c r="I167">
        <f ca="1">RAND()</f>
        <v>0.96212345236222485</v>
      </c>
      <c r="M167" t="str">
        <f ca="1">IF(LEN(J167)&lt;&gt;0,J167,VLOOKUP(D167+$B167,$BJ:$BK,MATCH($BK$1,$BJ$1:$BK$1,0),1))</f>
        <v>안 지정 캐릭터 PP 영웅등급</v>
      </c>
      <c r="N167">
        <f ca="1">IF(LEN(K167)&lt;&gt;0,
  IF(LEN($J167)=0,"두 칸 모두 입력",
  IF($J167="지정 장비",K167,INDEX($CA:$CA,MATCH(K167,$CB:$CB,0)))),
IF($M167="삭제","삭제",
IF($M167="지정 장비",VLOOKUP($E167,OFFSET($BS:$BV,0,IF($B167=6,1,IF($B167=7,2,0))),MATCH($BV$1,OFFSET($BS$1:$BV$1,0,IF($B167=6,1,IF($B167=7,2,0))),0),1),
IF(OR($M167="캐릭터 상자 일반등급",$M167="캐릭터 상자 영웅등급"),"삭제",
IF(OR($M167="지정 캐릭터",$M167="지정 캐릭터 PP",IF(ISERROR(FIND("지정 캐릭터 LBP",$M167)),0,1)),
  IF(AND(OR($B167=10,$B167=11),$M167=OFFSET($M167,-1,0)),OFFSET(N167,-1,0),VLOOKUP($E167,$BZ:$CA,MATCH($CA$1,$BZ$1:$CA$1,0),1)),
IF(OR($M167="안 지정 캐릭터 영웅등급",$M167="안 지정 캐릭터 PP 일반등급",$M167="안 지정 캐릭터 PP 영웅등급"),
  IF(AND(OR($B167=10,$B167=11),$M167=OFFSET($M167,-1,0)),OFFSET(N167,-1,0),INT($E167*100000)),
"그외없음"))))))</f>
        <v>21090</v>
      </c>
      <c r="O167">
        <f ca="1">IF(LEN(L167)&lt;&gt;0,
  IF(OR(LEN($J167)=0,LEN($K167)=0),"세 칸 모두 입력",L167),
IF($M167="삭제","삭제",
IF(OR($M167="지정 장비",$M167="캐릭터 상자 일반등급",$M167="캐릭터 상자 영웅등급",$M167="지정 캐릭터",IF(ISERROR(FIND("지정 캐릭터 LBP",$M167)),0,1),$M167="안 지정 캐릭터 영웅등급"),1,
IF($M167="지정 캐릭터 PP",
  IF(AND(OR($B167=10,$B167=11),$M167=OFFSET($M167,-1,0)),OFFSET(O167,-1,0),
    VLOOKUP($M167,$AP:$BB,MATCH($AX$1,$AP$1:$BB$1,0),0)+INT($E167*(VLOOKUP($M167,$AP:$BB,MATCH($AY$1,$AP$1:$BB$1,0),0)-VLOOKUP($M167,$AP:$BB,MATCH($AX$1,$AP$1:$BB$1,0),0)+1))),
IF(OR($M167="안 지정 캐릭터 PP 일반등급",$M167="안 지정 캐릭터 PP 영웅등급"),
  IF(AND(OR($B167=10,$B167=11),$M167=OFFSET($M167,-1,0)),OFFSET(O167,-1,0),
    VLOOKUP($M167,$AP:$BB,MATCH($AX$1,$AP$1:$BB$1,0),0)+INT($E167*(VLOOKUP($M167,$AP:$BB,MATCH($AY$1,$AP$1:$BB$1,0),0)-VLOOKUP($M167,$AP:$BB,MATCH($AX$1,$AP$1:$BB$1,0),0)+1))),
"그외없음")))))</f>
        <v>5</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1500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ca="1">IF(OR(ISNUMBER(N167),N167="삭제",ISBLANK(N167)),"",
IF(LEFT(N167,5)="Equip",IF(MID(N167,7,1)="4","전설",""),
IF(LEFT(N167,5)="Actor",IF(MID(N167,7,1)="2","전설",""),
"그외없음")))</f>
        <v/>
      </c>
      <c r="U167" t="s">
        <v>82</v>
      </c>
      <c r="V167" t="s">
        <v>205</v>
      </c>
      <c r="W167">
        <v>1</v>
      </c>
      <c r="X167" t="s">
        <v>125</v>
      </c>
      <c r="Z167">
        <v>3100</v>
      </c>
      <c r="AA167" t="str">
        <f ca="1">IF(ISBLANK(AB167),"",
VLOOKUP(AB167,OFFSET(INDIRECT("$A:$B"),0,MATCH(AB$1&amp;"_Verify",INDIRECT("$1:$1"),0)-1),2,0)
)</f>
        <v>upn</v>
      </c>
      <c r="AB167" t="s">
        <v>92</v>
      </c>
      <c r="AC167">
        <v>10498</v>
      </c>
      <c r="AD167">
        <v>9</v>
      </c>
      <c r="AE167" t="s">
        <v>125</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IF(OR(ISNUMBER(AC167),AC167="삭제",ISBLANK(AC167)),"",
IF(LEFT(AC167,5)="Equip",IF(MID(AC167,7,1)="4","전설",""),
IF(LEFT(AC167,5)="Actor",IF(MID(AC167,7,1)="2","전설",""),
"그외없음")))</f>
        <v/>
      </c>
      <c r="AJ167" t="str">
        <f>IF(ISBLANK($AB167),"",
IF(AND($B167&gt;=VLOOKUP($AB167,$AP:$AS,3,0),$B167&lt;=VLOOKUP($AB167,$AP:$AS,4,0)),"","슬롯타입이상"))</f>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ca="1">IF(ROW()=2,AN167,OFFSET(AM167,-1,0)&amp;IF(LEN(AN167)=0,"",","&amp;AN167))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v>
      </c>
      <c r="AN167" t="str">
        <f ca="1">IF(AL167&lt;&gt;1,"",
"{"""&amp;A$1&amp;""":"&amp;A167
&amp;","""&amp;B$1&amp;""":"&amp;B167
&amp;IF(LEN(AA167)=0,"",","""&amp;AA$1&amp;""":"""&amp;AA167&amp;"""")
&amp;IF(LEN(AC167)=0,"",","""&amp;AC$1&amp;""":"""&amp;AC167&amp;"""")
&amp;IF(LEN(AD167)=0,"",","""&amp;AD$1&amp;""":"&amp;AD167)
&amp;IF(LEN(AE167)=0,"",","""&amp;AE$1&amp;""":"""&amp;AE167&amp;"""")
&amp;IF(LEN(AF167)=0,"",","""&amp;AF$1&amp;""":"&amp;AF167)
&amp;IF(LEN(AG167)=0,"",","""&amp;AG$1&amp;""":"&amp;AG167)&amp;"}")</f>
        <v>{"dy":17,"sl":5,"tp":"upn","vl":"10498","cn":9,"pt":"GO","pr":2700}</v>
      </c>
    </row>
    <row r="168" spans="1:40">
      <c r="A168">
        <v>17</v>
      </c>
      <c r="B168">
        <v>6</v>
      </c>
      <c r="C168">
        <f>IF(B168&lt;=9,0,
IF(B168=10,1,2))</f>
        <v>0</v>
      </c>
      <c r="D168">
        <f ca="1">RAND()</f>
        <v>0.13765631557044999</v>
      </c>
      <c r="E168">
        <f ca="1">RAND()</f>
        <v>5.6940379890226489E-2</v>
      </c>
      <c r="F168">
        <f ca="1">RAND()</f>
        <v>0.63516240543879754</v>
      </c>
      <c r="G168">
        <f ca="1">RAND()</f>
        <v>0.32973195573158953</v>
      </c>
      <c r="H168">
        <f ca="1">RAND()</f>
        <v>0.53523435010090969</v>
      </c>
      <c r="I168">
        <f ca="1">RAND()</f>
        <v>0.16677501465846534</v>
      </c>
      <c r="M168" t="str">
        <f ca="1">IF(LEN(J168)&lt;&gt;0,J168,VLOOKUP(D168+$B168,$BJ:$BK,MATCH($BK$1,$BJ$1:$BK$1,0),1))</f>
        <v>지정 장비</v>
      </c>
      <c r="N168" t="str">
        <f ca="1">IF(LEN(K168)&lt;&gt;0,
  IF(LEN($J168)=0,"두 칸 모두 입력",
  IF($J168="지정 장비",K168,INDEX($CA:$CA,MATCH(K168,$CB:$CB,0)))),
IF($M168="삭제","삭제",
IF($M168="지정 장비",VLOOKUP($E168,OFFSET($BS:$BV,0,IF($B168=6,1,IF($B168=7,2,0))),MATCH($BV$1,OFFSET($BS$1:$BV$1,0,IF($B168=6,1,IF($B168=7,2,0))),0),1),
IF(OR($M168="캐릭터 상자 일반등급",$M168="캐릭터 상자 영웅등급"),"삭제",
IF(OR($M168="지정 캐릭터",$M168="지정 캐릭터 PP",IF(ISERROR(FIND("지정 캐릭터 LBP",$M168)),0,1)),
  IF(AND(OR($B168=10,$B168=11),$M168=OFFSET($M168,-1,0)),OFFSET(N168,-1,0),VLOOKUP($E168,$BZ:$CA,MATCH($CA$1,$BZ$1:$CA$1,0),1)),
IF(OR($M168="안 지정 캐릭터 영웅등급",$M168="안 지정 캐릭터 PP 일반등급",$M168="안 지정 캐릭터 PP 영웅등급"),
  IF(AND(OR($B168=10,$B168=11),$M168=OFFSET($M168,-1,0)),OFFSET(N168,-1,0),INT($E168*100000)),
"그외없음"))))))</f>
        <v>Equip0301</v>
      </c>
      <c r="O168">
        <f ca="1">IF(LEN(L168)&lt;&gt;0,
  IF(OR(LEN($J168)=0,LEN($K168)=0),"세 칸 모두 입력",L168),
IF($M168="삭제","삭제",
IF(OR($M168="지정 장비",$M168="캐릭터 상자 일반등급",$M168="캐릭터 상자 영웅등급",$M168="지정 캐릭터",IF(ISERROR(FIND("지정 캐릭터 LBP",$M168)),0,1),$M168="안 지정 캐릭터 영웅등급"),1,
IF($M168="지정 캐릭터 PP",
  IF(AND(OR($B168=10,$B168=11),$M168=OFFSET($M168,-1,0)),OFFSET(O168,-1,0),
    VLOOKUP($M168,$AP:$BB,MATCH($AX$1,$AP$1:$BB$1,0),0)+INT($E168*(VLOOKUP($M168,$AP:$BB,MATCH($AY$1,$AP$1:$BB$1,0),0)-VLOOKUP($M168,$AP:$BB,MATCH($AX$1,$AP$1:$BB$1,0),0)+1))),
IF(OR($M168="안 지정 캐릭터 PP 일반등급",$M168="안 지정 캐릭터 PP 영웅등급"),
  IF(AND(OR($B168=10,$B168=11),$M168=OFFSET($M168,-1,0)),OFFSET(O168,-1,0),
    VLOOKUP($M168,$AP:$BB,MATCH($AX$1,$AP$1:$BB$1,0),0)+INT($E168*(VLOOKUP($M168,$AP:$BB,MATCH($AY$1,$AP$1:$BB$1,0),0)-VLOOKUP($M168,$AP:$BB,MATCH($AX$1,$AP$1:$BB$1,0),0)+1))),
"그외없음")))))</f>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7100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ca="1">IF(OR(ISNUMBER(N168),N168="삭제",ISBLANK(N168)),"",
IF(LEFT(N168,5)="Equip",IF(MID(N168,7,1)="4","전설",""),
IF(LEFT(N168,5)="Actor",IF(MID(N168,7,1)="2","전설",""),
"그외없음")))</f>
        <v/>
      </c>
      <c r="U168" t="s">
        <v>82</v>
      </c>
      <c r="V168" t="s">
        <v>181</v>
      </c>
      <c r="W168">
        <v>1</v>
      </c>
      <c r="X168" t="s">
        <v>129</v>
      </c>
      <c r="Z168">
        <v>14</v>
      </c>
      <c r="AA168" t="str">
        <f ca="1">IF(ISBLANK(AB168),"",
VLOOKUP(AB168,OFFSET(INDIRECT("$A:$B"),0,MATCH(AB$1&amp;"_Verify",INDIRECT("$1:$1"),0)-1),2,0)
)</f>
        <v>fe</v>
      </c>
      <c r="AB168" t="s">
        <v>82</v>
      </c>
      <c r="AC168" t="s">
        <v>110</v>
      </c>
      <c r="AD168">
        <v>1</v>
      </c>
      <c r="AE168" t="s">
        <v>125</v>
      </c>
      <c r="AG168">
        <v>3100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IF(OR(ISNUMBER(AC168),AC168="삭제",ISBLANK(AC168)),"",
IF(LEFT(AC168,5)="Equip",IF(MID(AC168,7,1)="4","전설",""),
IF(LEFT(AC168,5)="Actor",IF(MID(AC168,7,1)="2","전설",""),
"그외없음")))</f>
        <v/>
      </c>
      <c r="AJ168" t="str">
        <f>IF(ISBLANK($AB168),"",
IF(AND($B168&gt;=VLOOKUP($AB168,$AP:$AS,3,0),$B168&lt;=VLOOKUP($AB168,$AP:$AS,4,0)),"","슬롯타입이상"))</f>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빅 바디</v>
      </c>
      <c r="AL168">
        <v>1</v>
      </c>
      <c r="AM168" t="str">
        <f ca="1">IF(ROW()=2,AN168,OFFSET(AM168,-1,0)&amp;IF(LEN(AN168)=0,"",","&amp;AN168))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v>
      </c>
      <c r="AN168" t="str">
        <f ca="1">IF(AL168&lt;&gt;1,"",
"{"""&amp;A$1&amp;""":"&amp;A168
&amp;","""&amp;B$1&amp;""":"&amp;B168
&amp;IF(LEN(AA168)=0,"",","""&amp;AA$1&amp;""":"""&amp;AA168&amp;"""")
&amp;IF(LEN(AC168)=0,"",","""&amp;AC$1&amp;""":"""&amp;AC168&amp;"""")
&amp;IF(LEN(AD168)=0,"",","""&amp;AD$1&amp;""":"&amp;AD168)
&amp;IF(LEN(AE168)=0,"",","""&amp;AE$1&amp;""":"""&amp;AE168&amp;"""")
&amp;IF(LEN(AF168)=0,"",","""&amp;AF$1&amp;""":"&amp;AF168)
&amp;IF(LEN(AG168)=0,"",","""&amp;AG$1&amp;""":"&amp;AG168)&amp;"}")</f>
        <v>{"dy":17,"sl":6,"tp":"fe","vl":"Equip6101","cn":1,"pt":"GO","pr":3100}</v>
      </c>
    </row>
    <row r="169" spans="1:40">
      <c r="A169">
        <v>17</v>
      </c>
      <c r="B169">
        <v>7</v>
      </c>
      <c r="C169">
        <f>IF(B169&lt;=9,0,
IF(B169=10,1,2))</f>
        <v>0</v>
      </c>
      <c r="D169">
        <f ca="1">RAND()</f>
        <v>0.64142825885735077</v>
      </c>
      <c r="E169">
        <f ca="1">RAND()</f>
        <v>0.92314689359053026</v>
      </c>
      <c r="F169">
        <f ca="1">RAND()</f>
        <v>0.68105697151619926</v>
      </c>
      <c r="G169">
        <f ca="1">RAND()</f>
        <v>8.3386518843872381E-2</v>
      </c>
      <c r="H169">
        <f ca="1">RAND()</f>
        <v>0.58972434935109408</v>
      </c>
      <c r="I169">
        <f ca="1">RAND()</f>
        <v>0.25241041881695725</v>
      </c>
      <c r="M169" t="str">
        <f ca="1">IF(LEN(J169)&lt;&gt;0,J169,VLOOKUP(D169+$B169,$BJ:$BK,MATCH($BK$1,$BJ$1:$BK$1,0),1))</f>
        <v>지정 장비</v>
      </c>
      <c r="N169" t="str">
        <f ca="1">IF(LEN(K169)&lt;&gt;0,
  IF(LEN($J169)=0,"두 칸 모두 입력",
  IF($J169="지정 장비",K169,INDEX($CA:$CA,MATCH(K169,$CB:$CB,0)))),
IF($M169="삭제","삭제",
IF($M169="지정 장비",VLOOKUP($E169,OFFSET($BS:$BV,0,IF($B169=6,1,IF($B169=7,2,0))),MATCH($BV$1,OFFSET($BS$1:$BV$1,0,IF($B169=6,1,IF($B169=7,2,0))),0),1),
IF(OR($M169="캐릭터 상자 일반등급",$M169="캐릭터 상자 영웅등급"),"삭제",
IF(OR($M169="지정 캐릭터",$M169="지정 캐릭터 PP",IF(ISERROR(FIND("지정 캐릭터 LBP",$M169)),0,1)),
  IF(AND(OR($B169=10,$B169=11),$M169=OFFSET($M169,-1,0)),OFFSET(N169,-1,0),VLOOKUP($E169,$BZ:$CA,MATCH($CA$1,$BZ$1:$CA$1,0),1)),
IF(OR($M169="안 지정 캐릭터 영웅등급",$M169="안 지정 캐릭터 PP 일반등급",$M169="안 지정 캐릭터 PP 영웅등급"),
  IF(AND(OR($B169=10,$B169=11),$M169=OFFSET($M169,-1,0)),OFFSET(N169,-1,0),INT($E169*100000)),
"그외없음"))))))</f>
        <v>Equip8301</v>
      </c>
      <c r="O169">
        <f ca="1">IF(LEN(L169)&lt;&gt;0,
  IF(OR(LEN($J169)=0,LEN($K169)=0),"세 칸 모두 입력",L169),
IF($M169="삭제","삭제",
IF(OR($M169="지정 장비",$M169="캐릭터 상자 일반등급",$M169="캐릭터 상자 영웅등급",$M169="지정 캐릭터",IF(ISERROR(FIND("지정 캐릭터 LBP",$M169)),0,1),$M169="안 지정 캐릭터 영웅등급"),1,
IF($M169="지정 캐릭터 PP",
  IF(AND(OR($B169=10,$B169=11),$M169=OFFSET($M169,-1,0)),OFFSET(O169,-1,0),
    VLOOKUP($M169,$AP:$BB,MATCH($AX$1,$AP$1:$BB$1,0),0)+INT($E169*(VLOOKUP($M169,$AP:$BB,MATCH($AY$1,$AP$1:$BB$1,0),0)-VLOOKUP($M169,$AP:$BB,MATCH($AX$1,$AP$1:$BB$1,0),0)+1))),
IF(OR($M169="안 지정 캐릭터 PP 일반등급",$M169="안 지정 캐릭터 PP 영웅등급"),
  IF(AND(OR($B169=10,$B169=11),$M169=OFFSET($M169,-1,0)),OFFSET(O169,-1,0),
    VLOOKUP($M169,$AP:$BB,MATCH($AX$1,$AP$1:$BB$1,0),0)+INT($E169*(VLOOKUP($M169,$AP:$BB,MATCH($AY$1,$AP$1:$BB$1,0),0)-VLOOKUP($M169,$AP:$BB,MATCH($AX$1,$AP$1:$BB$1,0),0)+1))),
"그외없음")))))</f>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DI</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91</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ca="1">IF(OR(ISNUMBER(N169),N169="삭제",ISBLANK(N169)),"",
IF(LEFT(N169,5)="Equip",IF(MID(N169,7,1)="4","전설",""),
IF(LEFT(N169,5)="Actor",IF(MID(N169,7,1)="2","전설",""),
"그외없음")))</f>
        <v/>
      </c>
      <c r="U169" t="s">
        <v>82</v>
      </c>
      <c r="V169" t="s">
        <v>113</v>
      </c>
      <c r="W169">
        <v>1</v>
      </c>
      <c r="X169" t="s">
        <v>125</v>
      </c>
      <c r="Z169">
        <v>1000</v>
      </c>
      <c r="AA169" t="str">
        <f ca="1">IF(ISBLANK(AB169),"",
VLOOKUP(AB169,OFFSET(INDIRECT("$A:$B"),0,MATCH(AB$1&amp;"_Verify",INDIRECT("$1:$1"),0)-1),2,0)
)</f>
        <v>fe</v>
      </c>
      <c r="AB169" t="s">
        <v>82</v>
      </c>
      <c r="AC169" t="s">
        <v>455</v>
      </c>
      <c r="AD169">
        <v>1</v>
      </c>
      <c r="AE169" t="s">
        <v>125</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IF(OR(ISNUMBER(AC169),AC169="삭제",ISBLANK(AC169)),"",
IF(LEFT(AC169,5)="Equip",IF(MID(AC169,7,1)="4","전설",""),
IF(LEFT(AC169,5)="Actor",IF(MID(AC169,7,1)="2","전설",""),
"그외없음")))</f>
        <v/>
      </c>
      <c r="AJ169" t="str">
        <f>IF(ISBLANK($AB169),"",
IF(AND($B169&gt;=VLOOKUP($AB169,$AP:$AS,3,0),$B169&lt;=VLOOKUP($AB169,$AP:$AS,4,0)),"","슬롯타입이상"))</f>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왕조의 블레이드</v>
      </c>
      <c r="AL169">
        <v>1</v>
      </c>
      <c r="AM169" t="str">
        <f ca="1">IF(ROW()=2,AN169,OFFSET(AM169,-1,0)&amp;IF(LEN(AN169)=0,"",","&amp;AN169))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v>
      </c>
      <c r="AN169" t="str">
        <f ca="1">IF(AL169&lt;&gt;1,"",
"{"""&amp;A$1&amp;""":"&amp;A169
&amp;","""&amp;B$1&amp;""":"&amp;B169
&amp;IF(LEN(AA169)=0,"",","""&amp;AA$1&amp;""":"""&amp;AA169&amp;"""")
&amp;IF(LEN(AC169)=0,"",","""&amp;AC$1&amp;""":"""&amp;AC169&amp;"""")
&amp;IF(LEN(AD169)=0,"",","""&amp;AD$1&amp;""":"&amp;AD169)
&amp;IF(LEN(AE169)=0,"",","""&amp;AE$1&amp;""":"""&amp;AE169&amp;"""")
&amp;IF(LEN(AF169)=0,"",","""&amp;AF$1&amp;""":"&amp;AF169)
&amp;IF(LEN(AG169)=0,"",","""&amp;AG$1&amp;""":"&amp;AG169)&amp;"}")</f>
        <v>{"dy":17,"sl":7,"tp":"fe","vl":"Equip8102","cn":1,"pt":"GO","pr":8300}</v>
      </c>
    </row>
    <row r="170" spans="1:40">
      <c r="A170">
        <v>17</v>
      </c>
      <c r="B170">
        <v>8</v>
      </c>
      <c r="C170">
        <f>IF(B170&lt;=9,0,
IF(B170=10,1,2))</f>
        <v>0</v>
      </c>
      <c r="D170">
        <f ca="1">RAND()</f>
        <v>0.26480199245978897</v>
      </c>
      <c r="E170">
        <f ca="1">RAND()</f>
        <v>0.27371215626304424</v>
      </c>
      <c r="F170">
        <f ca="1">RAND()</f>
        <v>0.49662348488110675</v>
      </c>
      <c r="G170">
        <f ca="1">RAND()</f>
        <v>0.82732911615057603</v>
      </c>
      <c r="H170">
        <f ca="1">RAND()</f>
        <v>3.6571593454356566E-2</v>
      </c>
      <c r="I170">
        <f ca="1">RAND()</f>
        <v>0.80269838924400427</v>
      </c>
      <c r="M170" t="str">
        <f ca="1">IF(LEN(J170)&lt;&gt;0,J170,VLOOKUP(D170+$B170,$BJ:$BK,MATCH($BK$1,$BJ$1:$BK$1,0),1))</f>
        <v>삭제</v>
      </c>
      <c r="N170" t="str">
        <f ca="1">IF(LEN(K170)&lt;&gt;0,
  IF(LEN($J170)=0,"두 칸 모두 입력",
  IF($J170="지정 장비",K170,INDEX($CA:$CA,MATCH(K170,$CB:$CB,0)))),
IF($M170="삭제","삭제",
IF($M170="지정 장비",VLOOKUP($E170,OFFSET($BS:$BV,0,IF($B170=6,1,IF($B170=7,2,0))),MATCH($BV$1,OFFSET($BS$1:$BV$1,0,IF($B170=6,1,IF($B170=7,2,0))),0),1),
IF(OR($M170="캐릭터 상자 일반등급",$M170="캐릭터 상자 영웅등급"),"삭제",
IF(OR($M170="지정 캐릭터",$M170="지정 캐릭터 PP",IF(ISERROR(FIND("지정 캐릭터 LBP",$M170)),0,1)),
  IF(AND(OR($B170=10,$B170=11),$M170=OFFSET($M170,-1,0)),OFFSET(N170,-1,0),VLOOKUP($E170,$BZ:$CA,MATCH($CA$1,$BZ$1:$CA$1,0),1)),
IF(OR($M170="안 지정 캐릭터 영웅등급",$M170="안 지정 캐릭터 PP 일반등급",$M170="안 지정 캐릭터 PP 영웅등급"),
  IF(AND(OR($B170=10,$B170=11),$M170=OFFSET($M170,-1,0)),OFFSET(N170,-1,0),INT($E170*100000)),
"그외없음"))))))</f>
        <v>삭제</v>
      </c>
      <c r="O170" t="str">
        <f ca="1">IF(LEN(L170)&lt;&gt;0,
  IF(OR(LEN($J170)=0,LEN($K170)=0),"세 칸 모두 입력",L170),
IF($M170="삭제","삭제",
IF(OR($M170="지정 장비",$M170="캐릭터 상자 일반등급",$M170="캐릭터 상자 영웅등급",$M170="지정 캐릭터",IF(ISERROR(FIND("지정 캐릭터 LBP",$M170)),0,1),$M170="안 지정 캐릭터 영웅등급"),1,
IF($M170="지정 캐릭터 PP",
  IF(AND(OR($B170=10,$B170=11),$M170=OFFSET($M170,-1,0)),OFFSET(O170,-1,0),
    VLOOKUP($M170,$AP:$BB,MATCH($AX$1,$AP$1:$BB$1,0),0)+INT($E170*(VLOOKUP($M170,$AP:$BB,MATCH($AY$1,$AP$1:$BB$1,0),0)-VLOOKUP($M170,$AP:$BB,MATCH($AX$1,$AP$1:$BB$1,0),0)+1))),
IF(OR($M170="안 지정 캐릭터 PP 일반등급",$M170="안 지정 캐릭터 PP 영웅등급"),
  IF(AND(OR($B170=10,$B170=11),$M170=OFFSET($M170,-1,0)),OFFSET(O170,-1,0),
    VLOOKUP($M170,$AP:$BB,MATCH($AX$1,$AP$1:$BB$1,0),0)+INT($E170*(VLOOKUP($M170,$AP:$BB,MATCH($AY$1,$AP$1:$BB$1,0),0)-VLOOKUP($M170,$AP:$BB,MATCH($AX$1,$AP$1:$BB$1,0),0)+1))),
"그외없음")))))</f>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ca="1">IF(OR(ISNUMBER(N170),N170="삭제",ISBLANK(N170)),"",
IF(LEFT(N170,5)="Equip",IF(MID(N170,7,1)="4","전설",""),
IF(LEFT(N170,5)="Actor",IF(MID(N170,7,1)="2","전설",""),
"그외없음")))</f>
        <v/>
      </c>
      <c r="AA170" t="str">
        <f ca="1">IF(ISBLANK(AB170),"",
VLOOKUP(AB170,OFFSET(INDIRECT("$A:$B"),0,MATCH(AB$1&amp;"_Verify",INDIRECT("$1:$1"),0)-1),2,0)
)</f>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IF(OR(ISNUMBER(AC170),AC170="삭제",ISBLANK(AC170)),"",
IF(LEFT(AC170,5)="Equip",IF(MID(AC170,7,1)="4","전설",""),
IF(LEFT(AC170,5)="Actor",IF(MID(AC170,7,1)="2","전설",""),
"그외없음")))</f>
        <v/>
      </c>
      <c r="AJ170" t="str">
        <f>IF(ISBLANK($AB170),"",
IF(AND($B170&gt;=VLOOKUP($AB170,$AP:$AS,3,0),$B170&lt;=VLOOKUP($AB170,$AP:$AS,4,0)),"","슬롯타입이상"))</f>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ca="1">IF(ROW()=2,AN170,OFFSET(AM170,-1,0)&amp;IF(LEN(AN170)=0,"",","&amp;AN170))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v>
      </c>
      <c r="AN170" t="str">
        <f ca="1">IF(AL170&lt;&gt;1,"",
"{"""&amp;A$1&amp;""":"&amp;A170
&amp;","""&amp;B$1&amp;""":"&amp;B170
&amp;IF(LEN(AA170)=0,"",","""&amp;AA$1&amp;""":"""&amp;AA170&amp;"""")
&amp;IF(LEN(AC170)=0,"",","""&amp;AC$1&amp;""":"""&amp;AC170&amp;"""")
&amp;IF(LEN(AD170)=0,"",","""&amp;AD$1&amp;""":"&amp;AD170)
&amp;IF(LEN(AE170)=0,"",","""&amp;AE$1&amp;""":"""&amp;AE170&amp;"""")
&amp;IF(LEN(AF170)=0,"",","""&amp;AF$1&amp;""":"&amp;AF170)
&amp;IF(LEN(AG170)=0,"",","""&amp;AG$1&amp;""":"&amp;AG170)&amp;"}")</f>
        <v>{"dy":17,"sl":8}</v>
      </c>
    </row>
    <row r="171" spans="1:40">
      <c r="A171">
        <v>17</v>
      </c>
      <c r="B171">
        <v>9</v>
      </c>
      <c r="C171">
        <f>IF(B171&lt;=9,0,
IF(B171=10,1,2))</f>
        <v>0</v>
      </c>
      <c r="D171">
        <f ca="1">RAND()</f>
        <v>0.66234256905706412</v>
      </c>
      <c r="E171">
        <f ca="1">RAND()</f>
        <v>4.1011259105672604E-2</v>
      </c>
      <c r="F171">
        <f ca="1">RAND()</f>
        <v>0.86488153381402499</v>
      </c>
      <c r="G171">
        <f ca="1">RAND()</f>
        <v>0.41499168395565655</v>
      </c>
      <c r="H171">
        <f ca="1">RAND()</f>
        <v>0.86900486901069562</v>
      </c>
      <c r="I171">
        <f ca="1">RAND()</f>
        <v>0.59445629764725638</v>
      </c>
      <c r="M171" t="str">
        <f ca="1">IF(LEN(J171)&lt;&gt;0,J171,VLOOKUP(D171+$B171,$BJ:$BK,MATCH($BK$1,$BJ$1:$BK$1,0),1))</f>
        <v>삭제</v>
      </c>
      <c r="N171" t="str">
        <f ca="1">IF(LEN(K171)&lt;&gt;0,
  IF(LEN($J171)=0,"두 칸 모두 입력",
  IF($J171="지정 장비",K171,INDEX($CA:$CA,MATCH(K171,$CB:$CB,0)))),
IF($M171="삭제","삭제",
IF($M171="지정 장비",VLOOKUP($E171,OFFSET($BS:$BV,0,IF($B171=6,1,IF($B171=7,2,0))),MATCH($BV$1,OFFSET($BS$1:$BV$1,0,IF($B171=6,1,IF($B171=7,2,0))),0),1),
IF(OR($M171="캐릭터 상자 일반등급",$M171="캐릭터 상자 영웅등급"),"삭제",
IF(OR($M171="지정 캐릭터",$M171="지정 캐릭터 PP",IF(ISERROR(FIND("지정 캐릭터 LBP",$M171)),0,1)),
  IF(AND(OR($B171=10,$B171=11),$M171=OFFSET($M171,-1,0)),OFFSET(N171,-1,0),VLOOKUP($E171,$BZ:$CA,MATCH($CA$1,$BZ$1:$CA$1,0),1)),
IF(OR($M171="안 지정 캐릭터 영웅등급",$M171="안 지정 캐릭터 PP 일반등급",$M171="안 지정 캐릭터 PP 영웅등급"),
  IF(AND(OR($B171=10,$B171=11),$M171=OFFSET($M171,-1,0)),OFFSET(N171,-1,0),INT($E171*100000)),
"그외없음"))))))</f>
        <v>삭제</v>
      </c>
      <c r="O171" t="str">
        <f ca="1">IF(LEN(L171)&lt;&gt;0,
  IF(OR(LEN($J171)=0,LEN($K171)=0),"세 칸 모두 입력",L171),
IF($M171="삭제","삭제",
IF(OR($M171="지정 장비",$M171="캐릭터 상자 일반등급",$M171="캐릭터 상자 영웅등급",$M171="지정 캐릭터",IF(ISERROR(FIND("지정 캐릭터 LBP",$M171)),0,1),$M171="안 지정 캐릭터 영웅등급"),1,
IF($M171="지정 캐릭터 PP",
  IF(AND(OR($B171=10,$B171=11),$M171=OFFSET($M171,-1,0)),OFFSET(O171,-1,0),
    VLOOKUP($M171,$AP:$BB,MATCH($AX$1,$AP$1:$BB$1,0),0)+INT($E171*(VLOOKUP($M171,$AP:$BB,MATCH($AY$1,$AP$1:$BB$1,0),0)-VLOOKUP($M171,$AP:$BB,MATCH($AX$1,$AP$1:$BB$1,0),0)+1))),
IF(OR($M171="안 지정 캐릭터 PP 일반등급",$M171="안 지정 캐릭터 PP 영웅등급"),
  IF(AND(OR($B171=10,$B171=11),$M171=OFFSET($M171,-1,0)),OFFSET(O171,-1,0),
    VLOOKUP($M171,$AP:$BB,MATCH($AX$1,$AP$1:$BB$1,0),0)+INT($E171*(VLOOKUP($M171,$AP:$BB,MATCH($AY$1,$AP$1:$BB$1,0),0)-VLOOKUP($M171,$AP:$BB,MATCH($AX$1,$AP$1:$BB$1,0),0)+1))),
"그외없음")))))</f>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ca="1">IF(OR(ISNUMBER(N171),N171="삭제",ISBLANK(N171)),"",
IF(LEFT(N171,5)="Equip",IF(MID(N171,7,1)="4","전설",""),
IF(LEFT(N171,5)="Actor",IF(MID(N171,7,1)="2","전설",""),
"그외없음")))</f>
        <v/>
      </c>
      <c r="AA171" t="str">
        <f ca="1">IF(ISBLANK(AB171),"",
VLOOKUP(AB171,OFFSET(INDIRECT("$A:$B"),0,MATCH(AB$1&amp;"_Verify",INDIRECT("$1:$1"),0)-1),2,0)
)</f>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IF(OR(ISNUMBER(AC171),AC171="삭제",ISBLANK(AC171)),"",
IF(LEFT(AC171,5)="Equip",IF(MID(AC171,7,1)="4","전설",""),
IF(LEFT(AC171,5)="Actor",IF(MID(AC171,7,1)="2","전설",""),
"그외없음")))</f>
        <v/>
      </c>
      <c r="AJ171" t="str">
        <f>IF(ISBLANK($AB171),"",
IF(AND($B171&gt;=VLOOKUP($AB171,$AP:$AS,3,0),$B171&lt;=VLOOKUP($AB171,$AP:$AS,4,0)),"","슬롯타입이상"))</f>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ca="1">IF(ROW()=2,AN171,OFFSET(AM171,-1,0)&amp;IF(LEN(AN171)=0,"",","&amp;AN171))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v>
      </c>
      <c r="AN171" t="str">
        <f ca="1">IF(AL171&lt;&gt;1,"",
"{"""&amp;A$1&amp;""":"&amp;A171
&amp;","""&amp;B$1&amp;""":"&amp;B171
&amp;IF(LEN(AA171)=0,"",","""&amp;AA$1&amp;""":"""&amp;AA171&amp;"""")
&amp;IF(LEN(AC171)=0,"",","""&amp;AC$1&amp;""":"""&amp;AC171&amp;"""")
&amp;IF(LEN(AD171)=0,"",","""&amp;AD$1&amp;""":"&amp;AD171)
&amp;IF(LEN(AE171)=0,"",","""&amp;AE$1&amp;""":"""&amp;AE171&amp;"""")
&amp;IF(LEN(AF171)=0,"",","""&amp;AF$1&amp;""":"&amp;AF171)
&amp;IF(LEN(AG171)=0,"",","""&amp;AG$1&amp;""":"&amp;AG171)&amp;"}")</f>
        <v>{"dy":17,"sl":9}</v>
      </c>
    </row>
    <row r="172" spans="1:40">
      <c r="A172">
        <v>18</v>
      </c>
      <c r="B172">
        <v>0</v>
      </c>
      <c r="C172">
        <f>IF(B172&lt;=9,0,
IF(B172=10,1,2))</f>
        <v>0</v>
      </c>
      <c r="D172">
        <f ca="1">RAND()</f>
        <v>0.92447990266557878</v>
      </c>
      <c r="E172">
        <f ca="1">RAND()</f>
        <v>0.83285826806536567</v>
      </c>
      <c r="F172">
        <f ca="1">RAND()</f>
        <v>0.16190839146223601</v>
      </c>
      <c r="G172">
        <f ca="1">RAND()</f>
        <v>0.41427969115522001</v>
      </c>
      <c r="H172">
        <f ca="1">RAND()</f>
        <v>0.64875027612132818</v>
      </c>
      <c r="I172">
        <f ca="1">RAND()</f>
        <v>0.11500709062142134</v>
      </c>
      <c r="M172" t="str">
        <f ca="1">IF(LEN(J172)&lt;&gt;0,J172,VLOOKUP(D172+$B172,$BJ:$BK,MATCH($BK$1,$BJ$1:$BK$1,0),1))</f>
        <v>캐릭터 상자 일반등급</v>
      </c>
      <c r="N172" t="str">
        <f ca="1">IF(LEN(K172)&lt;&gt;0,
  IF(LEN($J172)=0,"두 칸 모두 입력",
  IF($J172="지정 장비",K172,INDEX($CA:$CA,MATCH(K172,$CB:$CB,0)))),
IF($M172="삭제","삭제",
IF($M172="지정 장비",VLOOKUP($E172,OFFSET($BS:$BV,0,IF($B172=6,1,IF($B172=7,2,0))),MATCH($BV$1,OFFSET($BS$1:$BV$1,0,IF($B172=6,1,IF($B172=7,2,0))),0),1),
IF(OR($M172="캐릭터 상자 일반등급",$M172="캐릭터 상자 영웅등급"),"삭제",
IF(OR($M172="지정 캐릭터",$M172="지정 캐릭터 PP",IF(ISERROR(FIND("지정 캐릭터 LBP",$M172)),0,1)),
  IF(AND(OR($B172=10,$B172=11),$M172=OFFSET($M172,-1,0)),OFFSET(N172,-1,0),VLOOKUP($E172,$BZ:$CA,MATCH($CA$1,$BZ$1:$CA$1,0),1)),
IF(OR($M172="안 지정 캐릭터 영웅등급",$M172="안 지정 캐릭터 PP 일반등급",$M172="안 지정 캐릭터 PP 영웅등급"),
  IF(AND(OR($B172=10,$B172=11),$M172=OFFSET($M172,-1,0)),OFFSET(N172,-1,0),INT($E172*100000)),
"그외없음"))))))</f>
        <v>삭제</v>
      </c>
      <c r="O172">
        <f ca="1">IF(LEN(L172)&lt;&gt;0,
  IF(OR(LEN($J172)=0,LEN($K172)=0),"세 칸 모두 입력",L172),
IF($M172="삭제","삭제",
IF(OR($M172="지정 장비",$M172="캐릭터 상자 일반등급",$M172="캐릭터 상자 영웅등급",$M172="지정 캐릭터",IF(ISERROR(FIND("지정 캐릭터 LBP",$M172)),0,1),$M172="안 지정 캐릭터 영웅등급"),1,
IF($M172="지정 캐릭터 PP",
  IF(AND(OR($B172=10,$B172=11),$M172=OFFSET($M172,-1,0)),OFFSET(O172,-1,0),
    VLOOKUP($M172,$AP:$BB,MATCH($AX$1,$AP$1:$BB$1,0),0)+INT($E172*(VLOOKUP($M172,$AP:$BB,MATCH($AY$1,$AP$1:$BB$1,0),0)-VLOOKUP($M172,$AP:$BB,MATCH($AX$1,$AP$1:$BB$1,0),0)+1))),
IF(OR($M172="안 지정 캐릭터 PP 일반등급",$M172="안 지정 캐릭터 PP 영웅등급"),
  IF(AND(OR($B172=10,$B172=11),$M172=OFFSET($M172,-1,0)),OFFSET(O172,-1,0),
    VLOOKUP($M172,$AP:$BB,MATCH($AX$1,$AP$1:$BB$1,0),0)+INT($E172*(VLOOKUP($M172,$AP:$BB,MATCH($AY$1,$AP$1:$BB$1,0),0)-VLOOKUP($M172,$AP:$BB,MATCH($AX$1,$AP$1:$BB$1,0),0)+1))),
"그외없음")))))</f>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DI</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29</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ca="1">IF(OR(ISNUMBER(N172),N172="삭제",ISBLANK(N172)),"",
IF(LEFT(N172,5)="Equip",IF(MID(N172,7,1)="4","전설",""),
IF(LEFT(N172,5)="Actor",IF(MID(N172,7,1)="2","전설",""),
"그외없음")))</f>
        <v/>
      </c>
      <c r="U172" t="s">
        <v>82</v>
      </c>
      <c r="V172" t="s">
        <v>184</v>
      </c>
      <c r="W172">
        <v>1</v>
      </c>
      <c r="X172" t="s">
        <v>125</v>
      </c>
      <c r="Z172">
        <v>7300</v>
      </c>
      <c r="AA172" t="str">
        <f ca="1">IF(ISBLANK(AB172),"",
VLOOKUP(AB172,OFFSET(INDIRECT("$A:$B"),0,MATCH(AB$1&amp;"_Verify",INDIRECT("$1:$1"),0)-1),2,0)
)</f>
        <v>upn</v>
      </c>
      <c r="AB172" t="s">
        <v>92</v>
      </c>
      <c r="AC172">
        <v>13427</v>
      </c>
      <c r="AD172">
        <v>9</v>
      </c>
      <c r="AE172" t="s">
        <v>125</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IF(OR(ISNUMBER(AC172),AC172="삭제",ISBLANK(AC172)),"",
IF(LEFT(AC172,5)="Equip",IF(MID(AC172,7,1)="4","전설",""),
IF(LEFT(AC172,5)="Actor",IF(MID(AC172,7,1)="2","전설",""),
"그외없음")))</f>
        <v/>
      </c>
      <c r="AJ172" t="str">
        <f>IF(ISBLANK($AB172),"",
IF(AND($B172&gt;=VLOOKUP($AB172,$AP:$AS,3,0),$B172&lt;=VLOOKUP($AB172,$AP:$AS,4,0)),"","슬롯타입이상"))</f>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ca="1">IF(ROW()=2,AN172,OFFSET(AM172,-1,0)&amp;IF(LEN(AN172)=0,"",","&amp;AN172))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v>
      </c>
      <c r="AN172" t="str">
        <f ca="1">IF(AL172&lt;&gt;1,"",
"{"""&amp;A$1&amp;""":"&amp;A172
&amp;","""&amp;B$1&amp;""":"&amp;B172
&amp;IF(LEN(AA172)=0,"",","""&amp;AA$1&amp;""":"""&amp;AA172&amp;"""")
&amp;IF(LEN(AC172)=0,"",","""&amp;AC$1&amp;""":"""&amp;AC172&amp;"""")
&amp;IF(LEN(AD172)=0,"",","""&amp;AD$1&amp;""":"&amp;AD172)
&amp;IF(LEN(AE172)=0,"",","""&amp;AE$1&amp;""":"""&amp;AE172&amp;"""")
&amp;IF(LEN(AF172)=0,"",","""&amp;AF$1&amp;""":"&amp;AF172)
&amp;IF(LEN(AG172)=0,"",","""&amp;AG$1&amp;""":"&amp;AG172)&amp;"}")</f>
        <v>{"dy":18,"sl":0,"tp":"upn","vl":"13427","cn":9,"pt":"GO","pr":2700}</v>
      </c>
    </row>
    <row r="173" spans="1:40">
      <c r="A173">
        <v>18</v>
      </c>
      <c r="B173">
        <v>1</v>
      </c>
      <c r="C173">
        <f>IF(B173&lt;=9,0,
IF(B173=10,1,2))</f>
        <v>0</v>
      </c>
      <c r="D173">
        <f ca="1">RAND()</f>
        <v>2.6074128756200188E-2</v>
      </c>
      <c r="E173">
        <f ca="1">RAND()</f>
        <v>0.97399253592303747</v>
      </c>
      <c r="F173">
        <f ca="1">RAND()</f>
        <v>5.5999748463301358E-2</v>
      </c>
      <c r="G173">
        <f ca="1">RAND()</f>
        <v>0.47166104415053423</v>
      </c>
      <c r="H173">
        <f ca="1">RAND()</f>
        <v>0.87920616368004301</v>
      </c>
      <c r="I173">
        <f ca="1">RAND()</f>
        <v>4.1526321683154288E-2</v>
      </c>
      <c r="M173" t="str">
        <f ca="1">IF(LEN(J173)&lt;&gt;0,J173,VLOOKUP(D173+$B173,$BJ:$BK,MATCH($BK$1,$BJ$1:$BK$1,0),1))</f>
        <v>지정 장비</v>
      </c>
      <c r="N173" t="str">
        <f ca="1">IF(LEN(K173)&lt;&gt;0,
  IF(LEN($J173)=0,"두 칸 모두 입력",
  IF($J173="지정 장비",K173,INDEX($CA:$CA,MATCH(K173,$CB:$CB,0)))),
IF($M173="삭제","삭제",
IF($M173="지정 장비",VLOOKUP($E173,OFFSET($BS:$BV,0,IF($B173=6,1,IF($B173=7,2,0))),MATCH($BV$1,OFFSET($BS$1:$BV$1,0,IF($B173=6,1,IF($B173=7,2,0))),0),1),
IF(OR($M173="캐릭터 상자 일반등급",$M173="캐릭터 상자 영웅등급"),"삭제",
IF(OR($M173="지정 캐릭터",$M173="지정 캐릭터 PP",IF(ISERROR(FIND("지정 캐릭터 LBP",$M173)),0,1)),
  IF(AND(OR($B173=10,$B173=11),$M173=OFFSET($M173,-1,0)),OFFSET(N173,-1,0),VLOOKUP($E173,$BZ:$CA,MATCH($CA$1,$BZ$1:$CA$1,0),1)),
IF(OR($M173="안 지정 캐릭터 영웅등급",$M173="안 지정 캐릭터 PP 일반등급",$M173="안 지정 캐릭터 PP 영웅등급"),
  IF(AND(OR($B173=10,$B173=11),$M173=OFFSET($M173,-1,0)),OFFSET(N173,-1,0),INT($E173*100000)),
"그외없음"))))))</f>
        <v>Equip8301</v>
      </c>
      <c r="O173">
        <f ca="1">IF(LEN(L173)&lt;&gt;0,
  IF(OR(LEN($J173)=0,LEN($K173)=0),"세 칸 모두 입력",L173),
IF($M173="삭제","삭제",
IF(OR($M173="지정 장비",$M173="캐릭터 상자 일반등급",$M173="캐릭터 상자 영웅등급",$M173="지정 캐릭터",IF(ISERROR(FIND("지정 캐릭터 LBP",$M173)),0,1),$M173="안 지정 캐릭터 영웅등급"),1,
IF($M173="지정 캐릭터 PP",
  IF(AND(OR($B173=10,$B173=11),$M173=OFFSET($M173,-1,0)),OFFSET(O173,-1,0),
    VLOOKUP($M173,$AP:$BB,MATCH($AX$1,$AP$1:$BB$1,0),0)+INT($E173*(VLOOKUP($M173,$AP:$BB,MATCH($AY$1,$AP$1:$BB$1,0),0)-VLOOKUP($M173,$AP:$BB,MATCH($AX$1,$AP$1:$BB$1,0),0)+1))),
IF(OR($M173="안 지정 캐릭터 PP 일반등급",$M173="안 지정 캐릭터 PP 영웅등급"),
  IF(AND(OR($B173=10,$B173=11),$M173=OFFSET($M173,-1,0)),OFFSET(O173,-1,0),
    VLOOKUP($M173,$AP:$BB,MATCH($AX$1,$AP$1:$BB$1,0),0)+INT($E173*(VLOOKUP($M173,$AP:$BB,MATCH($AY$1,$AP$1:$BB$1,0),0)-VLOOKUP($M173,$AP:$BB,MATCH($AX$1,$AP$1:$BB$1,0),0)+1))),
"그외없음")))))</f>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DI</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89</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ca="1">IF(OR(ISNUMBER(N173),N173="삭제",ISBLANK(N173)),"",
IF(LEFT(N173,5)="Equip",IF(MID(N173,7,1)="4","전설",""),
IF(LEFT(N173,5)="Actor",IF(MID(N173,7,1)="2","전설",""),
"그외없음")))</f>
        <v/>
      </c>
      <c r="U173" t="s">
        <v>82</v>
      </c>
      <c r="V173" t="s">
        <v>255</v>
      </c>
      <c r="W173">
        <v>1</v>
      </c>
      <c r="X173" t="s">
        <v>125</v>
      </c>
      <c r="Z173">
        <v>2000</v>
      </c>
      <c r="AA173" t="str">
        <f ca="1">IF(ISBLANK(AB173),"",
VLOOKUP(AB173,OFFSET(INDIRECT("$A:$B"),0,MATCH(AB$1&amp;"_Verify",INDIRECT("$1:$1"),0)-1),2,0)
)</f>
        <v>fe</v>
      </c>
      <c r="AB173" t="s">
        <v>82</v>
      </c>
      <c r="AC173" t="s">
        <v>356</v>
      </c>
      <c r="AD173">
        <v>1</v>
      </c>
      <c r="AE173" t="s">
        <v>125</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IF(OR(ISNUMBER(AC173),AC173="삭제",ISBLANK(AC173)),"",
IF(LEFT(AC173,5)="Equip",IF(MID(AC173,7,1)="4","전설",""),
IF(LEFT(AC173,5)="Actor",IF(MID(AC173,7,1)="2","전설",""),
"그외없음")))</f>
        <v/>
      </c>
      <c r="AJ173" t="str">
        <f>IF(ISBLANK($AB173),"",
IF(AND($B173&gt;=VLOOKUP($AB173,$AP:$AS,3,0),$B173&lt;=VLOOKUP($AB173,$AP:$AS,4,0)),"","슬롯타입이상"))</f>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울려퍼지는 여명</v>
      </c>
      <c r="AL173">
        <v>1</v>
      </c>
      <c r="AM173" t="str">
        <f ca="1">IF(ROW()=2,AN173,OFFSET(AM173,-1,0)&amp;IF(LEN(AN173)=0,"",","&amp;AN173))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v>
      </c>
      <c r="AN173" t="str">
        <f ca="1">IF(AL173&lt;&gt;1,"",
"{"""&amp;A$1&amp;""":"&amp;A173
&amp;","""&amp;B$1&amp;""":"&amp;B173
&amp;IF(LEN(AA173)=0,"",","""&amp;AA$1&amp;""":"""&amp;AA173&amp;"""")
&amp;IF(LEN(AC173)=0,"",","""&amp;AC$1&amp;""":"""&amp;AC173&amp;"""")
&amp;IF(LEN(AD173)=0,"",","""&amp;AD$1&amp;""":"&amp;AD173)
&amp;IF(LEN(AE173)=0,"",","""&amp;AE$1&amp;""":"""&amp;AE173&amp;"""")
&amp;IF(LEN(AF173)=0,"",","""&amp;AF$1&amp;""":"&amp;AF173)
&amp;IF(LEN(AG173)=0,"",","""&amp;AG$1&amp;""":"&amp;AG173)&amp;"}")</f>
        <v>{"dy":18,"sl":1,"tp":"fe","vl":"Equip2302","cn":1,"pt":"GO","pr":7300}</v>
      </c>
    </row>
    <row r="174" spans="1:40">
      <c r="A174">
        <v>18</v>
      </c>
      <c r="B174">
        <v>2</v>
      </c>
      <c r="C174">
        <f>IF(B174&lt;=9,0,
IF(B174=10,1,2))</f>
        <v>0</v>
      </c>
      <c r="D174">
        <f ca="1">RAND()</f>
        <v>0.66511890420128872</v>
      </c>
      <c r="E174">
        <f ca="1">RAND()</f>
        <v>0.55484649672539688</v>
      </c>
      <c r="F174">
        <f ca="1">RAND()</f>
        <v>6.5246791439578899E-2</v>
      </c>
      <c r="G174">
        <f ca="1">RAND()</f>
        <v>0.42016195910641718</v>
      </c>
      <c r="H174">
        <f ca="1">RAND()</f>
        <v>0.84108248689805121</v>
      </c>
      <c r="I174">
        <f ca="1">RAND()</f>
        <v>0.72960704537742493</v>
      </c>
      <c r="M174" t="str">
        <f ca="1">IF(LEN(J174)&lt;&gt;0,J174,VLOOKUP(D174+$B174,$BJ:$BK,MATCH($BK$1,$BJ$1:$BK$1,0),1))</f>
        <v>안 지정 캐릭터 PP 영웅등급</v>
      </c>
      <c r="N174">
        <f ca="1">IF(LEN(K174)&lt;&gt;0,
  IF(LEN($J174)=0,"두 칸 모두 입력",
  IF($J174="지정 장비",K174,INDEX($CA:$CA,MATCH(K174,$CB:$CB,0)))),
IF($M174="삭제","삭제",
IF($M174="지정 장비",VLOOKUP($E174,OFFSET($BS:$BV,0,IF($B174=6,1,IF($B174=7,2,0))),MATCH($BV$1,OFFSET($BS$1:$BV$1,0,IF($B174=6,1,IF($B174=7,2,0))),0),1),
IF(OR($M174="캐릭터 상자 일반등급",$M174="캐릭터 상자 영웅등급"),"삭제",
IF(OR($M174="지정 캐릭터",$M174="지정 캐릭터 PP",IF(ISERROR(FIND("지정 캐릭터 LBP",$M174)),0,1)),
  IF(AND(OR($B174=10,$B174=11),$M174=OFFSET($M174,-1,0)),OFFSET(N174,-1,0),VLOOKUP($E174,$BZ:$CA,MATCH($CA$1,$BZ$1:$CA$1,0),1)),
IF(OR($M174="안 지정 캐릭터 영웅등급",$M174="안 지정 캐릭터 PP 일반등급",$M174="안 지정 캐릭터 PP 영웅등급"),
  IF(AND(OR($B174=10,$B174=11),$M174=OFFSET($M174,-1,0)),OFFSET(N174,-1,0),INT($E174*100000)),
"그외없음"))))))</f>
        <v>55484</v>
      </c>
      <c r="O174">
        <f ca="1">IF(LEN(L174)&lt;&gt;0,
  IF(OR(LEN($J174)=0,LEN($K174)=0),"세 칸 모두 입력",L174),
IF($M174="삭제","삭제",
IF(OR($M174="지정 장비",$M174="캐릭터 상자 일반등급",$M174="캐릭터 상자 영웅등급",$M174="지정 캐릭터",IF(ISERROR(FIND("지정 캐릭터 LBP",$M174)),0,1),$M174="안 지정 캐릭터 영웅등급"),1,
IF($M174="지정 캐릭터 PP",
  IF(AND(OR($B174=10,$B174=11),$M174=OFFSET($M174,-1,0)),OFFSET(O174,-1,0),
    VLOOKUP($M174,$AP:$BB,MATCH($AX$1,$AP$1:$BB$1,0),0)+INT($E174*(VLOOKUP($M174,$AP:$BB,MATCH($AY$1,$AP$1:$BB$1,0),0)-VLOOKUP($M174,$AP:$BB,MATCH($AX$1,$AP$1:$BB$1,0),0)+1))),
IF(OR($M174="안 지정 캐릭터 PP 일반등급",$M174="안 지정 캐릭터 PP 영웅등급"),
  IF(AND(OR($B174=10,$B174=11),$M174=OFFSET($M174,-1,0)),OFFSET(O174,-1,0),
    VLOOKUP($M174,$AP:$BB,MATCH($AX$1,$AP$1:$BB$1,0),0)+INT($E174*(VLOOKUP($M174,$AP:$BB,MATCH($AY$1,$AP$1:$BB$1,0),0)-VLOOKUP($M174,$AP:$BB,MATCH($AX$1,$AP$1:$BB$1,0),0)+1))),
"그외없음")))))</f>
        <v>9</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2700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ca="1">IF(OR(ISNUMBER(N174),N174="삭제",ISBLANK(N174)),"",
IF(LEFT(N174,5)="Equip",IF(MID(N174,7,1)="4","전설",""),
IF(LEFT(N174,5)="Actor",IF(MID(N174,7,1)="2","전설",""),
"그외없음")))</f>
        <v/>
      </c>
      <c r="U174" t="s">
        <v>91</v>
      </c>
      <c r="V174">
        <v>22126</v>
      </c>
      <c r="W174">
        <v>10</v>
      </c>
      <c r="X174" t="s">
        <v>125</v>
      </c>
      <c r="Z174">
        <v>1000</v>
      </c>
      <c r="AA174" t="str">
        <f ca="1">IF(ISBLANK(AB174),"",
VLOOKUP(AB174,OFFSET(INDIRECT("$A:$B"),0,MATCH(AB$1&amp;"_Verify",INDIRECT("$1:$1"),0)-1),2,0)
)</f>
        <v>fe</v>
      </c>
      <c r="AB174" t="s">
        <v>82</v>
      </c>
      <c r="AC174" t="s">
        <v>276</v>
      </c>
      <c r="AD174">
        <v>1</v>
      </c>
      <c r="AE174" t="s">
        <v>125</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IF(OR(ISNUMBER(AC174),AC174="삭제",ISBLANK(AC174)),"",
IF(LEFT(AC174,5)="Equip",IF(MID(AC174,7,1)="4","전설",""),
IF(LEFT(AC174,5)="Actor",IF(MID(AC174,7,1)="2","전설",""),
"그외없음")))</f>
        <v/>
      </c>
      <c r="AJ174" t="str">
        <f>IF(ISBLANK($AB174),"",
IF(AND($B174&gt;=VLOOKUP($AB174,$AP:$AS,3,0),$B174&lt;=VLOOKUP($AB174,$AP:$AS,4,0)),"","슬롯타입이상"))</f>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주홍 스킨</v>
      </c>
      <c r="AL174">
        <v>1</v>
      </c>
      <c r="AM174" t="str">
        <f ca="1">IF(ROW()=2,AN174,OFFSET(AM174,-1,0)&amp;IF(LEN(AN174)=0,"",","&amp;AN174))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v>
      </c>
      <c r="AN174" t="str">
        <f ca="1">IF(AL174&lt;&gt;1,"",
"{"""&amp;A$1&amp;""":"&amp;A174
&amp;","""&amp;B$1&amp;""":"&amp;B174
&amp;IF(LEN(AA174)=0,"",","""&amp;AA$1&amp;""":"""&amp;AA174&amp;"""")
&amp;IF(LEN(AC174)=0,"",","""&amp;AC$1&amp;""":"""&amp;AC174&amp;"""")
&amp;IF(LEN(AD174)=0,"",","""&amp;AD$1&amp;""":"&amp;AD174)
&amp;IF(LEN(AE174)=0,"",","""&amp;AE$1&amp;""":"""&amp;AE174&amp;"""")
&amp;IF(LEN(AF174)=0,"",","""&amp;AF$1&amp;""":"&amp;AF174)
&amp;IF(LEN(AG174)=0,"",","""&amp;AG$1&amp;""":"&amp;AG174)&amp;"}")</f>
        <v>{"dy":18,"sl":2,"tp":"fe","vl":"Equip5102","cn":1,"pt":"GO","pr":1500}</v>
      </c>
    </row>
    <row r="175" spans="1:40">
      <c r="A175">
        <v>18</v>
      </c>
      <c r="B175">
        <v>3</v>
      </c>
      <c r="C175">
        <f>IF(B175&lt;=9,0,
IF(B175=10,1,2))</f>
        <v>0</v>
      </c>
      <c r="D175">
        <f ca="1">RAND()</f>
        <v>0.16675488893712986</v>
      </c>
      <c r="E175">
        <f ca="1">RAND()</f>
        <v>0.12540524887888627</v>
      </c>
      <c r="F175">
        <f ca="1">RAND()</f>
        <v>0.16255513491543783</v>
      </c>
      <c r="G175">
        <f ca="1">RAND()</f>
        <v>0.40747052451352117</v>
      </c>
      <c r="H175">
        <f ca="1">RAND()</f>
        <v>0.4863379712333582</v>
      </c>
      <c r="I175">
        <f ca="1">RAND()</f>
        <v>0.94163895988666158</v>
      </c>
      <c r="M175" t="str">
        <f ca="1">IF(LEN(J175)&lt;&gt;0,J175,VLOOKUP(D175+$B175,$BJ:$BK,MATCH($BK$1,$BJ$1:$BK$1,0),1))</f>
        <v>안 지정 캐릭터 PP 영웅등급</v>
      </c>
      <c r="N175">
        <f ca="1">IF(LEN(K175)&lt;&gt;0,
  IF(LEN($J175)=0,"두 칸 모두 입력",
  IF($J175="지정 장비",K175,INDEX($CA:$CA,MATCH(K175,$CB:$CB,0)))),
IF($M175="삭제","삭제",
IF($M175="지정 장비",VLOOKUP($E175,OFFSET($BS:$BV,0,IF($B175=6,1,IF($B175=7,2,0))),MATCH($BV$1,OFFSET($BS$1:$BV$1,0,IF($B175=6,1,IF($B175=7,2,0))),0),1),
IF(OR($M175="캐릭터 상자 일반등급",$M175="캐릭터 상자 영웅등급"),"삭제",
IF(OR($M175="지정 캐릭터",$M175="지정 캐릭터 PP",IF(ISERROR(FIND("지정 캐릭터 LBP",$M175)),0,1)),
  IF(AND(OR($B175=10,$B175=11),$M175=OFFSET($M175,-1,0)),OFFSET(N175,-1,0),VLOOKUP($E175,$BZ:$CA,MATCH($CA$1,$BZ$1:$CA$1,0),1)),
IF(OR($M175="안 지정 캐릭터 영웅등급",$M175="안 지정 캐릭터 PP 일반등급",$M175="안 지정 캐릭터 PP 영웅등급"),
  IF(AND(OR($B175=10,$B175=11),$M175=OFFSET($M175,-1,0)),OFFSET(N175,-1,0),INT($E175*100000)),
"그외없음"))))))</f>
        <v>12540</v>
      </c>
      <c r="O175">
        <f ca="1">IF(LEN(L175)&lt;&gt;0,
  IF(OR(LEN($J175)=0,LEN($K175)=0),"세 칸 모두 입력",L175),
IF($M175="삭제","삭제",
IF(OR($M175="지정 장비",$M175="캐릭터 상자 일반등급",$M175="캐릭터 상자 영웅등급",$M175="지정 캐릭터",IF(ISERROR(FIND("지정 캐릭터 LBP",$M175)),0,1),$M175="안 지정 캐릭터 영웅등급"),1,
IF($M175="지정 캐릭터 PP",
  IF(AND(OR($B175=10,$B175=11),$M175=OFFSET($M175,-1,0)),OFFSET(O175,-1,0),
    VLOOKUP($M175,$AP:$BB,MATCH($AX$1,$AP$1:$BB$1,0),0)+INT($E175*(VLOOKUP($M175,$AP:$BB,MATCH($AY$1,$AP$1:$BB$1,0),0)-VLOOKUP($M175,$AP:$BB,MATCH($AX$1,$AP$1:$BB$1,0),0)+1))),
IF(OR($M175="안 지정 캐릭터 PP 일반등급",$M175="안 지정 캐릭터 PP 영웅등급"),
  IF(AND(OR($B175=10,$B175=11),$M175=OFFSET($M175,-1,0)),OFFSET(O175,-1,0),
    VLOOKUP($M175,$AP:$BB,MATCH($AX$1,$AP$1:$BB$1,0),0)+INT($E175*(VLOOKUP($M175,$AP:$BB,MATCH($AY$1,$AP$1:$BB$1,0),0)-VLOOKUP($M175,$AP:$BB,MATCH($AX$1,$AP$1:$BB$1,0),0)+1))),
"그외없음")))))</f>
        <v>4</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1200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ca="1">IF(OR(ISNUMBER(N175),N175="삭제",ISBLANK(N175)),"",
IF(LEFT(N175,5)="Equip",IF(MID(N175,7,1)="4","전설",""),
IF(LEFT(N175,5)="Actor",IF(MID(N175,7,1)="2","전설",""),
"그외없음")))</f>
        <v/>
      </c>
      <c r="U175" t="s">
        <v>92</v>
      </c>
      <c r="V175">
        <v>3427</v>
      </c>
      <c r="W175">
        <v>9</v>
      </c>
      <c r="X175" t="s">
        <v>125</v>
      </c>
      <c r="Z175">
        <v>900</v>
      </c>
      <c r="AA175" t="str">
        <f ca="1">IF(ISBLANK(AB175),"",
VLOOKUP(AB175,OFFSET(INDIRECT("$A:$B"),0,MATCH(AB$1&amp;"_Verify",INDIRECT("$1:$1"),0)-1),2,0)
)</f>
        <v>upn</v>
      </c>
      <c r="AB175" t="s">
        <v>92</v>
      </c>
      <c r="AC175">
        <v>75725</v>
      </c>
      <c r="AD175">
        <v>6</v>
      </c>
      <c r="AE175" t="s">
        <v>125</v>
      </c>
      <c r="AG175">
        <v>1800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IF(OR(ISNUMBER(AC175),AC175="삭제",ISBLANK(AC175)),"",
IF(LEFT(AC175,5)="Equip",IF(MID(AC175,7,1)="4","전설",""),
IF(LEFT(AC175,5)="Actor",IF(MID(AC175,7,1)="2","전설",""),
"그외없음")))</f>
        <v/>
      </c>
      <c r="AJ175" t="str">
        <f>IF(ISBLANK($AB175),"",
IF(AND($B175&gt;=VLOOKUP($AB175,$AP:$AS,3,0),$B175&lt;=VLOOKUP($AB175,$AP:$AS,4,0)),"","슬롯타입이상"))</f>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ca="1">IF(ROW()=2,AN175,OFFSET(AM175,-1,0)&amp;IF(LEN(AN175)=0,"",","&amp;AN175))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v>
      </c>
      <c r="AN175" t="str">
        <f ca="1">IF(AL175&lt;&gt;1,"",
"{"""&amp;A$1&amp;""":"&amp;A175
&amp;","""&amp;B$1&amp;""":"&amp;B175
&amp;IF(LEN(AA175)=0,"",","""&amp;AA$1&amp;""":"""&amp;AA175&amp;"""")
&amp;IF(LEN(AC175)=0,"",","""&amp;AC$1&amp;""":"""&amp;AC175&amp;"""")
&amp;IF(LEN(AD175)=0,"",","""&amp;AD$1&amp;""":"&amp;AD175)
&amp;IF(LEN(AE175)=0,"",","""&amp;AE$1&amp;""":"""&amp;AE175&amp;"""")
&amp;IF(LEN(AF175)=0,"",","""&amp;AF$1&amp;""":"&amp;AF175)
&amp;IF(LEN(AG175)=0,"",","""&amp;AG$1&amp;""":"&amp;AG175)&amp;"}")</f>
        <v>{"dy":18,"sl":3,"tp":"upn","vl":"75725","cn":6,"pt":"GO","pr":1800}</v>
      </c>
    </row>
    <row r="176" spans="1:40">
      <c r="A176">
        <v>18</v>
      </c>
      <c r="B176">
        <v>4</v>
      </c>
      <c r="C176">
        <f>IF(B176&lt;=9,0,
IF(B176=10,1,2))</f>
        <v>0</v>
      </c>
      <c r="D176">
        <f ca="1">RAND()</f>
        <v>0.14677270346044258</v>
      </c>
      <c r="E176">
        <f ca="1">RAND()</f>
        <v>0.82191097082041287</v>
      </c>
      <c r="F176">
        <f ca="1">RAND()</f>
        <v>0.90377259447911473</v>
      </c>
      <c r="G176">
        <f ca="1">RAND()</f>
        <v>0.80050641189350202</v>
      </c>
      <c r="H176">
        <f ca="1">RAND()</f>
        <v>0.87515619145416423</v>
      </c>
      <c r="I176">
        <f ca="1">RAND()</f>
        <v>0.80002128986648136</v>
      </c>
      <c r="M176" t="str">
        <f ca="1">IF(LEN(J176)&lt;&gt;0,J176,VLOOKUP(D176+$B176,$BJ:$BK,MATCH($BK$1,$BJ$1:$BK$1,0),1))</f>
        <v>안 지정 캐릭터 PP 일반등급</v>
      </c>
      <c r="N176">
        <f ca="1">IF(LEN(K176)&lt;&gt;0,
  IF(LEN($J176)=0,"두 칸 모두 입력",
  IF($J176="지정 장비",K176,INDEX($CA:$CA,MATCH(K176,$CB:$CB,0)))),
IF($M176="삭제","삭제",
IF($M176="지정 장비",VLOOKUP($E176,OFFSET($BS:$BV,0,IF($B176=6,1,IF($B176=7,2,0))),MATCH($BV$1,OFFSET($BS$1:$BV$1,0,IF($B176=6,1,IF($B176=7,2,0))),0),1),
IF(OR($M176="캐릭터 상자 일반등급",$M176="캐릭터 상자 영웅등급"),"삭제",
IF(OR($M176="지정 캐릭터",$M176="지정 캐릭터 PP",IF(ISERROR(FIND("지정 캐릭터 LBP",$M176)),0,1)),
  IF(AND(OR($B176=10,$B176=11),$M176=OFFSET($M176,-1,0)),OFFSET(N176,-1,0),VLOOKUP($E176,$BZ:$CA,MATCH($CA$1,$BZ$1:$CA$1,0),1)),
IF(OR($M176="안 지정 캐릭터 영웅등급",$M176="안 지정 캐릭터 PP 일반등급",$M176="안 지정 캐릭터 PP 영웅등급"),
  IF(AND(OR($B176=10,$B176=11),$M176=OFFSET($M176,-1,0)),OFFSET(N176,-1,0),INT($E176*100000)),
"그외없음"))))))</f>
        <v>82191</v>
      </c>
      <c r="O176">
        <f ca="1">IF(LEN(L176)&lt;&gt;0,
  IF(OR(LEN($J176)=0,LEN($K176)=0),"세 칸 모두 입력",L176),
IF($M176="삭제","삭제",
IF(OR($M176="지정 장비",$M176="캐릭터 상자 일반등급",$M176="캐릭터 상자 영웅등급",$M176="지정 캐릭터",IF(ISERROR(FIND("지정 캐릭터 LBP",$M176)),0,1),$M176="안 지정 캐릭터 영웅등급"),1,
IF($M176="지정 캐릭터 PP",
  IF(AND(OR($B176=10,$B176=11),$M176=OFFSET($M176,-1,0)),OFFSET(O176,-1,0),
    VLOOKUP($M176,$AP:$BB,MATCH($AX$1,$AP$1:$BB$1,0),0)+INT($E176*(VLOOKUP($M176,$AP:$BB,MATCH($AY$1,$AP$1:$BB$1,0),0)-VLOOKUP($M176,$AP:$BB,MATCH($AX$1,$AP$1:$BB$1,0),0)+1))),
IF(OR($M176="안 지정 캐릭터 PP 일반등급",$M176="안 지정 캐릭터 PP 영웅등급"),
  IF(AND(OR($B176=10,$B176=11),$M176=OFFSET($M176,-1,0)),OFFSET(O176,-1,0),
    VLOOKUP($M176,$AP:$BB,MATCH($AX$1,$AP$1:$BB$1,0),0)+INT($E176*(VLOOKUP($M176,$AP:$BB,MATCH($AY$1,$AP$1:$BB$1,0),0)-VLOOKUP($M176,$AP:$BB,MATCH($AX$1,$AP$1:$BB$1,0),0)+1))),
"그외없음")))))</f>
        <v>12</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3600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ca="1">IF(OR(ISNUMBER(N176),N176="삭제",ISBLANK(N176)),"",
IF(LEFT(N176,5)="Equip",IF(MID(N176,7,1)="4","전설",""),
IF(LEFT(N176,5)="Actor",IF(MID(N176,7,1)="2","전설",""),
"그외없음")))</f>
        <v/>
      </c>
      <c r="U176" t="s">
        <v>92</v>
      </c>
      <c r="V176">
        <v>85725</v>
      </c>
      <c r="W176">
        <v>14</v>
      </c>
      <c r="X176" t="s">
        <v>125</v>
      </c>
      <c r="Z176">
        <v>1400</v>
      </c>
      <c r="AA176" t="str">
        <f ca="1">IF(ISBLANK(AB176),"",
VLOOKUP(AB176,OFFSET(INDIRECT("$A:$B"),0,MATCH(AB$1&amp;"_Verify",INDIRECT("$1:$1"),0)-1),2,0)
)</f>
        <v>fe</v>
      </c>
      <c r="AB176" t="s">
        <v>82</v>
      </c>
      <c r="AC176" t="s">
        <v>438</v>
      </c>
      <c r="AD176">
        <v>1</v>
      </c>
      <c r="AE176" t="s">
        <v>68</v>
      </c>
      <c r="AG176">
        <v>3300</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IF(OR(ISNUMBER(AC176),AC176="삭제",ISBLANK(AC176)),"",
IF(LEFT(AC176,5)="Equip",IF(MID(AC176,7,1)="4","전설",""),
IF(LEFT(AC176,5)="Actor",IF(MID(AC176,7,1)="2","전설",""),
"그외없음")))</f>
        <v/>
      </c>
      <c r="AJ176" t="str">
        <f>IF(ISBLANK($AB176),"",
IF(AND($B176&gt;=VLOOKUP($AB176,$AP:$AS,3,0),$B176&lt;=VLOOKUP($AB176,$AP:$AS,4,0)),"","슬롯타입이상"))</f>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사파이어 대거</v>
      </c>
      <c r="AL176">
        <v>1</v>
      </c>
      <c r="AM176" t="str">
        <f ca="1">IF(ROW()=2,AN176,OFFSET(AM176,-1,0)&amp;IF(LEN(AN176)=0,"",","&amp;AN176))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v>
      </c>
      <c r="AN176" t="str">
        <f ca="1">IF(AL176&lt;&gt;1,"",
"{"""&amp;A$1&amp;""":"&amp;A176
&amp;","""&amp;B$1&amp;""":"&amp;B176
&amp;IF(LEN(AA176)=0,"",","""&amp;AA$1&amp;""":"""&amp;AA176&amp;"""")
&amp;IF(LEN(AC176)=0,"",","""&amp;AC$1&amp;""":"""&amp;AC176&amp;"""")
&amp;IF(LEN(AD176)=0,"",","""&amp;AD$1&amp;""":"&amp;AD176)
&amp;IF(LEN(AE176)=0,"",","""&amp;AE$1&amp;""":"""&amp;AE176&amp;"""")
&amp;IF(LEN(AF176)=0,"",","""&amp;AF$1&amp;""":"&amp;AF176)
&amp;IF(LEN(AG176)=0,"",","""&amp;AG$1&amp;""":"&amp;AG176)&amp;"}")</f>
        <v>{"dy":18,"sl":4,"tp":"fe","vl":"Equip1201","cn":1,"pt":"GO","pr":3300}</v>
      </c>
    </row>
    <row r="177" spans="1:40">
      <c r="A177">
        <v>18</v>
      </c>
      <c r="B177">
        <v>5</v>
      </c>
      <c r="C177">
        <f>IF(B177&lt;=9,0,
IF(B177=10,1,2))</f>
        <v>0</v>
      </c>
      <c r="D177">
        <f ca="1">RAND()</f>
        <v>0.37834510057735193</v>
      </c>
      <c r="E177">
        <f ca="1">RAND()</f>
        <v>0.61223775763480104</v>
      </c>
      <c r="F177">
        <f ca="1">RAND()</f>
        <v>4.8455641629673307E-3</v>
      </c>
      <c r="G177">
        <f ca="1">RAND()</f>
        <v>0.35394770834087208</v>
      </c>
      <c r="H177">
        <f ca="1">RAND()</f>
        <v>0.97770105992720879</v>
      </c>
      <c r="I177">
        <f ca="1">RAND()</f>
        <v>0.31055403865728815</v>
      </c>
      <c r="M177" t="str">
        <f ca="1">IF(LEN(J177)&lt;&gt;0,J177,VLOOKUP(D177+$B177,$BJ:$BK,MATCH($BK$1,$BJ$1:$BK$1,0),1))</f>
        <v>지정 장비</v>
      </c>
      <c r="N177" t="str">
        <f ca="1">IF(LEN(K177)&lt;&gt;0,
  IF(LEN($J177)=0,"두 칸 모두 입력",
  IF($J177="지정 장비",K177,INDEX($CA:$CA,MATCH(K177,$CB:$CB,0)))),
IF($M177="삭제","삭제",
IF($M177="지정 장비",VLOOKUP($E177,OFFSET($BS:$BV,0,IF($B177=6,1,IF($B177=7,2,0))),MATCH($BV$1,OFFSET($BS$1:$BV$1,0,IF($B177=6,1,IF($B177=7,2,0))),0),1),
IF(OR($M177="캐릭터 상자 일반등급",$M177="캐릭터 상자 영웅등급"),"삭제",
IF(OR($M177="지정 캐릭터",$M177="지정 캐릭터 PP",IF(ISERROR(FIND("지정 캐릭터 LBP",$M177)),0,1)),
  IF(AND(OR($B177=10,$B177=11),$M177=OFFSET($M177,-1,0)),OFFSET(N177,-1,0),VLOOKUP($E177,$BZ:$CA,MATCH($CA$1,$BZ$1:$CA$1,0),1)),
IF(OR($M177="안 지정 캐릭터 영웅등급",$M177="안 지정 캐릭터 PP 일반등급",$M177="안 지정 캐릭터 PP 영웅등급"),
  IF(AND(OR($B177=10,$B177=11),$M177=OFFSET($M177,-1,0)),OFFSET(N177,-1,0),INT($E177*100000)),
"그외없음"))))))</f>
        <v>Equip5201</v>
      </c>
      <c r="O177">
        <f ca="1">IF(LEN(L177)&lt;&gt;0,
  IF(OR(LEN($J177)=0,LEN($K177)=0),"세 칸 모두 입력",L177),
IF($M177="삭제","삭제",
IF(OR($M177="지정 장비",$M177="캐릭터 상자 일반등급",$M177="캐릭터 상자 영웅등급",$M177="지정 캐릭터",IF(ISERROR(FIND("지정 캐릭터 LBP",$M177)),0,1),$M177="안 지정 캐릭터 영웅등급"),1,
IF($M177="지정 캐릭터 PP",
  IF(AND(OR($B177=10,$B177=11),$M177=OFFSET($M177,-1,0)),OFFSET(O177,-1,0),
    VLOOKUP($M177,$AP:$BB,MATCH($AX$1,$AP$1:$BB$1,0),0)+INT($E177*(VLOOKUP($M177,$AP:$BB,MATCH($AY$1,$AP$1:$BB$1,0),0)-VLOOKUP($M177,$AP:$BB,MATCH($AX$1,$AP$1:$BB$1,0),0)+1))),
IF(OR($M177="안 지정 캐릭터 PP 일반등급",$M177="안 지정 캐릭터 PP 영웅등급"),
  IF(AND(OR($B177=10,$B177=11),$M177=OFFSET($M177,-1,0)),OFFSET(O177,-1,0),
    VLOOKUP($M177,$AP:$BB,MATCH($AX$1,$AP$1:$BB$1,0),0)+INT($E177*(VLOOKUP($M177,$AP:$BB,MATCH($AY$1,$AP$1:$BB$1,0),0)-VLOOKUP($M177,$AP:$BB,MATCH($AX$1,$AP$1:$BB$1,0),0)+1))),
"그외없음")))))</f>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2800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ca="1">IF(OR(ISNUMBER(N177),N177="삭제",ISBLANK(N177)),"",
IF(LEFT(N177,5)="Equip",IF(MID(N177,7,1)="4","전설",""),
IF(LEFT(N177,5)="Actor",IF(MID(N177,7,1)="2","전설",""),
"그외없음")))</f>
        <v/>
      </c>
      <c r="U177" t="s">
        <v>82</v>
      </c>
      <c r="V177" t="s">
        <v>249</v>
      </c>
      <c r="W177">
        <v>1</v>
      </c>
      <c r="X177" t="s">
        <v>125</v>
      </c>
      <c r="Z177">
        <v>1500</v>
      </c>
      <c r="AA177" t="str">
        <f ca="1">IF(ISBLANK(AB177),"",
VLOOKUP(AB177,OFFSET(INDIRECT("$A:$B"),0,MATCH(AB$1&amp;"_Verify",INDIRECT("$1:$1"),0)-1),2,0)
)</f>
        <v>fe</v>
      </c>
      <c r="AB177" t="s">
        <v>82</v>
      </c>
      <c r="AC177" t="s">
        <v>414</v>
      </c>
      <c r="AD177">
        <v>1</v>
      </c>
      <c r="AE177" t="s">
        <v>125</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IF(OR(ISNUMBER(AC177),AC177="삭제",ISBLANK(AC177)),"",
IF(LEFT(AC177,5)="Equip",IF(MID(AC177,7,1)="4","전설",""),
IF(LEFT(AC177,5)="Actor",IF(MID(AC177,7,1)="2","전설",""),
"그외없음")))</f>
        <v/>
      </c>
      <c r="AJ177" t="str">
        <f>IF(ISBLANK($AB177),"",
IF(AND($B177&gt;=VLOOKUP($AB177,$AP:$AS,3,0),$B177&lt;=VLOOKUP($AB177,$AP:$AS,4,0)),"","슬롯타입이상"))</f>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용력의 방패</v>
      </c>
      <c r="AL177">
        <v>1</v>
      </c>
      <c r="AM177" t="str">
        <f ca="1">IF(ROW()=2,AN177,OFFSET(AM177,-1,0)&amp;IF(LEN(AN177)=0,"",","&amp;AN177))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v>
      </c>
      <c r="AN177" t="str">
        <f ca="1">IF(AL177&lt;&gt;1,"",
"{"""&amp;A$1&amp;""":"&amp;A177
&amp;","""&amp;B$1&amp;""":"&amp;B177
&amp;IF(LEN(AA177)=0,"",","""&amp;AA$1&amp;""":"""&amp;AA177&amp;"""")
&amp;IF(LEN(AC177)=0,"",","""&amp;AC$1&amp;""":"""&amp;AC177&amp;"""")
&amp;IF(LEN(AD177)=0,"",","""&amp;AD$1&amp;""":"&amp;AD177)
&amp;IF(LEN(AE177)=0,"",","""&amp;AE$1&amp;""":"""&amp;AE177&amp;"""")
&amp;IF(LEN(AF177)=0,"",","""&amp;AF$1&amp;""":"&amp;AF177)
&amp;IF(LEN(AG177)=0,"",","""&amp;AG$1&amp;""":"&amp;AG177)&amp;"}")</f>
        <v>{"dy":18,"sl":5,"tp":"fe","vl":"Equip7101","cn":1,"pt":"GO","pr":3600}</v>
      </c>
    </row>
    <row r="178" spans="1:40">
      <c r="A178">
        <v>18</v>
      </c>
      <c r="B178">
        <v>6</v>
      </c>
      <c r="C178">
        <f>IF(B178&lt;=9,0,
IF(B178=10,1,2))</f>
        <v>0</v>
      </c>
      <c r="D178">
        <f ca="1">RAND()</f>
        <v>0.5423507019457644</v>
      </c>
      <c r="E178">
        <f ca="1">RAND()</f>
        <v>0.27539837493153674</v>
      </c>
      <c r="F178">
        <f ca="1">RAND()</f>
        <v>0.38833003728012117</v>
      </c>
      <c r="G178">
        <f ca="1">RAND()</f>
        <v>6.0237526981130274E-2</v>
      </c>
      <c r="H178">
        <f ca="1">RAND()</f>
        <v>0.11019886158112935</v>
      </c>
      <c r="I178">
        <f ca="1">RAND()</f>
        <v>0.65401316861194636</v>
      </c>
      <c r="M178" t="str">
        <f ca="1">IF(LEN(J178)&lt;&gt;0,J178,VLOOKUP(D178+$B178,$BJ:$BK,MATCH($BK$1,$BJ$1:$BK$1,0),1))</f>
        <v>지정 장비</v>
      </c>
      <c r="N178" t="str">
        <f ca="1">IF(LEN(K178)&lt;&gt;0,
  IF(LEN($J178)=0,"두 칸 모두 입력",
  IF($J178="지정 장비",K178,INDEX($CA:$CA,MATCH(K178,$CB:$CB,0)))),
IF($M178="삭제","삭제",
IF($M178="지정 장비",VLOOKUP($E178,OFFSET($BS:$BV,0,IF($B178=6,1,IF($B178=7,2,0))),MATCH($BV$1,OFFSET($BS$1:$BV$1,0,IF($B178=6,1,IF($B178=7,2,0))),0),1),
IF(OR($M178="캐릭터 상자 일반등급",$M178="캐릭터 상자 영웅등급"),"삭제",
IF(OR($M178="지정 캐릭터",$M178="지정 캐릭터 PP",IF(ISERROR(FIND("지정 캐릭터 LBP",$M178)),0,1)),
  IF(AND(OR($B178=10,$B178=11),$M178=OFFSET($M178,-1,0)),OFFSET(N178,-1,0),VLOOKUP($E178,$BZ:$CA,MATCH($CA$1,$BZ$1:$CA$1,0),1)),
IF(OR($M178="안 지정 캐릭터 영웅등급",$M178="안 지정 캐릭터 PP 일반등급",$M178="안 지정 캐릭터 PP 영웅등급"),
  IF(AND(OR($B178=10,$B178=11),$M178=OFFSET($M178,-1,0)),OFFSET(N178,-1,0),INT($E178*100000)),
"그외없음"))))))</f>
        <v>Equip3201</v>
      </c>
      <c r="O178">
        <f ca="1">IF(LEN(L178)&lt;&gt;0,
  IF(OR(LEN($J178)=0,LEN($K178)=0),"세 칸 모두 입력",L178),
IF($M178="삭제","삭제",
IF(OR($M178="지정 장비",$M178="캐릭터 상자 일반등급",$M178="캐릭터 상자 영웅등급",$M178="지정 캐릭터",IF(ISERROR(FIND("지정 캐릭터 LBP",$M178)),0,1),$M178="안 지정 캐릭터 영웅등급"),1,
IF($M178="지정 캐릭터 PP",
  IF(AND(OR($B178=10,$B178=11),$M178=OFFSET($M178,-1,0)),OFFSET(O178,-1,0),
    VLOOKUP($M178,$AP:$BB,MATCH($AX$1,$AP$1:$BB$1,0),0)+INT($E178*(VLOOKUP($M178,$AP:$BB,MATCH($AY$1,$AP$1:$BB$1,0),0)-VLOOKUP($M178,$AP:$BB,MATCH($AX$1,$AP$1:$BB$1,0),0)+1))),
IF(OR($M178="안 지정 캐릭터 PP 일반등급",$M178="안 지정 캐릭터 PP 영웅등급"),
  IF(AND(OR($B178=10,$B178=11),$M178=OFFSET($M178,-1,0)),OFFSET(O178,-1,0),
    VLOOKUP($M178,$AP:$BB,MATCH($AX$1,$AP$1:$BB$1,0),0)+INT($E178*(VLOOKUP($M178,$AP:$BB,MATCH($AY$1,$AP$1:$BB$1,0),0)-VLOOKUP($M178,$AP:$BB,MATCH($AX$1,$AP$1:$BB$1,0),0)+1))),
"그외없음")))))</f>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DI</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5</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ca="1">IF(OR(ISNUMBER(N178),N178="삭제",ISBLANK(N178)),"",
IF(LEFT(N178,5)="Equip",IF(MID(N178,7,1)="4","전설",""),
IF(LEFT(N178,5)="Actor",IF(MID(N178,7,1)="2","전설",""),
"그외없음")))</f>
        <v/>
      </c>
      <c r="U178" t="s">
        <v>82</v>
      </c>
      <c r="V178" t="s">
        <v>183</v>
      </c>
      <c r="W178">
        <v>1</v>
      </c>
      <c r="X178" t="s">
        <v>125</v>
      </c>
      <c r="Z178">
        <v>3600</v>
      </c>
      <c r="AA178" t="str">
        <f ca="1">IF(ISBLANK(AB178),"",
VLOOKUP(AB178,OFFSET(INDIRECT("$A:$B"),0,MATCH(AB$1&amp;"_Verify",INDIRECT("$1:$1"),0)-1),2,0)
)</f>
        <v>uph</v>
      </c>
      <c r="AB178" t="s">
        <v>91</v>
      </c>
      <c r="AC178">
        <v>22126</v>
      </c>
      <c r="AD178">
        <v>10</v>
      </c>
      <c r="AE178" t="s">
        <v>125</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IF(OR(ISNUMBER(AC178),AC178="삭제",ISBLANK(AC178)),"",
IF(LEFT(AC178,5)="Equip",IF(MID(AC178,7,1)="4","전설",""),
IF(LEFT(AC178,5)="Actor",IF(MID(AC178,7,1)="2","전설",""),
"그외없음")))</f>
        <v/>
      </c>
      <c r="AJ178" t="str">
        <f>IF(ISBLANK($AB178),"",
IF(AND($B178&gt;=VLOOKUP($AB178,$AP:$AS,3,0),$B178&lt;=VLOOKUP($AB178,$AP:$AS,4,0)),"","슬롯타입이상"))</f>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ca="1">IF(ROW()=2,AN178,OFFSET(AM178,-1,0)&amp;IF(LEN(AN178)=0,"",","&amp;AN178))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v>
      </c>
      <c r="AN178" t="str">
        <f ca="1">IF(AL178&lt;&gt;1,"",
"{"""&amp;A$1&amp;""":"&amp;A178
&amp;","""&amp;B$1&amp;""":"&amp;B178
&amp;IF(LEN(AA178)=0,"",","""&amp;AA$1&amp;""":"""&amp;AA178&amp;"""")
&amp;IF(LEN(AC178)=0,"",","""&amp;AC$1&amp;""":"""&amp;AC178&amp;"""")
&amp;IF(LEN(AD178)=0,"",","""&amp;AD$1&amp;""":"&amp;AD178)
&amp;IF(LEN(AE178)=0,"",","""&amp;AE$1&amp;""":"""&amp;AE178&amp;"""")
&amp;IF(LEN(AF178)=0,"",","""&amp;AF$1&amp;""":"&amp;AF178)
&amp;IF(LEN(AG178)=0,"",","""&amp;AG$1&amp;""":"&amp;AG178)&amp;"}")</f>
        <v>{"dy":18,"sl":6,"tp":"uph","vl":"22126","cn":10,"pt":"GO","pr":3000}</v>
      </c>
    </row>
    <row r="179" spans="1:40">
      <c r="A179">
        <v>18</v>
      </c>
      <c r="B179">
        <v>7</v>
      </c>
      <c r="C179">
        <f>IF(B179&lt;=9,0,
IF(B179=10,1,2))</f>
        <v>0</v>
      </c>
      <c r="D179">
        <f ca="1">RAND()</f>
        <v>0.52023135843074697</v>
      </c>
      <c r="E179">
        <f ca="1">RAND()</f>
        <v>0.9278181808321555</v>
      </c>
      <c r="F179">
        <f ca="1">RAND()</f>
        <v>0.90419150061338194</v>
      </c>
      <c r="G179">
        <f ca="1">RAND()</f>
        <v>0.25282746224391262</v>
      </c>
      <c r="H179">
        <f ca="1">RAND()</f>
        <v>0.89026248535923069</v>
      </c>
      <c r="I179">
        <f ca="1">RAND()</f>
        <v>0.18594454272527694</v>
      </c>
      <c r="M179" t="str">
        <f ca="1">IF(LEN(J179)&lt;&gt;0,J179,VLOOKUP(D179+$B179,$BJ:$BK,MATCH($BK$1,$BJ$1:$BK$1,0),1))</f>
        <v>지정 장비</v>
      </c>
      <c r="N179" t="str">
        <f ca="1">IF(LEN(K179)&lt;&gt;0,
  IF(LEN($J179)=0,"두 칸 모두 입력",
  IF($J179="지정 장비",K179,INDEX($CA:$CA,MATCH(K179,$CB:$CB,0)))),
IF($M179="삭제","삭제",
IF($M179="지정 장비",VLOOKUP($E179,OFFSET($BS:$BV,0,IF($B179=6,1,IF($B179=7,2,0))),MATCH($BV$1,OFFSET($BS$1:$BV$1,0,IF($B179=6,1,IF($B179=7,2,0))),0),1),
IF(OR($M179="캐릭터 상자 일반등급",$M179="캐릭터 상자 영웅등급"),"삭제",
IF(OR($M179="지정 캐릭터",$M179="지정 캐릭터 PP",IF(ISERROR(FIND("지정 캐릭터 LBP",$M179)),0,1)),
  IF(AND(OR($B179=10,$B179=11),$M179=OFFSET($M179,-1,0)),OFFSET(N179,-1,0),VLOOKUP($E179,$BZ:$CA,MATCH($CA$1,$BZ$1:$CA$1,0),1)),
IF(OR($M179="안 지정 캐릭터 영웅등급",$M179="안 지정 캐릭터 PP 일반등급",$M179="안 지정 캐릭터 PP 영웅등급"),
  IF(AND(OR($B179=10,$B179=11),$M179=OFFSET($M179,-1,0)),OFFSET(N179,-1,0),INT($E179*100000)),
"그외없음"))))))</f>
        <v>Equip8301</v>
      </c>
      <c r="O179">
        <f ca="1">IF(LEN(L179)&lt;&gt;0,
  IF(OR(LEN($J179)=0,LEN($K179)=0),"세 칸 모두 입력",L179),
IF($M179="삭제","삭제",
IF(OR($M179="지정 장비",$M179="캐릭터 상자 일반등급",$M179="캐릭터 상자 영웅등급",$M179="지정 캐릭터",IF(ISERROR(FIND("지정 캐릭터 LBP",$M179)),0,1),$M179="안 지정 캐릭터 영웅등급"),1,
IF($M179="지정 캐릭터 PP",
  IF(AND(OR($B179=10,$B179=11),$M179=OFFSET($M179,-1,0)),OFFSET(O179,-1,0),
    VLOOKUP($M179,$AP:$BB,MATCH($AX$1,$AP$1:$BB$1,0),0)+INT($E179*(VLOOKUP($M179,$AP:$BB,MATCH($AY$1,$AP$1:$BB$1,0),0)-VLOOKUP($M179,$AP:$BB,MATCH($AX$1,$AP$1:$BB$1,0),0)+1))),
IF(OR($M179="안 지정 캐릭터 PP 일반등급",$M179="안 지정 캐릭터 PP 영웅등급"),
  IF(AND(OR($B179=10,$B179=11),$M179=OFFSET($M179,-1,0)),OFFSET(O179,-1,0),
    VLOOKUP($M179,$AP:$BB,MATCH($AX$1,$AP$1:$BB$1,0),0)+INT($E179*(VLOOKUP($M179,$AP:$BB,MATCH($AY$1,$AP$1:$BB$1,0),0)-VLOOKUP($M179,$AP:$BB,MATCH($AX$1,$AP$1:$BB$1,0),0)+1))),
"그외없음")))))</f>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74100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ca="1">IF(OR(ISNUMBER(N179),N179="삭제",ISBLANK(N179)),"",
IF(LEFT(N179,5)="Equip",IF(MID(N179,7,1)="4","전설",""),
IF(LEFT(N179,5)="Actor",IF(MID(N179,7,1)="2","전설",""),
"그외없음")))</f>
        <v/>
      </c>
      <c r="U179" t="s">
        <v>82</v>
      </c>
      <c r="V179" t="s">
        <v>293</v>
      </c>
      <c r="W179">
        <v>1</v>
      </c>
      <c r="X179" t="s">
        <v>125</v>
      </c>
      <c r="Z179">
        <v>4500</v>
      </c>
      <c r="AA179" t="str">
        <f ca="1">IF(ISBLANK(AB179),"",
VLOOKUP(AB179,OFFSET(INDIRECT("$A:$B"),0,MATCH(AB$1&amp;"_Verify",INDIRECT("$1:$1"),0)-1),2,0)
)</f>
        <v>fe</v>
      </c>
      <c r="AB179" t="s">
        <v>82</v>
      </c>
      <c r="AC179" t="s">
        <v>456</v>
      </c>
      <c r="AD179">
        <v>1</v>
      </c>
      <c r="AE179" t="s">
        <v>125</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IF(OR(ISNUMBER(AC179),AC179="삭제",ISBLANK(AC179)),"",
IF(LEFT(AC179,5)="Equip",IF(MID(AC179,7,1)="4","전설",""),
IF(LEFT(AC179,5)="Actor",IF(MID(AC179,7,1)="2","전설",""),
"그외없음")))</f>
        <v/>
      </c>
      <c r="AJ179" t="str">
        <f>IF(ISBLANK($AB179),"",
IF(AND($B179&gt;=VLOOKUP($AB179,$AP:$AS,3,0),$B179&lt;=VLOOKUP($AB179,$AP:$AS,4,0)),"","슬롯타입이상"))</f>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으깨어 부수는 자</v>
      </c>
      <c r="AL179">
        <v>1</v>
      </c>
      <c r="AM179" t="str">
        <f ca="1">IF(ROW()=2,AN179,OFFSET(AM179,-1,0)&amp;IF(LEN(AN179)=0,"",","&amp;AN179))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v>
      </c>
      <c r="AN179" t="str">
        <f ca="1">IF(AL179&lt;&gt;1,"",
"{"""&amp;A$1&amp;""":"&amp;A179
&amp;","""&amp;B$1&amp;""":"&amp;B179
&amp;IF(LEN(AA179)=0,"",","""&amp;AA$1&amp;""":"""&amp;AA179&amp;"""")
&amp;IF(LEN(AC179)=0,"",","""&amp;AC$1&amp;""":"""&amp;AC179&amp;"""")
&amp;IF(LEN(AD179)=0,"",","""&amp;AD$1&amp;""":"&amp;AD179)
&amp;IF(LEN(AE179)=0,"",","""&amp;AE$1&amp;""":"""&amp;AE179&amp;"""")
&amp;IF(LEN(AF179)=0,"",","""&amp;AF$1&amp;""":"&amp;AF179)
&amp;IF(LEN(AG179)=0,"",","""&amp;AG$1&amp;""":"&amp;AG179)&amp;"}")</f>
        <v>{"dy":18,"sl":7,"tp":"fe","vl":"Equip8002","cn":1,"pt":"GO","pr":4500}</v>
      </c>
    </row>
    <row r="180" spans="1:40">
      <c r="A180">
        <v>18</v>
      </c>
      <c r="B180">
        <v>8</v>
      </c>
      <c r="C180">
        <f>IF(B180&lt;=9,0,
IF(B180=10,1,2))</f>
        <v>0</v>
      </c>
      <c r="D180">
        <f ca="1">RAND()</f>
        <v>0.54571373375918619</v>
      </c>
      <c r="E180">
        <f ca="1">RAND()</f>
        <v>0.72324693908312776</v>
      </c>
      <c r="F180">
        <f ca="1">RAND()</f>
        <v>0.4967759135519586</v>
      </c>
      <c r="G180">
        <f ca="1">RAND()</f>
        <v>0.51965083888077124</v>
      </c>
      <c r="H180">
        <f ca="1">RAND()</f>
        <v>0.19124194682900375</v>
      </c>
      <c r="I180">
        <f ca="1">RAND()</f>
        <v>0.7121801995292899</v>
      </c>
      <c r="M180" t="str">
        <f ca="1">IF(LEN(J180)&lt;&gt;0,J180,VLOOKUP(D180+$B180,$BJ:$BK,MATCH($BK$1,$BJ$1:$BK$1,0),1))</f>
        <v>삭제</v>
      </c>
      <c r="N180" t="str">
        <f ca="1">IF(LEN(K180)&lt;&gt;0,
  IF(LEN($J180)=0,"두 칸 모두 입력",
  IF($J180="지정 장비",K180,INDEX($CA:$CA,MATCH(K180,$CB:$CB,0)))),
IF($M180="삭제","삭제",
IF($M180="지정 장비",VLOOKUP($E180,OFFSET($BS:$BV,0,IF($B180=6,1,IF($B180=7,2,0))),MATCH($BV$1,OFFSET($BS$1:$BV$1,0,IF($B180=6,1,IF($B180=7,2,0))),0),1),
IF(OR($M180="캐릭터 상자 일반등급",$M180="캐릭터 상자 영웅등급"),"삭제",
IF(OR($M180="지정 캐릭터",$M180="지정 캐릭터 PP",IF(ISERROR(FIND("지정 캐릭터 LBP",$M180)),0,1)),
  IF(AND(OR($B180=10,$B180=11),$M180=OFFSET($M180,-1,0)),OFFSET(N180,-1,0),VLOOKUP($E180,$BZ:$CA,MATCH($CA$1,$BZ$1:$CA$1,0),1)),
IF(OR($M180="안 지정 캐릭터 영웅등급",$M180="안 지정 캐릭터 PP 일반등급",$M180="안 지정 캐릭터 PP 영웅등급"),
  IF(AND(OR($B180=10,$B180=11),$M180=OFFSET($M180,-1,0)),OFFSET(N180,-1,0),INT($E180*100000)),
"그외없음"))))))</f>
        <v>삭제</v>
      </c>
      <c r="O180" t="str">
        <f ca="1">IF(LEN(L180)&lt;&gt;0,
  IF(OR(LEN($J180)=0,LEN($K180)=0),"세 칸 모두 입력",L180),
IF($M180="삭제","삭제",
IF(OR($M180="지정 장비",$M180="캐릭터 상자 일반등급",$M180="캐릭터 상자 영웅등급",$M180="지정 캐릭터",IF(ISERROR(FIND("지정 캐릭터 LBP",$M180)),0,1),$M180="안 지정 캐릭터 영웅등급"),1,
IF($M180="지정 캐릭터 PP",
  IF(AND(OR($B180=10,$B180=11),$M180=OFFSET($M180,-1,0)),OFFSET(O180,-1,0),
    VLOOKUP($M180,$AP:$BB,MATCH($AX$1,$AP$1:$BB$1,0),0)+INT($E180*(VLOOKUP($M180,$AP:$BB,MATCH($AY$1,$AP$1:$BB$1,0),0)-VLOOKUP($M180,$AP:$BB,MATCH($AX$1,$AP$1:$BB$1,0),0)+1))),
IF(OR($M180="안 지정 캐릭터 PP 일반등급",$M180="안 지정 캐릭터 PP 영웅등급"),
  IF(AND(OR($B180=10,$B180=11),$M180=OFFSET($M180,-1,0)),OFFSET(O180,-1,0),
    VLOOKUP($M180,$AP:$BB,MATCH($AX$1,$AP$1:$BB$1,0),0)+INT($E180*(VLOOKUP($M180,$AP:$BB,MATCH($AY$1,$AP$1:$BB$1,0),0)-VLOOKUP($M180,$AP:$BB,MATCH($AX$1,$AP$1:$BB$1,0),0)+1))),
"그외없음")))))</f>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ca="1">IF(OR(ISNUMBER(N180),N180="삭제",ISBLANK(N180)),"",
IF(LEFT(N180,5)="Equip",IF(MID(N180,7,1)="4","전설",""),
IF(LEFT(N180,5)="Actor",IF(MID(N180,7,1)="2","전설",""),
"그외없음")))</f>
        <v/>
      </c>
      <c r="AA180" t="str">
        <f ca="1">IF(ISBLANK(AB180),"",
VLOOKUP(AB180,OFFSET(INDIRECT("$A:$B"),0,MATCH(AB$1&amp;"_Verify",INDIRECT("$1:$1"),0)-1),2,0)
)</f>
        <v>fl1</v>
      </c>
      <c r="AB180" t="s">
        <v>452</v>
      </c>
      <c r="AC180" t="s">
        <v>467</v>
      </c>
      <c r="AD180">
        <v>1</v>
      </c>
      <c r="AE180" t="s">
        <v>129</v>
      </c>
      <c r="AF180">
        <v>219</v>
      </c>
      <c r="AG180">
        <v>129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IF(OR(ISNUMBER(AC180),AC180="삭제",ISBLANK(AC180)),"",
IF(LEFT(AC180,5)="Equip",IF(MID(AC180,7,1)="4","전설",""),
IF(LEFT(AC180,5)="Actor",IF(MID(AC180,7,1)="2","전설",""),
"그외없음")))</f>
        <v/>
      </c>
      <c r="AJ180" t="str">
        <f>IF(ISBLANK($AB180),"",
IF(AND($B180&gt;=VLOOKUP($AB180,$AP:$AS,3,0),$B180&lt;=VLOOKUP($AB180,$AP:$AS,4,0)),"","슬롯타입이상"))</f>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미네락</v>
      </c>
      <c r="AL180">
        <v>1</v>
      </c>
      <c r="AM180" t="str">
        <f ca="1">IF(ROW()=2,AN180,OFFSET(AM180,-1,0)&amp;IF(LEN(AN180)=0,"",","&amp;AN180))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v>
      </c>
      <c r="AN180" t="str">
        <f ca="1">IF(AL180&lt;&gt;1,"",
"{"""&amp;A$1&amp;""":"&amp;A180
&amp;","""&amp;B$1&amp;""":"&amp;B180
&amp;IF(LEN(AA180)=0,"",","""&amp;AA$1&amp;""":"""&amp;AA180&amp;"""")
&amp;IF(LEN(AC180)=0,"",","""&amp;AC$1&amp;""":"""&amp;AC180&amp;"""")
&amp;IF(LEN(AD180)=0,"",","""&amp;AD$1&amp;""":"&amp;AD180)
&amp;IF(LEN(AE180)=0,"",","""&amp;AE$1&amp;""":"""&amp;AE180&amp;"""")
&amp;IF(LEN(AF180)=0,"",","""&amp;AF$1&amp;""":"&amp;AF180)
&amp;IF(LEN(AG180)=0,"",","""&amp;AG$1&amp;""":"&amp;AG180)&amp;"}")</f>
        <v>{"dy":18,"sl":8,"tp":"fl1","vl":"Actor2120","cn":1,"pt":"DI","pp":219,"pr":129}</v>
      </c>
    </row>
    <row r="181" spans="1:40">
      <c r="A181">
        <v>18</v>
      </c>
      <c r="B181">
        <v>9</v>
      </c>
      <c r="C181">
        <f>IF(B181&lt;=9,0,
IF(B181=10,1,2))</f>
        <v>0</v>
      </c>
      <c r="D181">
        <f ca="1">RAND()</f>
        <v>0.14748965157253591</v>
      </c>
      <c r="E181">
        <f ca="1">RAND()</f>
        <v>0.40026069133515008</v>
      </c>
      <c r="F181">
        <f ca="1">RAND()</f>
        <v>0.92866723695831765</v>
      </c>
      <c r="G181">
        <f ca="1">RAND()</f>
        <v>0.36107515996085582</v>
      </c>
      <c r="H181">
        <f ca="1">RAND()</f>
        <v>5.3054645147577961E-2</v>
      </c>
      <c r="I181">
        <f ca="1">RAND()</f>
        <v>6.6817204647263595E-2</v>
      </c>
      <c r="M181" t="str">
        <f ca="1">IF(LEN(J181)&lt;&gt;0,J181,VLOOKUP(D181+$B181,$BJ:$BK,MATCH($BK$1,$BJ$1:$BK$1,0),1))</f>
        <v>삭제</v>
      </c>
      <c r="N181" t="str">
        <f ca="1">IF(LEN(K181)&lt;&gt;0,
  IF(LEN($J181)=0,"두 칸 모두 입력",
  IF($J181="지정 장비",K181,INDEX($CA:$CA,MATCH(K181,$CB:$CB,0)))),
IF($M181="삭제","삭제",
IF($M181="지정 장비",VLOOKUP($E181,OFFSET($BS:$BV,0,IF($B181=6,1,IF($B181=7,2,0))),MATCH($BV$1,OFFSET($BS$1:$BV$1,0,IF($B181=6,1,IF($B181=7,2,0))),0),1),
IF(OR($M181="캐릭터 상자 일반등급",$M181="캐릭터 상자 영웅등급"),"삭제",
IF(OR($M181="지정 캐릭터",$M181="지정 캐릭터 PP",IF(ISERROR(FIND("지정 캐릭터 LBP",$M181)),0,1)),
  IF(AND(OR($B181=10,$B181=11),$M181=OFFSET($M181,-1,0)),OFFSET(N181,-1,0),VLOOKUP($E181,$BZ:$CA,MATCH($CA$1,$BZ$1:$CA$1,0),1)),
IF(OR($M181="안 지정 캐릭터 영웅등급",$M181="안 지정 캐릭터 PP 일반등급",$M181="안 지정 캐릭터 PP 영웅등급"),
  IF(AND(OR($B181=10,$B181=11),$M181=OFFSET($M181,-1,0)),OFFSET(N181,-1,0),INT($E181*100000)),
"그외없음"))))))</f>
        <v>삭제</v>
      </c>
      <c r="O181" t="str">
        <f ca="1">IF(LEN(L181)&lt;&gt;0,
  IF(OR(LEN($J181)=0,LEN($K181)=0),"세 칸 모두 입력",L181),
IF($M181="삭제","삭제",
IF(OR($M181="지정 장비",$M181="캐릭터 상자 일반등급",$M181="캐릭터 상자 영웅등급",$M181="지정 캐릭터",IF(ISERROR(FIND("지정 캐릭터 LBP",$M181)),0,1),$M181="안 지정 캐릭터 영웅등급"),1,
IF($M181="지정 캐릭터 PP",
  IF(AND(OR($B181=10,$B181=11),$M181=OFFSET($M181,-1,0)),OFFSET(O181,-1,0),
    VLOOKUP($M181,$AP:$BB,MATCH($AX$1,$AP$1:$BB$1,0),0)+INT($E181*(VLOOKUP($M181,$AP:$BB,MATCH($AY$1,$AP$1:$BB$1,0),0)-VLOOKUP($M181,$AP:$BB,MATCH($AX$1,$AP$1:$BB$1,0),0)+1))),
IF(OR($M181="안 지정 캐릭터 PP 일반등급",$M181="안 지정 캐릭터 PP 영웅등급"),
  IF(AND(OR($B181=10,$B181=11),$M181=OFFSET($M181,-1,0)),OFFSET(O181,-1,0),
    VLOOKUP($M181,$AP:$BB,MATCH($AX$1,$AP$1:$BB$1,0),0)+INT($E181*(VLOOKUP($M181,$AP:$BB,MATCH($AY$1,$AP$1:$BB$1,0),0)-VLOOKUP($M181,$AP:$BB,MATCH($AX$1,$AP$1:$BB$1,0),0)+1))),
"그외없음")))))</f>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ca="1">IF(OR(ISNUMBER(N181),N181="삭제",ISBLANK(N181)),"",
IF(LEFT(N181,5)="Equip",IF(MID(N181,7,1)="4","전설",""),
IF(LEFT(N181,5)="Actor",IF(MID(N181,7,1)="2","전설",""),
"그외없음")))</f>
        <v/>
      </c>
      <c r="AA181" t="str">
        <f ca="1">IF(ISBLANK(AB181),"",
VLOOKUP(AB181,OFFSET(INDIRECT("$A:$B"),0,MATCH(AB$1&amp;"_Verify",INDIRECT("$1:$1"),0)-1),2,0)
)</f>
        <v>fl1</v>
      </c>
      <c r="AB181" t="s">
        <v>452</v>
      </c>
      <c r="AC181" t="s">
        <v>515</v>
      </c>
      <c r="AD181">
        <v>1</v>
      </c>
      <c r="AE181" t="s">
        <v>129</v>
      </c>
      <c r="AF181">
        <v>209</v>
      </c>
      <c r="AG181">
        <v>119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IF(OR(ISNUMBER(AC181),AC181="삭제",ISBLANK(AC181)),"",
IF(LEFT(AC181,5)="Equip",IF(MID(AC181,7,1)="4","전설",""),
IF(LEFT(AC181,5)="Actor",IF(MID(AC181,7,1)="2","전설",""),
"그외없음")))</f>
        <v/>
      </c>
      <c r="AJ181" t="str">
        <f>IF(ISBLANK($AB181),"",
IF(AND($B181&gt;=VLOOKUP($AB181,$AP:$AS,3,0),$B181&lt;=VLOOKUP($AB181,$AP:$AS,4,0)),"","슬롯타입이상"))</f>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데브샤</v>
      </c>
      <c r="AL181">
        <v>1</v>
      </c>
      <c r="AM181" t="str">
        <f ca="1">IF(ROW()=2,AN181,OFFSET(AM181,-1,0)&amp;IF(LEN(AN181)=0,"",","&amp;AN181))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v>
      </c>
      <c r="AN181" t="str">
        <f ca="1">IF(AL181&lt;&gt;1,"",
"{"""&amp;A$1&amp;""":"&amp;A181
&amp;","""&amp;B$1&amp;""":"&amp;B181
&amp;IF(LEN(AA181)=0,"",","""&amp;AA$1&amp;""":"""&amp;AA181&amp;"""")
&amp;IF(LEN(AC181)=0,"",","""&amp;AC$1&amp;""":"""&amp;AC181&amp;"""")
&amp;IF(LEN(AD181)=0,"",","""&amp;AD$1&amp;""":"&amp;AD181)
&amp;IF(LEN(AE181)=0,"",","""&amp;AE$1&amp;""":"""&amp;AE181&amp;"""")
&amp;IF(LEN(AF181)=0,"",","""&amp;AF$1&amp;""":"&amp;AF181)
&amp;IF(LEN(AG181)=0,"",","""&amp;AG$1&amp;""":"&amp;AG181)&amp;"}")</f>
        <v>{"dy":18,"sl":9,"tp":"fl1","vl":"Actor2103","cn":1,"pt":"DI","pp":209,"pr":119}</v>
      </c>
    </row>
    <row r="182" spans="1:40">
      <c r="A182">
        <v>19</v>
      </c>
      <c r="B182">
        <v>0</v>
      </c>
      <c r="C182">
        <f>IF(B182&lt;=9,0,
IF(B182=10,1,2))</f>
        <v>0</v>
      </c>
      <c r="D182">
        <f ca="1">RAND()</f>
        <v>0.81412101591723496</v>
      </c>
      <c r="E182">
        <f ca="1">RAND()</f>
        <v>0.97169293930302236</v>
      </c>
      <c r="F182">
        <f ca="1">RAND()</f>
        <v>0.946194843136967</v>
      </c>
      <c r="G182">
        <f ca="1">RAND()</f>
        <v>0.82961377223855781</v>
      </c>
      <c r="H182">
        <f ca="1">RAND()</f>
        <v>0.44340869645963954</v>
      </c>
      <c r="I182">
        <f ca="1">RAND()</f>
        <v>0.32617878759663066</v>
      </c>
      <c r="M182" t="str">
        <f ca="1">IF(LEN(J182)&lt;&gt;0,J182,VLOOKUP(D182+$B182,$BJ:$BK,MATCH($BK$1,$BJ$1:$BK$1,0),1))</f>
        <v>지정 장비</v>
      </c>
      <c r="N182" t="str">
        <f ca="1">IF(LEN(K182)&lt;&gt;0,
  IF(LEN($J182)=0,"두 칸 모두 입력",
  IF($J182="지정 장비",K182,INDEX($CA:$CA,MATCH(K182,$CB:$CB,0)))),
IF($M182="삭제","삭제",
IF($M182="지정 장비",VLOOKUP($E182,OFFSET($BS:$BV,0,IF($B182=6,1,IF($B182=7,2,0))),MATCH($BV$1,OFFSET($BS$1:$BV$1,0,IF($B182=6,1,IF($B182=7,2,0))),0),1),
IF(OR($M182="캐릭터 상자 일반등급",$M182="캐릭터 상자 영웅등급"),"삭제",
IF(OR($M182="지정 캐릭터",$M182="지정 캐릭터 PP",IF(ISERROR(FIND("지정 캐릭터 LBP",$M182)),0,1)),
  IF(AND(OR($B182=10,$B182=11),$M182=OFFSET($M182,-1,0)),OFFSET(N182,-1,0),VLOOKUP($E182,$BZ:$CA,MATCH($CA$1,$BZ$1:$CA$1,0),1)),
IF(OR($M182="안 지정 캐릭터 영웅등급",$M182="안 지정 캐릭터 PP 일반등급",$M182="안 지정 캐릭터 PP 영웅등급"),
  IF(AND(OR($B182=10,$B182=11),$M182=OFFSET($M182,-1,0)),OFFSET(N182,-1,0),INT($E182*100000)),
"그외없음"))))))</f>
        <v>Equip8301</v>
      </c>
      <c r="O182">
        <f ca="1">IF(LEN(L182)&lt;&gt;0,
  IF(OR(LEN($J182)=0,LEN($K182)=0),"세 칸 모두 입력",L182),
IF($M182="삭제","삭제",
IF(OR($M182="지정 장비",$M182="캐릭터 상자 일반등급",$M182="캐릭터 상자 영웅등급",$M182="지정 캐릭터",IF(ISERROR(FIND("지정 캐릭터 LBP",$M182)),0,1),$M182="안 지정 캐릭터 영웅등급"),1,
IF($M182="지정 캐릭터 PP",
  IF(AND(OR($B182=10,$B182=11),$M182=OFFSET($M182,-1,0)),OFFSET(O182,-1,0),
    VLOOKUP($M182,$AP:$BB,MATCH($AX$1,$AP$1:$BB$1,0),0)+INT($E182*(VLOOKUP($M182,$AP:$BB,MATCH($AY$1,$AP$1:$BB$1,0),0)-VLOOKUP($M182,$AP:$BB,MATCH($AX$1,$AP$1:$BB$1,0),0)+1))),
IF(OR($M182="안 지정 캐릭터 PP 일반등급",$M182="안 지정 캐릭터 PP 영웅등급"),
  IF(AND(OR($B182=10,$B182=11),$M182=OFFSET($M182,-1,0)),OFFSET(O182,-1,0),
    VLOOKUP($M182,$AP:$BB,MATCH($AX$1,$AP$1:$BB$1,0),0)+INT($E182*(VLOOKUP($M182,$AP:$BB,MATCH($AY$1,$AP$1:$BB$1,0),0)-VLOOKUP($M182,$AP:$BB,MATCH($AX$1,$AP$1:$BB$1,0),0)+1))),
"그외없음")))))</f>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74200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ca="1">IF(OR(ISNUMBER(N182),N182="삭제",ISBLANK(N182)),"",
IF(LEFT(N182,5)="Equip",IF(MID(N182,7,1)="4","전설",""),
IF(LEFT(N182,5)="Actor",IF(MID(N182,7,1)="2","전설",""),
"그외없음")))</f>
        <v/>
      </c>
      <c r="U182" t="s">
        <v>82</v>
      </c>
      <c r="V182" t="s">
        <v>292</v>
      </c>
      <c r="W182">
        <v>1</v>
      </c>
      <c r="X182" t="s">
        <v>125</v>
      </c>
      <c r="Z182">
        <v>1300</v>
      </c>
      <c r="AA182" t="str">
        <f ca="1">IF(ISBLANK(AB182),"",
VLOOKUP(AB182,OFFSET(INDIRECT("$A:$B"),0,MATCH(AB$1&amp;"_Verify",INDIRECT("$1:$1"),0)-1),2,0)
)</f>
        <v>fe</v>
      </c>
      <c r="AB182" t="s">
        <v>82</v>
      </c>
      <c r="AC182" t="s">
        <v>457</v>
      </c>
      <c r="AD182">
        <v>1</v>
      </c>
      <c r="AE182" t="s">
        <v>125</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IF(OR(ISNUMBER(AC182),AC182="삭제",ISBLANK(AC182)),"",
IF(LEFT(AC182,5)="Equip",IF(MID(AC182,7,1)="4","전설",""),
IF(LEFT(AC182,5)="Actor",IF(MID(AC182,7,1)="2","전설",""),
"그외없음")))</f>
        <v/>
      </c>
      <c r="AJ182" t="str">
        <f>IF(ISBLANK($AB182),"",
IF(AND($B182&gt;=VLOOKUP($AB182,$AP:$AS,3,0),$B182&lt;=VLOOKUP($AB182,$AP:$AS,4,0)),"","슬롯타입이상"))</f>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몬스터 세포</v>
      </c>
      <c r="AL182">
        <v>1</v>
      </c>
      <c r="AM182" t="str">
        <f ca="1">IF(ROW()=2,AN182,OFFSET(AM182,-1,0)&amp;IF(LEN(AN182)=0,"",","&amp;AN182))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v>
      </c>
      <c r="AN182" t="str">
        <f ca="1">IF(AL182&lt;&gt;1,"",
"{"""&amp;A$1&amp;""":"&amp;A182
&amp;","""&amp;B$1&amp;""":"&amp;B182
&amp;IF(LEN(AA182)=0,"",","""&amp;AA$1&amp;""":"""&amp;AA182&amp;"""")
&amp;IF(LEN(AC182)=0,"",","""&amp;AC$1&amp;""":"""&amp;AC182&amp;"""")
&amp;IF(LEN(AD182)=0,"",","""&amp;AD$1&amp;""":"&amp;AD182)
&amp;IF(LEN(AE182)=0,"",","""&amp;AE$1&amp;""":"""&amp;AE182&amp;"""")
&amp;IF(LEN(AF182)=0,"",","""&amp;AF$1&amp;""":"&amp;AF182)
&amp;IF(LEN(AG182)=0,"",","""&amp;AG$1&amp;""":"&amp;AG182)&amp;"}")</f>
        <v>{"dy":19,"sl":0,"tp":"fe","vl":"Equip2102","cn":1,"pt":"GO","pr":1300}</v>
      </c>
    </row>
    <row r="183" spans="1:40">
      <c r="A183">
        <v>19</v>
      </c>
      <c r="B183">
        <v>1</v>
      </c>
      <c r="C183">
        <f>IF(B183&lt;=9,0,
IF(B183=10,1,2))</f>
        <v>0</v>
      </c>
      <c r="D183">
        <f ca="1">RAND()</f>
        <v>0.59229431032091373</v>
      </c>
      <c r="E183">
        <f ca="1">RAND()</f>
        <v>0.40298183213266425</v>
      </c>
      <c r="F183">
        <f ca="1">RAND()</f>
        <v>0.78025693034838761</v>
      </c>
      <c r="G183">
        <f ca="1">RAND()</f>
        <v>0.43414856094235899</v>
      </c>
      <c r="H183">
        <f ca="1">RAND()</f>
        <v>0.93163919947923279</v>
      </c>
      <c r="I183">
        <f ca="1">RAND()</f>
        <v>0.8528958546169233</v>
      </c>
      <c r="M183" t="str">
        <f ca="1">IF(LEN(J183)&lt;&gt;0,J183,VLOOKUP(D183+$B183,$BJ:$BK,MATCH($BK$1,$BJ$1:$BK$1,0),1))</f>
        <v>지정 장비</v>
      </c>
      <c r="N183" t="str">
        <f ca="1">IF(LEN(K183)&lt;&gt;0,
  IF(LEN($J183)=0,"두 칸 모두 입력",
  IF($J183="지정 장비",K183,INDEX($CA:$CA,MATCH(K183,$CB:$CB,0)))),
IF($M183="삭제","삭제",
IF($M183="지정 장비",VLOOKUP($E183,OFFSET($BS:$BV,0,IF($B183=6,1,IF($B183=7,2,0))),MATCH($BV$1,OFFSET($BS$1:$BV$1,0,IF($B183=6,1,IF($B183=7,2,0))),0),1),
IF(OR($M183="캐릭터 상자 일반등급",$M183="캐릭터 상자 영웅등급"),"삭제",
IF(OR($M183="지정 캐릭터",$M183="지정 캐릭터 PP",IF(ISERROR(FIND("지정 캐릭터 LBP",$M183)),0,1)),
  IF(AND(OR($B183=10,$B183=11),$M183=OFFSET($M183,-1,0)),OFFSET(N183,-1,0),VLOOKUP($E183,$BZ:$CA,MATCH($CA$1,$BZ$1:$CA$1,0),1)),
IF(OR($M183="안 지정 캐릭터 영웅등급",$M183="안 지정 캐릭터 PP 일반등급",$M183="안 지정 캐릭터 PP 영웅등급"),
  IF(AND(OR($B183=10,$B183=11),$M183=OFFSET($M183,-1,0)),OFFSET(N183,-1,0),INT($E183*100000)),
"그외없음"))))))</f>
        <v>Equip3201</v>
      </c>
      <c r="O183">
        <f ca="1">IF(LEN(L183)&lt;&gt;0,
  IF(OR(LEN($J183)=0,LEN($K183)=0),"세 칸 모두 입력",L183),
IF($M183="삭제","삭제",
IF(OR($M183="지정 장비",$M183="캐릭터 상자 일반등급",$M183="캐릭터 상자 영웅등급",$M183="지정 캐릭터",IF(ISERROR(FIND("지정 캐릭터 LBP",$M183)),0,1),$M183="안 지정 캐릭터 영웅등급"),1,
IF($M183="지정 캐릭터 PP",
  IF(AND(OR($B183=10,$B183=11),$M183=OFFSET($M183,-1,0)),OFFSET(O183,-1,0),
    VLOOKUP($M183,$AP:$BB,MATCH($AX$1,$AP$1:$BB$1,0),0)+INT($E183*(VLOOKUP($M183,$AP:$BB,MATCH($AY$1,$AP$1:$BB$1,0),0)-VLOOKUP($M183,$AP:$BB,MATCH($AX$1,$AP$1:$BB$1,0),0)+1))),
IF(OR($M183="안 지정 캐릭터 PP 일반등급",$M183="안 지정 캐릭터 PP 영웅등급"),
  IF(AND(OR($B183=10,$B183=11),$M183=OFFSET($M183,-1,0)),OFFSET(O183,-1,0),
    VLOOKUP($M183,$AP:$BB,MATCH($AX$1,$AP$1:$BB$1,0),0)+INT($E183*(VLOOKUP($M183,$AP:$BB,MATCH($AY$1,$AP$1:$BB$1,0),0)-VLOOKUP($M183,$AP:$BB,MATCH($AX$1,$AP$1:$BB$1,0),0)+1))),
"그외없음")))))</f>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5</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ca="1">IF(OR(ISNUMBER(N183),N183="삭제",ISBLANK(N183)),"",
IF(LEFT(N183,5)="Equip",IF(MID(N183,7,1)="4","전설",""),
IF(LEFT(N183,5)="Actor",IF(MID(N183,7,1)="2","전설",""),
"그외없음")))</f>
        <v/>
      </c>
      <c r="U183" t="s">
        <v>82</v>
      </c>
      <c r="V183" t="s">
        <v>246</v>
      </c>
      <c r="W183">
        <v>1</v>
      </c>
      <c r="X183" t="s">
        <v>129</v>
      </c>
      <c r="Z183">
        <v>15</v>
      </c>
      <c r="AA183" t="str">
        <f ca="1">IF(ISBLANK(AB183),"",
VLOOKUP(AB183,OFFSET(INDIRECT("$A:$B"),0,MATCH(AB$1&amp;"_Verify",INDIRECT("$1:$1"),0)-1),2,0)
)</f>
        <v>fe</v>
      </c>
      <c r="AB183" t="s">
        <v>82</v>
      </c>
      <c r="AC183" t="s">
        <v>517</v>
      </c>
      <c r="AD183">
        <v>1</v>
      </c>
      <c r="AE183" t="s">
        <v>129</v>
      </c>
      <c r="AF183">
        <v>169</v>
      </c>
      <c r="AG183">
        <v>59</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IF(OR(ISNUMBER(AC183),AC183="삭제",ISBLANK(AC183)),"",
IF(LEFT(AC183,5)="Equip",IF(MID(AC183,7,1)="4","전설",""),
IF(LEFT(AC183,5)="Actor",IF(MID(AC183,7,1)="2","전설",""),
"그외없음")))</f>
        <v>전설</v>
      </c>
      <c r="AJ183" t="str">
        <f>IF(ISBLANK($AB183),"",
IF(AND($B183&gt;=VLOOKUP($AB183,$AP:$AS,3,0),$B183&lt;=VLOOKUP($AB183,$AP:$AS,4,0)),"","슬롯타입이상"))</f>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반중력 스태프</v>
      </c>
      <c r="AL183">
        <v>1</v>
      </c>
      <c r="AM183" t="str">
        <f ca="1">IF(ROW()=2,AN183,OFFSET(AM183,-1,0)&amp;IF(LEN(AN183)=0,"",","&amp;AN183))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v>
      </c>
      <c r="AN183" t="str">
        <f ca="1">IF(AL183&lt;&gt;1,"",
"{"""&amp;A$1&amp;""":"&amp;A183
&amp;","""&amp;B$1&amp;""":"&amp;B183
&amp;IF(LEN(AA183)=0,"",","""&amp;AA$1&amp;""":"""&amp;AA183&amp;"""")
&amp;IF(LEN(AC183)=0,"",","""&amp;AC$1&amp;""":"""&amp;AC183&amp;"""")
&amp;IF(LEN(AD183)=0,"",","""&amp;AD$1&amp;""":"&amp;AD183)
&amp;IF(LEN(AE183)=0,"",","""&amp;AE$1&amp;""":"""&amp;AE183&amp;"""")
&amp;IF(LEN(AF183)=0,"",","""&amp;AF$1&amp;""":"&amp;AF183)
&amp;IF(LEN(AG183)=0,"",","""&amp;AG$1&amp;""":"&amp;AG183)&amp;"}")</f>
        <v>{"dy":19,"sl":1,"tp":"fe","vl":"Equip3401","cn":1,"pt":"DI","pp":169,"pr":59}</v>
      </c>
    </row>
    <row r="184" spans="1:40">
      <c r="A184">
        <v>19</v>
      </c>
      <c r="B184">
        <v>2</v>
      </c>
      <c r="C184">
        <f>IF(B184&lt;=9,0,
IF(B184=10,1,2))</f>
        <v>0</v>
      </c>
      <c r="D184">
        <f ca="1">RAND()</f>
        <v>0.85282339738991375</v>
      </c>
      <c r="E184">
        <f ca="1">RAND()</f>
        <v>0.43888648422864085</v>
      </c>
      <c r="F184">
        <f ca="1">RAND()</f>
        <v>0.43412057828661921</v>
      </c>
      <c r="G184">
        <f ca="1">RAND()</f>
        <v>0.24862707347641344</v>
      </c>
      <c r="H184">
        <f ca="1">RAND()</f>
        <v>0.90754826623989415</v>
      </c>
      <c r="I184">
        <f ca="1">RAND()</f>
        <v>0.71388566601318648</v>
      </c>
      <c r="M184" t="str">
        <f ca="1">IF(LEN(J184)&lt;&gt;0,J184,VLOOKUP(D184+$B184,$BJ:$BK,MATCH($BK$1,$BJ$1:$BK$1,0),1))</f>
        <v>안 지정 캐릭터 PP 영웅등급</v>
      </c>
      <c r="N184">
        <f ca="1">IF(LEN(K184)&lt;&gt;0,
  IF(LEN($J184)=0,"두 칸 모두 입력",
  IF($J184="지정 장비",K184,INDEX($CA:$CA,MATCH(K184,$CB:$CB,0)))),
IF($M184="삭제","삭제",
IF($M184="지정 장비",VLOOKUP($E184,OFFSET($BS:$BV,0,IF($B184=6,1,IF($B184=7,2,0))),MATCH($BV$1,OFFSET($BS$1:$BV$1,0,IF($B184=6,1,IF($B184=7,2,0))),0),1),
IF(OR($M184="캐릭터 상자 일반등급",$M184="캐릭터 상자 영웅등급"),"삭제",
IF(OR($M184="지정 캐릭터",$M184="지정 캐릭터 PP",IF(ISERROR(FIND("지정 캐릭터 LBP",$M184)),0,1)),
  IF(AND(OR($B184=10,$B184=11),$M184=OFFSET($M184,-1,0)),OFFSET(N184,-1,0),VLOOKUP($E184,$BZ:$CA,MATCH($CA$1,$BZ$1:$CA$1,0),1)),
IF(OR($M184="안 지정 캐릭터 영웅등급",$M184="안 지정 캐릭터 PP 일반등급",$M184="안 지정 캐릭터 PP 영웅등급"),
  IF(AND(OR($B184=10,$B184=11),$M184=OFFSET($M184,-1,0)),OFFSET(N184,-1,0),INT($E184*100000)),
"그외없음"))))))</f>
        <v>43888</v>
      </c>
      <c r="O184">
        <f ca="1">IF(LEN(L184)&lt;&gt;0,
  IF(OR(LEN($J184)=0,LEN($K184)=0),"세 칸 모두 입력",L184),
IF($M184="삭제","삭제",
IF(OR($M184="지정 장비",$M184="캐릭터 상자 일반등급",$M184="캐릭터 상자 영웅등급",$M184="지정 캐릭터",IF(ISERROR(FIND("지정 캐릭터 LBP",$M184)),0,1),$M184="안 지정 캐릭터 영웅등급"),1,
IF($M184="지정 캐릭터 PP",
  IF(AND(OR($B184=10,$B184=11),$M184=OFFSET($M184,-1,0)),OFFSET(O184,-1,0),
    VLOOKUP($M184,$AP:$BB,MATCH($AX$1,$AP$1:$BB$1,0),0)+INT($E184*(VLOOKUP($M184,$AP:$BB,MATCH($AY$1,$AP$1:$BB$1,0),0)-VLOOKUP($M184,$AP:$BB,MATCH($AX$1,$AP$1:$BB$1,0),0)+1))),
IF(OR($M184="안 지정 캐릭터 PP 일반등급",$M184="안 지정 캐릭터 PP 영웅등급"),
  IF(AND(OR($B184=10,$B184=11),$M184=OFFSET($M184,-1,0)),OFFSET(O184,-1,0),
    VLOOKUP($M184,$AP:$BB,MATCH($AX$1,$AP$1:$BB$1,0),0)+INT($E184*(VLOOKUP($M184,$AP:$BB,MATCH($AY$1,$AP$1:$BB$1,0),0)-VLOOKUP($M184,$AP:$BB,MATCH($AX$1,$AP$1:$BB$1,0),0)+1))),
"그외없음")))))</f>
        <v>8</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2400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ca="1">IF(OR(ISNUMBER(N184),N184="삭제",ISBLANK(N184)),"",
IF(LEFT(N184,5)="Equip",IF(MID(N184,7,1)="4","전설",""),
IF(LEFT(N184,5)="Actor",IF(MID(N184,7,1)="2","전설",""),
"그외없음")))</f>
        <v/>
      </c>
      <c r="U184" t="s">
        <v>91</v>
      </c>
      <c r="V184">
        <v>57917</v>
      </c>
      <c r="W184">
        <v>12</v>
      </c>
      <c r="X184" t="s">
        <v>125</v>
      </c>
      <c r="Z184">
        <v>1200</v>
      </c>
      <c r="AA184" t="str">
        <f ca="1">IF(ISBLANK(AB184),"",
VLOOKUP(AB184,OFFSET(INDIRECT("$A:$B"),0,MATCH(AB$1&amp;"_Verify",INDIRECT("$1:$1"),0)-1),2,0)
)</f>
        <v>fe</v>
      </c>
      <c r="AB184" t="s">
        <v>82</v>
      </c>
      <c r="AC184" t="s">
        <v>241</v>
      </c>
      <c r="AD184">
        <v>1</v>
      </c>
      <c r="AE184" t="s">
        <v>125</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IF(OR(ISNUMBER(AC184),AC184="삭제",ISBLANK(AC184)),"",
IF(LEFT(AC184,5)="Equip",IF(MID(AC184,7,1)="4","전설",""),
IF(LEFT(AC184,5)="Actor",IF(MID(AC184,7,1)="2","전설",""),
"그외없음")))</f>
        <v/>
      </c>
      <c r="AJ184" t="str">
        <f>IF(ISBLANK($AB184),"",
IF(AND($B184&gt;=VLOOKUP($AB184,$AP:$AS,3,0),$B184&lt;=VLOOKUP($AB184,$AP:$AS,4,0)),"","슬롯타입이상"))</f>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ca="1">IF(ROW()=2,AN184,OFFSET(AM184,-1,0)&amp;IF(LEN(AN184)=0,"",","&amp;AN184))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v>
      </c>
      <c r="AN184" t="str">
        <f ca="1">IF(AL184&lt;&gt;1,"",
"{"""&amp;A$1&amp;""":"&amp;A184
&amp;","""&amp;B$1&amp;""":"&amp;B184
&amp;IF(LEN(AA184)=0,"",","""&amp;AA$1&amp;""":"""&amp;AA184&amp;"""")
&amp;IF(LEN(AC184)=0,"",","""&amp;AC$1&amp;""":"""&amp;AC184&amp;"""")
&amp;IF(LEN(AD184)=0,"",","""&amp;AD$1&amp;""":"&amp;AD184)
&amp;IF(LEN(AE184)=0,"",","""&amp;AE$1&amp;""":"""&amp;AE184&amp;"""")
&amp;IF(LEN(AF184)=0,"",","""&amp;AF$1&amp;""":"&amp;AF184)
&amp;IF(LEN(AG184)=0,"",","""&amp;AG$1&amp;""":"&amp;AG184)&amp;"}")</f>
        <v>{"dy":19,"sl":2,"tp":"fe","vl":"Equip1301","cn":1,"pt":"GO","pr":7100}</v>
      </c>
    </row>
    <row r="185" spans="1:40">
      <c r="A185">
        <v>19</v>
      </c>
      <c r="B185">
        <v>3</v>
      </c>
      <c r="C185">
        <f>IF(B185&lt;=9,0,
IF(B185=10,1,2))</f>
        <v>0</v>
      </c>
      <c r="D185">
        <f ca="1">RAND()</f>
        <v>0.10242512773142587</v>
      </c>
      <c r="E185">
        <f ca="1">RAND()</f>
        <v>0.37531985313462057</v>
      </c>
      <c r="F185">
        <f ca="1">RAND()</f>
        <v>0.91430159123869725</v>
      </c>
      <c r="G185">
        <f ca="1">RAND()</f>
        <v>0.66227553168331899</v>
      </c>
      <c r="H185">
        <f ca="1">RAND()</f>
        <v>0.60129975858816453</v>
      </c>
      <c r="I185">
        <f ca="1">RAND()</f>
        <v>0.49123056221781214</v>
      </c>
      <c r="M185" t="str">
        <f ca="1">IF(LEN(J185)&lt;&gt;0,J185,VLOOKUP(D185+$B185,$BJ:$BK,MATCH($BK$1,$BJ$1:$BK$1,0),1))</f>
        <v>안 지정 캐릭터 PP 영웅등급</v>
      </c>
      <c r="N185">
        <f ca="1">IF(LEN(K185)&lt;&gt;0,
  IF(LEN($J185)=0,"두 칸 모두 입력",
  IF($J185="지정 장비",K185,INDEX($CA:$CA,MATCH(K185,$CB:$CB,0)))),
IF($M185="삭제","삭제",
IF($M185="지정 장비",VLOOKUP($E185,OFFSET($BS:$BV,0,IF($B185=6,1,IF($B185=7,2,0))),MATCH($BV$1,OFFSET($BS$1:$BV$1,0,IF($B185=6,1,IF($B185=7,2,0))),0),1),
IF(OR($M185="캐릭터 상자 일반등급",$M185="캐릭터 상자 영웅등급"),"삭제",
IF(OR($M185="지정 캐릭터",$M185="지정 캐릭터 PP",IF(ISERROR(FIND("지정 캐릭터 LBP",$M185)),0,1)),
  IF(AND(OR($B185=10,$B185=11),$M185=OFFSET($M185,-1,0)),OFFSET(N185,-1,0),VLOOKUP($E185,$BZ:$CA,MATCH($CA$1,$BZ$1:$CA$1,0),1)),
IF(OR($M185="안 지정 캐릭터 영웅등급",$M185="안 지정 캐릭터 PP 일반등급",$M185="안 지정 캐릭터 PP 영웅등급"),
  IF(AND(OR($B185=10,$B185=11),$M185=OFFSET($M185,-1,0)),OFFSET(N185,-1,0),INT($E185*100000)),
"그외없음"))))))</f>
        <v>37531</v>
      </c>
      <c r="O185">
        <f ca="1">IF(LEN(L185)&lt;&gt;0,
  IF(OR(LEN($J185)=0,LEN($K185)=0),"세 칸 모두 입력",L185),
IF($M185="삭제","삭제",
IF(OR($M185="지정 장비",$M185="캐릭터 상자 일반등급",$M185="캐릭터 상자 영웅등급",$M185="지정 캐릭터",IF(ISERROR(FIND("지정 캐릭터 LBP",$M185)),0,1),$M185="안 지정 캐릭터 영웅등급"),1,
IF($M185="지정 캐릭터 PP",
  IF(AND(OR($B185=10,$B185=11),$M185=OFFSET($M185,-1,0)),OFFSET(O185,-1,0),
    VLOOKUP($M185,$AP:$BB,MATCH($AX$1,$AP$1:$BB$1,0),0)+INT($E185*(VLOOKUP($M185,$AP:$BB,MATCH($AY$1,$AP$1:$BB$1,0),0)-VLOOKUP($M185,$AP:$BB,MATCH($AX$1,$AP$1:$BB$1,0),0)+1))),
IF(OR($M185="안 지정 캐릭터 PP 일반등급",$M185="안 지정 캐릭터 PP 영웅등급"),
  IF(AND(OR($B185=10,$B185=11),$M185=OFFSET($M185,-1,0)),OFFSET(O185,-1,0),
    VLOOKUP($M185,$AP:$BB,MATCH($AX$1,$AP$1:$BB$1,0),0)+INT($E185*(VLOOKUP($M185,$AP:$BB,MATCH($AY$1,$AP$1:$BB$1,0),0)-VLOOKUP($M185,$AP:$BB,MATCH($AX$1,$AP$1:$BB$1,0),0)+1))),
"그외없음")))))</f>
        <v>7</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2100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ca="1">IF(OR(ISNUMBER(N185),N185="삭제",ISBLANK(N185)),"",
IF(LEFT(N185,5)="Equip",IF(MID(N185,7,1)="4","전설",""),
IF(LEFT(N185,5)="Actor",IF(MID(N185,7,1)="2","전설",""),
"그외없음")))</f>
        <v/>
      </c>
      <c r="U185" t="s">
        <v>92</v>
      </c>
      <c r="V185">
        <v>13618</v>
      </c>
      <c r="W185">
        <v>9</v>
      </c>
      <c r="X185" t="s">
        <v>125</v>
      </c>
      <c r="Z185">
        <v>900</v>
      </c>
      <c r="AA185" t="str">
        <f ca="1">IF(ISBLANK(AB185),"",
VLOOKUP(AB185,OFFSET(INDIRECT("$A:$B"),0,MATCH(AB$1&amp;"_Verify",INDIRECT("$1:$1"),0)-1),2,0)
)</f>
        <v>upn</v>
      </c>
      <c r="AB185" t="s">
        <v>92</v>
      </c>
      <c r="AC185">
        <v>13618</v>
      </c>
      <c r="AD185">
        <v>9</v>
      </c>
      <c r="AE185" t="s">
        <v>125</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IF(OR(ISNUMBER(AC185),AC185="삭제",ISBLANK(AC185)),"",
IF(LEFT(AC185,5)="Equip",IF(MID(AC185,7,1)="4","전설",""),
IF(LEFT(AC185,5)="Actor",IF(MID(AC185,7,1)="2","전설",""),
"그외없음")))</f>
        <v/>
      </c>
      <c r="AJ185" t="str">
        <f>IF(ISBLANK($AB185),"",
IF(AND($B185&gt;=VLOOKUP($AB185,$AP:$AS,3,0),$B185&lt;=VLOOKUP($AB185,$AP:$AS,4,0)),"","슬롯타입이상"))</f>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ca="1">IF(ROW()=2,AN185,OFFSET(AM185,-1,0)&amp;IF(LEN(AN185)=0,"",","&amp;AN185))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v>
      </c>
      <c r="AN185" t="str">
        <f ca="1">IF(AL185&lt;&gt;1,"",
"{"""&amp;A$1&amp;""":"&amp;A185
&amp;","""&amp;B$1&amp;""":"&amp;B185
&amp;IF(LEN(AA185)=0,"",","""&amp;AA$1&amp;""":"""&amp;AA185&amp;"""")
&amp;IF(LEN(AC185)=0,"",","""&amp;AC$1&amp;""":"""&amp;AC185&amp;"""")
&amp;IF(LEN(AD185)=0,"",","""&amp;AD$1&amp;""":"&amp;AD185)
&amp;IF(LEN(AE185)=0,"",","""&amp;AE$1&amp;""":"""&amp;AE185&amp;"""")
&amp;IF(LEN(AF185)=0,"",","""&amp;AF$1&amp;""":"&amp;AF185)
&amp;IF(LEN(AG185)=0,"",","""&amp;AG$1&amp;""":"&amp;AG185)&amp;"}")</f>
        <v>{"dy":19,"sl":3,"tp":"upn","vl":"13618","cn":9,"pt":"GO","pr":2700}</v>
      </c>
    </row>
    <row r="186" spans="1:40">
      <c r="A186">
        <v>19</v>
      </c>
      <c r="B186">
        <v>4</v>
      </c>
      <c r="C186">
        <f>IF(B186&lt;=9,0,
IF(B186=10,1,2))</f>
        <v>0</v>
      </c>
      <c r="D186">
        <f ca="1">RAND()</f>
        <v>0.92796274028291992</v>
      </c>
      <c r="E186">
        <f ca="1">RAND()</f>
        <v>0.72966765083340501</v>
      </c>
      <c r="F186">
        <f ca="1">RAND()</f>
        <v>0.48569008580791007</v>
      </c>
      <c r="G186">
        <f ca="1">RAND()</f>
        <v>2.6670184676474862E-2</v>
      </c>
      <c r="H186">
        <f ca="1">RAND()</f>
        <v>0.53796966604680574</v>
      </c>
      <c r="I186">
        <f ca="1">RAND()</f>
        <v>0.5226230216592489</v>
      </c>
      <c r="M186" t="str">
        <f ca="1">IF(LEN(J186)&lt;&gt;0,J186,VLOOKUP(D186+$B186,$BJ:$BK,MATCH($BK$1,$BJ$1:$BK$1,0),1))</f>
        <v>안 지정 캐릭터 PP 일반등급</v>
      </c>
      <c r="N186">
        <f ca="1">IF(LEN(K186)&lt;&gt;0,
  IF(LEN($J186)=0,"두 칸 모두 입력",
  IF($J186="지정 장비",K186,INDEX($CA:$CA,MATCH(K186,$CB:$CB,0)))),
IF($M186="삭제","삭제",
IF($M186="지정 장비",VLOOKUP($E186,OFFSET($BS:$BV,0,IF($B186=6,1,IF($B186=7,2,0))),MATCH($BV$1,OFFSET($BS$1:$BV$1,0,IF($B186=6,1,IF($B186=7,2,0))),0),1),
IF(OR($M186="캐릭터 상자 일반등급",$M186="캐릭터 상자 영웅등급"),"삭제",
IF(OR($M186="지정 캐릭터",$M186="지정 캐릭터 PP",IF(ISERROR(FIND("지정 캐릭터 LBP",$M186)),0,1)),
  IF(AND(OR($B186=10,$B186=11),$M186=OFFSET($M186,-1,0)),OFFSET(N186,-1,0),VLOOKUP($E186,$BZ:$CA,MATCH($CA$1,$BZ$1:$CA$1,0),1)),
IF(OR($M186="안 지정 캐릭터 영웅등급",$M186="안 지정 캐릭터 PP 일반등급",$M186="안 지정 캐릭터 PP 영웅등급"),
  IF(AND(OR($B186=10,$B186=11),$M186=OFFSET($M186,-1,0)),OFFSET(N186,-1,0),INT($E186*100000)),
"그외없음"))))))</f>
        <v>72966</v>
      </c>
      <c r="O186">
        <f ca="1">IF(LEN(L186)&lt;&gt;0,
  IF(OR(LEN($J186)=0,LEN($K186)=0),"세 칸 모두 입력",L186),
IF($M186="삭제","삭제",
IF(OR($M186="지정 장비",$M186="캐릭터 상자 일반등급",$M186="캐릭터 상자 영웅등급",$M186="지정 캐릭터",IF(ISERROR(FIND("지정 캐릭터 LBP",$M186)),0,1),$M186="안 지정 캐릭터 영웅등급"),1,
IF($M186="지정 캐릭터 PP",
  IF(AND(OR($B186=10,$B186=11),$M186=OFFSET($M186,-1,0)),OFFSET(O186,-1,0),
    VLOOKUP($M186,$AP:$BB,MATCH($AX$1,$AP$1:$BB$1,0),0)+INT($E186*(VLOOKUP($M186,$AP:$BB,MATCH($AY$1,$AP$1:$BB$1,0),0)-VLOOKUP($M186,$AP:$BB,MATCH($AX$1,$AP$1:$BB$1,0),0)+1))),
IF(OR($M186="안 지정 캐릭터 PP 일반등급",$M186="안 지정 캐릭터 PP 영웅등급"),
  IF(AND(OR($B186=10,$B186=11),$M186=OFFSET($M186,-1,0)),OFFSET(O186,-1,0),
    VLOOKUP($M186,$AP:$BB,MATCH($AX$1,$AP$1:$BB$1,0),0)+INT($E186*(VLOOKUP($M186,$AP:$BB,MATCH($AY$1,$AP$1:$BB$1,0),0)-VLOOKUP($M186,$AP:$BB,MATCH($AX$1,$AP$1:$BB$1,0),0)+1))),
"그외없음")))))</f>
        <v>11</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3300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ca="1">IF(OR(ISNUMBER(N186),N186="삭제",ISBLANK(N186)),"",
IF(LEFT(N186,5)="Equip",IF(MID(N186,7,1)="4","전설",""),
IF(LEFT(N186,5)="Actor",IF(MID(N186,7,1)="2","전설",""),
"그외없음")))</f>
        <v/>
      </c>
      <c r="U186" t="s">
        <v>92</v>
      </c>
      <c r="V186">
        <v>52601</v>
      </c>
      <c r="W186">
        <v>12</v>
      </c>
      <c r="X186" t="s">
        <v>125</v>
      </c>
      <c r="Z186">
        <v>1200</v>
      </c>
      <c r="AA186" t="str">
        <f ca="1">IF(ISBLANK(AB186),"",
VLOOKUP(AB186,OFFSET(INDIRECT("$A:$B"),0,MATCH(AB$1&amp;"_Verify",INDIRECT("$1:$1"),0)-1),2,0)
)</f>
        <v>fe</v>
      </c>
      <c r="AB186" t="s">
        <v>82</v>
      </c>
      <c r="AC186" t="s">
        <v>180</v>
      </c>
      <c r="AD186">
        <v>1</v>
      </c>
      <c r="AE186" t="s">
        <v>125</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IF(OR(ISNUMBER(AC186),AC186="삭제",ISBLANK(AC186)),"",
IF(LEFT(AC186,5)="Equip",IF(MID(AC186,7,1)="4","전설",""),
IF(LEFT(AC186,5)="Actor",IF(MID(AC186,7,1)="2","전설",""),
"그외없음")))</f>
        <v/>
      </c>
      <c r="AJ186" t="str">
        <f>IF(ISBLANK($AB186),"",
IF(AND($B186&gt;=VLOOKUP($AB186,$AP:$AS,3,0),$B186&lt;=VLOOKUP($AB186,$AP:$AS,4,0)),"","슬롯타입이상"))</f>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ca="1">IF(ROW()=2,AN186,OFFSET(AM186,-1,0)&amp;IF(LEN(AN186)=0,"",","&amp;AN186))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v>
      </c>
      <c r="AN186" t="str">
        <f ca="1">IF(AL186&lt;&gt;1,"",
"{"""&amp;A$1&amp;""":"&amp;A186
&amp;","""&amp;B$1&amp;""":"&amp;B186
&amp;IF(LEN(AA186)=0,"",","""&amp;AA$1&amp;""":"""&amp;AA186&amp;"""")
&amp;IF(LEN(AC186)=0,"",","""&amp;AC$1&amp;""":"""&amp;AC186&amp;"""")
&amp;IF(LEN(AD186)=0,"",","""&amp;AD$1&amp;""":"&amp;AD186)
&amp;IF(LEN(AE186)=0,"",","""&amp;AE$1&amp;""":"""&amp;AE186&amp;"""")
&amp;IF(LEN(AF186)=0,"",","""&amp;AF$1&amp;""":"&amp;AF186)
&amp;IF(LEN(AG186)=0,"",","""&amp;AG$1&amp;""":"&amp;AG186)&amp;"}")</f>
        <v>{"dy":19,"sl":4,"tp":"fe","vl":"Equip8002","cn":1,"pt":"GO","pr":5200}</v>
      </c>
    </row>
    <row r="187" spans="1:40">
      <c r="A187">
        <v>19</v>
      </c>
      <c r="B187">
        <v>5</v>
      </c>
      <c r="C187">
        <f>IF(B187&lt;=9,0,
IF(B187=10,1,2))</f>
        <v>0</v>
      </c>
      <c r="D187">
        <f ca="1">RAND()</f>
        <v>0.42144821447409175</v>
      </c>
      <c r="E187">
        <f ca="1">RAND()</f>
        <v>0.59710186603155246</v>
      </c>
      <c r="F187">
        <f ca="1">RAND()</f>
        <v>0.35623331972114769</v>
      </c>
      <c r="G187">
        <f ca="1">RAND()</f>
        <v>0.81110666164084866</v>
      </c>
      <c r="H187">
        <f ca="1">RAND()</f>
        <v>0.56894411893437602</v>
      </c>
      <c r="I187">
        <f ca="1">RAND()</f>
        <v>0.53906264380590685</v>
      </c>
      <c r="M187" t="str">
        <f ca="1">IF(LEN(J187)&lt;&gt;0,J187,VLOOKUP(D187+$B187,$BJ:$BK,MATCH($BK$1,$BJ$1:$BK$1,0),1))</f>
        <v>지정 장비</v>
      </c>
      <c r="N187" t="str">
        <f ca="1">IF(LEN(K187)&lt;&gt;0,
  IF(LEN($J187)=0,"두 칸 모두 입력",
  IF($J187="지정 장비",K187,INDEX($CA:$CA,MATCH(K187,$CB:$CB,0)))),
IF($M187="삭제","삭제",
IF($M187="지정 장비",VLOOKUP($E187,OFFSET($BS:$BV,0,IF($B187=6,1,IF($B187=7,2,0))),MATCH($BV$1,OFFSET($BS$1:$BV$1,0,IF($B187=6,1,IF($B187=7,2,0))),0),1),
IF(OR($M187="캐릭터 상자 일반등급",$M187="캐릭터 상자 영웅등급"),"삭제",
IF(OR($M187="지정 캐릭터",$M187="지정 캐릭터 PP",IF(ISERROR(FIND("지정 캐릭터 LBP",$M187)),0,1)),
  IF(AND(OR($B187=10,$B187=11),$M187=OFFSET($M187,-1,0)),OFFSET(N187,-1,0),VLOOKUP($E187,$BZ:$CA,MATCH($CA$1,$BZ$1:$CA$1,0),1)),
IF(OR($M187="안 지정 캐릭터 영웅등급",$M187="안 지정 캐릭터 PP 일반등급",$M187="안 지정 캐릭터 PP 영웅등급"),
  IF(AND(OR($B187=10,$B187=11),$M187=OFFSET($M187,-1,0)),OFFSET(N187,-1,0),INT($E187*100000)),
"그외없음"))))))</f>
        <v>Equip5101</v>
      </c>
      <c r="O187">
        <f ca="1">IF(LEN(L187)&lt;&gt;0,
  IF(OR(LEN($J187)=0,LEN($K187)=0),"세 칸 모두 입력",L187),
IF($M187="삭제","삭제",
IF(OR($M187="지정 장비",$M187="캐릭터 상자 일반등급",$M187="캐릭터 상자 영웅등급",$M187="지정 캐릭터",IF(ISERROR(FIND("지정 캐릭터 LBP",$M187)),0,1),$M187="안 지정 캐릭터 영웅등급"),1,
IF($M187="지정 캐릭터 PP",
  IF(AND(OR($B187=10,$B187=11),$M187=OFFSET($M187,-1,0)),OFFSET(O187,-1,0),
    VLOOKUP($M187,$AP:$BB,MATCH($AX$1,$AP$1:$BB$1,0),0)+INT($E187*(VLOOKUP($M187,$AP:$BB,MATCH($AY$1,$AP$1:$BB$1,0),0)-VLOOKUP($M187,$AP:$BB,MATCH($AX$1,$AP$1:$BB$1,0),0)+1))),
IF(OR($M187="안 지정 캐릭터 PP 일반등급",$M187="안 지정 캐릭터 PP 영웅등급"),
  IF(AND(OR($B187=10,$B187=11),$M187=OFFSET($M187,-1,0)),OFFSET(O187,-1,0),
    VLOOKUP($M187,$AP:$BB,MATCH($AX$1,$AP$1:$BB$1,0),0)+INT($E187*(VLOOKUP($M187,$AP:$BB,MATCH($AY$1,$AP$1:$BB$1,0),0)-VLOOKUP($M187,$AP:$BB,MATCH($AX$1,$AP$1:$BB$1,0),0)+1))),
"그외없음")))))</f>
        <v>1</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1300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ca="1">IF(OR(ISNUMBER(N187),N187="삭제",ISBLANK(N187)),"",
IF(LEFT(N187,5)="Equip",IF(MID(N187,7,1)="4","전설",""),
IF(LEFT(N187,5)="Actor",IF(MID(N187,7,1)="2","전설",""),
"그외없음")))</f>
        <v/>
      </c>
      <c r="U187" t="s">
        <v>82</v>
      </c>
      <c r="V187" t="s">
        <v>241</v>
      </c>
      <c r="W187">
        <v>1</v>
      </c>
      <c r="X187" t="s">
        <v>125</v>
      </c>
      <c r="Z187">
        <v>7100</v>
      </c>
      <c r="AA187" t="str">
        <f ca="1">IF(ISBLANK(AB187),"",
VLOOKUP(AB187,OFFSET(INDIRECT("$A:$B"),0,MATCH(AB$1&amp;"_Verify",INDIRECT("$1:$1"),0)-1),2,0)
)</f>
        <v>uph</v>
      </c>
      <c r="AB187" t="s">
        <v>91</v>
      </c>
      <c r="AC187">
        <v>57917</v>
      </c>
      <c r="AD187">
        <v>12</v>
      </c>
      <c r="AE187" t="s">
        <v>125</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IF(OR(ISNUMBER(AC187),AC187="삭제",ISBLANK(AC187)),"",
IF(LEFT(AC187,5)="Equip",IF(MID(AC187,7,1)="4","전설",""),
IF(LEFT(AC187,5)="Actor",IF(MID(AC187,7,1)="2","전설",""),
"그외없음")))</f>
        <v/>
      </c>
      <c r="AJ187" t="str">
        <f>IF(ISBLANK($AB187),"",
IF(AND($B187&gt;=VLOOKUP($AB187,$AP:$AS,3,0),$B187&lt;=VLOOKUP($AB187,$AP:$AS,4,0)),"","슬롯타입이상"))</f>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ca="1">IF(ROW()=2,AN187,OFFSET(AM187,-1,0)&amp;IF(LEN(AN187)=0,"",","&amp;AN187))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v>
      </c>
      <c r="AN187" t="str">
        <f ca="1">IF(AL187&lt;&gt;1,"",
"{"""&amp;A$1&amp;""":"&amp;A187
&amp;","""&amp;B$1&amp;""":"&amp;B187
&amp;IF(LEN(AA187)=0,"",","""&amp;AA$1&amp;""":"""&amp;AA187&amp;"""")
&amp;IF(LEN(AC187)=0,"",","""&amp;AC$1&amp;""":"""&amp;AC187&amp;"""")
&amp;IF(LEN(AD187)=0,"",","""&amp;AD$1&amp;""":"&amp;AD187)
&amp;IF(LEN(AE187)=0,"",","""&amp;AE$1&amp;""":"""&amp;AE187&amp;"""")
&amp;IF(LEN(AF187)=0,"",","""&amp;AF$1&amp;""":"&amp;AF187)
&amp;IF(LEN(AG187)=0,"",","""&amp;AG$1&amp;""":"&amp;AG187)&amp;"}")</f>
        <v>{"dy":19,"sl":5,"tp":"uph","vl":"57917","cn":12,"pt":"GO","pr":3600}</v>
      </c>
    </row>
    <row r="188" spans="1:40">
      <c r="A188">
        <v>19</v>
      </c>
      <c r="B188">
        <v>6</v>
      </c>
      <c r="C188">
        <f>IF(B188&lt;=9,0,
IF(B188=10,1,2))</f>
        <v>0</v>
      </c>
      <c r="D188">
        <f ca="1">RAND()</f>
        <v>0.23684733815203374</v>
      </c>
      <c r="E188">
        <f ca="1">RAND()</f>
        <v>0.38234710482901801</v>
      </c>
      <c r="F188">
        <f ca="1">RAND()</f>
        <v>0.4975890535075802</v>
      </c>
      <c r="G188">
        <f ca="1">RAND()</f>
        <v>0.20188118362501239</v>
      </c>
      <c r="H188">
        <f ca="1">RAND()</f>
        <v>0.92629145927983936</v>
      </c>
      <c r="I188">
        <f ca="1">RAND()</f>
        <v>0.76091701576780979</v>
      </c>
      <c r="M188" t="str">
        <f ca="1">IF(LEN(J188)&lt;&gt;0,J188,VLOOKUP(D188+$B188,$BJ:$BK,MATCH($BK$1,$BJ$1:$BK$1,0),1))</f>
        <v>지정 장비</v>
      </c>
      <c r="N188" t="str">
        <f ca="1">IF(LEN(K188)&lt;&gt;0,
  IF(LEN($J188)=0,"두 칸 모두 입력",
  IF($J188="지정 장비",K188,INDEX($CA:$CA,MATCH(K188,$CB:$CB,0)))),
IF($M188="삭제","삭제",
IF($M188="지정 장비",VLOOKUP($E188,OFFSET($BS:$BV,0,IF($B188=6,1,IF($B188=7,2,0))),MATCH($BV$1,OFFSET($BS$1:$BV$1,0,IF($B188=6,1,IF($B188=7,2,0))),0),1),
IF(OR($M188="캐릭터 상자 일반등급",$M188="캐릭터 상자 영웅등급"),"삭제",
IF(OR($M188="지정 캐릭터",$M188="지정 캐릭터 PP",IF(ISERROR(FIND("지정 캐릭터 LBP",$M188)),0,1)),
  IF(AND(OR($B188=10,$B188=11),$M188=OFFSET($M188,-1,0)),OFFSET(N188,-1,0),VLOOKUP($E188,$BZ:$CA,MATCH($CA$1,$BZ$1:$CA$1,0),1)),
IF(OR($M188="안 지정 캐릭터 영웅등급",$M188="안 지정 캐릭터 PP 일반등급",$M188="안 지정 캐릭터 PP 영웅등급"),
  IF(AND(OR($B188=10,$B188=11),$M188=OFFSET($M188,-1,0)),OFFSET(N188,-1,0),INT($E188*100000)),
"그외없음"))))))</f>
        <v>Equip4302</v>
      </c>
      <c r="O188">
        <f ca="1">IF(LEN(L188)&lt;&gt;0,
  IF(OR(LEN($J188)=0,LEN($K188)=0),"세 칸 모두 입력",L188),
IF($M188="삭제","삭제",
IF(OR($M188="지정 장비",$M188="캐릭터 상자 일반등급",$M188="캐릭터 상자 영웅등급",$M188="지정 캐릭터",IF(ISERROR(FIND("지정 캐릭터 LBP",$M188)),0,1),$M188="안 지정 캐릭터 영웅등급"),1,
IF($M188="지정 캐릭터 PP",
  IF(AND(OR($B188=10,$B188=11),$M188=OFFSET($M188,-1,0)),OFFSET(O188,-1,0),
    VLOOKUP($M188,$AP:$BB,MATCH($AX$1,$AP$1:$BB$1,0),0)+INT($E188*(VLOOKUP($M188,$AP:$BB,MATCH($AY$1,$AP$1:$BB$1,0),0)-VLOOKUP($M188,$AP:$BB,MATCH($AX$1,$AP$1:$BB$1,0),0)+1))),
IF(OR($M188="안 지정 캐릭터 PP 일반등급",$M188="안 지정 캐릭터 PP 영웅등급"),
  IF(AND(OR($B188=10,$B188=11),$M188=OFFSET($M188,-1,0)),OFFSET(O188,-1,0),
    VLOOKUP($M188,$AP:$BB,MATCH($AX$1,$AP$1:$BB$1,0),0)+INT($E188*(VLOOKUP($M188,$AP:$BB,MATCH($AY$1,$AP$1:$BB$1,0),0)-VLOOKUP($M188,$AP:$BB,MATCH($AX$1,$AP$1:$BB$1,0),0)+1))),
"그외없음")))))</f>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DI</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12</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ca="1">IF(OR(ISNUMBER(N188),N188="삭제",ISBLANK(N188)),"",
IF(LEFT(N188,5)="Equip",IF(MID(N188,7,1)="4","전설",""),
IF(LEFT(N188,5)="Actor",IF(MID(N188,7,1)="2","전설",""),
"그외없음")))</f>
        <v/>
      </c>
      <c r="U188" t="s">
        <v>82</v>
      </c>
      <c r="V188" t="s">
        <v>110</v>
      </c>
      <c r="W188">
        <v>1</v>
      </c>
      <c r="X188" t="s">
        <v>125</v>
      </c>
      <c r="Z188">
        <v>3300</v>
      </c>
      <c r="AA188" t="str">
        <f ca="1">IF(ISBLANK(AB188),"",
VLOOKUP(AB188,OFFSET(INDIRECT("$A:$B"),0,MATCH(AB$1&amp;"_Verify",INDIRECT("$1:$1"),0)-1),2,0)
)</f>
        <v>fe</v>
      </c>
      <c r="AB188" t="s">
        <v>82</v>
      </c>
      <c r="AC188" t="s">
        <v>459</v>
      </c>
      <c r="AD188">
        <v>1</v>
      </c>
      <c r="AE188" t="s">
        <v>125</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IF(OR(ISNUMBER(AC188),AC188="삭제",ISBLANK(AC188)),"",
IF(LEFT(AC188,5)="Equip",IF(MID(AC188,7,1)="4","전설",""),
IF(LEFT(AC188,5)="Actor",IF(MID(AC188,7,1)="2","전설",""),
"그외없음")))</f>
        <v/>
      </c>
      <c r="AJ188" t="str">
        <f>IF(ISBLANK($AB188),"",
IF(AND($B188&gt;=VLOOKUP($AB188,$AP:$AS,3,0),$B188&lt;=VLOOKUP($AB188,$AP:$AS,4,0)),"","슬롯타입이상"))</f>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해골 벽</v>
      </c>
      <c r="AL188">
        <v>1</v>
      </c>
      <c r="AM188" t="str">
        <f ca="1">IF(ROW()=2,AN188,OFFSET(AM188,-1,0)&amp;IF(LEN(AN188)=0,"",","&amp;AN188))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v>
      </c>
      <c r="AN188" t="str">
        <f ca="1">IF(AL188&lt;&gt;1,"",
"{"""&amp;A$1&amp;""":"&amp;A188
&amp;","""&amp;B$1&amp;""":"&amp;B188
&amp;IF(LEN(AA188)=0,"",","""&amp;AA$1&amp;""":"""&amp;AA188&amp;"""")
&amp;IF(LEN(AC188)=0,"",","""&amp;AC$1&amp;""":"""&amp;AC188&amp;"""")
&amp;IF(LEN(AD188)=0,"",","""&amp;AD$1&amp;""":"&amp;AD188)
&amp;IF(LEN(AE188)=0,"",","""&amp;AE$1&amp;""":"""&amp;AE188&amp;"""")
&amp;IF(LEN(AF188)=0,"",","""&amp;AF$1&amp;""":"&amp;AF188)
&amp;IF(LEN(AG188)=0,"",","""&amp;AG$1&amp;""":"&amp;AG188)&amp;"}")</f>
        <v>{"dy":19,"sl":6,"tp":"fe","vl":"Equip7002","cn":1,"pt":"GO","pr":1800}</v>
      </c>
    </row>
    <row r="189" spans="1:40">
      <c r="A189">
        <v>19</v>
      </c>
      <c r="B189">
        <v>7</v>
      </c>
      <c r="C189">
        <f>IF(B189&lt;=9,0,
IF(B189=10,1,2))</f>
        <v>0</v>
      </c>
      <c r="D189">
        <f ca="1">RAND()</f>
        <v>0.48892704785518426</v>
      </c>
      <c r="E189">
        <f ca="1">RAND()</f>
        <v>0.47272687601855135</v>
      </c>
      <c r="F189">
        <f ca="1">RAND()</f>
        <v>0.41261516193719183</v>
      </c>
      <c r="G189">
        <f ca="1">RAND()</f>
        <v>0.31929612658191575</v>
      </c>
      <c r="H189">
        <f ca="1">RAND()</f>
        <v>0.23027868105280236</v>
      </c>
      <c r="I189">
        <f ca="1">RAND()</f>
        <v>0.69929635616952723</v>
      </c>
      <c r="M189" t="str">
        <f ca="1">IF(LEN(J189)&lt;&gt;0,J189,VLOOKUP(D189+$B189,$BJ:$BK,MATCH($BK$1,$BJ$1:$BK$1,0),1))</f>
        <v>지정 장비</v>
      </c>
      <c r="N189" t="str">
        <f ca="1">IF(LEN(K189)&lt;&gt;0,
  IF(LEN($J189)=0,"두 칸 모두 입력",
  IF($J189="지정 장비",K189,INDEX($CA:$CA,MATCH(K189,$CB:$CB,0)))),
IF($M189="삭제","삭제",
IF($M189="지정 장비",VLOOKUP($E189,OFFSET($BS:$BV,0,IF($B189=6,1,IF($B189=7,2,0))),MATCH($BV$1,OFFSET($BS$1:$BV$1,0,IF($B189=6,1,IF($B189=7,2,0))),0),1),
IF(OR($M189="캐릭터 상자 일반등급",$M189="캐릭터 상자 영웅등급"),"삭제",
IF(OR($M189="지정 캐릭터",$M189="지정 캐릭터 PP",IF(ISERROR(FIND("지정 캐릭터 LBP",$M189)),0,1)),
  IF(AND(OR($B189=10,$B189=11),$M189=OFFSET($M189,-1,0)),OFFSET(N189,-1,0),VLOOKUP($E189,$BZ:$CA,MATCH($CA$1,$BZ$1:$CA$1,0),1)),
IF(OR($M189="안 지정 캐릭터 영웅등급",$M189="안 지정 캐릭터 PP 일반등급",$M189="안 지정 캐릭터 PP 영웅등급"),
  IF(AND(OR($B189=10,$B189=11),$M189=OFFSET($M189,-1,0)),OFFSET(N189,-1,0),INT($E189*100000)),
"그외없음"))))))</f>
        <v>Equip5202</v>
      </c>
      <c r="O189">
        <f ca="1">IF(LEN(L189)&lt;&gt;0,
  IF(OR(LEN($J189)=0,LEN($K189)=0),"세 칸 모두 입력",L189),
IF($M189="삭제","삭제",
IF(OR($M189="지정 장비",$M189="캐릭터 상자 일반등급",$M189="캐릭터 상자 영웅등급",$M189="지정 캐릭터",IF(ISERROR(FIND("지정 캐릭터 LBP",$M189)),0,1),$M189="안 지정 캐릭터 영웅등급"),1,
IF($M189="지정 캐릭터 PP",
  IF(AND(OR($B189=10,$B189=11),$M189=OFFSET($M189,-1,0)),OFFSET(O189,-1,0),
    VLOOKUP($M189,$AP:$BB,MATCH($AX$1,$AP$1:$BB$1,0),0)+INT($E189*(VLOOKUP($M189,$AP:$BB,MATCH($AY$1,$AP$1:$BB$1,0),0)-VLOOKUP($M189,$AP:$BB,MATCH($AX$1,$AP$1:$BB$1,0),0)+1))),
IF(OR($M189="안 지정 캐릭터 PP 일반등급",$M189="안 지정 캐릭터 PP 영웅등급"),
  IF(AND(OR($B189=10,$B189=11),$M189=OFFSET($M189,-1,0)),OFFSET(O189,-1,0),
    VLOOKUP($M189,$AP:$BB,MATCH($AX$1,$AP$1:$BB$1,0),0)+INT($E189*(VLOOKUP($M189,$AP:$BB,MATCH($AY$1,$AP$1:$BB$1,0),0)-VLOOKUP($M189,$AP:$BB,MATCH($AX$1,$AP$1:$BB$1,0),0)+1))),
"그외없음")))))</f>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3200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ca="1">IF(OR(ISNUMBER(N189),N189="삭제",ISBLANK(N189)),"",
IF(LEFT(N189,5)="Equip",IF(MID(N189,7,1)="4","전설",""),
IF(LEFT(N189,5)="Actor",IF(MID(N189,7,1)="2","전설",""),
"그외없음")))</f>
        <v/>
      </c>
      <c r="U189" t="s">
        <v>82</v>
      </c>
      <c r="V189" t="s">
        <v>180</v>
      </c>
      <c r="W189">
        <v>1</v>
      </c>
      <c r="X189" t="s">
        <v>125</v>
      </c>
      <c r="Z189">
        <v>5200</v>
      </c>
      <c r="AA189" t="str">
        <f ca="1">IF(ISBLANK(AB189),"",
VLOOKUP(AB189,OFFSET(INDIRECT("$A:$B"),0,MATCH(AB$1&amp;"_Verify",INDIRECT("$1:$1"),0)-1),2,0)
)</f>
        <v>upn</v>
      </c>
      <c r="AB189" t="s">
        <v>92</v>
      </c>
      <c r="AC189">
        <v>52601</v>
      </c>
      <c r="AD189">
        <v>11</v>
      </c>
      <c r="AE189" t="s">
        <v>125</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IF(OR(ISNUMBER(AC189),AC189="삭제",ISBLANK(AC189)),"",
IF(LEFT(AC189,5)="Equip",IF(MID(AC189,7,1)="4","전설",""),
IF(LEFT(AC189,5)="Actor",IF(MID(AC189,7,1)="2","전설",""),
"그외없음")))</f>
        <v/>
      </c>
      <c r="AJ189" t="str">
        <f>IF(ISBLANK($AB189),"",
IF(AND($B189&gt;=VLOOKUP($AB189,$AP:$AS,3,0),$B189&lt;=VLOOKUP($AB189,$AP:$AS,4,0)),"","슬롯타입이상"))</f>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ca="1">IF(ROW()=2,AN189,OFFSET(AM189,-1,0)&amp;IF(LEN(AN189)=0,"",","&amp;AN189))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v>
      </c>
      <c r="AN189" t="str">
        <f ca="1">IF(AL189&lt;&gt;1,"",
"{"""&amp;A$1&amp;""":"&amp;A189
&amp;","""&amp;B$1&amp;""":"&amp;B189
&amp;IF(LEN(AA189)=0,"",","""&amp;AA$1&amp;""":"""&amp;AA189&amp;"""")
&amp;IF(LEN(AC189)=0,"",","""&amp;AC$1&amp;""":"""&amp;AC189&amp;"""")
&amp;IF(LEN(AD189)=0,"",","""&amp;AD$1&amp;""":"&amp;AD189)
&amp;IF(LEN(AE189)=0,"",","""&amp;AE$1&amp;""":"""&amp;AE189&amp;"""")
&amp;IF(LEN(AF189)=0,"",","""&amp;AF$1&amp;""":"&amp;AF189)
&amp;IF(LEN(AG189)=0,"",","""&amp;AG$1&amp;""":"&amp;AG189)&amp;"}")</f>
        <v>{"dy":19,"sl":7,"tp":"upn","vl":"52601","cn":11,"pt":"GO","pr":3300}</v>
      </c>
    </row>
    <row r="190" spans="1:40">
      <c r="A190">
        <v>19</v>
      </c>
      <c r="B190">
        <v>8</v>
      </c>
      <c r="C190">
        <f>IF(B190&lt;=9,0,
IF(B190=10,1,2))</f>
        <v>0</v>
      </c>
      <c r="D190">
        <f ca="1">RAND()</f>
        <v>1.0045009443057529E-2</v>
      </c>
      <c r="E190">
        <f ca="1">RAND()</f>
        <v>0.18391669417833967</v>
      </c>
      <c r="F190">
        <f ca="1">RAND()</f>
        <v>0.80772843577895537</v>
      </c>
      <c r="G190">
        <f ca="1">RAND()</f>
        <v>0.8849346321860645</v>
      </c>
      <c r="H190">
        <f ca="1">RAND()</f>
        <v>0.39828296734419233</v>
      </c>
      <c r="I190">
        <f ca="1">RAND()</f>
        <v>0.64121283694117737</v>
      </c>
      <c r="M190" t="str">
        <f ca="1">IF(LEN(J190)&lt;&gt;0,J190,VLOOKUP(D190+$B190,$BJ:$BK,MATCH($BK$1,$BJ$1:$BK$1,0),1))</f>
        <v>삭제</v>
      </c>
      <c r="N190" t="str">
        <f ca="1">IF(LEN(K190)&lt;&gt;0,
  IF(LEN($J190)=0,"두 칸 모두 입력",
  IF($J190="지정 장비",K190,INDEX($CA:$CA,MATCH(K190,$CB:$CB,0)))),
IF($M190="삭제","삭제",
IF($M190="지정 장비",VLOOKUP($E190,OFFSET($BS:$BV,0,IF($B190=6,1,IF($B190=7,2,0))),MATCH($BV$1,OFFSET($BS$1:$BV$1,0,IF($B190=6,1,IF($B190=7,2,0))),0),1),
IF(OR($M190="캐릭터 상자 일반등급",$M190="캐릭터 상자 영웅등급"),"삭제",
IF(OR($M190="지정 캐릭터",$M190="지정 캐릭터 PP",IF(ISERROR(FIND("지정 캐릭터 LBP",$M190)),0,1)),
  IF(AND(OR($B190=10,$B190=11),$M190=OFFSET($M190,-1,0)),OFFSET(N190,-1,0),VLOOKUP($E190,$BZ:$CA,MATCH($CA$1,$BZ$1:$CA$1,0),1)),
IF(OR($M190="안 지정 캐릭터 영웅등급",$M190="안 지정 캐릭터 PP 일반등급",$M190="안 지정 캐릭터 PP 영웅등급"),
  IF(AND(OR($B190=10,$B190=11),$M190=OFFSET($M190,-1,0)),OFFSET(N190,-1,0),INT($E190*100000)),
"그외없음"))))))</f>
        <v>삭제</v>
      </c>
      <c r="O190" t="str">
        <f ca="1">IF(LEN(L190)&lt;&gt;0,
  IF(OR(LEN($J190)=0,LEN($K190)=0),"세 칸 모두 입력",L190),
IF($M190="삭제","삭제",
IF(OR($M190="지정 장비",$M190="캐릭터 상자 일반등급",$M190="캐릭터 상자 영웅등급",$M190="지정 캐릭터",IF(ISERROR(FIND("지정 캐릭터 LBP",$M190)),0,1),$M190="안 지정 캐릭터 영웅등급"),1,
IF($M190="지정 캐릭터 PP",
  IF(AND(OR($B190=10,$B190=11),$M190=OFFSET($M190,-1,0)),OFFSET(O190,-1,0),
    VLOOKUP($M190,$AP:$BB,MATCH($AX$1,$AP$1:$BB$1,0),0)+INT($E190*(VLOOKUP($M190,$AP:$BB,MATCH($AY$1,$AP$1:$BB$1,0),0)-VLOOKUP($M190,$AP:$BB,MATCH($AX$1,$AP$1:$BB$1,0),0)+1))),
IF(OR($M190="안 지정 캐릭터 PP 일반등급",$M190="안 지정 캐릭터 PP 영웅등급"),
  IF(AND(OR($B190=10,$B190=11),$M190=OFFSET($M190,-1,0)),OFFSET(O190,-1,0),
    VLOOKUP($M190,$AP:$BB,MATCH($AX$1,$AP$1:$BB$1,0),0)+INT($E190*(VLOOKUP($M190,$AP:$BB,MATCH($AY$1,$AP$1:$BB$1,0),0)-VLOOKUP($M190,$AP:$BB,MATCH($AX$1,$AP$1:$BB$1,0),0)+1))),
"그외없음")))))</f>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ca="1">IF(OR(ISNUMBER(N190),N190="삭제",ISBLANK(N190)),"",
IF(LEFT(N190,5)="Equip",IF(MID(N190,7,1)="4","전설",""),
IF(LEFT(N190,5)="Actor",IF(MID(N190,7,1)="2","전설",""),
"그외없음")))</f>
        <v/>
      </c>
      <c r="AA190" t="str">
        <f ca="1">IF(ISBLANK(AB190),"",
VLOOKUP(AB190,OFFSET(INDIRECT("$A:$B"),0,MATCH(AB$1&amp;"_Verify",INDIRECT("$1:$1"),0)-1),2,0)
)</f>
        <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IF(OR(ISNUMBER(AC190),AC190="삭제",ISBLANK(AC190)),"",
IF(LEFT(AC190,5)="Equip",IF(MID(AC190,7,1)="4","전설",""),
IF(LEFT(AC190,5)="Actor",IF(MID(AC190,7,1)="2","전설",""),
"그외없음")))</f>
        <v/>
      </c>
      <c r="AJ190" t="str">
        <f>IF(ISBLANK($AB190),"",
IF(AND($B190&gt;=VLOOKUP($AB190,$AP:$AS,3,0),$B190&lt;=VLOOKUP($AB190,$AP:$AS,4,0)),"","슬롯타입이상"))</f>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
      </c>
      <c r="AL190">
        <v>1</v>
      </c>
      <c r="AM190" t="str">
        <f ca="1">IF(ROW()=2,AN190,OFFSET(AM190,-1,0)&amp;IF(LEN(AN190)=0,"",","&amp;AN190))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v>
      </c>
      <c r="AN190" t="str">
        <f ca="1">IF(AL190&lt;&gt;1,"",
"{"""&amp;A$1&amp;""":"&amp;A190
&amp;","""&amp;B$1&amp;""":"&amp;B190
&amp;IF(LEN(AA190)=0,"",","""&amp;AA$1&amp;""":"""&amp;AA190&amp;"""")
&amp;IF(LEN(AC190)=0,"",","""&amp;AC$1&amp;""":"""&amp;AC190&amp;"""")
&amp;IF(LEN(AD190)=0,"",","""&amp;AD$1&amp;""":"&amp;AD190)
&amp;IF(LEN(AE190)=0,"",","""&amp;AE$1&amp;""":"""&amp;AE190&amp;"""")
&amp;IF(LEN(AF190)=0,"",","""&amp;AF$1&amp;""":"&amp;AF190)
&amp;IF(LEN(AG190)=0,"",","""&amp;AG$1&amp;""":"&amp;AG190)&amp;"}")</f>
        <v>{"dy":19,"sl":8}</v>
      </c>
    </row>
    <row r="191" spans="1:40">
      <c r="A191">
        <v>19</v>
      </c>
      <c r="B191">
        <v>9</v>
      </c>
      <c r="C191">
        <f>IF(B191&lt;=9,0,
IF(B191=10,1,2))</f>
        <v>0</v>
      </c>
      <c r="D191">
        <f ca="1">RAND()</f>
        <v>0.70230267978878902</v>
      </c>
      <c r="E191">
        <f ca="1">RAND()</f>
        <v>6.014946363539686E-2</v>
      </c>
      <c r="F191">
        <f ca="1">RAND()</f>
        <v>0.19921853583552418</v>
      </c>
      <c r="G191">
        <f ca="1">RAND()</f>
        <v>0.6177625059172086</v>
      </c>
      <c r="H191">
        <f ca="1">RAND()</f>
        <v>0.97586857824458151</v>
      </c>
      <c r="I191">
        <f ca="1">RAND()</f>
        <v>0.28427139912887844</v>
      </c>
      <c r="M191" t="str">
        <f ca="1">IF(LEN(J191)&lt;&gt;0,J191,VLOOKUP(D191+$B191,$BJ:$BK,MATCH($BK$1,$BJ$1:$BK$1,0),1))</f>
        <v>삭제</v>
      </c>
      <c r="N191" t="str">
        <f ca="1">IF(LEN(K191)&lt;&gt;0,
  IF(LEN($J191)=0,"두 칸 모두 입력",
  IF($J191="지정 장비",K191,INDEX($CA:$CA,MATCH(K191,$CB:$CB,0)))),
IF($M191="삭제","삭제",
IF($M191="지정 장비",VLOOKUP($E191,OFFSET($BS:$BV,0,IF($B191=6,1,IF($B191=7,2,0))),MATCH($BV$1,OFFSET($BS$1:$BV$1,0,IF($B191=6,1,IF($B191=7,2,0))),0),1),
IF(OR($M191="캐릭터 상자 일반등급",$M191="캐릭터 상자 영웅등급"),"삭제",
IF(OR($M191="지정 캐릭터",$M191="지정 캐릭터 PP",IF(ISERROR(FIND("지정 캐릭터 LBP",$M191)),0,1)),
  IF(AND(OR($B191=10,$B191=11),$M191=OFFSET($M191,-1,0)),OFFSET(N191,-1,0),VLOOKUP($E191,$BZ:$CA,MATCH($CA$1,$BZ$1:$CA$1,0),1)),
IF(OR($M191="안 지정 캐릭터 영웅등급",$M191="안 지정 캐릭터 PP 일반등급",$M191="안 지정 캐릭터 PP 영웅등급"),
  IF(AND(OR($B191=10,$B191=11),$M191=OFFSET($M191,-1,0)),OFFSET(N191,-1,0),INT($E191*100000)),
"그외없음"))))))</f>
        <v>삭제</v>
      </c>
      <c r="O191" t="str">
        <f ca="1">IF(LEN(L191)&lt;&gt;0,
  IF(OR(LEN($J191)=0,LEN($K191)=0),"세 칸 모두 입력",L191),
IF($M191="삭제","삭제",
IF(OR($M191="지정 장비",$M191="캐릭터 상자 일반등급",$M191="캐릭터 상자 영웅등급",$M191="지정 캐릭터",IF(ISERROR(FIND("지정 캐릭터 LBP",$M191)),0,1),$M191="안 지정 캐릭터 영웅등급"),1,
IF($M191="지정 캐릭터 PP",
  IF(AND(OR($B191=10,$B191=11),$M191=OFFSET($M191,-1,0)),OFFSET(O191,-1,0),
    VLOOKUP($M191,$AP:$BB,MATCH($AX$1,$AP$1:$BB$1,0),0)+INT($E191*(VLOOKUP($M191,$AP:$BB,MATCH($AY$1,$AP$1:$BB$1,0),0)-VLOOKUP($M191,$AP:$BB,MATCH($AX$1,$AP$1:$BB$1,0),0)+1))),
IF(OR($M191="안 지정 캐릭터 PP 일반등급",$M191="안 지정 캐릭터 PP 영웅등급"),
  IF(AND(OR($B191=10,$B191=11),$M191=OFFSET($M191,-1,0)),OFFSET(O191,-1,0),
    VLOOKUP($M191,$AP:$BB,MATCH($AX$1,$AP$1:$BB$1,0),0)+INT($E191*(VLOOKUP($M191,$AP:$BB,MATCH($AY$1,$AP$1:$BB$1,0),0)-VLOOKUP($M191,$AP:$BB,MATCH($AX$1,$AP$1:$BB$1,0),0)+1))),
"그외없음")))))</f>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ca="1">IF(OR(ISNUMBER(N191),N191="삭제",ISBLANK(N191)),"",
IF(LEFT(N191,5)="Equip",IF(MID(N191,7,1)="4","전설",""),
IF(LEFT(N191,5)="Actor",IF(MID(N191,7,1)="2","전설",""),
"그외없음")))</f>
        <v/>
      </c>
      <c r="AA191" t="str">
        <f ca="1">IF(ISBLANK(AB191),"",
VLOOKUP(AB191,OFFSET(INDIRECT("$A:$B"),0,MATCH(AB$1&amp;"_Verify",INDIRECT("$1:$1"),0)-1),2,0)
)</f>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IF(OR(ISNUMBER(AC191),AC191="삭제",ISBLANK(AC191)),"",
IF(LEFT(AC191,5)="Equip",IF(MID(AC191,7,1)="4","전설",""),
IF(LEFT(AC191,5)="Actor",IF(MID(AC191,7,1)="2","전설",""),
"그외없음")))</f>
        <v/>
      </c>
      <c r="AJ191" t="str">
        <f>IF(ISBLANK($AB191),"",
IF(AND($B191&gt;=VLOOKUP($AB191,$AP:$AS,3,0),$B191&lt;=VLOOKUP($AB191,$AP:$AS,4,0)),"","슬롯타입이상"))</f>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ca="1">IF(ROW()=2,AN191,OFFSET(AM191,-1,0)&amp;IF(LEN(AN191)=0,"",","&amp;AN191))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v>
      </c>
      <c r="AN191" t="str">
        <f ca="1">IF(AL191&lt;&gt;1,"",
"{"""&amp;A$1&amp;""":"&amp;A191
&amp;","""&amp;B$1&amp;""":"&amp;B191
&amp;IF(LEN(AA191)=0,"",","""&amp;AA$1&amp;""":"""&amp;AA191&amp;"""")
&amp;IF(LEN(AC191)=0,"",","""&amp;AC$1&amp;""":"""&amp;AC191&amp;"""")
&amp;IF(LEN(AD191)=0,"",","""&amp;AD$1&amp;""":"&amp;AD191)
&amp;IF(LEN(AE191)=0,"",","""&amp;AE$1&amp;""":"""&amp;AE191&amp;"""")
&amp;IF(LEN(AF191)=0,"",","""&amp;AF$1&amp;""":"&amp;AF191)
&amp;IF(LEN(AG191)=0,"",","""&amp;AG$1&amp;""":"&amp;AG191)&amp;"}")</f>
        <v>{"dy":19,"sl":9}</v>
      </c>
    </row>
    <row r="192" spans="1:40">
      <c r="A192">
        <v>20</v>
      </c>
      <c r="B192">
        <v>0</v>
      </c>
      <c r="C192">
        <f>IF(B192&lt;=9,0,
IF(B192=10,1,2))</f>
        <v>0</v>
      </c>
      <c r="D192">
        <f ca="1">RAND()</f>
        <v>0.82724764677561924</v>
      </c>
      <c r="E192">
        <f ca="1">RAND()</f>
        <v>0.94318911730698107</v>
      </c>
      <c r="F192">
        <f ca="1">RAND()</f>
        <v>0.38829584382872373</v>
      </c>
      <c r="G192">
        <f ca="1">RAND()</f>
        <v>0.82459135713806075</v>
      </c>
      <c r="H192">
        <f ca="1">RAND()</f>
        <v>0.3646844609265929</v>
      </c>
      <c r="I192">
        <f ca="1">RAND()</f>
        <v>0.11002890570494417</v>
      </c>
      <c r="M192" t="str">
        <f ca="1">IF(LEN(J192)&lt;&gt;0,J192,VLOOKUP(D192+$B192,$BJ:$BK,MATCH($BK$1,$BJ$1:$BK$1,0),1))</f>
        <v>지정 장비</v>
      </c>
      <c r="N192" t="str">
        <f ca="1">IF(LEN(K192)&lt;&gt;0,
  IF(LEN($J192)=0,"두 칸 모두 입력",
  IF($J192="지정 장비",K192,INDEX($CA:$CA,MATCH(K192,$CB:$CB,0)))),
IF($M192="삭제","삭제",
IF($M192="지정 장비",VLOOKUP($E192,OFFSET($BS:$BV,0,IF($B192=6,1,IF($B192=7,2,0))),MATCH($BV$1,OFFSET($BS$1:$BV$1,0,IF($B192=6,1,IF($B192=7,2,0))),0),1),
IF(OR($M192="캐릭터 상자 일반등급",$M192="캐릭터 상자 영웅등급"),"삭제",
IF(OR($M192="지정 캐릭터",$M192="지정 캐릭터 PP",IF(ISERROR(FIND("지정 캐릭터 LBP",$M192)),0,1)),
  IF(AND(OR($B192=10,$B192=11),$M192=OFFSET($M192,-1,0)),OFFSET(N192,-1,0),VLOOKUP($E192,$BZ:$CA,MATCH($CA$1,$BZ$1:$CA$1,0),1)),
IF(OR($M192="안 지정 캐릭터 영웅등급",$M192="안 지정 캐릭터 PP 일반등급",$M192="안 지정 캐릭터 PP 영웅등급"),
  IF(AND(OR($B192=10,$B192=11),$M192=OFFSET($M192,-1,0)),OFFSET(N192,-1,0),INT($E192*100000)),
"그외없음"))))))</f>
        <v>Equip8102</v>
      </c>
      <c r="O192">
        <f ca="1">IF(LEN(L192)&lt;&gt;0,
  IF(OR(LEN($J192)=0,LEN($K192)=0),"세 칸 모두 입력",L192),
IF($M192="삭제","삭제",
IF(OR($M192="지정 장비",$M192="캐릭터 상자 일반등급",$M192="캐릭터 상자 영웅등급",$M192="지정 캐릭터",IF(ISERROR(FIND("지정 캐릭터 LBP",$M192)),0,1),$M192="안 지정 캐릭터 영웅등급"),1,
IF($M192="지정 캐릭터 PP",
  IF(AND(OR($B192=10,$B192=11),$M192=OFFSET($M192,-1,0)),OFFSET(O192,-1,0),
    VLOOKUP($M192,$AP:$BB,MATCH($AX$1,$AP$1:$BB$1,0),0)+INT($E192*(VLOOKUP($M192,$AP:$BB,MATCH($AY$1,$AP$1:$BB$1,0),0)-VLOOKUP($M192,$AP:$BB,MATCH($AX$1,$AP$1:$BB$1,0),0)+1))),
IF(OR($M192="안 지정 캐릭터 PP 일반등급",$M192="안 지정 캐릭터 PP 영웅등급"),
  IF(AND(OR($B192=10,$B192=11),$M192=OFFSET($M192,-1,0)),OFFSET(O192,-1,0),
    VLOOKUP($M192,$AP:$BB,MATCH($AX$1,$AP$1:$BB$1,0),0)+INT($E192*(VLOOKUP($M192,$AP:$BB,MATCH($AY$1,$AP$1:$BB$1,0),0)-VLOOKUP($M192,$AP:$BB,MATCH($AX$1,$AP$1:$BB$1,0),0)+1))),
"그외없음")))))</f>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7600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ca="1">IF(OR(ISNUMBER(N192),N192="삭제",ISBLANK(N192)),"",
IF(LEFT(N192,5)="Equip",IF(MID(N192,7,1)="4","전설",""),
IF(LEFT(N192,5)="Actor",IF(MID(N192,7,1)="2","전설",""),
"그외없음")))</f>
        <v/>
      </c>
      <c r="U192" t="s">
        <v>82</v>
      </c>
      <c r="V192" t="s">
        <v>190</v>
      </c>
      <c r="W192">
        <v>1</v>
      </c>
      <c r="X192" t="s">
        <v>125</v>
      </c>
      <c r="Z192">
        <v>1200</v>
      </c>
      <c r="AA192" t="str">
        <f ca="1">IF(ISBLANK(AB192),"",
VLOOKUP(AB192,OFFSET(INDIRECT("$A:$B"),0,MATCH(AB$1&amp;"_Verify",INDIRECT("$1:$1"),0)-1),2,0)
)</f>
        <v>upn</v>
      </c>
      <c r="AB192" t="s">
        <v>92</v>
      </c>
      <c r="AC192">
        <v>69160</v>
      </c>
      <c r="AD192">
        <v>10</v>
      </c>
      <c r="AE192" t="s">
        <v>381</v>
      </c>
      <c r="AG192">
        <v>3000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IF(OR(ISNUMBER(AC192),AC192="삭제",ISBLANK(AC192)),"",
IF(LEFT(AC192,5)="Equip",IF(MID(AC192,7,1)="4","전설",""),
IF(LEFT(AC192,5)="Actor",IF(MID(AC192,7,1)="2","전설",""),
"그외없음")))</f>
        <v/>
      </c>
      <c r="AJ192" t="str">
        <f>IF(ISBLANK($AB192),"",
IF(AND($B192&gt;=VLOOKUP($AB192,$AP:$AS,3,0),$B192&lt;=VLOOKUP($AB192,$AP:$AS,4,0)),"","슬롯타입이상"))</f>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ca="1">IF(ROW()=2,AN192,OFFSET(AM192,-1,0)&amp;IF(LEN(AN192)=0,"",","&amp;AN192))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v>
      </c>
      <c r="AN192" t="str">
        <f ca="1">IF(AL192&lt;&gt;1,"",
"{"""&amp;A$1&amp;""":"&amp;A192
&amp;","""&amp;B$1&amp;""":"&amp;B192
&amp;IF(LEN(AA192)=0,"",","""&amp;AA$1&amp;""":"""&amp;AA192&amp;"""")
&amp;IF(LEN(AC192)=0,"",","""&amp;AC$1&amp;""":"""&amp;AC192&amp;"""")
&amp;IF(LEN(AD192)=0,"",","""&amp;AD$1&amp;""":"&amp;AD192)
&amp;IF(LEN(AE192)=0,"",","""&amp;AE$1&amp;""":"""&amp;AE192&amp;"""")
&amp;IF(LEN(AF192)=0,"",","""&amp;AF$1&amp;""":"&amp;AF192)
&amp;IF(LEN(AG192)=0,"",","""&amp;AG$1&amp;""":"&amp;AG192)&amp;"}")</f>
        <v>{"dy":20,"sl":0,"tp":"upn","vl":"69160","cn":10,"pt":"GO","pr":3000}</v>
      </c>
    </row>
    <row r="193" spans="1:40">
      <c r="A193">
        <v>20</v>
      </c>
      <c r="B193">
        <v>1</v>
      </c>
      <c r="C193">
        <f>IF(B193&lt;=9,0,
IF(B193=10,1,2))</f>
        <v>0</v>
      </c>
      <c r="D193">
        <f ca="1">RAND()</f>
        <v>0.11676006584371101</v>
      </c>
      <c r="E193">
        <f ca="1">RAND()</f>
        <v>0.13767315252324019</v>
      </c>
      <c r="F193">
        <f ca="1">RAND()</f>
        <v>7.674648935250028E-2</v>
      </c>
      <c r="G193">
        <f ca="1">RAND()</f>
        <v>0.93663313583969365</v>
      </c>
      <c r="H193">
        <f ca="1">RAND()</f>
        <v>0.79959334094346002</v>
      </c>
      <c r="I193">
        <f ca="1">RAND()</f>
        <v>0.49620724832690011</v>
      </c>
      <c r="M193" t="str">
        <f ca="1">IF(LEN(J193)&lt;&gt;0,J193,VLOOKUP(D193+$B193,$BJ:$BK,MATCH($BK$1,$BJ$1:$BK$1,0),1))</f>
        <v>지정 장비</v>
      </c>
      <c r="N193" t="str">
        <f ca="1">IF(LEN(K193)&lt;&gt;0,
  IF(LEN($J193)=0,"두 칸 모두 입력",
  IF($J193="지정 장비",K193,INDEX($CA:$CA,MATCH(K193,$CB:$CB,0)))),
IF($M193="삭제","삭제",
IF($M193="지정 장비",VLOOKUP($E193,OFFSET($BS:$BV,0,IF($B193=6,1,IF($B193=7,2,0))),MATCH($BV$1,OFFSET($BS$1:$BV$1,0,IF($B193=6,1,IF($B193=7,2,0))),0),1),
IF(OR($M193="캐릭터 상자 일반등급",$M193="캐릭터 상자 영웅등급"),"삭제",
IF(OR($M193="지정 캐릭터",$M193="지정 캐릭터 PP",IF(ISERROR(FIND("지정 캐릭터 LBP",$M193)),0,1)),
  IF(AND(OR($B193=10,$B193=11),$M193=OFFSET($M193,-1,0)),OFFSET(N193,-1,0),VLOOKUP($E193,$BZ:$CA,MATCH($CA$1,$BZ$1:$CA$1,0),1)),
IF(OR($M193="안 지정 캐릭터 영웅등급",$M193="안 지정 캐릭터 PP 일반등급",$M193="안 지정 캐릭터 PP 영웅등급"),
  IF(AND(OR($B193=10,$B193=11),$M193=OFFSET($M193,-1,0)),OFFSET(N193,-1,0),INT($E193*100000)),
"그외없음"))))))</f>
        <v>Equip1002</v>
      </c>
      <c r="O193">
        <f ca="1">IF(LEN(L193)&lt;&gt;0,
  IF(OR(LEN($J193)=0,LEN($K193)=0),"세 칸 모두 입력",L193),
IF($M193="삭제","삭제",
IF(OR($M193="지정 장비",$M193="캐릭터 상자 일반등급",$M193="캐릭터 상자 영웅등급",$M193="지정 캐릭터",IF(ISERROR(FIND("지정 캐릭터 LBP",$M193)),0,1),$M193="안 지정 캐릭터 영웅등급"),1,
IF($M193="지정 캐릭터 PP",
  IF(AND(OR($B193=10,$B193=11),$M193=OFFSET($M193,-1,0)),OFFSET(O193,-1,0),
    VLOOKUP($M193,$AP:$BB,MATCH($AX$1,$AP$1:$BB$1,0),0)+INT($E193*(VLOOKUP($M193,$AP:$BB,MATCH($AY$1,$AP$1:$BB$1,0),0)-VLOOKUP($M193,$AP:$BB,MATCH($AX$1,$AP$1:$BB$1,0),0)+1))),
IF(OR($M193="안 지정 캐릭터 PP 일반등급",$M193="안 지정 캐릭터 PP 영웅등급"),
  IF(AND(OR($B193=10,$B193=11),$M193=OFFSET($M193,-1,0)),OFFSET(O193,-1,0),
    VLOOKUP($M193,$AP:$BB,MATCH($AX$1,$AP$1:$BB$1,0),0)+INT($E193*(VLOOKUP($M193,$AP:$BB,MATCH($AY$1,$AP$1:$BB$1,0),0)-VLOOKUP($M193,$AP:$BB,MATCH($AX$1,$AP$1:$BB$1,0),0)+1))),
"그외없음")))))</f>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700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ca="1">IF(OR(ISNUMBER(N193),N193="삭제",ISBLANK(N193)),"",
IF(LEFT(N193,5)="Equip",IF(MID(N193,7,1)="4","전설",""),
IF(LEFT(N193,5)="Actor",IF(MID(N193,7,1)="2","전설",""),
"그외없음")))</f>
        <v/>
      </c>
      <c r="U193" t="s">
        <v>82</v>
      </c>
      <c r="V193" t="s">
        <v>277</v>
      </c>
      <c r="W193">
        <v>1</v>
      </c>
      <c r="X193" t="s">
        <v>129</v>
      </c>
      <c r="Z193">
        <v>5</v>
      </c>
      <c r="AA193" t="str">
        <f ca="1">IF(ISBLANK(AB193),"",
VLOOKUP(AB193,OFFSET(INDIRECT("$A:$B"),0,MATCH(AB$1&amp;"_Verify",INDIRECT("$1:$1"),0)-1),2,0)
)</f>
        <v>fe</v>
      </c>
      <c r="AB193" t="s">
        <v>82</v>
      </c>
      <c r="AC193" t="s">
        <v>438</v>
      </c>
      <c r="AD193">
        <v>1</v>
      </c>
      <c r="AE193" t="s">
        <v>129</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IF(OR(ISNUMBER(AC193),AC193="삭제",ISBLANK(AC193)),"",
IF(LEFT(AC193,5)="Equip",IF(MID(AC193,7,1)="4","전설",""),
IF(LEFT(AC193,5)="Actor",IF(MID(AC193,7,1)="2","전설",""),
"그외없음")))</f>
        <v/>
      </c>
      <c r="AJ193" t="str">
        <f>IF(ISBLANK($AB193),"",
IF(AND($B193&gt;=VLOOKUP($AB193,$AP:$AS,3,0),$B193&lt;=VLOOKUP($AB193,$AP:$AS,4,0)),"","슬롯타입이상"))</f>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사파이어 대거</v>
      </c>
      <c r="AL193">
        <v>1</v>
      </c>
      <c r="AM193" t="str">
        <f ca="1">IF(ROW()=2,AN193,OFFSET(AM193,-1,0)&amp;IF(LEN(AN193)=0,"",","&amp;AN193))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v>
      </c>
      <c r="AN193" t="str">
        <f ca="1">IF(AL193&lt;&gt;1,"",
"{"""&amp;A$1&amp;""":"&amp;A193
&amp;","""&amp;B$1&amp;""":"&amp;B193
&amp;IF(LEN(AA193)=0,"",","""&amp;AA$1&amp;""":"""&amp;AA193&amp;"""")
&amp;IF(LEN(AC193)=0,"",","""&amp;AC$1&amp;""":"""&amp;AC193&amp;"""")
&amp;IF(LEN(AD193)=0,"",","""&amp;AD$1&amp;""":"&amp;AD193)
&amp;IF(LEN(AE193)=0,"",","""&amp;AE$1&amp;""":"""&amp;AE193&amp;"""")
&amp;IF(LEN(AF193)=0,"",","""&amp;AF$1&amp;""":"&amp;AF193)
&amp;IF(LEN(AG193)=0,"",","""&amp;AG$1&amp;""":"&amp;AG193)&amp;"}")</f>
        <v>{"dy":20,"sl":1,"tp":"fe","vl":"Equip1201","cn":1,"pt":"DI","pr":5}</v>
      </c>
    </row>
    <row r="194" spans="1:40">
      <c r="A194">
        <v>20</v>
      </c>
      <c r="B194">
        <v>2</v>
      </c>
      <c r="C194">
        <f>IF(B194&lt;=9,0,
IF(B194=10,1,2))</f>
        <v>0</v>
      </c>
      <c r="D194">
        <f ca="1">RAND()</f>
        <v>0.4528637112652818</v>
      </c>
      <c r="E194">
        <f ca="1">RAND()</f>
        <v>0.15546171684088328</v>
      </c>
      <c r="F194">
        <f ca="1">RAND()</f>
        <v>0.93012461341743258</v>
      </c>
      <c r="G194">
        <f ca="1">RAND()</f>
        <v>0.70576040156832986</v>
      </c>
      <c r="H194">
        <f ca="1">RAND()</f>
        <v>0.37468974581249015</v>
      </c>
      <c r="I194">
        <f ca="1">RAND()</f>
        <v>0.22385663691370894</v>
      </c>
      <c r="M194" t="str">
        <f ca="1">IF(LEN(J194)&lt;&gt;0,J194,VLOOKUP(D194+$B194,$BJ:$BK,MATCH($BK$1,$BJ$1:$BK$1,0),1))</f>
        <v>안 지정 캐릭터 PP 영웅등급</v>
      </c>
      <c r="N194">
        <f ca="1">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15546</v>
      </c>
      <c r="O194">
        <f ca="1">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4</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1200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ca="1">IF(OR(ISNUMBER(N194),N194="삭제",ISBLANK(N194)),"",
IF(LEFT(N194,5)="Equip",IF(MID(N194,7,1)="4","전설",""),
IF(LEFT(N194,5)="Actor",IF(MID(N194,7,1)="2","전설",""),
"그외없음")))</f>
        <v/>
      </c>
      <c r="U194" t="s">
        <v>91</v>
      </c>
      <c r="V194">
        <v>88102</v>
      </c>
      <c r="W194">
        <v>14</v>
      </c>
      <c r="X194" t="s">
        <v>125</v>
      </c>
      <c r="Z194">
        <v>1400</v>
      </c>
      <c r="AA194" t="str">
        <f ca="1">IF(ISBLANK(AB194),"",
VLOOKUP(AB194,OFFSET(INDIRECT("$A:$B"),0,MATCH(AB$1&amp;"_Verify",INDIRECT("$1:$1"),0)-1),2,0)
)</f>
        <v>upn</v>
      </c>
      <c r="AB194" t="s">
        <v>92</v>
      </c>
      <c r="AC194">
        <v>81403</v>
      </c>
      <c r="AD194">
        <v>6</v>
      </c>
      <c r="AE194" t="s">
        <v>68</v>
      </c>
      <c r="AG194">
        <v>1800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IF(OR(ISNUMBER(AC194),AC194="삭제",ISBLANK(AC194)),"",
IF(LEFT(AC194,5)="Equip",IF(MID(AC194,7,1)="4","전설",""),
IF(LEFT(AC194,5)="Actor",IF(MID(AC194,7,1)="2","전설",""),
"그외없음")))</f>
        <v/>
      </c>
      <c r="AJ194" t="str">
        <f>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ca="1">IF(ROW()=2,AN194,OFFSET(AM194,-1,0)&amp;IF(LEN(AN194)=0,"",","&amp;AN194))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v>
      </c>
      <c r="AN194" t="str">
        <f ca="1">IF(AL194&lt;&gt;1,"",
"{"""&amp;A$1&amp;""":"&amp;A194
&amp;","""&amp;B$1&amp;""":"&amp;B194
&amp;IF(LEN(AA194)=0,"",","""&amp;AA$1&amp;""":"""&amp;AA194&amp;"""")
&amp;IF(LEN(AC194)=0,"",","""&amp;AC$1&amp;""":"""&amp;AC194&amp;"""")
&amp;IF(LEN(AD194)=0,"",","""&amp;AD$1&amp;""":"&amp;AD194)
&amp;IF(LEN(AE194)=0,"",","""&amp;AE$1&amp;""":"""&amp;AE194&amp;"""")
&amp;IF(LEN(AF194)=0,"",","""&amp;AF$1&amp;""":"&amp;AF194)
&amp;IF(LEN(AG194)=0,"",","""&amp;AG$1&amp;""":"&amp;AG194)&amp;"}")</f>
        <v>{"dy":20,"sl":2,"tp":"upn","vl":"81403","cn":6,"pt":"GO","pr":1800}</v>
      </c>
    </row>
    <row r="195" spans="1:40">
      <c r="A195">
        <v>20</v>
      </c>
      <c r="B195">
        <v>3</v>
      </c>
      <c r="C195">
        <f>IF(B195&lt;=9,0,
IF(B195=10,1,2))</f>
        <v>0</v>
      </c>
      <c r="D195">
        <f ca="1">RAND()</f>
        <v>5.1359473513283627E-2</v>
      </c>
      <c r="E195">
        <f ca="1">RAND()</f>
        <v>0.4239066906798532</v>
      </c>
      <c r="F195">
        <f ca="1">RAND()</f>
        <v>0.16061924228942526</v>
      </c>
      <c r="G195">
        <f ca="1">RAND()</f>
        <v>7.6465964724786728E-3</v>
      </c>
      <c r="H195">
        <f ca="1">RAND()</f>
        <v>0.85006273852880043</v>
      </c>
      <c r="I195">
        <f ca="1">RAND()</f>
        <v>0.4522353596191977</v>
      </c>
      <c r="M195" t="str">
        <f ca="1">IF(LEN(J195)&lt;&gt;0,J195,VLOOKUP(D195+$B195,$BJ:$BK,MATCH($BK$1,$BJ$1:$BK$1,0),1))</f>
        <v>안 지정 캐릭터 PP 영웅등급</v>
      </c>
      <c r="N195">
        <f ca="1">IF(LEN(K195)&lt;&gt;0,
  IF(LEN($J195)=0,"두 칸 모두 입력",
  IF($J195="지정 장비",K195,INDEX($CA:$CA,MATCH(K195,$CB:$CB,0)))),
IF($M195="삭제","삭제",
IF($M195="지정 장비",VLOOKUP($E195,OFFSET($BS:$BV,0,IF($B195=6,1,IF($B195=7,2,0))),MATCH($BV$1,OFFSET($BS$1:$BV$1,0,IF($B195=6,1,IF($B195=7,2,0))),0),1),
IF(OR($M195="캐릭터 상자 일반등급",$M195="캐릭터 상자 영웅등급"),"삭제",
IF(OR($M195="지정 캐릭터",$M195="지정 캐릭터 PP",IF(ISERROR(FIND("지정 캐릭터 LBP",$M195)),0,1)),
  IF(AND(OR($B195=10,$B195=11),$M195=OFFSET($M195,-1,0)),OFFSET(N195,-1,0),VLOOKUP($E195,$BZ:$CA,MATCH($CA$1,$BZ$1:$CA$1,0),1)),
IF(OR($M195="안 지정 캐릭터 영웅등급",$M195="안 지정 캐릭터 PP 일반등급",$M195="안 지정 캐릭터 PP 영웅등급"),
  IF(AND(OR($B195=10,$B195=11),$M195=OFFSET($M195,-1,0)),OFFSET(N195,-1,0),INT($E195*100000)),
"그외없음"))))))</f>
        <v>42390</v>
      </c>
      <c r="O195">
        <f ca="1">IF(LEN(L195)&lt;&gt;0,
  IF(OR(LEN($J195)=0,LEN($K195)=0),"세 칸 모두 입력",L195),
IF($M195="삭제","삭제",
IF(OR($M195="지정 장비",$M195="캐릭터 상자 일반등급",$M195="캐릭터 상자 영웅등급",$M195="지정 캐릭터",IF(ISERROR(FIND("지정 캐릭터 LBP",$M195)),0,1),$M195="안 지정 캐릭터 영웅등급"),1,
IF($M195="지정 캐릭터 PP",
  IF(AND(OR($B195=10,$B195=11),$M195=OFFSET($M195,-1,0)),OFFSET(O195,-1,0),
    VLOOKUP($M195,$AP:$BB,MATCH($AX$1,$AP$1:$BB$1,0),0)+INT($E195*(VLOOKUP($M195,$AP:$BB,MATCH($AY$1,$AP$1:$BB$1,0),0)-VLOOKUP($M195,$AP:$BB,MATCH($AX$1,$AP$1:$BB$1,0),0)+1))),
IF(OR($M195="안 지정 캐릭터 PP 일반등급",$M195="안 지정 캐릭터 PP 영웅등급"),
  IF(AND(OR($B195=10,$B195=11),$M195=OFFSET($M195,-1,0)),OFFSET(O195,-1,0),
    VLOOKUP($M195,$AP:$BB,MATCH($AX$1,$AP$1:$BB$1,0),0)+INT($E195*(VLOOKUP($M195,$AP:$BB,MATCH($AY$1,$AP$1:$BB$1,0),0)-VLOOKUP($M195,$AP:$BB,MATCH($AX$1,$AP$1:$BB$1,0),0)+1))),
"그외없음")))))</f>
        <v>8</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2400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ca="1">IF(OR(ISNUMBER(N195),N195="삭제",ISBLANK(N195)),"",
IF(LEFT(N195,5)="Equip",IF(MID(N195,7,1)="4","전설",""),
IF(LEFT(N195,5)="Actor",IF(MID(N195,7,1)="2","전설",""),
"그외없음")))</f>
        <v/>
      </c>
      <c r="U195" t="s">
        <v>92</v>
      </c>
      <c r="V195">
        <v>69160</v>
      </c>
      <c r="W195">
        <v>13</v>
      </c>
      <c r="X195" t="s">
        <v>125</v>
      </c>
      <c r="Z195">
        <v>1300</v>
      </c>
      <c r="AA195" t="str">
        <f ca="1">IF(ISBLANK(AB195),"",
VLOOKUP(AB195,OFFSET(INDIRECT("$A:$B"),0,MATCH(AB$1&amp;"_Verify",INDIRECT("$1:$1"),0)-1),2,0)
)</f>
        <v>fe</v>
      </c>
      <c r="AB195" t="s">
        <v>82</v>
      </c>
      <c r="AC195" t="s">
        <v>469</v>
      </c>
      <c r="AD195">
        <v>1</v>
      </c>
      <c r="AE195" t="s">
        <v>125</v>
      </c>
      <c r="AG195">
        <v>2500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IF(OR(ISNUMBER(AC195),AC195="삭제",ISBLANK(AC195)),"",
IF(LEFT(AC195,5)="Equip",IF(MID(AC195,7,1)="4","전설",""),
IF(LEFT(AC195,5)="Actor",IF(MID(AC195,7,1)="2","전설",""),
"그외없음")))</f>
        <v/>
      </c>
      <c r="AJ195" t="str">
        <f>IF(ISBLANK($AB195),"",
IF(AND($B195&gt;=VLOOKUP($AB195,$AP:$AS,3,0),$B195&lt;=VLOOKUP($AB195,$AP:$AS,4,0)),"","슬롯타입이상"))</f>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아주르 스트라이프</v>
      </c>
      <c r="AL195">
        <v>1</v>
      </c>
      <c r="AM195" t="str">
        <f ca="1">IF(ROW()=2,AN195,OFFSET(AM195,-1,0)&amp;IF(LEN(AN195)=0,"",","&amp;AN195))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v>
      </c>
      <c r="AN195" t="str">
        <f ca="1">IF(AL195&lt;&gt;1,"",
"{"""&amp;A$1&amp;""":"&amp;A195
&amp;","""&amp;B$1&amp;""":"&amp;B195
&amp;IF(LEN(AA195)=0,"",","""&amp;AA$1&amp;""":"""&amp;AA195&amp;"""")
&amp;IF(LEN(AC195)=0,"",","""&amp;AC$1&amp;""":"""&amp;AC195&amp;"""")
&amp;IF(LEN(AD195)=0,"",","""&amp;AD$1&amp;""":"&amp;AD195)
&amp;IF(LEN(AE195)=0,"",","""&amp;AE$1&amp;""":"""&amp;AE195&amp;"""")
&amp;IF(LEN(AF195)=0,"",","""&amp;AF$1&amp;""":"&amp;AF195)
&amp;IF(LEN(AG195)=0,"",","""&amp;AG$1&amp;""":"&amp;AG195)&amp;"}")</f>
        <v>{"dy":20,"sl":3,"tp":"fe","vl":"Equip1202","cn":1,"pt":"GO","pr":2500}</v>
      </c>
    </row>
    <row r="196" spans="1:40">
      <c r="A196">
        <v>20</v>
      </c>
      <c r="B196">
        <v>4</v>
      </c>
      <c r="C196">
        <f>IF(B196&lt;=9,0,
IF(B196=10,1,2))</f>
        <v>0</v>
      </c>
      <c r="D196">
        <f ca="1">RAND()</f>
        <v>0.87962904288799371</v>
      </c>
      <c r="E196">
        <f ca="1">RAND()</f>
        <v>0.8441730305950651</v>
      </c>
      <c r="F196">
        <f ca="1">RAND()</f>
        <v>0.19224725074387838</v>
      </c>
      <c r="G196">
        <f ca="1">RAND()</f>
        <v>0.97042815797980897</v>
      </c>
      <c r="H196">
        <f ca="1">RAND()</f>
        <v>0.14623619761158313</v>
      </c>
      <c r="I196">
        <f ca="1">RAND()</f>
        <v>0.64325390845931996</v>
      </c>
      <c r="M196" t="str">
        <f ca="1">IF(LEN(J196)&lt;&gt;0,J196,VLOOKUP(D196+$B196,$BJ:$BK,MATCH($BK$1,$BJ$1:$BK$1,0),1))</f>
        <v>안 지정 캐릭터 PP 일반등급</v>
      </c>
      <c r="N196">
        <f ca="1">IF(LEN(K196)&lt;&gt;0,
  IF(LEN($J196)=0,"두 칸 모두 입력",
  IF($J196="지정 장비",K196,INDEX($CA:$CA,MATCH(K196,$CB:$CB,0)))),
IF($M196="삭제","삭제",
IF($M196="지정 장비",VLOOKUP($E196,OFFSET($BS:$BV,0,IF($B196=6,1,IF($B196=7,2,0))),MATCH($BV$1,OFFSET($BS$1:$BV$1,0,IF($B196=6,1,IF($B196=7,2,0))),0),1),
IF(OR($M196="캐릭터 상자 일반등급",$M196="캐릭터 상자 영웅등급"),"삭제",
IF(OR($M196="지정 캐릭터",$M196="지정 캐릭터 PP",IF(ISERROR(FIND("지정 캐릭터 LBP",$M196)),0,1)),
  IF(AND(OR($B196=10,$B196=11),$M196=OFFSET($M196,-1,0)),OFFSET(N196,-1,0),VLOOKUP($E196,$BZ:$CA,MATCH($CA$1,$BZ$1:$CA$1,0),1)),
IF(OR($M196="안 지정 캐릭터 영웅등급",$M196="안 지정 캐릭터 PP 일반등급",$M196="안 지정 캐릭터 PP 영웅등급"),
  IF(AND(OR($B196=10,$B196=11),$M196=OFFSET($M196,-1,0)),OFFSET(N196,-1,0),INT($E196*100000)),
"그외없음"))))))</f>
        <v>84417</v>
      </c>
      <c r="O196">
        <f ca="1">IF(LEN(L196)&lt;&gt;0,
  IF(OR(LEN($J196)=0,LEN($K196)=0),"세 칸 모두 입력",L196),
IF($M196="삭제","삭제",
IF(OR($M196="지정 장비",$M196="캐릭터 상자 일반등급",$M196="캐릭터 상자 영웅등급",$M196="지정 캐릭터",IF(ISERROR(FIND("지정 캐릭터 LBP",$M196)),0,1),$M196="안 지정 캐릭터 영웅등급"),1,
IF($M196="지정 캐릭터 PP",
  IF(AND(OR($B196=10,$B196=11),$M196=OFFSET($M196,-1,0)),OFFSET(O196,-1,0),
    VLOOKUP($M196,$AP:$BB,MATCH($AX$1,$AP$1:$BB$1,0),0)+INT($E196*(VLOOKUP($M196,$AP:$BB,MATCH($AY$1,$AP$1:$BB$1,0),0)-VLOOKUP($M196,$AP:$BB,MATCH($AX$1,$AP$1:$BB$1,0),0)+1))),
IF(OR($M196="안 지정 캐릭터 PP 일반등급",$M196="안 지정 캐릭터 PP 영웅등급"),
  IF(AND(OR($B196=10,$B196=11),$M196=OFFSET($M196,-1,0)),OFFSET(O196,-1,0),
    VLOOKUP($M196,$AP:$BB,MATCH($AX$1,$AP$1:$BB$1,0),0)+INT($E196*(VLOOKUP($M196,$AP:$BB,MATCH($AY$1,$AP$1:$BB$1,0),0)-VLOOKUP($M196,$AP:$BB,MATCH($AX$1,$AP$1:$BB$1,0),0)+1))),
"그외없음")))))</f>
        <v>13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3900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ca="1">IF(OR(ISNUMBER(N196),N196="삭제",ISBLANK(N196)),"",
IF(LEFT(N196,5)="Equip",IF(MID(N196,7,1)="4","전설",""),
IF(LEFT(N196,5)="Actor",IF(MID(N196,7,1)="2","전설",""),
"그외없음")))</f>
        <v/>
      </c>
      <c r="U196" t="s">
        <v>92</v>
      </c>
      <c r="V196">
        <v>81403</v>
      </c>
      <c r="W196">
        <v>13</v>
      </c>
      <c r="X196" t="s">
        <v>125</v>
      </c>
      <c r="Z196">
        <v>1300</v>
      </c>
      <c r="AA196" t="str">
        <f ca="1">IF(ISBLANK(AB196),"",
VLOOKUP(AB196,OFFSET(INDIRECT("$A:$B"),0,MATCH(AB$1&amp;"_Verify",INDIRECT("$1:$1"),0)-1),2,0)
)</f>
        <v>fe</v>
      </c>
      <c r="AB196" t="s">
        <v>82</v>
      </c>
      <c r="AC196" t="s">
        <v>402</v>
      </c>
      <c r="AD196">
        <v>1</v>
      </c>
      <c r="AE196" t="s">
        <v>125</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IF(OR(ISNUMBER(AC196),AC196="삭제",ISBLANK(AC196)),"",
IF(LEFT(AC196,5)="Equip",IF(MID(AC196,7,1)="4","전설",""),
IF(LEFT(AC196,5)="Actor",IF(MID(AC196,7,1)="2","전설",""),
"그외없음")))</f>
        <v/>
      </c>
      <c r="AJ196" t="str">
        <f>IF(ISBLANK($AB196),"",
IF(AND($B196&gt;=VLOOKUP($AB196,$AP:$AS,3,0),$B196&lt;=VLOOKUP($AB196,$AP:$AS,4,0)),"","슬롯타입이상"))</f>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떠오르는 태양</v>
      </c>
      <c r="AL196">
        <v>1</v>
      </c>
      <c r="AM196" t="str">
        <f ca="1">IF(ROW()=2,AN196,OFFSET(AM196,-1,0)&amp;IF(LEN(AN196)=0,"",","&amp;AN196))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v>
      </c>
      <c r="AN196" t="str">
        <f ca="1">IF(AL196&lt;&gt;1,"",
"{"""&amp;A$1&amp;""":"&amp;A196
&amp;","""&amp;B$1&amp;""":"&amp;B196
&amp;IF(LEN(AA196)=0,"",","""&amp;AA$1&amp;""":"""&amp;AA196&amp;"""")
&amp;IF(LEN(AC196)=0,"",","""&amp;AC$1&amp;""":"""&amp;AC196&amp;"""")
&amp;IF(LEN(AD196)=0,"",","""&amp;AD$1&amp;""":"&amp;AD196)
&amp;IF(LEN(AE196)=0,"",","""&amp;AE$1&amp;""":"""&amp;AE196&amp;"""")
&amp;IF(LEN(AF196)=0,"",","""&amp;AF$1&amp;""":"&amp;AF196)
&amp;IF(LEN(AG196)=0,"",","""&amp;AG$1&amp;""":"&amp;AG196)&amp;"}")</f>
        <v>{"dy":20,"sl":4,"tp":"fe","vl":"Equip3002","cn":1,"pt":"GO","pr":800}</v>
      </c>
    </row>
    <row r="197" spans="1:40">
      <c r="A197">
        <v>20</v>
      </c>
      <c r="B197">
        <v>5</v>
      </c>
      <c r="C197">
        <f>IF(B197&lt;=9,0,
IF(B197=10,1,2))</f>
        <v>0</v>
      </c>
      <c r="D197">
        <f ca="1">RAND()</f>
        <v>0.77129659543119622</v>
      </c>
      <c r="E197">
        <f ca="1">RAND()</f>
        <v>0.41314127552796887</v>
      </c>
      <c r="F197">
        <f ca="1">RAND()</f>
        <v>7.1959793248551396E-2</v>
      </c>
      <c r="G197">
        <f ca="1">RAND()</f>
        <v>0.61268625930765652</v>
      </c>
      <c r="H197">
        <f ca="1">RAND()</f>
        <v>0.78038093995281743</v>
      </c>
      <c r="I197">
        <f ca="1">RAND()</f>
        <v>0.9334105982881381</v>
      </c>
      <c r="M197" t="str">
        <f ca="1">IF(LEN(J197)&lt;&gt;0,J197,VLOOKUP(D197+$B197,$BJ:$BK,MATCH($BK$1,$BJ$1:$BK$1,0),1))</f>
        <v>안 지정 캐릭터 PP 일반등급</v>
      </c>
      <c r="N197">
        <f ca="1">IF(LEN(K197)&lt;&gt;0,
  IF(LEN($J197)=0,"두 칸 모두 입력",
  IF($J197="지정 장비",K197,INDEX($CA:$CA,MATCH(K197,$CB:$CB,0)))),
IF($M197="삭제","삭제",
IF($M197="지정 장비",VLOOKUP($E197,OFFSET($BS:$BV,0,IF($B197=6,1,IF($B197=7,2,0))),MATCH($BV$1,OFFSET($BS$1:$BV$1,0,IF($B197=6,1,IF($B197=7,2,0))),0),1),
IF(OR($M197="캐릭터 상자 일반등급",$M197="캐릭터 상자 영웅등급"),"삭제",
IF(OR($M197="지정 캐릭터",$M197="지정 캐릭터 PP",IF(ISERROR(FIND("지정 캐릭터 LBP",$M197)),0,1)),
  IF(AND(OR($B197=10,$B197=11),$M197=OFFSET($M197,-1,0)),OFFSET(N197,-1,0),VLOOKUP($E197,$BZ:$CA,MATCH($CA$1,$BZ$1:$CA$1,0),1)),
IF(OR($M197="안 지정 캐릭터 영웅등급",$M197="안 지정 캐릭터 PP 일반등급",$M197="안 지정 캐릭터 PP 영웅등급"),
  IF(AND(OR($B197=10,$B197=11),$M197=OFFSET($M197,-1,0)),OFFSET(N197,-1,0),INT($E197*100000)),
"그외없음"))))))</f>
        <v>41314</v>
      </c>
      <c r="O197">
        <f ca="1">IF(LEN(L197)&lt;&gt;0,
  IF(OR(LEN($J197)=0,LEN($K197)=0),"세 칸 모두 입력",L197),
IF($M197="삭제","삭제",
IF(OR($M197="지정 장비",$M197="캐릭터 상자 일반등급",$M197="캐릭터 상자 영웅등급",$M197="지정 캐릭터",IF(ISERROR(FIND("지정 캐릭터 LBP",$M197)),0,1),$M197="안 지정 캐릭터 영웅등급"),1,
IF($M197="지정 캐릭터 PP",
  IF(AND(OR($B197=10,$B197=11),$M197=OFFSET($M197,-1,0)),OFFSET(O197,-1,0),
    VLOOKUP($M197,$AP:$BB,MATCH($AX$1,$AP$1:$BB$1,0),0)+INT($E197*(VLOOKUP($M197,$AP:$BB,MATCH($AY$1,$AP$1:$BB$1,0),0)-VLOOKUP($M197,$AP:$BB,MATCH($AX$1,$AP$1:$BB$1,0),0)+1))),
IF(OR($M197="안 지정 캐릭터 PP 일반등급",$M197="안 지정 캐릭터 PP 영웅등급"),
  IF(AND(OR($B197=10,$B197=11),$M197=OFFSET($M197,-1,0)),OFFSET(O197,-1,0),
    VLOOKUP($M197,$AP:$BB,MATCH($AX$1,$AP$1:$BB$1,0),0)+INT($E197*(VLOOKUP($M197,$AP:$BB,MATCH($AY$1,$AP$1:$BB$1,0),0)-VLOOKUP($M197,$AP:$BB,MATCH($AX$1,$AP$1:$BB$1,0),0)+1))),
"그외없음")))))</f>
        <v>7</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2100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ca="1">IF(OR(ISNUMBER(N197),N197="삭제",ISBLANK(N197)),"",
IF(LEFT(N197,5)="Equip",IF(MID(N197,7,1)="4","전설",""),
IF(LEFT(N197,5)="Actor",IF(MID(N197,7,1)="2","전설",""),
"그외없음")))</f>
        <v/>
      </c>
      <c r="U197" t="s">
        <v>82</v>
      </c>
      <c r="V197" t="s">
        <v>250</v>
      </c>
      <c r="W197">
        <v>1</v>
      </c>
      <c r="X197" t="s">
        <v>125</v>
      </c>
      <c r="Z197">
        <v>800</v>
      </c>
      <c r="AA197" t="str">
        <f ca="1">IF(ISBLANK(AB197),"",
VLOOKUP(AB197,OFFSET(INDIRECT("$A:$B"),0,MATCH(AB$1&amp;"_Verify",INDIRECT("$1:$1"),0)-1),2,0)
)</f>
        <v>fe</v>
      </c>
      <c r="AB197" t="s">
        <v>82</v>
      </c>
      <c r="AC197" t="s">
        <v>379</v>
      </c>
      <c r="AD197">
        <v>1</v>
      </c>
      <c r="AE197" t="s">
        <v>125</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IF(OR(ISNUMBER(AC197),AC197="삭제",ISBLANK(AC197)),"",
IF(LEFT(AC197,5)="Equip",IF(MID(AC197,7,1)="4","전설",""),
IF(LEFT(AC197,5)="Actor",IF(MID(AC197,7,1)="2","전설",""),
"그외없음")))</f>
        <v/>
      </c>
      <c r="AJ197" t="str">
        <f>IF(ISBLANK($AB197),"",
IF(AND($B197&gt;=VLOOKUP($AB197,$AP:$AS,3,0),$B197&lt;=VLOOKUP($AB197,$AP:$AS,4,0)),"","슬롯타입이상"))</f>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버블 블래스터</v>
      </c>
      <c r="AL197">
        <v>1</v>
      </c>
      <c r="AM197" t="str">
        <f ca="1">IF(ROW()=2,AN197,OFFSET(AM197,-1,0)&amp;IF(LEN(AN197)=0,"",","&amp;AN197))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v>
      </c>
      <c r="AN197" t="str">
        <f ca="1">IF(AL197&lt;&gt;1,"",
"{"""&amp;A$1&amp;""":"&amp;A197
&amp;","""&amp;B$1&amp;""":"&amp;B197
&amp;IF(LEN(AA197)=0,"",","""&amp;AA$1&amp;""":"""&amp;AA197&amp;"""")
&amp;IF(LEN(AC197)=0,"",","""&amp;AC$1&amp;""":"""&amp;AC197&amp;"""")
&amp;IF(LEN(AD197)=0,"",","""&amp;AD$1&amp;""":"&amp;AD197)
&amp;IF(LEN(AE197)=0,"",","""&amp;AE$1&amp;""":"""&amp;AE197&amp;"""")
&amp;IF(LEN(AF197)=0,"",","""&amp;AF$1&amp;""":"&amp;AF197)
&amp;IF(LEN(AG197)=0,"",","""&amp;AG$1&amp;""":"&amp;AG197)&amp;"}")</f>
        <v>{"dy":20,"sl":5,"tp":"fe","vl":"Equip6102","cn":1,"pt":"GO","pr":3800}</v>
      </c>
    </row>
    <row r="198" spans="1:40">
      <c r="A198">
        <v>20</v>
      </c>
      <c r="B198">
        <v>6</v>
      </c>
      <c r="C198">
        <f>IF(B198&lt;=9,0,
IF(B198=10,1,2))</f>
        <v>0</v>
      </c>
      <c r="D198">
        <f ca="1">RAND()</f>
        <v>0.36677759817281952</v>
      </c>
      <c r="E198">
        <f ca="1">RAND()</f>
        <v>0.72081556877563746</v>
      </c>
      <c r="F198">
        <f ca="1">RAND()</f>
        <v>0.15362500219579911</v>
      </c>
      <c r="G198">
        <f ca="1">RAND()</f>
        <v>0.49738264930965215</v>
      </c>
      <c r="H198">
        <f ca="1">RAND()</f>
        <v>0.86298560968715299</v>
      </c>
      <c r="I198">
        <f ca="1">RAND()</f>
        <v>0.85690417570168942</v>
      </c>
      <c r="M198" t="str">
        <f ca="1">IF(LEN(J198)&lt;&gt;0,J198,VLOOKUP(D198+$B198,$BJ:$BK,MATCH($BK$1,$BJ$1:$BK$1,0),1))</f>
        <v>지정 장비</v>
      </c>
      <c r="N198" t="str">
        <f ca="1">IF(LEN(K198)&lt;&gt;0,
  IF(LEN($J198)=0,"두 칸 모두 입력",
  IF($J198="지정 장비",K198,INDEX($CA:$CA,MATCH(K198,$CB:$CB,0)))),
IF($M198="삭제","삭제",
IF($M198="지정 장비",VLOOKUP($E198,OFFSET($BS:$BV,0,IF($B198=6,1,IF($B198=7,2,0))),MATCH($BV$1,OFFSET($BS$1:$BV$1,0,IF($B198=6,1,IF($B198=7,2,0))),0),1),
IF(OR($M198="캐릭터 상자 일반등급",$M198="캐릭터 상자 영웅등급"),"삭제",
IF(OR($M198="지정 캐릭터",$M198="지정 캐릭터 PP",IF(ISERROR(FIND("지정 캐릭터 LBP",$M198)),0,1)),
  IF(AND(OR($B198=10,$B198=11),$M198=OFFSET($M198,-1,0)),OFFSET(N198,-1,0),VLOOKUP($E198,$BZ:$CA,MATCH($CA$1,$BZ$1:$CA$1,0),1)),
IF(OR($M198="안 지정 캐릭터 영웅등급",$M198="안 지정 캐릭터 PP 일반등급",$M198="안 지정 캐릭터 PP 영웅등급"),
  IF(AND(OR($B198=10,$B198=11),$M198=OFFSET($M198,-1,0)),OFFSET(N198,-1,0),INT($E198*100000)),
"그외없음"))))))</f>
        <v>Equip7001</v>
      </c>
      <c r="O198">
        <f ca="1">IF(LEN(L198)&lt;&gt;0,
  IF(OR(LEN($J198)=0,LEN($K198)=0),"세 칸 모두 입력",L198),
IF($M198="삭제","삭제",
IF(OR($M198="지정 장비",$M198="캐릭터 상자 일반등급",$M198="캐릭터 상자 영웅등급",$M198="지정 캐릭터",IF(ISERROR(FIND("지정 캐릭터 LBP",$M198)),0,1),$M198="안 지정 캐릭터 영웅등급"),1,
IF($M198="지정 캐릭터 PP",
  IF(AND(OR($B198=10,$B198=11),$M198=OFFSET($M198,-1,0)),OFFSET(O198,-1,0),
    VLOOKUP($M198,$AP:$BB,MATCH($AX$1,$AP$1:$BB$1,0),0)+INT($E198*(VLOOKUP($M198,$AP:$BB,MATCH($AY$1,$AP$1:$BB$1,0),0)-VLOOKUP($M198,$AP:$BB,MATCH($AX$1,$AP$1:$BB$1,0),0)+1))),
IF(OR($M198="안 지정 캐릭터 PP 일반등급",$M198="안 지정 캐릭터 PP 영웅등급"),
  IF(AND(OR($B198=10,$B198=11),$M198=OFFSET($M198,-1,0)),OFFSET(O198,-1,0),
    VLOOKUP($M198,$AP:$BB,MATCH($AX$1,$AP$1:$BB$1,0),0)+INT($E198*(VLOOKUP($M198,$AP:$BB,MATCH($AY$1,$AP$1:$BB$1,0),0)-VLOOKUP($M198,$AP:$BB,MATCH($AX$1,$AP$1:$BB$1,0),0)+1))),
"그외없음")))))</f>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2200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ca="1">IF(OR(ISNUMBER(N198),N198="삭제",ISBLANK(N198)),"",
IF(LEFT(N198,5)="Equip",IF(MID(N198,7,1)="4","전설",""),
IF(LEFT(N198,5)="Actor",IF(MID(N198,7,1)="2","전설",""),
"그외없음")))</f>
        <v/>
      </c>
      <c r="U198" t="s">
        <v>82</v>
      </c>
      <c r="V198" t="s">
        <v>205</v>
      </c>
      <c r="W198">
        <v>1</v>
      </c>
      <c r="X198" t="s">
        <v>125</v>
      </c>
      <c r="Z198">
        <v>3800</v>
      </c>
      <c r="AA198" t="str">
        <f ca="1">IF(ISBLANK(AB198),"",
VLOOKUP(AB198,OFFSET(INDIRECT("$A:$B"),0,MATCH(AB$1&amp;"_Verify",INDIRECT("$1:$1"),0)-1),2,0)
)</f>
        <v>fe</v>
      </c>
      <c r="AB198" t="s">
        <v>82</v>
      </c>
      <c r="AC198" t="s">
        <v>417</v>
      </c>
      <c r="AD198">
        <v>1</v>
      </c>
      <c r="AE198" t="s">
        <v>125</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IF(OR(ISNUMBER(AC198),AC198="삭제",ISBLANK(AC198)),"",
IF(LEFT(AC198,5)="Equip",IF(MID(AC198,7,1)="4","전설",""),
IF(LEFT(AC198,5)="Actor",IF(MID(AC198,7,1)="2","전설",""),
"그외없음")))</f>
        <v/>
      </c>
      <c r="AJ198" t="str">
        <f>IF(ISBLANK($AB198),"",
IF(AND($B198&gt;=VLOOKUP($AB198,$AP:$AS,3,0),$B198&lt;=VLOOKUP($AB198,$AP:$AS,4,0)),"","슬롯타입이상"))</f>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ca="1">IF(ROW()=2,AN198,OFFSET(AM198,-1,0)&amp;IF(LEN(AN198)=0,"",","&amp;AN198))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v>
      </c>
      <c r="AN198" t="str">
        <f ca="1">IF(AL198&lt;&gt;1,"",
"{"""&amp;A$1&amp;""":"&amp;A198
&amp;","""&amp;B$1&amp;""":"&amp;B198
&amp;IF(LEN(AA198)=0,"",","""&amp;AA$1&amp;""":"""&amp;AA198&amp;"""")
&amp;IF(LEN(AC198)=0,"",","""&amp;AC$1&amp;""":"""&amp;AC198&amp;"""")
&amp;IF(LEN(AD198)=0,"",","""&amp;AD$1&amp;""":"&amp;AD198)
&amp;IF(LEN(AE198)=0,"",","""&amp;AE$1&amp;""":"""&amp;AE198&amp;"""")
&amp;IF(LEN(AF198)=0,"",","""&amp;AF$1&amp;""":"&amp;AF198)
&amp;IF(LEN(AG198)=0,"",","""&amp;AG$1&amp;""":"&amp;AG198)&amp;"}")</f>
        <v>{"dy":20,"sl":6,"tp":"fe","vl":"Equip8001","cn":1,"pt":"GO","pr":4600}</v>
      </c>
    </row>
    <row r="199" spans="1:40">
      <c r="A199">
        <v>20</v>
      </c>
      <c r="B199">
        <v>7</v>
      </c>
      <c r="C199">
        <f>IF(B199&lt;=9,0,
IF(B199=10,1,2))</f>
        <v>0</v>
      </c>
      <c r="D199">
        <f ca="1">RAND()</f>
        <v>0.35288703639142294</v>
      </c>
      <c r="E199">
        <f ca="1">RAND()</f>
        <v>0.52149935769073341</v>
      </c>
      <c r="F199">
        <f ca="1">RAND()</f>
        <v>0.9401134269919782</v>
      </c>
      <c r="G199">
        <f ca="1">RAND()</f>
        <v>0.33742223194567678</v>
      </c>
      <c r="H199">
        <f ca="1">RAND()</f>
        <v>1.6799434077237274E-2</v>
      </c>
      <c r="I199">
        <f ca="1">RAND()</f>
        <v>0.34478244321568685</v>
      </c>
      <c r="M199" t="str">
        <f ca="1">IF(LEN(J199)&lt;&gt;0,J199,VLOOKUP(D199+$B199,$BJ:$BK,MATCH($BK$1,$BJ$1:$BK$1,0),1))</f>
        <v>지정 장비</v>
      </c>
      <c r="N199" t="str">
        <f ca="1">IF(LEN(K199)&lt;&gt;0,
  IF(LEN($J199)=0,"두 칸 모두 입력",
  IF($J199="지정 장비",K199,INDEX($CA:$CA,MATCH(K199,$CB:$CB,0)))),
IF($M199="삭제","삭제",
IF($M199="지정 장비",VLOOKUP($E199,OFFSET($BS:$BV,0,IF($B199=6,1,IF($B199=7,2,0))),MATCH($BV$1,OFFSET($BS$1:$BV$1,0,IF($B199=6,1,IF($B199=7,2,0))),0),1),
IF(OR($M199="캐릭터 상자 일반등급",$M199="캐릭터 상자 영웅등급"),"삭제",
IF(OR($M199="지정 캐릭터",$M199="지정 캐릭터 PP",IF(ISERROR(FIND("지정 캐릭터 LBP",$M199)),0,1)),
  IF(AND(OR($B199=10,$B199=11),$M199=OFFSET($M199,-1,0)),OFFSET(N199,-1,0),VLOOKUP($E199,$BZ:$CA,MATCH($CA$1,$BZ$1:$CA$1,0),1)),
IF(OR($M199="안 지정 캐릭터 영웅등급",$M199="안 지정 캐릭터 PP 일반등급",$M199="안 지정 캐릭터 PP 영웅등급"),
  IF(AND(OR($B199=10,$B199=11),$M199=OFFSET($M199,-1,0)),OFFSET(N199,-1,0),INT($E199*100000)),
"그외없음"))))))</f>
        <v>Equip6002</v>
      </c>
      <c r="O199">
        <f ca="1">IF(LEN(L199)&lt;&gt;0,
  IF(OR(LEN($J199)=0,LEN($K199)=0),"세 칸 모두 입력",L199),
IF($M199="삭제","삭제",
IF(OR($M199="지정 장비",$M199="캐릭터 상자 일반등급",$M199="캐릭터 상자 영웅등급",$M199="지정 캐릭터",IF(ISERROR(FIND("지정 캐릭터 LBP",$M199)),0,1),$M199="안 지정 캐릭터 영웅등급"),1,
IF($M199="지정 캐릭터 PP",
  IF(AND(OR($B199=10,$B199=11),$M199=OFFSET($M199,-1,0)),OFFSET(O199,-1,0),
    VLOOKUP($M199,$AP:$BB,MATCH($AX$1,$AP$1:$BB$1,0),0)+INT($E199*(VLOOKUP($M199,$AP:$BB,MATCH($AY$1,$AP$1:$BB$1,0),0)-VLOOKUP($M199,$AP:$BB,MATCH($AX$1,$AP$1:$BB$1,0),0)+1))),
IF(OR($M199="안 지정 캐릭터 PP 일반등급",$M199="안 지정 캐릭터 PP 영웅등급"),
  IF(AND(OR($B199=10,$B199=11),$M199=OFFSET($M199,-1,0)),OFFSET(O199,-1,0),
    VLOOKUP($M199,$AP:$BB,MATCH($AX$1,$AP$1:$BB$1,0),0)+INT($E199*(VLOOKUP($M199,$AP:$BB,MATCH($AY$1,$AP$1:$BB$1,0),0)-VLOOKUP($M199,$AP:$BB,MATCH($AX$1,$AP$1:$BB$1,0),0)+1))),
"그외없음")))))</f>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1900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ca="1">IF(OR(ISNUMBER(N199),N199="삭제",ISBLANK(N199)),"",
IF(LEFT(N199,5)="Equip",IF(MID(N199,7,1)="4","전설",""),
IF(LEFT(N199,5)="Actor",IF(MID(N199,7,1)="2","전설",""),
"그외없음")))</f>
        <v/>
      </c>
      <c r="U199" t="s">
        <v>82</v>
      </c>
      <c r="V199" t="s">
        <v>293</v>
      </c>
      <c r="W199">
        <v>1</v>
      </c>
      <c r="X199" t="s">
        <v>125</v>
      </c>
      <c r="Z199">
        <v>4600</v>
      </c>
      <c r="AA199" t="str">
        <f ca="1">IF(ISBLANK(AB199),"",
VLOOKUP(AB199,OFFSET(INDIRECT("$A:$B"),0,MATCH(AB$1&amp;"_Verify",INDIRECT("$1:$1"),0)-1),2,0)
)</f>
        <v>uph</v>
      </c>
      <c r="AB199" t="s">
        <v>91</v>
      </c>
      <c r="AC199">
        <v>88102</v>
      </c>
      <c r="AD199">
        <v>14</v>
      </c>
      <c r="AE199" t="s">
        <v>418</v>
      </c>
      <c r="AG199">
        <v>3</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IF(OR(ISNUMBER(AC199),AC199="삭제",ISBLANK(AC199)),"",
IF(LEFT(AC199,5)="Equip",IF(MID(AC199,7,1)="4","전설",""),
IF(LEFT(AC199,5)="Actor",IF(MID(AC199,7,1)="2","전설",""),
"그외없음")))</f>
        <v/>
      </c>
      <c r="AJ199" t="str">
        <f>IF(ISBLANK($AB199),"",
IF(AND($B199&gt;=VLOOKUP($AB199,$AP:$AS,3,0),$B199&lt;=VLOOKUP($AB199,$AP:$AS,4,0)),"","슬롯타입이상"))</f>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ca="1">IF(ROW()=2,AN199,OFFSET(AM199,-1,0)&amp;IF(LEN(AN199)=0,"",","&amp;AN199))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v>
      </c>
      <c r="AN199" t="str">
        <f ca="1">IF(AL199&lt;&gt;1,"",
"{"""&amp;A$1&amp;""":"&amp;A199
&amp;","""&amp;B$1&amp;""":"&amp;B199
&amp;IF(LEN(AA199)=0,"",","""&amp;AA$1&amp;""":"""&amp;AA199&amp;"""")
&amp;IF(LEN(AC199)=0,"",","""&amp;AC$1&amp;""":"""&amp;AC199&amp;"""")
&amp;IF(LEN(AD199)=0,"",","""&amp;AD$1&amp;""":"&amp;AD199)
&amp;IF(LEN(AE199)=0,"",","""&amp;AE$1&amp;""":"""&amp;AE199&amp;"""")
&amp;IF(LEN(AF199)=0,"",","""&amp;AF$1&amp;""":"&amp;AF199)
&amp;IF(LEN(AG199)=0,"",","""&amp;AG$1&amp;""":"&amp;AG199)&amp;"}")</f>
        <v>{"dy":20,"sl":7,"tp":"uph","vl":"88102","cn":14,"pt":"DI","pr":3}</v>
      </c>
    </row>
    <row r="200" spans="1:40">
      <c r="A200">
        <v>20</v>
      </c>
      <c r="B200">
        <v>8</v>
      </c>
      <c r="C200">
        <f>IF(B200&lt;=9,0,
IF(B200=10,1,2))</f>
        <v>0</v>
      </c>
      <c r="D200">
        <f ca="1">RAND()</f>
        <v>0.44848447964628546</v>
      </c>
      <c r="E200">
        <f ca="1">RAND()</f>
        <v>0.95579914228147744</v>
      </c>
      <c r="F200">
        <f ca="1">RAND()</f>
        <v>0.48636243508832011</v>
      </c>
      <c r="G200">
        <f ca="1">RAND()</f>
        <v>0.76367550518254668</v>
      </c>
      <c r="H200">
        <f ca="1">RAND()</f>
        <v>0.74454330224899468</v>
      </c>
      <c r="I200">
        <f ca="1">RAND()</f>
        <v>0.95589783831032626</v>
      </c>
      <c r="M200" t="str">
        <f ca="1">IF(LEN(J200)&lt;&gt;0,J200,VLOOKUP(D200+$B200,$BJ:$BK,MATCH($BK$1,$BJ$1:$BK$1,0),1))</f>
        <v>삭제</v>
      </c>
      <c r="N200" t="str">
        <f ca="1">IF(LEN(K200)&lt;&gt;0,
  IF(LEN($J200)=0,"두 칸 모두 입력",
  IF($J200="지정 장비",K200,INDEX($CA:$CA,MATCH(K200,$CB:$CB,0)))),
IF($M200="삭제","삭제",
IF($M200="지정 장비",VLOOKUP($E200,OFFSET($BS:$BV,0,IF($B200=6,1,IF($B200=7,2,0))),MATCH($BV$1,OFFSET($BS$1:$BV$1,0,IF($B200=6,1,IF($B200=7,2,0))),0),1),
IF(OR($M200="캐릭터 상자 일반등급",$M200="캐릭터 상자 영웅등급"),"삭제",
IF(OR($M200="지정 캐릭터",$M200="지정 캐릭터 PP",IF(ISERROR(FIND("지정 캐릭터 LBP",$M200)),0,1)),
  IF(AND(OR($B200=10,$B200=11),$M200=OFFSET($M200,-1,0)),OFFSET(N200,-1,0),VLOOKUP($E200,$BZ:$CA,MATCH($CA$1,$BZ$1:$CA$1,0),1)),
IF(OR($M200="안 지정 캐릭터 영웅등급",$M200="안 지정 캐릭터 PP 일반등급",$M200="안 지정 캐릭터 PP 영웅등급"),
  IF(AND(OR($B200=10,$B200=11),$M200=OFFSET($M200,-1,0)),OFFSET(N200,-1,0),INT($E200*100000)),
"그외없음"))))))</f>
        <v>삭제</v>
      </c>
      <c r="O200" t="str">
        <f ca="1">IF(LEN(L200)&lt;&gt;0,
  IF(OR(LEN($J200)=0,LEN($K200)=0),"세 칸 모두 입력",L200),
IF($M200="삭제","삭제",
IF(OR($M200="지정 장비",$M200="캐릭터 상자 일반등급",$M200="캐릭터 상자 영웅등급",$M200="지정 캐릭터",IF(ISERROR(FIND("지정 캐릭터 LBP",$M200)),0,1),$M200="안 지정 캐릭터 영웅등급"),1,
IF($M200="지정 캐릭터 PP",
  IF(AND(OR($B200=10,$B200=11),$M200=OFFSET($M200,-1,0)),OFFSET(O200,-1,0),
    VLOOKUP($M200,$AP:$BB,MATCH($AX$1,$AP$1:$BB$1,0),0)+INT($E200*(VLOOKUP($M200,$AP:$BB,MATCH($AY$1,$AP$1:$BB$1,0),0)-VLOOKUP($M200,$AP:$BB,MATCH($AX$1,$AP$1:$BB$1,0),0)+1))),
IF(OR($M200="안 지정 캐릭터 PP 일반등급",$M200="안 지정 캐릭터 PP 영웅등급"),
  IF(AND(OR($B200=10,$B200=11),$M200=OFFSET($M200,-1,0)),OFFSET(O200,-1,0),
    VLOOKUP($M200,$AP:$BB,MATCH($AX$1,$AP$1:$BB$1,0),0)+INT($E200*(VLOOKUP($M200,$AP:$BB,MATCH($AY$1,$AP$1:$BB$1,0),0)-VLOOKUP($M200,$AP:$BB,MATCH($AX$1,$AP$1:$BB$1,0),0)+1))),
"그외없음")))))</f>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ca="1">IF(OR(ISNUMBER(N200),N200="삭제",ISBLANK(N200)),"",
IF(LEFT(N200,5)="Equip",IF(MID(N200,7,1)="4","전설",""),
IF(LEFT(N200,5)="Actor",IF(MID(N200,7,1)="2","전설",""),
"그외없음")))</f>
        <v/>
      </c>
      <c r="AA200" t="str">
        <f ca="1">IF(ISBLANK(AB200),"",
VLOOKUP(AB200,OFFSET(INDIRECT("$A:$B"),0,MATCH(AB$1&amp;"_Verify",INDIRECT("$1:$1"),0)-1),2,0)
)</f>
        <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IF(OR(ISNUMBER(AC200),AC200="삭제",ISBLANK(AC200)),"",
IF(LEFT(AC200,5)="Equip",IF(MID(AC200,7,1)="4","전설",""),
IF(LEFT(AC200,5)="Actor",IF(MID(AC200,7,1)="2","전설",""),
"그외없음")))</f>
        <v/>
      </c>
      <c r="AJ200" t="str">
        <f>IF(ISBLANK($AB200),"",
IF(AND($B200&gt;=VLOOKUP($AB200,$AP:$AS,3,0),$B200&lt;=VLOOKUP($AB200,$AP:$AS,4,0)),"","슬롯타입이상"))</f>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
      </c>
      <c r="AL200">
        <v>1</v>
      </c>
      <c r="AM200" t="str">
        <f ca="1">IF(ROW()=2,AN200,OFFSET(AM200,-1,0)&amp;IF(LEN(AN200)=0,"",","&amp;AN200))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v>
      </c>
      <c r="AN200" t="str">
        <f ca="1">IF(AL200&lt;&gt;1,"",
"{"""&amp;A$1&amp;""":"&amp;A200
&amp;","""&amp;B$1&amp;""":"&amp;B200
&amp;IF(LEN(AA200)=0,"",","""&amp;AA$1&amp;""":"""&amp;AA200&amp;"""")
&amp;IF(LEN(AC200)=0,"",","""&amp;AC$1&amp;""":"""&amp;AC200&amp;"""")
&amp;IF(LEN(AD200)=0,"",","""&amp;AD$1&amp;""":"&amp;AD200)
&amp;IF(LEN(AE200)=0,"",","""&amp;AE$1&amp;""":"""&amp;AE200&amp;"""")
&amp;IF(LEN(AF200)=0,"",","""&amp;AF$1&amp;""":"&amp;AF200)
&amp;IF(LEN(AG200)=0,"",","""&amp;AG$1&amp;""":"&amp;AG200)&amp;"}")</f>
        <v>{"dy":20,"sl":8}</v>
      </c>
    </row>
    <row r="201" spans="1:40">
      <c r="A201">
        <v>20</v>
      </c>
      <c r="B201">
        <v>9</v>
      </c>
      <c r="C201">
        <f>IF(B201&lt;=9,0,
IF(B201=10,1,2))</f>
        <v>0</v>
      </c>
      <c r="D201">
        <f ca="1">RAND()</f>
        <v>0.28555781059328278</v>
      </c>
      <c r="E201">
        <f ca="1">RAND()</f>
        <v>0.22320386010411863</v>
      </c>
      <c r="F201">
        <f ca="1">RAND()</f>
        <v>0.31178553271120502</v>
      </c>
      <c r="G201">
        <f ca="1">RAND()</f>
        <v>0.44967139698126313</v>
      </c>
      <c r="H201">
        <f ca="1">RAND()</f>
        <v>0.6680629460760743</v>
      </c>
      <c r="I201">
        <f ca="1">RAND()</f>
        <v>0.34744063484089871</v>
      </c>
      <c r="M201" t="str">
        <f ca="1">IF(LEN(J201)&lt;&gt;0,J201,VLOOKUP(D201+$B201,$BJ:$BK,MATCH($BK$1,$BJ$1:$BK$1,0),1))</f>
        <v>삭제</v>
      </c>
      <c r="N201" t="str">
        <f ca="1">IF(LEN(K201)&lt;&gt;0,
  IF(LEN($J201)=0,"두 칸 모두 입력",
  IF($J201="지정 장비",K201,INDEX($CA:$CA,MATCH(K201,$CB:$CB,0)))),
IF($M201="삭제","삭제",
IF($M201="지정 장비",VLOOKUP($E201,OFFSET($BS:$BV,0,IF($B201=6,1,IF($B201=7,2,0))),MATCH($BV$1,OFFSET($BS$1:$BV$1,0,IF($B201=6,1,IF($B201=7,2,0))),0),1),
IF(OR($M201="캐릭터 상자 일반등급",$M201="캐릭터 상자 영웅등급"),"삭제",
IF(OR($M201="지정 캐릭터",$M201="지정 캐릭터 PP",IF(ISERROR(FIND("지정 캐릭터 LBP",$M201)),0,1)),
  IF(AND(OR($B201=10,$B201=11),$M201=OFFSET($M201,-1,0)),OFFSET(N201,-1,0),VLOOKUP($E201,$BZ:$CA,MATCH($CA$1,$BZ$1:$CA$1,0),1)),
IF(OR($M201="안 지정 캐릭터 영웅등급",$M201="안 지정 캐릭터 PP 일반등급",$M201="안 지정 캐릭터 PP 영웅등급"),
  IF(AND(OR($B201=10,$B201=11),$M201=OFFSET($M201,-1,0)),OFFSET(N201,-1,0),INT($E201*100000)),
"그외없음"))))))</f>
        <v>삭제</v>
      </c>
      <c r="O201" t="str">
        <f ca="1">IF(LEN(L201)&lt;&gt;0,
  IF(OR(LEN($J201)=0,LEN($K201)=0),"세 칸 모두 입력",L201),
IF($M201="삭제","삭제",
IF(OR($M201="지정 장비",$M201="캐릭터 상자 일반등급",$M201="캐릭터 상자 영웅등급",$M201="지정 캐릭터",IF(ISERROR(FIND("지정 캐릭터 LBP",$M201)),0,1),$M201="안 지정 캐릭터 영웅등급"),1,
IF($M201="지정 캐릭터 PP",
  IF(AND(OR($B201=10,$B201=11),$M201=OFFSET($M201,-1,0)),OFFSET(O201,-1,0),
    VLOOKUP($M201,$AP:$BB,MATCH($AX$1,$AP$1:$BB$1,0),0)+INT($E201*(VLOOKUP($M201,$AP:$BB,MATCH($AY$1,$AP$1:$BB$1,0),0)-VLOOKUP($M201,$AP:$BB,MATCH($AX$1,$AP$1:$BB$1,0),0)+1))),
IF(OR($M201="안 지정 캐릭터 PP 일반등급",$M201="안 지정 캐릭터 PP 영웅등급"),
  IF(AND(OR($B201=10,$B201=11),$M201=OFFSET($M201,-1,0)),OFFSET(O201,-1,0),
    VLOOKUP($M201,$AP:$BB,MATCH($AX$1,$AP$1:$BB$1,0),0)+INT($E201*(VLOOKUP($M201,$AP:$BB,MATCH($AY$1,$AP$1:$BB$1,0),0)-VLOOKUP($M201,$AP:$BB,MATCH($AX$1,$AP$1:$BB$1,0),0)+1))),
"그외없음")))))</f>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ca="1">IF(OR(ISNUMBER(N201),N201="삭제",ISBLANK(N201)),"",
IF(LEFT(N201,5)="Equip",IF(MID(N201,7,1)="4","전설",""),
IF(LEFT(N201,5)="Actor",IF(MID(N201,7,1)="2","전설",""),
"그외없음")))</f>
        <v/>
      </c>
      <c r="AA201" t="str">
        <f ca="1">IF(ISBLANK(AB201),"",
VLOOKUP(AB201,OFFSET(INDIRECT("$A:$B"),0,MATCH(AB$1&amp;"_Verify",INDIRECT("$1:$1"),0)-1),2,0)
)</f>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IF(OR(ISNUMBER(AC201),AC201="삭제",ISBLANK(AC201)),"",
IF(LEFT(AC201,5)="Equip",IF(MID(AC201,7,1)="4","전설",""),
IF(LEFT(AC201,5)="Actor",IF(MID(AC201,7,1)="2","전설",""),
"그외없음")))</f>
        <v/>
      </c>
      <c r="AJ201" t="str">
        <f>IF(ISBLANK($AB201),"",
IF(AND($B201&gt;=VLOOKUP($AB201,$AP:$AS,3,0),$B201&lt;=VLOOKUP($AB201,$AP:$AS,4,0)),"","슬롯타입이상"))</f>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ca="1">IF(ROW()=2,AN201,OFFSET(AM201,-1,0)&amp;IF(LEN(AN201)=0,"",","&amp;AN201))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v>
      </c>
      <c r="AN201" t="str">
        <f ca="1">IF(AL201&lt;&gt;1,"",
"{"""&amp;A$1&amp;""":"&amp;A201
&amp;","""&amp;B$1&amp;""":"&amp;B201
&amp;IF(LEN(AA201)=0,"",","""&amp;AA$1&amp;""":"""&amp;AA201&amp;"""")
&amp;IF(LEN(AC201)=0,"",","""&amp;AC$1&amp;""":"""&amp;AC201&amp;"""")
&amp;IF(LEN(AD201)=0,"",","""&amp;AD$1&amp;""":"&amp;AD201)
&amp;IF(LEN(AE201)=0,"",","""&amp;AE$1&amp;""":"""&amp;AE201&amp;"""")
&amp;IF(LEN(AF201)=0,"",","""&amp;AF$1&amp;""":"&amp;AF201)
&amp;IF(LEN(AG201)=0,"",","""&amp;AG$1&amp;""":"&amp;AG201)&amp;"}")</f>
        <v>{"dy":20,"sl":9}</v>
      </c>
    </row>
    <row r="202" spans="1:40">
      <c r="A202">
        <v>21</v>
      </c>
      <c r="B202">
        <v>0</v>
      </c>
      <c r="C202">
        <f>IF(B202&lt;=9,0,
IF(B202=10,1,2))</f>
        <v>0</v>
      </c>
      <c r="D202">
        <f ca="1">RAND()</f>
        <v>0.13212472497817296</v>
      </c>
      <c r="E202">
        <f ca="1">RAND()</f>
        <v>0.154722942281315</v>
      </c>
      <c r="F202">
        <f ca="1">RAND()</f>
        <v>0.96694629636026286</v>
      </c>
      <c r="G202">
        <f ca="1">RAND()</f>
        <v>0.189700117281285</v>
      </c>
      <c r="H202">
        <f ca="1">RAND()</f>
        <v>0.68517694814819496</v>
      </c>
      <c r="I202">
        <f ca="1">RAND()</f>
        <v>0.63653952017146553</v>
      </c>
      <c r="M202" t="str">
        <f ca="1">IF(LEN(J202)&lt;&gt;0,J202,VLOOKUP(D202+$B202,$BJ:$BK,MATCH($BK$1,$BJ$1:$BK$1,0),1))</f>
        <v>지정 장비</v>
      </c>
      <c r="N202" t="str">
        <f ca="1">IF(LEN(K202)&lt;&gt;0,
  IF(LEN($J202)=0,"두 칸 모두 입력",
  IF($J202="지정 장비",K202,INDEX($CA:$CA,MATCH(K202,$CB:$CB,0)))),
IF($M202="삭제","삭제",
IF($M202="지정 장비",VLOOKUP($E202,OFFSET($BS:$BV,0,IF($B202=6,1,IF($B202=7,2,0))),MATCH($BV$1,OFFSET($BS$1:$BV$1,0,IF($B202=6,1,IF($B202=7,2,0))),0),1),
IF(OR($M202="캐릭터 상자 일반등급",$M202="캐릭터 상자 영웅등급"),"삭제",
IF(OR($M202="지정 캐릭터",$M202="지정 캐릭터 PP",IF(ISERROR(FIND("지정 캐릭터 LBP",$M202)),0,1)),
  IF(AND(OR($B202=10,$B202=11),$M202=OFFSET($M202,-1,0)),OFFSET(N202,-1,0),VLOOKUP($E202,$BZ:$CA,MATCH($CA$1,$BZ$1:$CA$1,0),1)),
IF(OR($M202="안 지정 캐릭터 영웅등급",$M202="안 지정 캐릭터 PP 일반등급",$M202="안 지정 캐릭터 PP 영웅등급"),
  IF(AND(OR($B202=10,$B202=11),$M202=OFFSET($M202,-1,0)),OFFSET(N202,-1,0),INT($E202*100000)),
"그외없음"))))))</f>
        <v>Equip1102</v>
      </c>
      <c r="O202">
        <f ca="1">IF(LEN(L202)&lt;&gt;0,
  IF(OR(LEN($J202)=0,LEN($K202)=0),"세 칸 모두 입력",L202),
IF($M202="삭제","삭제",
IF(OR($M202="지정 장비",$M202="캐릭터 상자 일반등급",$M202="캐릭터 상자 영웅등급",$M202="지정 캐릭터",IF(ISERROR(FIND("지정 캐릭터 LBP",$M202)),0,1),$M202="안 지정 캐릭터 영웅등급"),1,
IF($M202="지정 캐릭터 PP",
  IF(AND(OR($B202=10,$B202=11),$M202=OFFSET($M202,-1,0)),OFFSET(O202,-1,0),
    VLOOKUP($M202,$AP:$BB,MATCH($AX$1,$AP$1:$BB$1,0),0)+INT($E202*(VLOOKUP($M202,$AP:$BB,MATCH($AY$1,$AP$1:$BB$1,0),0)-VLOOKUP($M202,$AP:$BB,MATCH($AX$1,$AP$1:$BB$1,0),0)+1))),
IF(OR($M202="안 지정 캐릭터 PP 일반등급",$M202="안 지정 캐릭터 PP 영웅등급"),
  IF(AND(OR($B202=10,$B202=11),$M202=OFFSET($M202,-1,0)),OFFSET(O202,-1,0),
    VLOOKUP($M202,$AP:$BB,MATCH($AX$1,$AP$1:$BB$1,0),0)+INT($E202*(VLOOKUP($M202,$AP:$BB,MATCH($AY$1,$AP$1:$BB$1,0),0)-VLOOKUP($M202,$AP:$BB,MATCH($AX$1,$AP$1:$BB$1,0),0)+1))),
"그외없음")))))</f>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1300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ca="1">IF(OR(ISNUMBER(N202),N202="삭제",ISBLANK(N202)),"",
IF(LEFT(N202,5)="Equip",IF(MID(N202,7,1)="4","전설",""),
IF(LEFT(N202,5)="Actor",IF(MID(N202,7,1)="2","전설",""),
"그외없음")))</f>
        <v/>
      </c>
      <c r="U202" t="s">
        <v>82</v>
      </c>
      <c r="V202" t="s">
        <v>196</v>
      </c>
      <c r="W202">
        <v>1</v>
      </c>
      <c r="X202" t="s">
        <v>129</v>
      </c>
      <c r="Z202">
        <v>11</v>
      </c>
      <c r="AA202" t="str">
        <f ca="1">IF(ISBLANK(AB202),"",
VLOOKUP(AB202,OFFSET(INDIRECT("$A:$B"),0,MATCH(AB$1&amp;"_Verify",INDIRECT("$1:$1"),0)-1),2,0)
)</f>
        <v>upn</v>
      </c>
      <c r="AB202" t="s">
        <v>378</v>
      </c>
      <c r="AC202">
        <v>16467</v>
      </c>
      <c r="AD202">
        <v>4</v>
      </c>
      <c r="AE202" t="s">
        <v>125</v>
      </c>
      <c r="AG202">
        <v>1200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IF(OR(ISNUMBER(AC202),AC202="삭제",ISBLANK(AC202)),"",
IF(LEFT(AC202,5)="Equip",IF(MID(AC202,7,1)="4","전설",""),
IF(LEFT(AC202,5)="Actor",IF(MID(AC202,7,1)="2","전설",""),
"그외없음")))</f>
        <v/>
      </c>
      <c r="AJ202" t="str">
        <f>IF(ISBLANK($AB202),"",
IF(AND($B202&gt;=VLOOKUP($AB202,$AP:$AS,3,0),$B202&lt;=VLOOKUP($AB202,$AP:$AS,4,0)),"","슬롯타입이상"))</f>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ca="1">IF(ROW()=2,AN202,OFFSET(AM202,-1,0)&amp;IF(LEN(AN202)=0,"",","&amp;AN202))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v>
      </c>
      <c r="AN202" t="str">
        <f ca="1">IF(AL202&lt;&gt;1,"",
"{"""&amp;A$1&amp;""":"&amp;A202
&amp;","""&amp;B$1&amp;""":"&amp;B202
&amp;IF(LEN(AA202)=0,"",","""&amp;AA$1&amp;""":"""&amp;AA202&amp;"""")
&amp;IF(LEN(AC202)=0,"",","""&amp;AC$1&amp;""":"""&amp;AC202&amp;"""")
&amp;IF(LEN(AD202)=0,"",","""&amp;AD$1&amp;""":"&amp;AD202)
&amp;IF(LEN(AE202)=0,"",","""&amp;AE$1&amp;""":"""&amp;AE202&amp;"""")
&amp;IF(LEN(AF202)=0,"",","""&amp;AF$1&amp;""":"&amp;AF202)
&amp;IF(LEN(AG202)=0,"",","""&amp;AG$1&amp;""":"&amp;AG202)&amp;"}")</f>
        <v>{"dy":21,"sl":0,"tp":"upn","vl":"16467","cn":4,"pt":"GO","pr":1200}</v>
      </c>
    </row>
    <row r="203" spans="1:40">
      <c r="A203">
        <v>21</v>
      </c>
      <c r="B203">
        <v>1</v>
      </c>
      <c r="C203">
        <f>IF(B203&lt;=9,0,
IF(B203=10,1,2))</f>
        <v>0</v>
      </c>
      <c r="D203">
        <f ca="1">RAND()</f>
        <v>0.65208420940078216</v>
      </c>
      <c r="E203">
        <f ca="1">RAND()</f>
        <v>0.38149717367042757</v>
      </c>
      <c r="F203">
        <f ca="1">RAND()</f>
        <v>0.11726969844965973</v>
      </c>
      <c r="G203">
        <f ca="1">RAND()</f>
        <v>0.97326427491103062</v>
      </c>
      <c r="H203">
        <f ca="1">RAND()</f>
        <v>0.23961230061702232</v>
      </c>
      <c r="I203">
        <f ca="1">RAND()</f>
        <v>0.55152686872585011</v>
      </c>
      <c r="M203" t="str">
        <f ca="1">IF(LEN(J203)&lt;&gt;0,J203,VLOOKUP(D203+$B203,$BJ:$BK,MATCH($BK$1,$BJ$1:$BK$1,0),1))</f>
        <v>지정 장비</v>
      </c>
      <c r="N203" t="str">
        <f ca="1">IF(LEN(K203)&lt;&gt;0,
  IF(LEN($J203)=0,"두 칸 모두 입력",
  IF($J203="지정 장비",K203,INDEX($CA:$CA,MATCH(K203,$CB:$CB,0)))),
IF($M203="삭제","삭제",
IF($M203="지정 장비",VLOOKUP($E203,OFFSET($BS:$BV,0,IF($B203=6,1,IF($B203=7,2,0))),MATCH($BV$1,OFFSET($BS$1:$BV$1,0,IF($B203=6,1,IF($B203=7,2,0))),0),1),
IF(OR($M203="캐릭터 상자 일반등급",$M203="캐릭터 상자 영웅등급"),"삭제",
IF(OR($M203="지정 캐릭터",$M203="지정 캐릭터 PP",IF(ISERROR(FIND("지정 캐릭터 LBP",$M203)),0,1)),
  IF(AND(OR($B203=10,$B203=11),$M203=OFFSET($M203,-1,0)),OFFSET(N203,-1,0),VLOOKUP($E203,$BZ:$CA,MATCH($CA$1,$BZ$1:$CA$1,0),1)),
IF(OR($M203="안 지정 캐릭터 영웅등급",$M203="안 지정 캐릭터 PP 일반등급",$M203="안 지정 캐릭터 PP 영웅등급"),
  IF(AND(OR($B203=10,$B203=11),$M203=OFFSET($M203,-1,0)),OFFSET(N203,-1,0),INT($E203*100000)),
"그외없음"))))))</f>
        <v>Equip3102</v>
      </c>
      <c r="O203">
        <f ca="1">IF(LEN(L203)&lt;&gt;0,
  IF(OR(LEN($J203)=0,LEN($K203)=0),"세 칸 모두 입력",L203),
IF($M203="삭제","삭제",
IF(OR($M203="지정 장비",$M203="캐릭터 상자 일반등급",$M203="캐릭터 상자 영웅등급",$M203="지정 캐릭터",IF(ISERROR(FIND("지정 캐릭터 LBP",$M203)),0,1),$M203="안 지정 캐릭터 영웅등급"),1,
IF($M203="지정 캐릭터 PP",
  IF(AND(OR($B203=10,$B203=11),$M203=OFFSET($M203,-1,0)),OFFSET(O203,-1,0),
    VLOOKUP($M203,$AP:$BB,MATCH($AX$1,$AP$1:$BB$1,0),0)+INT($E203*(VLOOKUP($M203,$AP:$BB,MATCH($AY$1,$AP$1:$BB$1,0),0)-VLOOKUP($M203,$AP:$BB,MATCH($AX$1,$AP$1:$BB$1,0),0)+1))),
IF(OR($M203="안 지정 캐릭터 PP 일반등급",$M203="안 지정 캐릭터 PP 영웅등급"),
  IF(AND(OR($B203=10,$B203=11),$M203=OFFSET($M203,-1,0)),OFFSET(O203,-1,0),
    VLOOKUP($M203,$AP:$BB,MATCH($AX$1,$AP$1:$BB$1,0),0)+INT($E203*(VLOOKUP($M203,$AP:$BB,MATCH($AY$1,$AP$1:$BB$1,0),0)-VLOOKUP($M203,$AP:$BB,MATCH($AX$1,$AP$1:$BB$1,0),0)+1))),
"그외없음")))))</f>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1300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ca="1">IF(OR(ISNUMBER(N203),N203="삭제",ISBLANK(N203)),"",
IF(LEFT(N203,5)="Equip",IF(MID(N203,7,1)="4","전설",""),
IF(LEFT(N203,5)="Actor",IF(MID(N203,7,1)="2","전설",""),
"그외없음")))</f>
        <v/>
      </c>
      <c r="U203" t="s">
        <v>82</v>
      </c>
      <c r="V203" t="s">
        <v>258</v>
      </c>
      <c r="W203">
        <v>1</v>
      </c>
      <c r="X203" t="s">
        <v>125</v>
      </c>
      <c r="Z203">
        <v>1200</v>
      </c>
      <c r="AA203" t="str">
        <f ca="1">IF(ISBLANK(AB203),"",
VLOOKUP(AB203,OFFSET(INDIRECT("$A:$B"),0,MATCH(AB$1&amp;"_Verify",INDIRECT("$1:$1"),0)-1),2,0)
)</f>
        <v>uph</v>
      </c>
      <c r="AB203" t="s">
        <v>377</v>
      </c>
      <c r="AC203">
        <v>84861</v>
      </c>
      <c r="AD203">
        <v>14</v>
      </c>
      <c r="AE203" t="s">
        <v>129</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IF(OR(ISNUMBER(AC203),AC203="삭제",ISBLANK(AC203)),"",
IF(LEFT(AC203,5)="Equip",IF(MID(AC203,7,1)="4","전설",""),
IF(LEFT(AC203,5)="Actor",IF(MID(AC203,7,1)="2","전설",""),
"그외없음")))</f>
        <v/>
      </c>
      <c r="AJ203" t="str">
        <f>IF(ISBLANK($AB203),"",
IF(AND($B203&gt;=VLOOKUP($AB203,$AP:$AS,3,0),$B203&lt;=VLOOKUP($AB203,$AP:$AS,4,0)),"","슬롯타입이상"))</f>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ca="1">IF(ROW()=2,AN203,OFFSET(AM203,-1,0)&amp;IF(LEN(AN203)=0,"",","&amp;AN203))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v>
      </c>
      <c r="AN203" t="str">
        <f ca="1">IF(AL203&lt;&gt;1,"",
"{"""&amp;A$1&amp;""":"&amp;A203
&amp;","""&amp;B$1&amp;""":"&amp;B203
&amp;IF(LEN(AA203)=0,"",","""&amp;AA$1&amp;""":"""&amp;AA203&amp;"""")
&amp;IF(LEN(AC203)=0,"",","""&amp;AC$1&amp;""":"""&amp;AC203&amp;"""")
&amp;IF(LEN(AD203)=0,"",","""&amp;AD$1&amp;""":"&amp;AD203)
&amp;IF(LEN(AE203)=0,"",","""&amp;AE$1&amp;""":"""&amp;AE203&amp;"""")
&amp;IF(LEN(AF203)=0,"",","""&amp;AF$1&amp;""":"&amp;AF203)
&amp;IF(LEN(AG203)=0,"",","""&amp;AG$1&amp;""":"&amp;AG203)&amp;"}")</f>
        <v>{"dy":21,"sl":1,"tp":"uph","vl":"84861","cn":14,"pt":"DI","pr":4}</v>
      </c>
    </row>
    <row r="204" spans="1:40">
      <c r="A204">
        <v>21</v>
      </c>
      <c r="B204">
        <v>2</v>
      </c>
      <c r="C204">
        <f>IF(B204&lt;=9,0,
IF(B204=10,1,2))</f>
        <v>0</v>
      </c>
      <c r="D204">
        <f ca="1">RAND()</f>
        <v>0.42736963546385009</v>
      </c>
      <c r="E204">
        <f ca="1">RAND()</f>
        <v>0.42046553973708656</v>
      </c>
      <c r="F204">
        <f ca="1">RAND()</f>
        <v>0.20581803998522541</v>
      </c>
      <c r="G204">
        <f ca="1">RAND()</f>
        <v>0.39206758339665171</v>
      </c>
      <c r="H204">
        <f ca="1">RAND()</f>
        <v>0.28335925185145561</v>
      </c>
      <c r="I204">
        <f ca="1">RAND()</f>
        <v>0.43774499175549575</v>
      </c>
      <c r="M204" t="str">
        <f ca="1">IF(LEN(J204)&lt;&gt;0,J204,VLOOKUP(D204+$B204,$BJ:$BK,MATCH($BK$1,$BJ$1:$BK$1,0),1))</f>
        <v>안 지정 캐릭터 PP 영웅등급</v>
      </c>
      <c r="N204">
        <f ca="1">IF(LEN(K204)&lt;&gt;0,
  IF(LEN($J204)=0,"두 칸 모두 입력",
  IF($J204="지정 장비",K204,INDEX($CA:$CA,MATCH(K204,$CB:$CB,0)))),
IF($M204="삭제","삭제",
IF($M204="지정 장비",VLOOKUP($E204,OFFSET($BS:$BV,0,IF($B204=6,1,IF($B204=7,2,0))),MATCH($BV$1,OFFSET($BS$1:$BV$1,0,IF($B204=6,1,IF($B204=7,2,0))),0),1),
IF(OR($M204="캐릭터 상자 일반등급",$M204="캐릭터 상자 영웅등급"),"삭제",
IF(OR($M204="지정 캐릭터",$M204="지정 캐릭터 PP",IF(ISERROR(FIND("지정 캐릭터 LBP",$M204)),0,1)),
  IF(AND(OR($B204=10,$B204=11),$M204=OFFSET($M204,-1,0)),OFFSET(N204,-1,0),VLOOKUP($E204,$BZ:$CA,MATCH($CA$1,$BZ$1:$CA$1,0),1)),
IF(OR($M204="안 지정 캐릭터 영웅등급",$M204="안 지정 캐릭터 PP 일반등급",$M204="안 지정 캐릭터 PP 영웅등급"),
  IF(AND(OR($B204=10,$B204=11),$M204=OFFSET($M204,-1,0)),OFFSET(N204,-1,0),INT($E204*100000)),
"그외없음"))))))</f>
        <v>42046</v>
      </c>
      <c r="O204">
        <f ca="1">IF(LEN(L204)&lt;&gt;0,
  IF(OR(LEN($J204)=0,LEN($K204)=0),"세 칸 모두 입력",L204),
IF($M204="삭제","삭제",
IF(OR($M204="지정 장비",$M204="캐릭터 상자 일반등급",$M204="캐릭터 상자 영웅등급",$M204="지정 캐릭터",IF(ISERROR(FIND("지정 캐릭터 LBP",$M204)),0,1),$M204="안 지정 캐릭터 영웅등급"),1,
IF($M204="지정 캐릭터 PP",
  IF(AND(OR($B204=10,$B204=11),$M204=OFFSET($M204,-1,0)),OFFSET(O204,-1,0),
    VLOOKUP($M204,$AP:$BB,MATCH($AX$1,$AP$1:$BB$1,0),0)+INT($E204*(VLOOKUP($M204,$AP:$BB,MATCH($AY$1,$AP$1:$BB$1,0),0)-VLOOKUP($M204,$AP:$BB,MATCH($AX$1,$AP$1:$BB$1,0),0)+1))),
IF(OR($M204="안 지정 캐릭터 PP 일반등급",$M204="안 지정 캐릭터 PP 영웅등급"),
  IF(AND(OR($B204=10,$B204=11),$M204=OFFSET($M204,-1,0)),OFFSET(O204,-1,0),
    VLOOKUP($M204,$AP:$BB,MATCH($AX$1,$AP$1:$BB$1,0),0)+INT($E204*(VLOOKUP($M204,$AP:$BB,MATCH($AY$1,$AP$1:$BB$1,0),0)-VLOOKUP($M204,$AP:$BB,MATCH($AX$1,$AP$1:$BB$1,0),0)+1))),
"그외없음")))))</f>
        <v>8</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2400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ca="1">IF(OR(ISNUMBER(N204),N204="삭제",ISBLANK(N204)),"",
IF(LEFT(N204,5)="Equip",IF(MID(N204,7,1)="4","전설",""),
IF(LEFT(N204,5)="Actor",IF(MID(N204,7,1)="2","전설",""),
"그외없음")))</f>
        <v/>
      </c>
      <c r="U204" t="s">
        <v>91</v>
      </c>
      <c r="V204">
        <v>6467</v>
      </c>
      <c r="W204">
        <v>9</v>
      </c>
      <c r="X204" t="s">
        <v>125</v>
      </c>
      <c r="Z204">
        <v>900</v>
      </c>
      <c r="AA204" t="str">
        <f ca="1">IF(ISBLANK(AB204),"",
VLOOKUP(AB204,OFFSET(INDIRECT("$A:$B"),0,MATCH(AB$1&amp;"_Verify",INDIRECT("$1:$1"),0)-1),2,0)
)</f>
        <v>fe</v>
      </c>
      <c r="AB204" t="s">
        <v>82</v>
      </c>
      <c r="AC204" t="s">
        <v>494</v>
      </c>
      <c r="AD204">
        <v>1</v>
      </c>
      <c r="AE204" t="s">
        <v>129</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IF(OR(ISNUMBER(AC204),AC204="삭제",ISBLANK(AC204)),"",
IF(LEFT(AC204,5)="Equip",IF(MID(AC204,7,1)="4","전설",""),
IF(LEFT(AC204,5)="Actor",IF(MID(AC204,7,1)="2","전설",""),
"그외없음")))</f>
        <v/>
      </c>
      <c r="AJ204" t="str">
        <f>IF(ISBLANK($AB204),"",
IF(AND($B204&gt;=VLOOKUP($AB204,$AP:$AS,3,0),$B204&lt;=VLOOKUP($AB204,$AP:$AS,4,0)),"","슬롯타입이상"))</f>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자작나무 도끼</v>
      </c>
      <c r="AL204">
        <v>1</v>
      </c>
      <c r="AM204" t="str">
        <f ca="1">IF(ROW()=2,AN204,OFFSET(AM204,-1,0)&amp;IF(LEN(AN204)=0,"",","&amp;AN204))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v>
      </c>
      <c r="AN204" t="str">
        <f ca="1">IF(AL204&lt;&gt;1,"",
"{"""&amp;A$1&amp;""":"&amp;A204
&amp;","""&amp;B$1&amp;""":"&amp;B204
&amp;IF(LEN(AA204)=0,"",","""&amp;AA$1&amp;""":"""&amp;AA204&amp;"""")
&amp;IF(LEN(AC204)=0,"",","""&amp;AC$1&amp;""":"""&amp;AC204&amp;"""")
&amp;IF(LEN(AD204)=0,"",","""&amp;AD$1&amp;""":"&amp;AD204)
&amp;IF(LEN(AE204)=0,"",","""&amp;AE$1&amp;""":"""&amp;AE204&amp;"""")
&amp;IF(LEN(AF204)=0,"",","""&amp;AF$1&amp;""":"&amp;AF204)
&amp;IF(LEN(AG204)=0,"",","""&amp;AG$1&amp;""":"&amp;AG204)&amp;"}")</f>
        <v>{"dy":21,"sl":2,"tp":"fe","vl":"Equip0301","cn":1,"pt":"DI","pr":11}</v>
      </c>
    </row>
    <row r="205" spans="1:40">
      <c r="A205">
        <v>21</v>
      </c>
      <c r="B205">
        <v>3</v>
      </c>
      <c r="C205">
        <f>IF(B205&lt;=9,0,
IF(B205=10,1,2))</f>
        <v>0</v>
      </c>
      <c r="D205">
        <f ca="1">RAND()</f>
        <v>0.68069953440792508</v>
      </c>
      <c r="E205">
        <f ca="1">RAND()</f>
        <v>0.35602349076646</v>
      </c>
      <c r="F205">
        <f ca="1">RAND()</f>
        <v>0.33713339589600499</v>
      </c>
      <c r="G205">
        <f ca="1">RAND()</f>
        <v>0.89310797207138282</v>
      </c>
      <c r="H205">
        <f ca="1">RAND()</f>
        <v>0.3751229639068917</v>
      </c>
      <c r="I205">
        <f ca="1">RAND()</f>
        <v>0.21888992856253342</v>
      </c>
      <c r="M205" t="str">
        <f ca="1">IF(LEN(J205)&lt;&gt;0,J205,VLOOKUP(D205+$B205,$BJ:$BK,MATCH($BK$1,$BJ$1:$BK$1,0),1))</f>
        <v>안 지정 캐릭터 PP 일반등급</v>
      </c>
      <c r="N205">
        <f ca="1">IF(LEN(K205)&lt;&gt;0,
  IF(LEN($J205)=0,"두 칸 모두 입력",
  IF($J205="지정 장비",K205,INDEX($CA:$CA,MATCH(K205,$CB:$CB,0)))),
IF($M205="삭제","삭제",
IF($M205="지정 장비",VLOOKUP($E205,OFFSET($BS:$BV,0,IF($B205=6,1,IF($B205=7,2,0))),MATCH($BV$1,OFFSET($BS$1:$BV$1,0,IF($B205=6,1,IF($B205=7,2,0))),0),1),
IF(OR($M205="캐릭터 상자 일반등급",$M205="캐릭터 상자 영웅등급"),"삭제",
IF(OR($M205="지정 캐릭터",$M205="지정 캐릭터 PP",IF(ISERROR(FIND("지정 캐릭터 LBP",$M205)),0,1)),
  IF(AND(OR($B205=10,$B205=11),$M205=OFFSET($M205,-1,0)),OFFSET(N205,-1,0),VLOOKUP($E205,$BZ:$CA,MATCH($CA$1,$BZ$1:$CA$1,0),1)),
IF(OR($M205="안 지정 캐릭터 영웅등급",$M205="안 지정 캐릭터 PP 일반등급",$M205="안 지정 캐릭터 PP 영웅등급"),
  IF(AND(OR($B205=10,$B205=11),$M205=OFFSET($M205,-1,0)),OFFSET(N205,-1,0),INT($E205*100000)),
"그외없음"))))))</f>
        <v>35602</v>
      </c>
      <c r="O205">
        <f ca="1">IF(LEN(L205)&lt;&gt;0,
  IF(OR(LEN($J205)=0,LEN($K205)=0),"세 칸 모두 입력",L205),
IF($M205="삭제","삭제",
IF(OR($M205="지정 장비",$M205="캐릭터 상자 일반등급",$M205="캐릭터 상자 영웅등급",$M205="지정 캐릭터",IF(ISERROR(FIND("지정 캐릭터 LBP",$M205)),0,1),$M205="안 지정 캐릭터 영웅등급"),1,
IF($M205="지정 캐릭터 PP",
  IF(AND(OR($B205=10,$B205=11),$M205=OFFSET($M205,-1,0)),OFFSET(O205,-1,0),
    VLOOKUP($M205,$AP:$BB,MATCH($AX$1,$AP$1:$BB$1,0),0)+INT($E205*(VLOOKUP($M205,$AP:$BB,MATCH($AY$1,$AP$1:$BB$1,0),0)-VLOOKUP($M205,$AP:$BB,MATCH($AX$1,$AP$1:$BB$1,0),0)+1))),
IF(OR($M205="안 지정 캐릭터 PP 일반등급",$M205="안 지정 캐릭터 PP 영웅등급"),
  IF(AND(OR($B205=10,$B205=11),$M205=OFFSET($M205,-1,0)),OFFSET(O205,-1,0),
    VLOOKUP($M205,$AP:$BB,MATCH($AX$1,$AP$1:$BB$1,0),0)+INT($E205*(VLOOKUP($M205,$AP:$BB,MATCH($AY$1,$AP$1:$BB$1,0),0)-VLOOKUP($M205,$AP:$BB,MATCH($AX$1,$AP$1:$BB$1,0),0)+1))),
"그외없음")))))</f>
        <v>7</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2100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ca="1">IF(OR(ISNUMBER(N205),N205="삭제",ISBLANK(N205)),"",
IF(LEFT(N205,5)="Equip",IF(MID(N205,7,1)="4","전설",""),
IF(LEFT(N205,5)="Actor",IF(MID(N205,7,1)="2","전설",""),
"그외없음")))</f>
        <v/>
      </c>
      <c r="U205" t="s">
        <v>92</v>
      </c>
      <c r="V205">
        <v>43155</v>
      </c>
      <c r="W205">
        <v>11</v>
      </c>
      <c r="X205" t="s">
        <v>125</v>
      </c>
      <c r="Z205">
        <v>1100</v>
      </c>
      <c r="AA205" t="str">
        <f ca="1">IF(ISBLANK(AB205),"",
VLOOKUP(AB205,OFFSET(INDIRECT("$A:$B"),0,MATCH(AB$1&amp;"_Verify",INDIRECT("$1:$1"),0)-1),2,0)
)</f>
        <v>fe</v>
      </c>
      <c r="AB205" t="s">
        <v>82</v>
      </c>
      <c r="AC205" t="s">
        <v>292</v>
      </c>
      <c r="AD205">
        <v>1</v>
      </c>
      <c r="AE205" t="s">
        <v>125</v>
      </c>
      <c r="AG205">
        <v>1300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IF(OR(ISNUMBER(AC205),AC205="삭제",ISBLANK(AC205)),"",
IF(LEFT(AC205,5)="Equip",IF(MID(AC205,7,1)="4","전설",""),
IF(LEFT(AC205,5)="Actor",IF(MID(AC205,7,1)="2","전설",""),
"그외없음")))</f>
        <v/>
      </c>
      <c r="AJ205" t="str">
        <f>IF(ISBLANK($AB205),"",
IF(AND($B205&gt;=VLOOKUP($AB205,$AP:$AS,3,0),$B205&lt;=VLOOKUP($AB205,$AP:$AS,4,0)),"","슬롯타입이상"))</f>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결사대의 활</v>
      </c>
      <c r="AL205">
        <v>1</v>
      </c>
      <c r="AM205" t="str">
        <f ca="1">IF(ROW()=2,AN205,OFFSET(AM205,-1,0)&amp;IF(LEN(AN205)=0,"",","&amp;AN205))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v>
      </c>
      <c r="AN205" t="str">
        <f ca="1">IF(AL205&lt;&gt;1,"",
"{"""&amp;A$1&amp;""":"&amp;A205
&amp;","""&amp;B$1&amp;""":"&amp;B205
&amp;IF(LEN(AA205)=0,"",","""&amp;AA$1&amp;""":"""&amp;AA205&amp;"""")
&amp;IF(LEN(AC205)=0,"",","""&amp;AC$1&amp;""":"""&amp;AC205&amp;"""")
&amp;IF(LEN(AD205)=0,"",","""&amp;AD$1&amp;""":"&amp;AD205)
&amp;IF(LEN(AE205)=0,"",","""&amp;AE$1&amp;""":"""&amp;AE205&amp;"""")
&amp;IF(LEN(AF205)=0,"",","""&amp;AF$1&amp;""":"&amp;AF205)
&amp;IF(LEN(AG205)=0,"",","""&amp;AG$1&amp;""":"&amp;AG205)&amp;"}")</f>
        <v>{"dy":21,"sl":3,"tp":"fe","vl":"Equip2101","cn":1,"pt":"GO","pr":1300}</v>
      </c>
    </row>
    <row r="206" spans="1:40">
      <c r="A206">
        <v>21</v>
      </c>
      <c r="B206">
        <v>4</v>
      </c>
      <c r="C206">
        <f>IF(B206&lt;=9,0,
IF(B206=10,1,2))</f>
        <v>0</v>
      </c>
      <c r="D206">
        <f ca="1">RAND()</f>
        <v>0.63560683999950918</v>
      </c>
      <c r="E206">
        <f ca="1">RAND()</f>
        <v>0.76226274981798792</v>
      </c>
      <c r="F206">
        <f ca="1">RAND()</f>
        <v>0.10584126794180582</v>
      </c>
      <c r="G206">
        <f ca="1">RAND()</f>
        <v>0.29174393094870599</v>
      </c>
      <c r="H206">
        <f ca="1">RAND()</f>
        <v>4.7171477536240847E-3</v>
      </c>
      <c r="I206">
        <f ca="1">RAND()</f>
        <v>0.10901402338832133</v>
      </c>
      <c r="M206" t="str">
        <f ca="1">IF(LEN(J206)&lt;&gt;0,J206,VLOOKUP(D206+$B206,$BJ:$BK,MATCH($BK$1,$BJ$1:$BK$1,0),1))</f>
        <v>안 지정 캐릭터 PP 일반등급</v>
      </c>
      <c r="N206">
        <f ca="1">IF(LEN(K206)&lt;&gt;0,
  IF(LEN($J206)=0,"두 칸 모두 입력",
  IF($J206="지정 장비",K206,INDEX($CA:$CA,MATCH(K206,$CB:$CB,0)))),
IF($M206="삭제","삭제",
IF($M206="지정 장비",VLOOKUP($E206,OFFSET($BS:$BV,0,IF($B206=6,1,IF($B206=7,2,0))),MATCH($BV$1,OFFSET($BS$1:$BV$1,0,IF($B206=6,1,IF($B206=7,2,0))),0),1),
IF(OR($M206="캐릭터 상자 일반등급",$M206="캐릭터 상자 영웅등급"),"삭제",
IF(OR($M206="지정 캐릭터",$M206="지정 캐릭터 PP",IF(ISERROR(FIND("지정 캐릭터 LBP",$M206)),0,1)),
  IF(AND(OR($B206=10,$B206=11),$M206=OFFSET($M206,-1,0)),OFFSET(N206,-1,0),VLOOKUP($E206,$BZ:$CA,MATCH($CA$1,$BZ$1:$CA$1,0),1)),
IF(OR($M206="안 지정 캐릭터 영웅등급",$M206="안 지정 캐릭터 PP 일반등급",$M206="안 지정 캐릭터 PP 영웅등급"),
  IF(AND(OR($B206=10,$B206=11),$M206=OFFSET($M206,-1,0)),OFFSET(N206,-1,0),INT($E206*100000)),
"그외없음"))))))</f>
        <v>76226</v>
      </c>
      <c r="O206">
        <f ca="1">IF(LEN(L206)&lt;&gt;0,
  IF(OR(LEN($J206)=0,LEN($K206)=0),"세 칸 모두 입력",L206),
IF($M206="삭제","삭제",
IF(OR($M206="지정 장비",$M206="캐릭터 상자 일반등급",$M206="캐릭터 상자 영웅등급",$M206="지정 캐릭터",IF(ISERROR(FIND("지정 캐릭터 LBP",$M206)),0,1),$M206="안 지정 캐릭터 영웅등급"),1,
IF($M206="지정 캐릭터 PP",
  IF(AND(OR($B206=10,$B206=11),$M206=OFFSET($M206,-1,0)),OFFSET(O206,-1,0),
    VLOOKUP($M206,$AP:$BB,MATCH($AX$1,$AP$1:$BB$1,0),0)+INT($E206*(VLOOKUP($M206,$AP:$BB,MATCH($AY$1,$AP$1:$BB$1,0),0)-VLOOKUP($M206,$AP:$BB,MATCH($AX$1,$AP$1:$BB$1,0),0)+1))),
IF(OR($M206="안 지정 캐릭터 PP 일반등급",$M206="안 지정 캐릭터 PP 영웅등급"),
  IF(AND(OR($B206=10,$B206=11),$M206=OFFSET($M206,-1,0)),OFFSET(O206,-1,0),
    VLOOKUP($M206,$AP:$BB,MATCH($AX$1,$AP$1:$BB$1,0),0)+INT($E206*(VLOOKUP($M206,$AP:$BB,MATCH($AY$1,$AP$1:$BB$1,0),0)-VLOOKUP($M206,$AP:$BB,MATCH($AX$1,$AP$1:$BB$1,0),0)+1))),
"그외없음")))))</f>
        <v>12</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3600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ca="1">IF(OR(ISNUMBER(N206),N206="삭제",ISBLANK(N206)),"",
IF(LEFT(N206,5)="Equip",IF(MID(N206,7,1)="4","전설",""),
IF(LEFT(N206,5)="Actor",IF(MID(N206,7,1)="2","전설",""),
"그외없음")))</f>
        <v/>
      </c>
      <c r="U206" t="s">
        <v>92</v>
      </c>
      <c r="V206">
        <v>94861</v>
      </c>
      <c r="W206">
        <v>14</v>
      </c>
      <c r="X206" t="s">
        <v>125</v>
      </c>
      <c r="Z206">
        <v>1400</v>
      </c>
      <c r="AA206" t="str">
        <f ca="1">IF(ISBLANK(AB206),"",
VLOOKUP(AB206,OFFSET(INDIRECT("$A:$B"),0,MATCH(AB$1&amp;"_Verify",INDIRECT("$1:$1"),0)-1),2,0)
)</f>
        <v>fe</v>
      </c>
      <c r="AB206" t="s">
        <v>82</v>
      </c>
      <c r="AC206" t="s">
        <v>460</v>
      </c>
      <c r="AD206">
        <v>1</v>
      </c>
      <c r="AE206" t="s">
        <v>125</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IF(OR(ISNUMBER(AC206),AC206="삭제",ISBLANK(AC206)),"",
IF(LEFT(AC206,5)="Equip",IF(MID(AC206,7,1)="4","전설",""),
IF(LEFT(AC206,5)="Actor",IF(MID(AC206,7,1)="2","전설",""),
"그외없음")))</f>
        <v/>
      </c>
      <c r="AJ206" t="str">
        <f>IF(ISBLANK($AB206),"",
IF(AND($B206&gt;=VLOOKUP($AB206,$AP:$AS,3,0),$B206&lt;=VLOOKUP($AB206,$AP:$AS,4,0)),"","슬롯타입이상"))</f>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피의 착즙기</v>
      </c>
      <c r="AL206">
        <v>1</v>
      </c>
      <c r="AM206" t="str">
        <f ca="1">IF(ROW()=2,AN206,OFFSET(AM206,-1,0)&amp;IF(LEN(AN206)=0,"",","&amp;AN206))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v>
      </c>
      <c r="AN206" t="str">
        <f ca="1">IF(AL206&lt;&gt;1,"",
"{"""&amp;A$1&amp;""":"&amp;A206
&amp;","""&amp;B$1&amp;""":"&amp;B206
&amp;IF(LEN(AA206)=0,"",","""&amp;AA$1&amp;""":"""&amp;AA206&amp;"""")
&amp;IF(LEN(AC206)=0,"",","""&amp;AC$1&amp;""":"""&amp;AC206&amp;"""")
&amp;IF(LEN(AD206)=0,"",","""&amp;AD$1&amp;""":"&amp;AD206)
&amp;IF(LEN(AE206)=0,"",","""&amp;AE$1&amp;""":"""&amp;AE206&amp;"""")
&amp;IF(LEN(AF206)=0,"",","""&amp;AF$1&amp;""":"&amp;AF206)
&amp;IF(LEN(AG206)=0,"",","""&amp;AG$1&amp;""":"&amp;AG206)&amp;"}")</f>
        <v>{"dy":21,"sl":4,"tp":"fe","vl":"Equip4002","cn":1,"pt":"GO","pr":700}</v>
      </c>
    </row>
    <row r="207" spans="1:40">
      <c r="A207">
        <v>21</v>
      </c>
      <c r="B207">
        <v>5</v>
      </c>
      <c r="C207">
        <f>IF(B207&lt;=9,0,
IF(B207=10,1,2))</f>
        <v>0</v>
      </c>
      <c r="D207">
        <f ca="1">RAND()</f>
        <v>0.81576939886479194</v>
      </c>
      <c r="E207">
        <f ca="1">RAND()</f>
        <v>0.62434506494705788</v>
      </c>
      <c r="F207">
        <f ca="1">RAND()</f>
        <v>0.92622362024052218</v>
      </c>
      <c r="G207">
        <f ca="1">RAND()</f>
        <v>0.73252064753515744</v>
      </c>
      <c r="H207">
        <f ca="1">RAND()</f>
        <v>0.51281661856884297</v>
      </c>
      <c r="I207">
        <f ca="1">RAND()</f>
        <v>5.9366340681531349E-2</v>
      </c>
      <c r="M207" t="str">
        <f ca="1">IF(LEN(J207)&lt;&gt;0,J207,VLOOKUP(D207+$B207,$BJ:$BK,MATCH($BK$1,$BJ$1:$BK$1,0),1))</f>
        <v>안 지정 캐릭터 PP 일반등급</v>
      </c>
      <c r="N207">
        <f ca="1">IF(LEN(K207)&lt;&gt;0,
  IF(LEN($J207)=0,"두 칸 모두 입력",
  IF($J207="지정 장비",K207,INDEX($CA:$CA,MATCH(K207,$CB:$CB,0)))),
IF($M207="삭제","삭제",
IF($M207="지정 장비",VLOOKUP($E207,OFFSET($BS:$BV,0,IF($B207=6,1,IF($B207=7,2,0))),MATCH($BV$1,OFFSET($BS$1:$BV$1,0,IF($B207=6,1,IF($B207=7,2,0))),0),1),
IF(OR($M207="캐릭터 상자 일반등급",$M207="캐릭터 상자 영웅등급"),"삭제",
IF(OR($M207="지정 캐릭터",$M207="지정 캐릭터 PP",IF(ISERROR(FIND("지정 캐릭터 LBP",$M207)),0,1)),
  IF(AND(OR($B207=10,$B207=11),$M207=OFFSET($M207,-1,0)),OFFSET(N207,-1,0),VLOOKUP($E207,$BZ:$CA,MATCH($CA$1,$BZ$1:$CA$1,0),1)),
IF(OR($M207="안 지정 캐릭터 영웅등급",$M207="안 지정 캐릭터 PP 일반등급",$M207="안 지정 캐릭터 PP 영웅등급"),
  IF(AND(OR($B207=10,$B207=11),$M207=OFFSET($M207,-1,0)),OFFSET(N207,-1,0),INT($E207*100000)),
"그외없음"))))))</f>
        <v>62434</v>
      </c>
      <c r="O207">
        <f ca="1">IF(LEN(L207)&lt;&gt;0,
  IF(OR(LEN($J207)=0,LEN($K207)=0),"세 칸 모두 입력",L207),
IF($M207="삭제","삭제",
IF(OR($M207="지정 장비",$M207="캐릭터 상자 일반등급",$M207="캐릭터 상자 영웅등급",$M207="지정 캐릭터",IF(ISERROR(FIND("지정 캐릭터 LBP",$M207)),0,1),$M207="안 지정 캐릭터 영웅등급"),1,
IF($M207="지정 캐릭터 PP",
  IF(AND(OR($B207=10,$B207=11),$M207=OFFSET($M207,-1,0)),OFFSET(O207,-1,0),
    VLOOKUP($M207,$AP:$BB,MATCH($AX$1,$AP$1:$BB$1,0),0)+INT($E207*(VLOOKUP($M207,$AP:$BB,MATCH($AY$1,$AP$1:$BB$1,0),0)-VLOOKUP($M207,$AP:$BB,MATCH($AX$1,$AP$1:$BB$1,0),0)+1))),
IF(OR($M207="안 지정 캐릭터 PP 일반등급",$M207="안 지정 캐릭터 PP 영웅등급"),
  IF(AND(OR($B207=10,$B207=11),$M207=OFFSET($M207,-1,0)),OFFSET(O207,-1,0),
    VLOOKUP($M207,$AP:$BB,MATCH($AX$1,$AP$1:$BB$1,0),0)+INT($E207*(VLOOKUP($M207,$AP:$BB,MATCH($AY$1,$AP$1:$BB$1,0),0)-VLOOKUP($M207,$AP:$BB,MATCH($AX$1,$AP$1:$BB$1,0),0)+1))),
"그외없음")))))</f>
        <v>10</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3000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ca="1">IF(OR(ISNUMBER(N207),N207="삭제",ISBLANK(N207)),"",
IF(LEFT(N207,5)="Equip",IF(MID(N207,7,1)="4","전설",""),
IF(LEFT(N207,5)="Actor",IF(MID(N207,7,1)="2","전설",""),
"그외없음")))</f>
        <v/>
      </c>
      <c r="U207" t="s">
        <v>82</v>
      </c>
      <c r="V207" t="s">
        <v>111</v>
      </c>
      <c r="W207">
        <v>1</v>
      </c>
      <c r="X207" t="s">
        <v>125</v>
      </c>
      <c r="Z207">
        <v>700</v>
      </c>
      <c r="AA207" t="str">
        <f ca="1">IF(ISBLANK(AB207),"",
VLOOKUP(AB207,OFFSET(INDIRECT("$A:$B"),0,MATCH(AB$1&amp;"_Verify",INDIRECT("$1:$1"),0)-1),2,0)
)</f>
        <v>upn</v>
      </c>
      <c r="AB207" t="s">
        <v>92</v>
      </c>
      <c r="AC207">
        <v>33155</v>
      </c>
      <c r="AD207">
        <v>11</v>
      </c>
      <c r="AE207" t="s">
        <v>125</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IF(OR(ISNUMBER(AC207),AC207="삭제",ISBLANK(AC207)),"",
IF(LEFT(AC207,5)="Equip",IF(MID(AC207,7,1)="4","전설",""),
IF(LEFT(AC207,5)="Actor",IF(MID(AC207,7,1)="2","전설",""),
"그외없음")))</f>
        <v/>
      </c>
      <c r="AJ207" t="str">
        <f>IF(ISBLANK($AB207),"",
IF(AND($B207&gt;=VLOOKUP($AB207,$AP:$AS,3,0),$B207&lt;=VLOOKUP($AB207,$AP:$AS,4,0)),"","슬롯타입이상"))</f>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ca="1">IF(ROW()=2,AN207,OFFSET(AM207,-1,0)&amp;IF(LEN(AN207)=0,"",","&amp;AN207))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v>
      </c>
      <c r="AN207" t="str">
        <f ca="1">IF(AL207&lt;&gt;1,"",
"{"""&amp;A$1&amp;""":"&amp;A207
&amp;","""&amp;B$1&amp;""":"&amp;B207
&amp;IF(LEN(AA207)=0,"",","""&amp;AA$1&amp;""":"""&amp;AA207&amp;"""")
&amp;IF(LEN(AC207)=0,"",","""&amp;AC$1&amp;""":"""&amp;AC207&amp;"""")
&amp;IF(LEN(AD207)=0,"",","""&amp;AD$1&amp;""":"&amp;AD207)
&amp;IF(LEN(AE207)=0,"",","""&amp;AE$1&amp;""":"""&amp;AE207&amp;"""")
&amp;IF(LEN(AF207)=0,"",","""&amp;AF$1&amp;""":"&amp;AF207)
&amp;IF(LEN(AG207)=0,"",","""&amp;AG$1&amp;""":"&amp;AG207)&amp;"}")</f>
        <v>{"dy":21,"sl":5,"tp":"upn","vl":"33155","cn":11,"pt":"GO","pr":3300}</v>
      </c>
    </row>
    <row r="208" spans="1:40">
      <c r="A208">
        <v>21</v>
      </c>
      <c r="B208">
        <v>6</v>
      </c>
      <c r="C208">
        <f>IF(B208&lt;=9,0,
IF(B208=10,1,2))</f>
        <v>0</v>
      </c>
      <c r="D208">
        <f ca="1">RAND()</f>
        <v>0.24817871568425065</v>
      </c>
      <c r="E208">
        <f ca="1">RAND()</f>
        <v>0.67855352383457035</v>
      </c>
      <c r="F208">
        <f ca="1">RAND()</f>
        <v>0.80068218033134697</v>
      </c>
      <c r="G208">
        <f ca="1">RAND()</f>
        <v>0.87136502007875849</v>
      </c>
      <c r="H208">
        <f ca="1">RAND()</f>
        <v>0.6319127587977762</v>
      </c>
      <c r="I208">
        <f ca="1">RAND()</f>
        <v>0.5819337486424413</v>
      </c>
      <c r="M208" t="str">
        <f ca="1">IF(LEN(J208)&lt;&gt;0,J208,VLOOKUP(D208+$B208,$BJ:$BK,MATCH($BK$1,$BJ$1:$BK$1,0),1))</f>
        <v>지정 장비</v>
      </c>
      <c r="N208" t="str">
        <f ca="1">IF(LEN(K208)&lt;&gt;0,
  IF(LEN($J208)=0,"두 칸 모두 입력",
  IF($J208="지정 장비",K208,INDEX($CA:$CA,MATCH(K208,$CB:$CB,0)))),
IF($M208="삭제","삭제",
IF($M208="지정 장비",VLOOKUP($E208,OFFSET($BS:$BV,0,IF($B208=6,1,IF($B208=7,2,0))),MATCH($BV$1,OFFSET($BS$1:$BV$1,0,IF($B208=6,1,IF($B208=7,2,0))),0),1),
IF(OR($M208="캐릭터 상자 일반등급",$M208="캐릭터 상자 영웅등급"),"삭제",
IF(OR($M208="지정 캐릭터",$M208="지정 캐릭터 PP",IF(ISERROR(FIND("지정 캐릭터 LBP",$M208)),0,1)),
  IF(AND(OR($B208=10,$B208=11),$M208=OFFSET($M208,-1,0)),OFFSET(N208,-1,0),VLOOKUP($E208,$BZ:$CA,MATCH($CA$1,$BZ$1:$CA$1,0),1)),
IF(OR($M208="안 지정 캐릭터 영웅등급",$M208="안 지정 캐릭터 PP 일반등급",$M208="안 지정 캐릭터 PP 영웅등급"),
  IF(AND(OR($B208=10,$B208=11),$M208=OFFSET($M208,-1,0)),OFFSET(N208,-1,0),INT($E208*100000)),
"그외없음"))))))</f>
        <v>Equip6302</v>
      </c>
      <c r="O208">
        <f ca="1">IF(LEN(L208)&lt;&gt;0,
  IF(OR(LEN($J208)=0,LEN($K208)=0),"세 칸 모두 입력",L208),
IF($M208="삭제","삭제",
IF(OR($M208="지정 장비",$M208="캐릭터 상자 일반등급",$M208="캐릭터 상자 영웅등급",$M208="지정 캐릭터",IF(ISERROR(FIND("지정 캐릭터 LBP",$M208)),0,1),$M208="안 지정 캐릭터 영웅등급"),1,
IF($M208="지정 캐릭터 PP",
  IF(AND(OR($B208=10,$B208=11),$M208=OFFSET($M208,-1,0)),OFFSET(O208,-1,0),
    VLOOKUP($M208,$AP:$BB,MATCH($AX$1,$AP$1:$BB$1,0),0)+INT($E208*(VLOOKUP($M208,$AP:$BB,MATCH($AY$1,$AP$1:$BB$1,0),0)-VLOOKUP($M208,$AP:$BB,MATCH($AX$1,$AP$1:$BB$1,0),0)+1))),
IF(OR($M208="안 지정 캐릭터 PP 일반등급",$M208="안 지정 캐릭터 PP 영웅등급"),
  IF(AND(OR($B208=10,$B208=11),$M208=OFFSET($M208,-1,0)),OFFSET(O208,-1,0),
    VLOOKUP($M208,$AP:$BB,MATCH($AX$1,$AP$1:$BB$1,0),0)+INT($E208*(VLOOKUP($M208,$AP:$BB,MATCH($AY$1,$AP$1:$BB$1,0),0)-VLOOKUP($M208,$AP:$BB,MATCH($AX$1,$AP$1:$BB$1,0),0)+1))),
"그외없음")))))</f>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22600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ca="1">IF(OR(ISNUMBER(N208),N208="삭제",ISBLANK(N208)),"",
IF(LEFT(N208,5)="Equip",IF(MID(N208,7,1)="4","전설",""),
IF(LEFT(N208,5)="Actor",IF(MID(N208,7,1)="2","전설",""),
"그외없음")))</f>
        <v/>
      </c>
      <c r="U208" t="s">
        <v>82</v>
      </c>
      <c r="V208" t="s">
        <v>186</v>
      </c>
      <c r="W208">
        <v>1</v>
      </c>
      <c r="X208" t="s">
        <v>125</v>
      </c>
      <c r="Z208">
        <v>900</v>
      </c>
      <c r="AA208" t="str">
        <f ca="1">IF(ISBLANK(AB208),"",
VLOOKUP(AB208,OFFSET(INDIRECT("$A:$B"),0,MATCH(AB$1&amp;"_Verify",INDIRECT("$1:$1"),0)-1),2,0)
)</f>
        <v>fe</v>
      </c>
      <c r="AB208" t="s">
        <v>82</v>
      </c>
      <c r="AC208" t="s">
        <v>253</v>
      </c>
      <c r="AD208">
        <v>1</v>
      </c>
      <c r="AE208" t="s">
        <v>125</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IF(OR(ISNUMBER(AC208),AC208="삭제",ISBLANK(AC208)),"",
IF(LEFT(AC208,5)="Equip",IF(MID(AC208,7,1)="4","전설",""),
IF(LEFT(AC208,5)="Actor",IF(MID(AC208,7,1)="2","전설",""),
"그외없음")))</f>
        <v/>
      </c>
      <c r="AJ208" t="str">
        <f>IF(ISBLANK($AB208),"",
IF(AND($B208&gt;=VLOOKUP($AB208,$AP:$AS,3,0),$B208&lt;=VLOOKUP($AB208,$AP:$AS,4,0)),"","슬롯타입이상"))</f>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ca="1">IF(ROW()=2,AN208,OFFSET(AM208,-1,0)&amp;IF(LEN(AN208)=0,"",","&amp;AN208))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v>
      </c>
      <c r="AN208" t="str">
        <f ca="1">IF(AL208&lt;&gt;1,"",
"{"""&amp;A$1&amp;""":"&amp;A208
&amp;","""&amp;B$1&amp;""":"&amp;B208
&amp;IF(LEN(AA208)=0,"",","""&amp;AA$1&amp;""":"""&amp;AA208&amp;"""")
&amp;IF(LEN(AC208)=0,"",","""&amp;AC$1&amp;""":"""&amp;AC208&amp;"""")
&amp;IF(LEN(AD208)=0,"",","""&amp;AD$1&amp;""":"&amp;AD208)
&amp;IF(LEN(AE208)=0,"",","""&amp;AE$1&amp;""":"""&amp;AE208&amp;"""")
&amp;IF(LEN(AF208)=0,"",","""&amp;AF$1&amp;""":"&amp;AF208)
&amp;IF(LEN(AG208)=0,"",","""&amp;AG$1&amp;""":"&amp;AG208)&amp;"}")</f>
        <v>{"dy":21,"sl":6,"tp":"fe","vl":"Equip7101","cn":1,"pt":"GO","pr":3900}</v>
      </c>
    </row>
    <row r="209" spans="1:40">
      <c r="A209">
        <v>21</v>
      </c>
      <c r="B209">
        <v>7</v>
      </c>
      <c r="C209">
        <f>IF(B209&lt;=9,0,
IF(B209=10,1,2))</f>
        <v>0</v>
      </c>
      <c r="D209">
        <f ca="1">RAND()</f>
        <v>0.98011380897825351</v>
      </c>
      <c r="E209">
        <f ca="1">RAND()</f>
        <v>0.27974891903654864</v>
      </c>
      <c r="F209">
        <f ca="1">RAND()</f>
        <v>0.7253865622097484</v>
      </c>
      <c r="G209">
        <f ca="1">RAND()</f>
        <v>0.26450034459763383</v>
      </c>
      <c r="H209">
        <f ca="1">RAND()</f>
        <v>0.89310785480383958</v>
      </c>
      <c r="I209">
        <f ca="1">RAND()</f>
        <v>0.19785119965376607</v>
      </c>
      <c r="M209" t="str">
        <f ca="1">IF(LEN(J209)&lt;&gt;0,J209,VLOOKUP(D209+$B209,$BJ:$BK,MATCH($BK$1,$BJ$1:$BK$1,0),1))</f>
        <v>지정 장비</v>
      </c>
      <c r="N209" t="str">
        <f ca="1">IF(LEN(K209)&lt;&gt;0,
  IF(LEN($J209)=0,"두 칸 모두 입력",
  IF($J209="지정 장비",K209,INDEX($CA:$CA,MATCH(K209,$CB:$CB,0)))),
IF($M209="삭제","삭제",
IF($M209="지정 장비",VLOOKUP($E209,OFFSET($BS:$BV,0,IF($B209=6,1,IF($B209=7,2,0))),MATCH($BV$1,OFFSET($BS$1:$BV$1,0,IF($B209=6,1,IF($B209=7,2,0))),0),1),
IF(OR($M209="캐릭터 상자 일반등급",$M209="캐릭터 상자 영웅등급"),"삭제",
IF(OR($M209="지정 캐릭터",$M209="지정 캐릭터 PP",IF(ISERROR(FIND("지정 캐릭터 LBP",$M209)),0,1)),
  IF(AND(OR($B209=10,$B209=11),$M209=OFFSET($M209,-1,0)),OFFSET(N209,-1,0),VLOOKUP($E209,$BZ:$CA,MATCH($CA$1,$BZ$1:$CA$1,0),1)),
IF(OR($M209="안 지정 캐릭터 영웅등급",$M209="안 지정 캐릭터 PP 일반등급",$M209="안 지정 캐릭터 PP 영웅등급"),
  IF(AND(OR($B209=10,$B209=11),$M209=OFFSET($M209,-1,0)),OFFSET(N209,-1,0),INT($E209*100000)),
"그외없음"))))))</f>
        <v>Equip3101</v>
      </c>
      <c r="O209">
        <f ca="1">IF(LEN(L209)&lt;&gt;0,
  IF(OR(LEN($J209)=0,LEN($K209)=0),"세 칸 모두 입력",L209),
IF($M209="삭제","삭제",
IF(OR($M209="지정 장비",$M209="캐릭터 상자 일반등급",$M209="캐릭터 상자 영웅등급",$M209="지정 캐릭터",IF(ISERROR(FIND("지정 캐릭터 LBP",$M209)),0,1),$M209="안 지정 캐릭터 영웅등급"),1,
IF($M209="지정 캐릭터 PP",
  IF(AND(OR($B209=10,$B209=11),$M209=OFFSET($M209,-1,0)),OFFSET(O209,-1,0),
    VLOOKUP($M209,$AP:$BB,MATCH($AX$1,$AP$1:$BB$1,0),0)+INT($E209*(VLOOKUP($M209,$AP:$BB,MATCH($AY$1,$AP$1:$BB$1,0),0)-VLOOKUP($M209,$AP:$BB,MATCH($AX$1,$AP$1:$BB$1,0),0)+1))),
IF(OR($M209="안 지정 캐릭터 PP 일반등급",$M209="안 지정 캐릭터 PP 영웅등급"),
  IF(AND(OR($B209=10,$B209=11),$M209=OFFSET($M209,-1,0)),OFFSET(O209,-1,0),
    VLOOKUP($M209,$AP:$BB,MATCH($AX$1,$AP$1:$BB$1,0),0)+INT($E209*(VLOOKUP($M209,$AP:$BB,MATCH($AY$1,$AP$1:$BB$1,0),0)-VLOOKUP($M209,$AP:$BB,MATCH($AX$1,$AP$1:$BB$1,0),0)+1))),
"그외없음")))))</f>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1100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ca="1">IF(OR(ISNUMBER(N209),N209="삭제",ISBLANK(N209)),"",
IF(LEFT(N209,5)="Equip",IF(MID(N209,7,1)="4","전설",""),
IF(LEFT(N209,5)="Actor",IF(MID(N209,7,1)="2","전설",""),
"그외없음")))</f>
        <v/>
      </c>
      <c r="U209" t="s">
        <v>82</v>
      </c>
      <c r="V209" t="s">
        <v>194</v>
      </c>
      <c r="W209">
        <v>1</v>
      </c>
      <c r="X209" t="s">
        <v>125</v>
      </c>
      <c r="Z209">
        <v>7800</v>
      </c>
      <c r="AA209" t="str">
        <f ca="1">IF(ISBLANK(AB209),"",
VLOOKUP(AB209,OFFSET(INDIRECT("$A:$B"),0,MATCH(AB$1&amp;"_Verify",INDIRECT("$1:$1"),0)-1),2,0)
)</f>
        <v>fe</v>
      </c>
      <c r="AB209" t="s">
        <v>82</v>
      </c>
      <c r="AC209" t="s">
        <v>458</v>
      </c>
      <c r="AD209">
        <v>1</v>
      </c>
      <c r="AE209" t="s">
        <v>125</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IF(OR(ISNUMBER(AC209),AC209="삭제",ISBLANK(AC209)),"",
IF(LEFT(AC209,5)="Equip",IF(MID(AC209,7,1)="4","전설",""),
IF(LEFT(AC209,5)="Actor",IF(MID(AC209,7,1)="2","전설",""),
"그외없음")))</f>
        <v/>
      </c>
      <c r="AJ209" t="str">
        <f>IF(ISBLANK($AB209),"",
IF(AND($B209&gt;=VLOOKUP($AB209,$AP:$AS,3,0),$B209&lt;=VLOOKUP($AB209,$AP:$AS,4,0)),"","슬롯타입이상"))</f>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흑진주 칼날</v>
      </c>
      <c r="AL209">
        <v>1</v>
      </c>
      <c r="AM209" t="str">
        <f ca="1">IF(ROW()=2,AN209,OFFSET(AM209,-1,0)&amp;IF(LEN(AN209)=0,"",","&amp;AN209))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v>
      </c>
      <c r="AN209" t="str">
        <f ca="1">IF(AL209&lt;&gt;1,"",
"{"""&amp;A$1&amp;""":"&amp;A209
&amp;","""&amp;B$1&amp;""":"&amp;B209
&amp;IF(LEN(AA209)=0,"",","""&amp;AA$1&amp;""":"""&amp;AA209&amp;"""")
&amp;IF(LEN(AC209)=0,"",","""&amp;AC$1&amp;""":"""&amp;AC209&amp;"""")
&amp;IF(LEN(AD209)=0,"",","""&amp;AD$1&amp;""":"&amp;AD209)
&amp;IF(LEN(AE209)=0,"",","""&amp;AE$1&amp;""":"""&amp;AE209&amp;"""")
&amp;IF(LEN(AF209)=0,"",","""&amp;AF$1&amp;""":"&amp;AF209)
&amp;IF(LEN(AG209)=0,"",","""&amp;AG$1&amp;""":"&amp;AG209)&amp;"}")</f>
        <v>{"dy":21,"sl":7,"tp":"fe","vl":"Equip1302","cn":1,"pt":"GO","pr":7800}</v>
      </c>
    </row>
    <row r="210" spans="1:40">
      <c r="A210">
        <v>21</v>
      </c>
      <c r="B210">
        <v>8</v>
      </c>
      <c r="C210">
        <f>IF(B210&lt;=9,0,
IF(B210=10,1,2))</f>
        <v>0</v>
      </c>
      <c r="D210">
        <f ca="1">RAND()</f>
        <v>0.73285317611765766</v>
      </c>
      <c r="E210">
        <f ca="1">RAND()</f>
        <v>7.7874439994007894E-2</v>
      </c>
      <c r="F210">
        <f ca="1">RAND()</f>
        <v>5.2657858248948752E-2</v>
      </c>
      <c r="G210">
        <f ca="1">RAND()</f>
        <v>0.42240665097760888</v>
      </c>
      <c r="H210">
        <f ca="1">RAND()</f>
        <v>0.13227121460936875</v>
      </c>
      <c r="I210">
        <f ca="1">RAND()</f>
        <v>1.6044926165679541E-2</v>
      </c>
      <c r="M210" t="str">
        <f ca="1">IF(LEN(J210)&lt;&gt;0,J210,VLOOKUP(D210+$B210,$BJ:$BK,MATCH($BK$1,$BJ$1:$BK$1,0),1))</f>
        <v>삭제</v>
      </c>
      <c r="N210" t="str">
        <f ca="1">IF(LEN(K210)&lt;&gt;0,
  IF(LEN($J210)=0,"두 칸 모두 입력",
  IF($J210="지정 장비",K210,INDEX($CA:$CA,MATCH(K210,$CB:$CB,0)))),
IF($M210="삭제","삭제",
IF($M210="지정 장비",VLOOKUP($E210,OFFSET($BS:$BV,0,IF($B210=6,1,IF($B210=7,2,0))),MATCH($BV$1,OFFSET($BS$1:$BV$1,0,IF($B210=6,1,IF($B210=7,2,0))),0),1),
IF(OR($M210="캐릭터 상자 일반등급",$M210="캐릭터 상자 영웅등급"),"삭제",
IF(OR($M210="지정 캐릭터",$M210="지정 캐릭터 PP",IF(ISERROR(FIND("지정 캐릭터 LBP",$M210)),0,1)),
  IF(AND(OR($B210=10,$B210=11),$M210=OFFSET($M210,-1,0)),OFFSET(N210,-1,0),VLOOKUP($E210,$BZ:$CA,MATCH($CA$1,$BZ$1:$CA$1,0),1)),
IF(OR($M210="안 지정 캐릭터 영웅등급",$M210="안 지정 캐릭터 PP 일반등급",$M210="안 지정 캐릭터 PP 영웅등급"),
  IF(AND(OR($B210=10,$B210=11),$M210=OFFSET($M210,-1,0)),OFFSET(N210,-1,0),INT($E210*100000)),
"그외없음"))))))</f>
        <v>삭제</v>
      </c>
      <c r="O210" t="str">
        <f ca="1">IF(LEN(L210)&lt;&gt;0,
  IF(OR(LEN($J210)=0,LEN($K210)=0),"세 칸 모두 입력",L210),
IF($M210="삭제","삭제",
IF(OR($M210="지정 장비",$M210="캐릭터 상자 일반등급",$M210="캐릭터 상자 영웅등급",$M210="지정 캐릭터",IF(ISERROR(FIND("지정 캐릭터 LBP",$M210)),0,1),$M210="안 지정 캐릭터 영웅등급"),1,
IF($M210="지정 캐릭터 PP",
  IF(AND(OR($B210=10,$B210=11),$M210=OFFSET($M210,-1,0)),OFFSET(O210,-1,0),
    VLOOKUP($M210,$AP:$BB,MATCH($AX$1,$AP$1:$BB$1,0),0)+INT($E210*(VLOOKUP($M210,$AP:$BB,MATCH($AY$1,$AP$1:$BB$1,0),0)-VLOOKUP($M210,$AP:$BB,MATCH($AX$1,$AP$1:$BB$1,0),0)+1))),
IF(OR($M210="안 지정 캐릭터 PP 일반등급",$M210="안 지정 캐릭터 PP 영웅등급"),
  IF(AND(OR($B210=10,$B210=11),$M210=OFFSET($M210,-1,0)),OFFSET(O210,-1,0),
    VLOOKUP($M210,$AP:$BB,MATCH($AX$1,$AP$1:$BB$1,0),0)+INT($E210*(VLOOKUP($M210,$AP:$BB,MATCH($AY$1,$AP$1:$BB$1,0),0)-VLOOKUP($M210,$AP:$BB,MATCH($AX$1,$AP$1:$BB$1,0),0)+1))),
"그외없음")))))</f>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ca="1">IF(OR(ISNUMBER(N210),N210="삭제",ISBLANK(N210)),"",
IF(LEFT(N210,5)="Equip",IF(MID(N210,7,1)="4","전설",""),
IF(LEFT(N210,5)="Actor",IF(MID(N210,7,1)="2","전설",""),
"그외없음")))</f>
        <v/>
      </c>
      <c r="AA210" t="str">
        <f ca="1">IF(ISBLANK(AB210),"",
VLOOKUP(AB210,OFFSET(INDIRECT("$A:$B"),0,MATCH(AB$1&amp;"_Verify",INDIRECT("$1:$1"),0)-1),2,0)
)</f>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IF(OR(ISNUMBER(AC210),AC210="삭제",ISBLANK(AC210)),"",
IF(LEFT(AC210,5)="Equip",IF(MID(AC210,7,1)="4","전설",""),
IF(LEFT(AC210,5)="Actor",IF(MID(AC210,7,1)="2","전설",""),
"그외없음")))</f>
        <v/>
      </c>
      <c r="AJ210" t="str">
        <f>IF(ISBLANK($AB210),"",
IF(AND($B210&gt;=VLOOKUP($AB210,$AP:$AS,3,0),$B210&lt;=VLOOKUP($AB210,$AP:$AS,4,0)),"","슬롯타입이상"))</f>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ca="1">IF(ROW()=2,AN210,OFFSET(AM210,-1,0)&amp;IF(LEN(AN210)=0,"",","&amp;AN210))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v>
      </c>
      <c r="AN210" t="str">
        <f ca="1">IF(AL210&lt;&gt;1,"",
"{"""&amp;A$1&amp;""":"&amp;A210
&amp;","""&amp;B$1&amp;""":"&amp;B210
&amp;IF(LEN(AA210)=0,"",","""&amp;AA$1&amp;""":"""&amp;AA210&amp;"""")
&amp;IF(LEN(AC210)=0,"",","""&amp;AC$1&amp;""":"""&amp;AC210&amp;"""")
&amp;IF(LEN(AD210)=0,"",","""&amp;AD$1&amp;""":"&amp;AD210)
&amp;IF(LEN(AE210)=0,"",","""&amp;AE$1&amp;""":"""&amp;AE210&amp;"""")
&amp;IF(LEN(AF210)=0,"",","""&amp;AF$1&amp;""":"&amp;AF210)
&amp;IF(LEN(AG210)=0,"",","""&amp;AG$1&amp;""":"&amp;AG210)&amp;"}")</f>
        <v>{"dy":21,"sl":8}</v>
      </c>
    </row>
    <row r="211" spans="1:40">
      <c r="A211">
        <v>21</v>
      </c>
      <c r="B211">
        <v>9</v>
      </c>
      <c r="C211">
        <f>IF(B211&lt;=9,0,
IF(B211=10,1,2))</f>
        <v>0</v>
      </c>
      <c r="D211">
        <f ca="1">RAND()</f>
        <v>0.3052091799198986</v>
      </c>
      <c r="E211">
        <f ca="1">RAND()</f>
        <v>0.80511226728692398</v>
      </c>
      <c r="F211">
        <f ca="1">RAND()</f>
        <v>0.53502723571689559</v>
      </c>
      <c r="G211">
        <f ca="1">RAND()</f>
        <v>0.4578066970817054</v>
      </c>
      <c r="H211">
        <f ca="1">RAND()</f>
        <v>0.95298190939417615</v>
      </c>
      <c r="I211">
        <f ca="1">RAND()</f>
        <v>0.37042497722350898</v>
      </c>
      <c r="M211" t="str">
        <f ca="1">IF(LEN(J211)&lt;&gt;0,J211,VLOOKUP(D211+$B211,$BJ:$BK,MATCH($BK$1,$BJ$1:$BK$1,0),1))</f>
        <v>삭제</v>
      </c>
      <c r="N211" t="str">
        <f ca="1">IF(LEN(K211)&lt;&gt;0,
  IF(LEN($J211)=0,"두 칸 모두 입력",
  IF($J211="지정 장비",K211,INDEX($CA:$CA,MATCH(K211,$CB:$CB,0)))),
IF($M211="삭제","삭제",
IF($M211="지정 장비",VLOOKUP($E211,OFFSET($BS:$BV,0,IF($B211=6,1,IF($B211=7,2,0))),MATCH($BV$1,OFFSET($BS$1:$BV$1,0,IF($B211=6,1,IF($B211=7,2,0))),0),1),
IF(OR($M211="캐릭터 상자 일반등급",$M211="캐릭터 상자 영웅등급"),"삭제",
IF(OR($M211="지정 캐릭터",$M211="지정 캐릭터 PP",IF(ISERROR(FIND("지정 캐릭터 LBP",$M211)),0,1)),
  IF(AND(OR($B211=10,$B211=11),$M211=OFFSET($M211,-1,0)),OFFSET(N211,-1,0),VLOOKUP($E211,$BZ:$CA,MATCH($CA$1,$BZ$1:$CA$1,0),1)),
IF(OR($M211="안 지정 캐릭터 영웅등급",$M211="안 지정 캐릭터 PP 일반등급",$M211="안 지정 캐릭터 PP 영웅등급"),
  IF(AND(OR($B211=10,$B211=11),$M211=OFFSET($M211,-1,0)),OFFSET(N211,-1,0),INT($E211*100000)),
"그외없음"))))))</f>
        <v>삭제</v>
      </c>
      <c r="O211" t="str">
        <f ca="1">IF(LEN(L211)&lt;&gt;0,
  IF(OR(LEN($J211)=0,LEN($K211)=0),"세 칸 모두 입력",L211),
IF($M211="삭제","삭제",
IF(OR($M211="지정 장비",$M211="캐릭터 상자 일반등급",$M211="캐릭터 상자 영웅등급",$M211="지정 캐릭터",IF(ISERROR(FIND("지정 캐릭터 LBP",$M211)),0,1),$M211="안 지정 캐릭터 영웅등급"),1,
IF($M211="지정 캐릭터 PP",
  IF(AND(OR($B211=10,$B211=11),$M211=OFFSET($M211,-1,0)),OFFSET(O211,-1,0),
    VLOOKUP($M211,$AP:$BB,MATCH($AX$1,$AP$1:$BB$1,0),0)+INT($E211*(VLOOKUP($M211,$AP:$BB,MATCH($AY$1,$AP$1:$BB$1,0),0)-VLOOKUP($M211,$AP:$BB,MATCH($AX$1,$AP$1:$BB$1,0),0)+1))),
IF(OR($M211="안 지정 캐릭터 PP 일반등급",$M211="안 지정 캐릭터 PP 영웅등급"),
  IF(AND(OR($B211=10,$B211=11),$M211=OFFSET($M211,-1,0)),OFFSET(O211,-1,0),
    VLOOKUP($M211,$AP:$BB,MATCH($AX$1,$AP$1:$BB$1,0),0)+INT($E211*(VLOOKUP($M211,$AP:$BB,MATCH($AY$1,$AP$1:$BB$1,0),0)-VLOOKUP($M211,$AP:$BB,MATCH($AX$1,$AP$1:$BB$1,0),0)+1))),
"그외없음")))))</f>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ca="1">IF(OR(ISNUMBER(N211),N211="삭제",ISBLANK(N211)),"",
IF(LEFT(N211,5)="Equip",IF(MID(N211,7,1)="4","전설",""),
IF(LEFT(N211,5)="Actor",IF(MID(N211,7,1)="2","전설",""),
"그외없음")))</f>
        <v/>
      </c>
      <c r="AA211" t="str">
        <f ca="1">IF(ISBLANK(AB211),"",
VLOOKUP(AB211,OFFSET(INDIRECT("$A:$B"),0,MATCH(AB$1&amp;"_Verify",INDIRECT("$1:$1"),0)-1),2,0)
)</f>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IF(OR(ISNUMBER(AC211),AC211="삭제",ISBLANK(AC211)),"",
IF(LEFT(AC211,5)="Equip",IF(MID(AC211,7,1)="4","전설",""),
IF(LEFT(AC211,5)="Actor",IF(MID(AC211,7,1)="2","전설",""),
"그외없음")))</f>
        <v/>
      </c>
      <c r="AJ211" t="str">
        <f>IF(ISBLANK($AB211),"",
IF(AND($B211&gt;=VLOOKUP($AB211,$AP:$AS,3,0),$B211&lt;=VLOOKUP($AB211,$AP:$AS,4,0)),"","슬롯타입이상"))</f>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ca="1">IF(ROW()=2,AN211,OFFSET(AM211,-1,0)&amp;IF(LEN(AN211)=0,"",","&amp;AN211))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v>
      </c>
      <c r="AN211" t="str">
        <f ca="1">IF(AL211&lt;&gt;1,"",
"{"""&amp;A$1&amp;""":"&amp;A211
&amp;","""&amp;B$1&amp;""":"&amp;B211
&amp;IF(LEN(AA211)=0,"",","""&amp;AA$1&amp;""":"""&amp;AA211&amp;"""")
&amp;IF(LEN(AC211)=0,"",","""&amp;AC$1&amp;""":"""&amp;AC211&amp;"""")
&amp;IF(LEN(AD211)=0,"",","""&amp;AD$1&amp;""":"&amp;AD211)
&amp;IF(LEN(AE211)=0,"",","""&amp;AE$1&amp;""":"""&amp;AE211&amp;"""")
&amp;IF(LEN(AF211)=0,"",","""&amp;AF$1&amp;""":"&amp;AF211)
&amp;IF(LEN(AG211)=0,"",","""&amp;AG$1&amp;""":"&amp;AG211)&amp;"}")</f>
        <v>{"dy":21,"sl":9}</v>
      </c>
    </row>
    <row r="212" spans="1:40">
      <c r="A212">
        <v>22</v>
      </c>
      <c r="B212">
        <v>0</v>
      </c>
      <c r="C212">
        <f>IF(B212&lt;=9,0,
IF(B212=10,1,2))</f>
        <v>0</v>
      </c>
      <c r="D212">
        <f ca="1">RAND()</f>
        <v>3.7574024068521394E-2</v>
      </c>
      <c r="E212">
        <f ca="1">RAND()</f>
        <v>0.37548409627974633</v>
      </c>
      <c r="F212">
        <f ca="1">RAND()</f>
        <v>0.52107197566625374</v>
      </c>
      <c r="G212">
        <f ca="1">RAND()</f>
        <v>0.49874264465100127</v>
      </c>
      <c r="H212">
        <f ca="1">RAND()</f>
        <v>0.14308169546722838</v>
      </c>
      <c r="I212">
        <f ca="1">RAND()</f>
        <v>0.48111993824870847</v>
      </c>
      <c r="M212" t="str">
        <f ca="1">IF(LEN(J212)&lt;&gt;0,J212,VLOOKUP(D212+$B212,$BJ:$BK,MATCH($BK$1,$BJ$1:$BK$1,0),1))</f>
        <v>지정 장비</v>
      </c>
      <c r="N212" t="str">
        <f ca="1">IF(LEN(K212)&lt;&gt;0,
  IF(LEN($J212)=0,"두 칸 모두 입력",
  IF($J212="지정 장비",K212,INDEX($CA:$CA,MATCH(K212,$CB:$CB,0)))),
IF($M212="삭제","삭제",
IF($M212="지정 장비",VLOOKUP($E212,OFFSET($BS:$BV,0,IF($B212=6,1,IF($B212=7,2,0))),MATCH($BV$1,OFFSET($BS$1:$BV$1,0,IF($B212=6,1,IF($B212=7,2,0))),0),1),
IF(OR($M212="캐릭터 상자 일반등급",$M212="캐릭터 상자 영웅등급"),"삭제",
IF(OR($M212="지정 캐릭터",$M212="지정 캐릭터 PP",IF(ISERROR(FIND("지정 캐릭터 LBP",$M212)),0,1)),
  IF(AND(OR($B212=10,$B212=11),$M212=OFFSET($M212,-1,0)),OFFSET(N212,-1,0),VLOOKUP($E212,$BZ:$CA,MATCH($CA$1,$BZ$1:$CA$1,0),1)),
IF(OR($M212="안 지정 캐릭터 영웅등급",$M212="안 지정 캐릭터 PP 일반등급",$M212="안 지정 캐릭터 PP 영웅등급"),
  IF(AND(OR($B212=10,$B212=11),$M212=OFFSET($M212,-1,0)),OFFSET(N212,-1,0),INT($E212*100000)),
"그외없음"))))))</f>
        <v>Equip3101</v>
      </c>
      <c r="O212">
        <f ca="1">IF(LEN(L212)&lt;&gt;0,
  IF(OR(LEN($J212)=0,LEN($K212)=0),"세 칸 모두 입력",L212),
IF($M212="삭제","삭제",
IF(OR($M212="지정 장비",$M212="캐릭터 상자 일반등급",$M212="캐릭터 상자 영웅등급",$M212="지정 캐릭터",IF(ISERROR(FIND("지정 캐릭터 LBP",$M212)),0,1),$M212="안 지정 캐릭터 영웅등급"),1,
IF($M212="지정 캐릭터 PP",
  IF(AND(OR($B212=10,$B212=11),$M212=OFFSET($M212,-1,0)),OFFSET(O212,-1,0),
    VLOOKUP($M212,$AP:$BB,MATCH($AX$1,$AP$1:$BB$1,0),0)+INT($E212*(VLOOKUP($M212,$AP:$BB,MATCH($AY$1,$AP$1:$BB$1,0),0)-VLOOKUP($M212,$AP:$BB,MATCH($AX$1,$AP$1:$BB$1,0),0)+1))),
IF(OR($M212="안 지정 캐릭터 PP 일반등급",$M212="안 지정 캐릭터 PP 영웅등급"),
  IF(AND(OR($B212=10,$B212=11),$M212=OFFSET($M212,-1,0)),OFFSET(O212,-1,0),
    VLOOKUP($M212,$AP:$BB,MATCH($AX$1,$AP$1:$BB$1,0),0)+INT($E212*(VLOOKUP($M212,$AP:$BB,MATCH($AY$1,$AP$1:$BB$1,0),0)-VLOOKUP($M212,$AP:$BB,MATCH($AX$1,$AP$1:$BB$1,0),0)+1))),
"그외없음")))))</f>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1200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ca="1">IF(OR(ISNUMBER(N212),N212="삭제",ISBLANK(N212)),"",
IF(LEFT(N212,5)="Equip",IF(MID(N212,7,1)="4","전설",""),
IF(LEFT(N212,5)="Actor",IF(MID(N212,7,1)="2","전설",""),
"그외없음")))</f>
        <v/>
      </c>
      <c r="U212" t="s">
        <v>82</v>
      </c>
      <c r="V212" t="s">
        <v>178</v>
      </c>
      <c r="W212">
        <v>1</v>
      </c>
      <c r="X212" t="s">
        <v>125</v>
      </c>
      <c r="Z212">
        <v>1400</v>
      </c>
      <c r="AA212" t="str">
        <f ca="1">IF(ISBLANK(AB212),"",
VLOOKUP(AB212,OFFSET(INDIRECT("$A:$B"),0,MATCH(AB$1&amp;"_Verify",INDIRECT("$1:$1"),0)-1),2,0)
)</f>
        <v>upn</v>
      </c>
      <c r="AB212" t="s">
        <v>92</v>
      </c>
      <c r="AC212">
        <v>82746</v>
      </c>
      <c r="AD212">
        <v>12</v>
      </c>
      <c r="AE212" t="s">
        <v>125</v>
      </c>
      <c r="AG212">
        <v>3600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IF(OR(ISNUMBER(AC212),AC212="삭제",ISBLANK(AC212)),"",
IF(LEFT(AC212,5)="Equip",IF(MID(AC212,7,1)="4","전설",""),
IF(LEFT(AC212,5)="Actor",IF(MID(AC212,7,1)="2","전설",""),
"그외없음")))</f>
        <v/>
      </c>
      <c r="AJ212" t="str">
        <f>IF(ISBLANK($AB212),"",
IF(AND($B212&gt;=VLOOKUP($AB212,$AP:$AS,3,0),$B212&lt;=VLOOKUP($AB212,$AP:$AS,4,0)),"","슬롯타입이상"))</f>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ca="1">IF(ROW()=2,AN212,OFFSET(AM212,-1,0)&amp;IF(LEN(AN212)=0,"",","&amp;AN212))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v>
      </c>
      <c r="AN212" t="str">
        <f ca="1">IF(AL212&lt;&gt;1,"",
"{"""&amp;A$1&amp;""":"&amp;A212
&amp;","""&amp;B$1&amp;""":"&amp;B212
&amp;IF(LEN(AA212)=0,"",","""&amp;AA$1&amp;""":"""&amp;AA212&amp;"""")
&amp;IF(LEN(AC212)=0,"",","""&amp;AC$1&amp;""":"""&amp;AC212&amp;"""")
&amp;IF(LEN(AD212)=0,"",","""&amp;AD$1&amp;""":"&amp;AD212)
&amp;IF(LEN(AE212)=0,"",","""&amp;AE$1&amp;""":"""&amp;AE212&amp;"""")
&amp;IF(LEN(AF212)=0,"",","""&amp;AF$1&amp;""":"&amp;AF212)
&amp;IF(LEN(AG212)=0,"",","""&amp;AG$1&amp;""":"&amp;AG212)&amp;"}")</f>
        <v>{"dy":22,"sl":0,"tp":"upn","vl":"82746","cn":12,"pt":"GO","pr":3600}</v>
      </c>
    </row>
    <row r="213" spans="1:40">
      <c r="A213">
        <v>22</v>
      </c>
      <c r="B213">
        <v>1</v>
      </c>
      <c r="C213">
        <f>IF(B213&lt;=9,0,
IF(B213=10,1,2))</f>
        <v>0</v>
      </c>
      <c r="D213">
        <f ca="1">RAND()</f>
        <v>0.57206244537301387</v>
      </c>
      <c r="E213">
        <f ca="1">RAND()</f>
        <v>0.58375840903378662</v>
      </c>
      <c r="F213">
        <f ca="1">RAND()</f>
        <v>0.20433244161226782</v>
      </c>
      <c r="G213">
        <f ca="1">RAND()</f>
        <v>0.34566031291684252</v>
      </c>
      <c r="H213">
        <f ca="1">RAND()</f>
        <v>0.78526530367867564</v>
      </c>
      <c r="I213">
        <f ca="1">RAND()</f>
        <v>0.68573733003109305</v>
      </c>
      <c r="M213" t="str">
        <f ca="1">IF(LEN(J213)&lt;&gt;0,J213,VLOOKUP(D213+$B213,$BJ:$BK,MATCH($BK$1,$BJ$1:$BK$1,0),1))</f>
        <v>지정 장비</v>
      </c>
      <c r="N213" t="str">
        <f ca="1">IF(LEN(K213)&lt;&gt;0,
  IF(LEN($J213)=0,"두 칸 모두 입력",
  IF($J213="지정 장비",K213,INDEX($CA:$CA,MATCH(K213,$CB:$CB,0)))),
IF($M213="삭제","삭제",
IF($M213="지정 장비",VLOOKUP($E213,OFFSET($BS:$BV,0,IF($B213=6,1,IF($B213=7,2,0))),MATCH($BV$1,OFFSET($BS$1:$BV$1,0,IF($B213=6,1,IF($B213=7,2,0))),0),1),
IF(OR($M213="캐릭터 상자 일반등급",$M213="캐릭터 상자 영웅등급"),"삭제",
IF(OR($M213="지정 캐릭터",$M213="지정 캐릭터 PP",IF(ISERROR(FIND("지정 캐릭터 LBP",$M213)),0,1)),
  IF(AND(OR($B213=10,$B213=11),$M213=OFFSET($M213,-1,0)),OFFSET(N213,-1,0),VLOOKUP($E213,$BZ:$CA,MATCH($CA$1,$BZ$1:$CA$1,0),1)),
IF(OR($M213="안 지정 캐릭터 영웅등급",$M213="안 지정 캐릭터 PP 일반등급",$M213="안 지정 캐릭터 PP 영웅등급"),
  IF(AND(OR($B213=10,$B213=11),$M213=OFFSET($M213,-1,0)),OFFSET(N213,-1,0),INT($E213*100000)),
"그외없음"))))))</f>
        <v>Equip5002</v>
      </c>
      <c r="O213">
        <f ca="1">IF(LEN(L213)&lt;&gt;0,
  IF(OR(LEN($J213)=0,LEN($K213)=0),"세 칸 모두 입력",L213),
IF($M213="삭제","삭제",
IF(OR($M213="지정 장비",$M213="캐릭터 상자 일반등급",$M213="캐릭터 상자 영웅등급",$M213="지정 캐릭터",IF(ISERROR(FIND("지정 캐릭터 LBP",$M213)),0,1),$M213="안 지정 캐릭터 영웅등급"),1,
IF($M213="지정 캐릭터 PP",
  IF(AND(OR($B213=10,$B213=11),$M213=OFFSET($M213,-1,0)),OFFSET(O213,-1,0),
    VLOOKUP($M213,$AP:$BB,MATCH($AX$1,$AP$1:$BB$1,0),0)+INT($E213*(VLOOKUP($M213,$AP:$BB,MATCH($AY$1,$AP$1:$BB$1,0),0)-VLOOKUP($M213,$AP:$BB,MATCH($AX$1,$AP$1:$BB$1,0),0)+1))),
IF(OR($M213="안 지정 캐릭터 PP 일반등급",$M213="안 지정 캐릭터 PP 영웅등급"),
  IF(AND(OR($B213=10,$B213=11),$M213=OFFSET($M213,-1,0)),OFFSET(O213,-1,0),
    VLOOKUP($M213,$AP:$BB,MATCH($AX$1,$AP$1:$BB$1,0),0)+INT($E213*(VLOOKUP($M213,$AP:$BB,MATCH($AY$1,$AP$1:$BB$1,0),0)-VLOOKUP($M213,$AP:$BB,MATCH($AX$1,$AP$1:$BB$1,0),0)+1))),
"그외없음")))))</f>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800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ca="1">IF(OR(ISNUMBER(N213),N213="삭제",ISBLANK(N213)),"",
IF(LEFT(N213,5)="Equip",IF(MID(N213,7,1)="4","전설",""),
IF(LEFT(N213,5)="Actor",IF(MID(N213,7,1)="2","전설",""),
"그외없음")))</f>
        <v/>
      </c>
      <c r="U213" t="s">
        <v>82</v>
      </c>
      <c r="V213" t="s">
        <v>293</v>
      </c>
      <c r="W213">
        <v>1</v>
      </c>
      <c r="X213" t="s">
        <v>125</v>
      </c>
      <c r="Z213">
        <v>5000</v>
      </c>
      <c r="AA213" t="str">
        <f ca="1">IF(ISBLANK(AB213),"",
VLOOKUP(AB213,OFFSET(INDIRECT("$A:$B"),0,MATCH(AB$1&amp;"_Verify",INDIRECT("$1:$1"),0)-1),2,0)
)</f>
        <v>fe</v>
      </c>
      <c r="AB213" t="s">
        <v>82</v>
      </c>
      <c r="AC213" t="s">
        <v>397</v>
      </c>
      <c r="AD213">
        <v>1</v>
      </c>
      <c r="AE213" t="s">
        <v>129</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IF(OR(ISNUMBER(AC213),AC213="삭제",ISBLANK(AC213)),"",
IF(LEFT(AC213,5)="Equip",IF(MID(AC213,7,1)="4","전설",""),
IF(LEFT(AC213,5)="Actor",IF(MID(AC213,7,1)="2","전설",""),
"그외없음")))</f>
        <v/>
      </c>
      <c r="AJ213" t="str">
        <f>IF(ISBLANK($AB213),"",
IF(AND($B213&gt;=VLOOKUP($AB213,$AP:$AS,3,0),$B213&lt;=VLOOKUP($AB213,$AP:$AS,4,0)),"","슬롯타입이상"))</f>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홍연의 해머</v>
      </c>
      <c r="AL213">
        <v>1</v>
      </c>
      <c r="AM213" t="str">
        <f ca="1">IF(ROW()=2,AN213,OFFSET(AM213,-1,0)&amp;IF(LEN(AN213)=0,"",","&amp;AN213))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v>
      </c>
      <c r="AN213" t="str">
        <f ca="1">IF(AL213&lt;&gt;1,"",
"{"""&amp;A$1&amp;""":"&amp;A213
&amp;","""&amp;B$1&amp;""":"&amp;B213
&amp;IF(LEN(AA213)=0,"",","""&amp;AA$1&amp;""":"""&amp;AA213&amp;"""")
&amp;IF(LEN(AC213)=0,"",","""&amp;AC$1&amp;""":"""&amp;AC213&amp;"""")
&amp;IF(LEN(AD213)=0,"",","""&amp;AD$1&amp;""":"&amp;AD213)
&amp;IF(LEN(AE213)=0,"",","""&amp;AE$1&amp;""":"""&amp;AE213&amp;"""")
&amp;IF(LEN(AF213)=0,"",","""&amp;AF$1&amp;""":"&amp;AF213)
&amp;IF(LEN(AG213)=0,"",","""&amp;AG$1&amp;""":"&amp;AG213)&amp;"}")</f>
        <v>{"dy":22,"sl":1,"tp":"fe","vl":"Equip4301","cn":1,"pt":"DI","pr":10}</v>
      </c>
    </row>
    <row r="214" spans="1:40">
      <c r="A214">
        <v>22</v>
      </c>
      <c r="B214">
        <v>2</v>
      </c>
      <c r="C214">
        <f>IF(B214&lt;=9,0,
IF(B214=10,1,2))</f>
        <v>0</v>
      </c>
      <c r="D214">
        <f ca="1">RAND()</f>
        <v>0.47280344208174674</v>
      </c>
      <c r="E214">
        <f ca="1">RAND()</f>
        <v>0.96057853681395311</v>
      </c>
      <c r="F214">
        <f ca="1">RAND()</f>
        <v>0.95506570459115414</v>
      </c>
      <c r="G214">
        <f ca="1">RAND()</f>
        <v>0.56319013146731756</v>
      </c>
      <c r="H214">
        <f ca="1">RAND()</f>
        <v>0.44721206165287808</v>
      </c>
      <c r="I214">
        <f ca="1">RAND()</f>
        <v>0.43120901101582954</v>
      </c>
      <c r="M214" t="str">
        <f ca="1">IF(LEN(J214)&lt;&gt;0,J214,VLOOKUP(D214+$B214,$BJ:$BK,MATCH($BK$1,$BJ$1:$BK$1,0),1))</f>
        <v>안 지정 캐릭터 PP 영웅등급</v>
      </c>
      <c r="N214">
        <f ca="1">IF(LEN(K214)&lt;&gt;0,
  IF(LEN($J214)=0,"두 칸 모두 입력",
  IF($J214="지정 장비",K214,INDEX($CA:$CA,MATCH(K214,$CB:$CB,0)))),
IF($M214="삭제","삭제",
IF($M214="지정 장비",VLOOKUP($E214,OFFSET($BS:$BV,0,IF($B214=6,1,IF($B214=7,2,0))),MATCH($BV$1,OFFSET($BS$1:$BV$1,0,IF($B214=6,1,IF($B214=7,2,0))),0),1),
IF(OR($M214="캐릭터 상자 일반등급",$M214="캐릭터 상자 영웅등급"),"삭제",
IF(OR($M214="지정 캐릭터",$M214="지정 캐릭터 PP",IF(ISERROR(FIND("지정 캐릭터 LBP",$M214)),0,1)),
  IF(AND(OR($B214=10,$B214=11),$M214=OFFSET($M214,-1,0)),OFFSET(N214,-1,0),VLOOKUP($E214,$BZ:$CA,MATCH($CA$1,$BZ$1:$CA$1,0),1)),
IF(OR($M214="안 지정 캐릭터 영웅등급",$M214="안 지정 캐릭터 PP 일반등급",$M214="안 지정 캐릭터 PP 영웅등급"),
  IF(AND(OR($B214=10,$B214=11),$M214=OFFSET($M214,-1,0)),OFFSET(N214,-1,0),INT($E214*100000)),
"그외없음"))))))</f>
        <v>96057</v>
      </c>
      <c r="O214">
        <f ca="1">IF(LEN(L214)&lt;&gt;0,
  IF(OR(LEN($J214)=0,LEN($K214)=0),"세 칸 모두 입력",L214),
IF($M214="삭제","삭제",
IF(OR($M214="지정 장비",$M214="캐릭터 상자 일반등급",$M214="캐릭터 상자 영웅등급",$M214="지정 캐릭터",IF(ISERROR(FIND("지정 캐릭터 LBP",$M214)),0,1),$M214="안 지정 캐릭터 영웅등급"),1,
IF($M214="지정 캐릭터 PP",
  IF(AND(OR($B214=10,$B214=11),$M214=OFFSET($M214,-1,0)),OFFSET(O214,-1,0),
    VLOOKUP($M214,$AP:$BB,MATCH($AX$1,$AP$1:$BB$1,0),0)+INT($E214*(VLOOKUP($M214,$AP:$BB,MATCH($AY$1,$AP$1:$BB$1,0),0)-VLOOKUP($M214,$AP:$BB,MATCH($AX$1,$AP$1:$BB$1,0),0)+1))),
IF(OR($M214="안 지정 캐릭터 PP 일반등급",$M214="안 지정 캐릭터 PP 영웅등급"),
  IF(AND(OR($B214=10,$B214=11),$M214=OFFSET($M214,-1,0)),OFFSET(O214,-1,0),
    VLOOKUP($M214,$AP:$BB,MATCH($AX$1,$AP$1:$BB$1,0),0)+INT($E214*(VLOOKUP($M214,$AP:$BB,MATCH($AY$1,$AP$1:$BB$1,0),0)-VLOOKUP($M214,$AP:$BB,MATCH($AX$1,$AP$1:$BB$1,0),0)+1))),
"그외없음")))))</f>
        <v>14</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4200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ca="1">IF(OR(ISNUMBER(N214),N214="삭제",ISBLANK(N214)),"",
IF(LEFT(N214,5)="Equip",IF(MID(N214,7,1)="4","전설",""),
IF(LEFT(N214,5)="Actor",IF(MID(N214,7,1)="2","전설",""),
"그외없음")))</f>
        <v/>
      </c>
      <c r="U214" t="s">
        <v>91</v>
      </c>
      <c r="V214">
        <v>92746</v>
      </c>
      <c r="W214">
        <v>14</v>
      </c>
      <c r="X214" t="s">
        <v>125</v>
      </c>
      <c r="Z214">
        <v>1400</v>
      </c>
      <c r="AA214" t="str">
        <f ca="1">IF(ISBLANK(AB214),"",
VLOOKUP(AB214,OFFSET(INDIRECT("$A:$B"),0,MATCH(AB$1&amp;"_Verify",INDIRECT("$1:$1"),0)-1),2,0)
)</f>
        <v>fe</v>
      </c>
      <c r="AB214" t="s">
        <v>82</v>
      </c>
      <c r="AC214" t="s">
        <v>409</v>
      </c>
      <c r="AD214">
        <v>1</v>
      </c>
      <c r="AE214" t="s">
        <v>125</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IF(OR(ISNUMBER(AC214),AC214="삭제",ISBLANK(AC214)),"",
IF(LEFT(AC214,5)="Equip",IF(MID(AC214,7,1)="4","전설",""),
IF(LEFT(AC214,5)="Actor",IF(MID(AC214,7,1)="2","전설",""),
"그외없음")))</f>
        <v/>
      </c>
      <c r="AJ214" t="str">
        <f>IF(ISBLANK($AB214),"",
IF(AND($B214&gt;=VLOOKUP($AB214,$AP:$AS,3,0),$B214&lt;=VLOOKUP($AB214,$AP:$AS,4,0)),"","슬롯타입이상"))</f>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용사의 단검</v>
      </c>
      <c r="AL214">
        <v>1</v>
      </c>
      <c r="AM214" t="str">
        <f ca="1">IF(ROW()=2,AN214,OFFSET(AM214,-1,0)&amp;IF(LEN(AN214)=0,"",","&amp;AN214))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v>
      </c>
      <c r="AN214" t="str">
        <f ca="1">IF(AL214&lt;&gt;1,"",
"{"""&amp;A$1&amp;""":"&amp;A214
&amp;","""&amp;B$1&amp;""":"&amp;B214
&amp;IF(LEN(AA214)=0,"",","""&amp;AA$1&amp;""":"""&amp;AA214&amp;"""")
&amp;IF(LEN(AC214)=0,"",","""&amp;AC$1&amp;""":"""&amp;AC214&amp;"""")
&amp;IF(LEN(AD214)=0,"",","""&amp;AD$1&amp;""":"&amp;AD214)
&amp;IF(LEN(AE214)=0,"",","""&amp;AE$1&amp;""":"""&amp;AE214&amp;"""")
&amp;IF(LEN(AF214)=0,"",","""&amp;AF$1&amp;""":"&amp;AF214)
&amp;IF(LEN(AG214)=0,"",","""&amp;AG$1&amp;""":"&amp;AG214)&amp;"}")</f>
        <v>{"dy":22,"sl":2,"tp":"fe","vl":"Equip1001","cn":1,"pt":"GO","pr":800}</v>
      </c>
    </row>
    <row r="215" spans="1:40">
      <c r="A215">
        <v>22</v>
      </c>
      <c r="B215">
        <v>3</v>
      </c>
      <c r="C215">
        <f>IF(B215&lt;=9,0,
IF(B215=10,1,2))</f>
        <v>0</v>
      </c>
      <c r="D215">
        <f ca="1">RAND()</f>
        <v>0.16838850577359399</v>
      </c>
      <c r="E215">
        <f ca="1">RAND()</f>
        <v>7.0015869333793224E-2</v>
      </c>
      <c r="F215">
        <f ca="1">RAND()</f>
        <v>0.23583400098640461</v>
      </c>
      <c r="G215">
        <f ca="1">RAND()</f>
        <v>0.20538564707611373</v>
      </c>
      <c r="H215">
        <f ca="1">RAND()</f>
        <v>0.65155785917901543</v>
      </c>
      <c r="I215">
        <f ca="1">RAND()</f>
        <v>0.44427395619789267</v>
      </c>
      <c r="M215" t="str">
        <f ca="1">IF(LEN(J215)&lt;&gt;0,J215,VLOOKUP(D215+$B215,$BJ:$BK,MATCH($BK$1,$BJ$1:$BK$1,0),1))</f>
        <v>안 지정 캐릭터 PP 영웅등급</v>
      </c>
      <c r="N215">
        <f ca="1">IF(LEN(K215)&lt;&gt;0,
  IF(LEN($J215)=0,"두 칸 모두 입력",
  IF($J215="지정 장비",K215,INDEX($CA:$CA,MATCH(K215,$CB:$CB,0)))),
IF($M215="삭제","삭제",
IF($M215="지정 장비",VLOOKUP($E215,OFFSET($BS:$BV,0,IF($B215=6,1,IF($B215=7,2,0))),MATCH($BV$1,OFFSET($BS$1:$BV$1,0,IF($B215=6,1,IF($B215=7,2,0))),0),1),
IF(OR($M215="캐릭터 상자 일반등급",$M215="캐릭터 상자 영웅등급"),"삭제",
IF(OR($M215="지정 캐릭터",$M215="지정 캐릭터 PP",IF(ISERROR(FIND("지정 캐릭터 LBP",$M215)),0,1)),
  IF(AND(OR($B215=10,$B215=11),$M215=OFFSET($M215,-1,0)),OFFSET(N215,-1,0),VLOOKUP($E215,$BZ:$CA,MATCH($CA$1,$BZ$1:$CA$1,0),1)),
IF(OR($M215="안 지정 캐릭터 영웅등급",$M215="안 지정 캐릭터 PP 일반등급",$M215="안 지정 캐릭터 PP 영웅등급"),
  IF(AND(OR($B215=10,$B215=11),$M215=OFFSET($M215,-1,0)),OFFSET(N215,-1,0),INT($E215*100000)),
"그외없음"))))))</f>
        <v>7001</v>
      </c>
      <c r="O215">
        <f ca="1">IF(LEN(L215)&lt;&gt;0,
  IF(OR(LEN($J215)=0,LEN($K215)=0),"세 칸 모두 입력",L215),
IF($M215="삭제","삭제",
IF(OR($M215="지정 장비",$M215="캐릭터 상자 일반등급",$M215="캐릭터 상자 영웅등급",$M215="지정 캐릭터",IF(ISERROR(FIND("지정 캐릭터 LBP",$M215)),0,1),$M215="안 지정 캐릭터 영웅등급"),1,
IF($M215="지정 캐릭터 PP",
  IF(AND(OR($B215=10,$B215=11),$M215=OFFSET($M215,-1,0)),OFFSET(O215,-1,0),
    VLOOKUP($M215,$AP:$BB,MATCH($AX$1,$AP$1:$BB$1,0),0)+INT($E215*(VLOOKUP($M215,$AP:$BB,MATCH($AY$1,$AP$1:$BB$1,0),0)-VLOOKUP($M215,$AP:$BB,MATCH($AX$1,$AP$1:$BB$1,0),0)+1))),
IF(OR($M215="안 지정 캐릭터 PP 일반등급",$M215="안 지정 캐릭터 PP 영웅등급"),
  IF(AND(OR($B215=10,$B215=11),$M215=OFFSET($M215,-1,0)),OFFSET(O215,-1,0),
    VLOOKUP($M215,$AP:$BB,MATCH($AX$1,$AP$1:$BB$1,0),0)+INT($E215*(VLOOKUP($M215,$AP:$BB,MATCH($AY$1,$AP$1:$BB$1,0),0)-VLOOKUP($M215,$AP:$BB,MATCH($AX$1,$AP$1:$BB$1,0),0)+1))),
"그외없음")))))</f>
        <v>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900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ca="1">IF(OR(ISNUMBER(N215),N215="삭제",ISBLANK(N215)),"",
IF(LEFT(N215,5)="Equip",IF(MID(N215,7,1)="4","전설",""),
IF(LEFT(N215,5)="Actor",IF(MID(N215,7,1)="2","전설",""),
"그외없음")))</f>
        <v/>
      </c>
      <c r="U215" t="s">
        <v>91</v>
      </c>
      <c r="V215">
        <v>38584</v>
      </c>
      <c r="W215">
        <v>11</v>
      </c>
      <c r="X215" t="s">
        <v>125</v>
      </c>
      <c r="Z215">
        <v>1100</v>
      </c>
      <c r="AA215" t="str">
        <f ca="1">IF(ISBLANK(AB215),"",
VLOOKUP(AB215,OFFSET(INDIRECT("$A:$B"),0,MATCH(AB$1&amp;"_Verify",INDIRECT("$1:$1"),0)-1),2,0)
)</f>
        <v>fe</v>
      </c>
      <c r="AB215" t="s">
        <v>82</v>
      </c>
      <c r="AC215" t="s">
        <v>449</v>
      </c>
      <c r="AD215">
        <v>1</v>
      </c>
      <c r="AE215" t="s">
        <v>129</v>
      </c>
      <c r="AF215">
        <v>179</v>
      </c>
      <c r="AG215">
        <v>89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IF(OR(ISNUMBER(AC215),AC215="삭제",ISBLANK(AC215)),"",
IF(LEFT(AC215,5)="Equip",IF(MID(AC215,7,1)="4","전설",""),
IF(LEFT(AC215,5)="Actor",IF(MID(AC215,7,1)="2","전설",""),
"그외없음")))</f>
        <v>전설</v>
      </c>
      <c r="AJ215" t="str">
        <f>IF(ISBLANK($AB215),"",
IF(AND($B215&gt;=VLOOKUP($AB215,$AP:$AS,3,0),$B215&lt;=VLOOKUP($AB215,$AP:$AS,4,0)),"","슬롯타입이상"))</f>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단단한 칼날 메이스</v>
      </c>
      <c r="AL215">
        <v>1</v>
      </c>
      <c r="AM215" t="str">
        <f ca="1">IF(ROW()=2,AN215,OFFSET(AM215,-1,0)&amp;IF(LEN(AN215)=0,"",","&amp;AN215))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v>
      </c>
      <c r="AN215" t="str">
        <f ca="1">IF(AL215&lt;&gt;1,"",
"{"""&amp;A$1&amp;""":"&amp;A215
&amp;","""&amp;B$1&amp;""":"&amp;B215
&amp;IF(LEN(AA215)=0,"",","""&amp;AA$1&amp;""":"""&amp;AA215&amp;"""")
&amp;IF(LEN(AC215)=0,"",","""&amp;AC$1&amp;""":"""&amp;AC215&amp;"""")
&amp;IF(LEN(AD215)=0,"",","""&amp;AD$1&amp;""":"&amp;AD215)
&amp;IF(LEN(AE215)=0,"",","""&amp;AE$1&amp;""":"""&amp;AE215&amp;"""")
&amp;IF(LEN(AF215)=0,"",","""&amp;AF$1&amp;""":"&amp;AF215)
&amp;IF(LEN(AG215)=0,"",","""&amp;AG$1&amp;""":"&amp;AG215)&amp;"}")</f>
        <v>{"dy":22,"sl":3,"tp":"fe","vl":"Equip4401","cn":1,"pt":"DI","pp":179,"pr":89}</v>
      </c>
    </row>
    <row r="216" spans="1:40">
      <c r="A216">
        <v>22</v>
      </c>
      <c r="B216">
        <v>4</v>
      </c>
      <c r="C216">
        <f>IF(B216&lt;=9,0,
IF(B216=10,1,2))</f>
        <v>0</v>
      </c>
      <c r="D216">
        <f ca="1">RAND()</f>
        <v>0.24554475107179674</v>
      </c>
      <c r="E216">
        <f ca="1">RAND()</f>
        <v>0.47181065706276826</v>
      </c>
      <c r="F216">
        <f ca="1">RAND()</f>
        <v>0.12208385206695482</v>
      </c>
      <c r="G216">
        <f ca="1">RAND()</f>
        <v>0.58222299786553044</v>
      </c>
      <c r="H216">
        <f ca="1">RAND()</f>
        <v>2.6908078321519979E-2</v>
      </c>
      <c r="I216">
        <f ca="1">RAND()</f>
        <v>0.17519758875806912</v>
      </c>
      <c r="M216" t="str">
        <f ca="1">IF(LEN(J216)&lt;&gt;0,J216,VLOOKUP(D216+$B216,$BJ:$BK,MATCH($BK$1,$BJ$1:$BK$1,0),1))</f>
        <v>안 지정 캐릭터 PP 일반등급</v>
      </c>
      <c r="N216">
        <f ca="1">IF(LEN(K216)&lt;&gt;0,
  IF(LEN($J216)=0,"두 칸 모두 입력",
  IF($J216="지정 장비",K216,INDEX($CA:$CA,MATCH(K216,$CB:$CB,0)))),
IF($M216="삭제","삭제",
IF($M216="지정 장비",VLOOKUP($E216,OFFSET($BS:$BV,0,IF($B216=6,1,IF($B216=7,2,0))),MATCH($BV$1,OFFSET($BS$1:$BV$1,0,IF($B216=6,1,IF($B216=7,2,0))),0),1),
IF(OR($M216="캐릭터 상자 일반등급",$M216="캐릭터 상자 영웅등급"),"삭제",
IF(OR($M216="지정 캐릭터",$M216="지정 캐릭터 PP",IF(ISERROR(FIND("지정 캐릭터 LBP",$M216)),0,1)),
  IF(AND(OR($B216=10,$B216=11),$M216=OFFSET($M216,-1,0)),OFFSET(N216,-1,0),VLOOKUP($E216,$BZ:$CA,MATCH($CA$1,$BZ$1:$CA$1,0),1)),
IF(OR($M216="안 지정 캐릭터 영웅등급",$M216="안 지정 캐릭터 PP 일반등급",$M216="안 지정 캐릭터 PP 영웅등급"),
  IF(AND(OR($B216=10,$B216=11),$M216=OFFSET($M216,-1,0)),OFFSET(N216,-1,0),INT($E216*100000)),
"그외없음"))))))</f>
        <v>47181</v>
      </c>
      <c r="O216">
        <f ca="1">IF(LEN(L216)&lt;&gt;0,
  IF(OR(LEN($J216)=0,LEN($K216)=0),"세 칸 모두 입력",L216),
IF($M216="삭제","삭제",
IF(OR($M216="지정 장비",$M216="캐릭터 상자 일반등급",$M216="캐릭터 상자 영웅등급",$M216="지정 캐릭터",IF(ISERROR(FIND("지정 캐릭터 LBP",$M216)),0,1),$M216="안 지정 캐릭터 영웅등급"),1,
IF($M216="지정 캐릭터 PP",
  IF(AND(OR($B216=10,$B216=11),$M216=OFFSET($M216,-1,0)),OFFSET(O216,-1,0),
    VLOOKUP($M216,$AP:$BB,MATCH($AX$1,$AP$1:$BB$1,0),0)+INT($E216*(VLOOKUP($M216,$AP:$BB,MATCH($AY$1,$AP$1:$BB$1,0),0)-VLOOKUP($M216,$AP:$BB,MATCH($AX$1,$AP$1:$BB$1,0),0)+1))),
IF(OR($M216="안 지정 캐릭터 PP 일반등급",$M216="안 지정 캐릭터 PP 영웅등급"),
  IF(AND(OR($B216=10,$B216=11),$M216=OFFSET($M216,-1,0)),OFFSET(O216,-1,0),
    VLOOKUP($M216,$AP:$BB,MATCH($AX$1,$AP$1:$BB$1,0),0)+INT($E216*(VLOOKUP($M216,$AP:$BB,MATCH($AY$1,$AP$1:$BB$1,0),0)-VLOOKUP($M216,$AP:$BB,MATCH($AX$1,$AP$1:$BB$1,0),0)+1))),
"그외없음")))))</f>
        <v>8</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2400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ca="1">IF(OR(ISNUMBER(N216),N216="삭제",ISBLANK(N216)),"",
IF(LEFT(N216,5)="Equip",IF(MID(N216,7,1)="4","전설",""),
IF(LEFT(N216,5)="Actor",IF(MID(N216,7,1)="2","전설",""),
"그외없음")))</f>
        <v/>
      </c>
      <c r="U216" t="s">
        <v>92</v>
      </c>
      <c r="V216">
        <v>45187</v>
      </c>
      <c r="W216">
        <v>11</v>
      </c>
      <c r="X216" t="s">
        <v>125</v>
      </c>
      <c r="Z216">
        <v>1100</v>
      </c>
      <c r="AA216" t="str">
        <f ca="1">IF(ISBLANK(AB216),"",
VLOOKUP(AB216,OFFSET(INDIRECT("$A:$B"),0,MATCH(AB$1&amp;"_Verify",INDIRECT("$1:$1"),0)-1),2,0)
)</f>
        <v>upn</v>
      </c>
      <c r="AB216" t="s">
        <v>92</v>
      </c>
      <c r="AC216">
        <v>35187</v>
      </c>
      <c r="AD216">
        <v>5</v>
      </c>
      <c r="AE216" t="s">
        <v>125</v>
      </c>
      <c r="AG216">
        <v>1500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IF(OR(ISNUMBER(AC216),AC216="삭제",ISBLANK(AC216)),"",
IF(LEFT(AC216,5)="Equip",IF(MID(AC216,7,1)="4","전설",""),
IF(LEFT(AC216,5)="Actor",IF(MID(AC216,7,1)="2","전설",""),
"그외없음")))</f>
        <v/>
      </c>
      <c r="AJ216" t="str">
        <f>IF(ISBLANK($AB216),"",
IF(AND($B216&gt;=VLOOKUP($AB216,$AP:$AS,3,0),$B216&lt;=VLOOKUP($AB216,$AP:$AS,4,0)),"","슬롯타입이상"))</f>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ca="1">IF(ROW()=2,AN216,OFFSET(AM216,-1,0)&amp;IF(LEN(AN216)=0,"",","&amp;AN216))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v>
      </c>
      <c r="AN216" t="str">
        <f ca="1">IF(AL216&lt;&gt;1,"",
"{"""&amp;A$1&amp;""":"&amp;A216
&amp;","""&amp;B$1&amp;""":"&amp;B216
&amp;IF(LEN(AA216)=0,"",","""&amp;AA$1&amp;""":"""&amp;AA216&amp;"""")
&amp;IF(LEN(AC216)=0,"",","""&amp;AC$1&amp;""":"""&amp;AC216&amp;"""")
&amp;IF(LEN(AD216)=0,"",","""&amp;AD$1&amp;""":"&amp;AD216)
&amp;IF(LEN(AE216)=0,"",","""&amp;AE$1&amp;""":"""&amp;AE216&amp;"""")
&amp;IF(LEN(AF216)=0,"",","""&amp;AF$1&amp;""":"&amp;AF216)
&amp;IF(LEN(AG216)=0,"",","""&amp;AG$1&amp;""":"&amp;AG216)&amp;"}")</f>
        <v>{"dy":22,"sl":4,"tp":"upn","vl":"35187","cn":5,"pt":"GO","pr":1500}</v>
      </c>
    </row>
    <row r="217" spans="1:40">
      <c r="A217">
        <v>22</v>
      </c>
      <c r="B217">
        <v>5</v>
      </c>
      <c r="C217">
        <f>IF(B217&lt;=9,0,
IF(B217=10,1,2))</f>
        <v>0</v>
      </c>
      <c r="D217">
        <f ca="1">RAND()</f>
        <v>0.27226801954115554</v>
      </c>
      <c r="E217">
        <f ca="1">RAND()</f>
        <v>2.9973511347882953E-2</v>
      </c>
      <c r="F217">
        <f ca="1">RAND()</f>
        <v>0.39889537618463788</v>
      </c>
      <c r="G217">
        <f ca="1">RAND()</f>
        <v>0.65719777525854606</v>
      </c>
      <c r="H217">
        <f ca="1">RAND()</f>
        <v>0.76340669732598176</v>
      </c>
      <c r="I217">
        <f ca="1">RAND()</f>
        <v>0.95854996651663571</v>
      </c>
      <c r="M217" t="str">
        <f ca="1">IF(LEN(J217)&lt;&gt;0,J217,VLOOKUP(D217+$B217,$BJ:$BK,MATCH($BK$1,$BJ$1:$BK$1,0),1))</f>
        <v>지정 장비</v>
      </c>
      <c r="N217" t="str">
        <f ca="1">IF(LEN(K217)&lt;&gt;0,
  IF(LEN($J217)=0,"두 칸 모두 입력",
  IF($J217="지정 장비",K217,INDEX($CA:$CA,MATCH(K217,$CB:$CB,0)))),
IF($M217="삭제","삭제",
IF($M217="지정 장비",VLOOKUP($E217,OFFSET($BS:$BV,0,IF($B217=6,1,IF($B217=7,2,0))),MATCH($BV$1,OFFSET($BS$1:$BV$1,0,IF($B217=6,1,IF($B217=7,2,0))),0),1),
IF(OR($M217="캐릭터 상자 일반등급",$M217="캐릭터 상자 영웅등급"),"삭제",
IF(OR($M217="지정 캐릭터",$M217="지정 캐릭터 PP",IF(ISERROR(FIND("지정 캐릭터 LBP",$M217)),0,1)),
  IF(AND(OR($B217=10,$B217=11),$M217=OFFSET($M217,-1,0)),OFFSET(N217,-1,0),VLOOKUP($E217,$BZ:$CA,MATCH($CA$1,$BZ$1:$CA$1,0),1)),
IF(OR($M217="안 지정 캐릭터 영웅등급",$M217="안 지정 캐릭터 PP 일반등급",$M217="안 지정 캐릭터 PP 영웅등급"),
  IF(AND(OR($B217=10,$B217=11),$M217=OFFSET($M217,-1,0)),OFFSET(N217,-1,0),INT($E217*100000)),
"그외없음"))))))</f>
        <v>Equip0101</v>
      </c>
      <c r="O217">
        <f ca="1">IF(LEN(L217)&lt;&gt;0,
  IF(OR(LEN($J217)=0,LEN($K217)=0),"세 칸 모두 입력",L217),
IF($M217="삭제","삭제",
IF(OR($M217="지정 장비",$M217="캐릭터 상자 일반등급",$M217="캐릭터 상자 영웅등급",$M217="지정 캐릭터",IF(ISERROR(FIND("지정 캐릭터 LBP",$M217)),0,1),$M217="안 지정 캐릭터 영웅등급"),1,
IF($M217="지정 캐릭터 PP",
  IF(AND(OR($B217=10,$B217=11),$M217=OFFSET($M217,-1,0)),OFFSET(O217,-1,0),
    VLOOKUP($M217,$AP:$BB,MATCH($AX$1,$AP$1:$BB$1,0),0)+INT($E217*(VLOOKUP($M217,$AP:$BB,MATCH($AY$1,$AP$1:$BB$1,0),0)-VLOOKUP($M217,$AP:$BB,MATCH($AX$1,$AP$1:$BB$1,0),0)+1))),
IF(OR($M217="안 지정 캐릭터 PP 일반등급",$M217="안 지정 캐릭터 PP 영웅등급"),
  IF(AND(OR($B217=10,$B217=11),$M217=OFFSET($M217,-1,0)),OFFSET(O217,-1,0),
    VLOOKUP($M217,$AP:$BB,MATCH($AX$1,$AP$1:$BB$1,0),0)+INT($E217*(VLOOKUP($M217,$AP:$BB,MATCH($AY$1,$AP$1:$BB$1,0),0)-VLOOKUP($M217,$AP:$BB,MATCH($AX$1,$AP$1:$BB$1,0),0)+1))),
"그외없음")))))</f>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1500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ca="1">IF(OR(ISNUMBER(N217),N217="삭제",ISBLANK(N217)),"",
IF(LEFT(N217,5)="Equip",IF(MID(N217,7,1)="4","전설",""),
IF(LEFT(N217,5)="Actor",IF(MID(N217,7,1)="2","전설",""),
"그외없음")))</f>
        <v/>
      </c>
      <c r="U217" t="s">
        <v>82</v>
      </c>
      <c r="V217" t="s">
        <v>188</v>
      </c>
      <c r="W217">
        <v>1</v>
      </c>
      <c r="X217" t="s">
        <v>129</v>
      </c>
      <c r="Z217">
        <v>11</v>
      </c>
      <c r="AA217" t="str">
        <f ca="1">IF(ISBLANK(AB217),"",
VLOOKUP(AB217,OFFSET(INDIRECT("$A:$B"),0,MATCH(AB$1&amp;"_Verify",INDIRECT("$1:$1"),0)-1),2,0)
)</f>
        <v>fe</v>
      </c>
      <c r="AB217" t="s">
        <v>82</v>
      </c>
      <c r="AC217" t="s">
        <v>461</v>
      </c>
      <c r="AD217">
        <v>1</v>
      </c>
      <c r="AE217" t="s">
        <v>125</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IF(OR(ISNUMBER(AC217),AC217="삭제",ISBLANK(AC217)),"",
IF(LEFT(AC217,5)="Equip",IF(MID(AC217,7,1)="4","전설",""),
IF(LEFT(AC217,5)="Actor",IF(MID(AC217,7,1)="2","전설",""),
"그외없음")))</f>
        <v/>
      </c>
      <c r="AJ217" t="str">
        <f>IF(ISBLANK($AB217),"",
IF(AND($B217&gt;=VLOOKUP($AB217,$AP:$AS,3,0),$B217&lt;=VLOOKUP($AB217,$AP:$AS,4,0)),"","슬롯타입이상"))</f>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루비 장식 아밍 소드</v>
      </c>
      <c r="AL217">
        <v>1</v>
      </c>
      <c r="AM217" t="str">
        <f ca="1">IF(ROW()=2,AN217,OFFSET(AM217,-1,0)&amp;IF(LEN(AN217)=0,"",","&amp;AN217))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v>
      </c>
      <c r="AN217" t="str">
        <f ca="1">IF(AL217&lt;&gt;1,"",
"{"""&amp;A$1&amp;""":"&amp;A217
&amp;","""&amp;B$1&amp;""":"&amp;B217
&amp;IF(LEN(AA217)=0,"",","""&amp;AA$1&amp;""":"""&amp;AA217&amp;"""")
&amp;IF(LEN(AC217)=0,"",","""&amp;AC$1&amp;""":"""&amp;AC217&amp;"""")
&amp;IF(LEN(AD217)=0,"",","""&amp;AD$1&amp;""":"&amp;AD217)
&amp;IF(LEN(AE217)=0,"",","""&amp;AE$1&amp;""":"""&amp;AE217&amp;"""")
&amp;IF(LEN(AF217)=0,"",","""&amp;AF$1&amp;""":"&amp;AF217)
&amp;IF(LEN(AG217)=0,"",","""&amp;AG$1&amp;""":"&amp;AG217)&amp;"}")</f>
        <v>{"dy":22,"sl":5,"tp":"fe","vl":"Equip5001","cn":1,"pt":"GO","pr":900}</v>
      </c>
    </row>
    <row r="218" spans="1:40">
      <c r="A218">
        <v>22</v>
      </c>
      <c r="B218">
        <v>6</v>
      </c>
      <c r="C218">
        <f>IF(B218&lt;=9,0,
IF(B218=10,1,2))</f>
        <v>0</v>
      </c>
      <c r="D218">
        <f ca="1">RAND()</f>
        <v>0.62429590158012027</v>
      </c>
      <c r="E218">
        <f ca="1">RAND()</f>
        <v>0.54774894494043114</v>
      </c>
      <c r="F218">
        <f ca="1">RAND()</f>
        <v>0.29327835752103937</v>
      </c>
      <c r="G218">
        <f ca="1">RAND()</f>
        <v>8.8013627136218631E-4</v>
      </c>
      <c r="H218">
        <f ca="1">RAND()</f>
        <v>0.32413181759554333</v>
      </c>
      <c r="I218">
        <f ca="1">RAND()</f>
        <v>5.2607575881536306E-2</v>
      </c>
      <c r="M218" t="str">
        <f ca="1">IF(LEN(J218)&lt;&gt;0,J218,VLOOKUP(D218+$B218,$BJ:$BK,MATCH($BK$1,$BJ$1:$BK$1,0),1))</f>
        <v>지정 장비</v>
      </c>
      <c r="N218" t="str">
        <f ca="1">IF(LEN(K218)&lt;&gt;0,
  IF(LEN($J218)=0,"두 칸 모두 입력",
  IF($J218="지정 장비",K218,INDEX($CA:$CA,MATCH(K218,$CB:$CB,0)))),
IF($M218="삭제","삭제",
IF($M218="지정 장비",VLOOKUP($E218,OFFSET($BS:$BV,0,IF($B218=6,1,IF($B218=7,2,0))),MATCH($BV$1,OFFSET($BS$1:$BV$1,0,IF($B218=6,1,IF($B218=7,2,0))),0),1),
IF(OR($M218="캐릭터 상자 일반등급",$M218="캐릭터 상자 영웅등급"),"삭제",
IF(OR($M218="지정 캐릭터",$M218="지정 캐릭터 PP",IF(ISERROR(FIND("지정 캐릭터 LBP",$M218)),0,1)),
  IF(AND(OR($B218=10,$B218=11),$M218=OFFSET($M218,-1,0)),OFFSET(N218,-1,0),VLOOKUP($E218,$BZ:$CA,MATCH($CA$1,$BZ$1:$CA$1,0),1)),
IF(OR($M218="안 지정 캐릭터 영웅등급",$M218="안 지정 캐릭터 PP 일반등급",$M218="안 지정 캐릭터 PP 영웅등급"),
  IF(AND(OR($B218=10,$B218=11),$M218=OFFSET($M218,-1,0)),OFFSET(N218,-1,0),INT($E218*100000)),
"그외없음"))))))</f>
        <v>Equip6101</v>
      </c>
      <c r="O218">
        <f ca="1">IF(LEN(L218)&lt;&gt;0,
  IF(OR(LEN($J218)=0,LEN($K218)=0),"세 칸 모두 입력",L218),
IF($M218="삭제","삭제",
IF(OR($M218="지정 장비",$M218="캐릭터 상자 일반등급",$M218="캐릭터 상자 영웅등급",$M218="지정 캐릭터",IF(ISERROR(FIND("지정 캐릭터 LBP",$M218)),0,1),$M218="안 지정 캐릭터 영웅등급"),1,
IF($M218="지정 캐릭터 PP",
  IF(AND(OR($B218=10,$B218=11),$M218=OFFSET($M218,-1,0)),OFFSET(O218,-1,0),
    VLOOKUP($M218,$AP:$BB,MATCH($AX$1,$AP$1:$BB$1,0),0)+INT($E218*(VLOOKUP($M218,$AP:$BB,MATCH($AY$1,$AP$1:$BB$1,0),0)-VLOOKUP($M218,$AP:$BB,MATCH($AX$1,$AP$1:$BB$1,0),0)+1))),
IF(OR($M218="안 지정 캐릭터 PP 일반등급",$M218="안 지정 캐릭터 PP 영웅등급"),
  IF(AND(OR($B218=10,$B218=11),$M218=OFFSET($M218,-1,0)),OFFSET(O218,-1,0),
    VLOOKUP($M218,$AP:$BB,MATCH($AX$1,$AP$1:$BB$1,0),0)+INT($E218*(VLOOKUP($M218,$AP:$BB,MATCH($AY$1,$AP$1:$BB$1,0),0)-VLOOKUP($M218,$AP:$BB,MATCH($AX$1,$AP$1:$BB$1,0),0)+1))),
"그외없음")))))</f>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3100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ca="1">IF(OR(ISNUMBER(N218),N218="삭제",ISBLANK(N218)),"",
IF(LEFT(N218,5)="Equip",IF(MID(N218,7,1)="4","전설",""),
IF(LEFT(N218,5)="Actor",IF(MID(N218,7,1)="2","전설",""),
"그외없음")))</f>
        <v/>
      </c>
      <c r="U218" t="s">
        <v>82</v>
      </c>
      <c r="V218" t="s">
        <v>253</v>
      </c>
      <c r="W218">
        <v>1</v>
      </c>
      <c r="X218" t="s">
        <v>125</v>
      </c>
      <c r="Z218">
        <v>3900</v>
      </c>
      <c r="AA218" t="str">
        <f ca="1">IF(ISBLANK(AB218),"",
VLOOKUP(AB218,OFFSET(INDIRECT("$A:$B"),0,MATCH(AB$1&amp;"_Verify",INDIRECT("$1:$1"),0)-1),2,0)
)</f>
        <v>uph</v>
      </c>
      <c r="AB218" t="s">
        <v>91</v>
      </c>
      <c r="AC218">
        <v>38584</v>
      </c>
      <c r="AD218">
        <v>9</v>
      </c>
      <c r="AE218" t="s">
        <v>125</v>
      </c>
      <c r="AG218">
        <v>2700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IF(OR(ISNUMBER(AC218),AC218="삭제",ISBLANK(AC218)),"",
IF(LEFT(AC218,5)="Equip",IF(MID(AC218,7,1)="4","전설",""),
IF(LEFT(AC218,5)="Actor",IF(MID(AC218,7,1)="2","전설",""),
"그외없음")))</f>
        <v/>
      </c>
      <c r="AJ218" t="str">
        <f>IF(ISBLANK($AB218),"",
IF(AND($B218&gt;=VLOOKUP($AB218,$AP:$AS,3,0),$B218&lt;=VLOOKUP($AB218,$AP:$AS,4,0)),"","슬롯타입이상"))</f>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ca="1">IF(ROW()=2,AN218,OFFSET(AM218,-1,0)&amp;IF(LEN(AN218)=0,"",","&amp;AN218))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v>
      </c>
      <c r="AN218" t="str">
        <f ca="1">IF(AL218&lt;&gt;1,"",
"{"""&amp;A$1&amp;""":"&amp;A218
&amp;","""&amp;B$1&amp;""":"&amp;B218
&amp;IF(LEN(AA218)=0,"",","""&amp;AA$1&amp;""":"""&amp;AA218&amp;"""")
&amp;IF(LEN(AC218)=0,"",","""&amp;AC$1&amp;""":"""&amp;AC218&amp;"""")
&amp;IF(LEN(AD218)=0,"",","""&amp;AD$1&amp;""":"&amp;AD218)
&amp;IF(LEN(AE218)=0,"",","""&amp;AE$1&amp;""":"""&amp;AE218&amp;"""")
&amp;IF(LEN(AF218)=0,"",","""&amp;AF$1&amp;""":"&amp;AF218)
&amp;IF(LEN(AG218)=0,"",","""&amp;AG$1&amp;""":"&amp;AG218)&amp;"}")</f>
        <v>{"dy":22,"sl":6,"tp":"uph","vl":"38584","cn":9,"pt":"GO","pr":2700}</v>
      </c>
    </row>
    <row r="219" spans="1:40">
      <c r="A219">
        <v>22</v>
      </c>
      <c r="B219">
        <v>7</v>
      </c>
      <c r="C219">
        <f>IF(B219&lt;=9,0,
IF(B219=10,1,2))</f>
        <v>0</v>
      </c>
      <c r="D219">
        <f ca="1">RAND()</f>
        <v>0.2763603810079458</v>
      </c>
      <c r="E219">
        <f ca="1">RAND()</f>
        <v>0.53255675498769606</v>
      </c>
      <c r="F219">
        <f ca="1">RAND()</f>
        <v>0.42995947988865091</v>
      </c>
      <c r="G219">
        <f ca="1">RAND()</f>
        <v>0.89539934955938871</v>
      </c>
      <c r="H219">
        <f ca="1">RAND()</f>
        <v>0.74756523032255595</v>
      </c>
      <c r="I219">
        <f ca="1">RAND()</f>
        <v>0.295887711223219</v>
      </c>
      <c r="M219" t="str">
        <f ca="1">IF(LEN(J219)&lt;&gt;0,J219,VLOOKUP(D219+$B219,$BJ:$BK,MATCH($BK$1,$BJ$1:$BK$1,0),1))</f>
        <v>지정 장비</v>
      </c>
      <c r="N219" t="str">
        <f ca="1">IF(LEN(K219)&lt;&gt;0,
  IF(LEN($J219)=0,"두 칸 모두 입력",
  IF($J219="지정 장비",K219,INDEX($CA:$CA,MATCH(K219,$CB:$CB,0)))),
IF($M219="삭제","삭제",
IF($M219="지정 장비",VLOOKUP($E219,OFFSET($BS:$BV,0,IF($B219=6,1,IF($B219=7,2,0))),MATCH($BV$1,OFFSET($BS$1:$BV$1,0,IF($B219=6,1,IF($B219=7,2,0))),0),1),
IF(OR($M219="캐릭터 상자 일반등급",$M219="캐릭터 상자 영웅등급"),"삭제",
IF(OR($M219="지정 캐릭터",$M219="지정 캐릭터 PP",IF(ISERROR(FIND("지정 캐릭터 LBP",$M219)),0,1)),
  IF(AND(OR($B219=10,$B219=11),$M219=OFFSET($M219,-1,0)),OFFSET(N219,-1,0),VLOOKUP($E219,$BZ:$CA,MATCH($CA$1,$BZ$1:$CA$1,0),1)),
IF(OR($M219="안 지정 캐릭터 영웅등급",$M219="안 지정 캐릭터 PP 일반등급",$M219="안 지정 캐릭터 PP 영웅등급"),
  IF(AND(OR($B219=10,$B219=11),$M219=OFFSET($M219,-1,0)),OFFSET(N219,-1,0),INT($E219*100000)),
"그외없음"))))))</f>
        <v>Equip6101</v>
      </c>
      <c r="O219">
        <f ca="1">IF(LEN(L219)&lt;&gt;0,
  IF(OR(LEN($J219)=0,LEN($K219)=0),"세 칸 모두 입력",L219),
IF($M219="삭제","삭제",
IF(OR($M219="지정 장비",$M219="캐릭터 상자 일반등급",$M219="캐릭터 상자 영웅등급",$M219="지정 캐릭터",IF(ISERROR(FIND("지정 캐릭터 LBP",$M219)),0,1),$M219="안 지정 캐릭터 영웅등급"),1,
IF($M219="지정 캐릭터 PP",
  IF(AND(OR($B219=10,$B219=11),$M219=OFFSET($M219,-1,0)),OFFSET(O219,-1,0),
    VLOOKUP($M219,$AP:$BB,MATCH($AX$1,$AP$1:$BB$1,0),0)+INT($E219*(VLOOKUP($M219,$AP:$BB,MATCH($AY$1,$AP$1:$BB$1,0),0)-VLOOKUP($M219,$AP:$BB,MATCH($AX$1,$AP$1:$BB$1,0),0)+1))),
IF(OR($M219="안 지정 캐릭터 PP 일반등급",$M219="안 지정 캐릭터 PP 영웅등급"),
  IF(AND(OR($B219=10,$B219=11),$M219=OFFSET($M219,-1,0)),OFFSET(O219,-1,0),
    VLOOKUP($M219,$AP:$BB,MATCH($AX$1,$AP$1:$BB$1,0),0)+INT($E219*(VLOOKUP($M219,$AP:$BB,MATCH($AY$1,$AP$1:$BB$1,0),0)-VLOOKUP($M219,$AP:$BB,MATCH($AX$1,$AP$1:$BB$1,0),0)+1))),
"그외없음")))))</f>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3300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ca="1">IF(OR(ISNUMBER(N219),N219="삭제",ISBLANK(N219)),"",
IF(LEFT(N219,5)="Equip",IF(MID(N219,7,1)="4","전설",""),
IF(LEFT(N219,5)="Actor",IF(MID(N219,7,1)="2","전설",""),
"그외없음")))</f>
        <v/>
      </c>
      <c r="U219" t="s">
        <v>82</v>
      </c>
      <c r="V219" t="s">
        <v>245</v>
      </c>
      <c r="W219">
        <v>1</v>
      </c>
      <c r="X219" t="s">
        <v>125</v>
      </c>
      <c r="Z219">
        <v>800</v>
      </c>
      <c r="AA219" t="str">
        <f ca="1">IF(ISBLANK(AB219),"",
VLOOKUP(AB219,OFFSET(INDIRECT("$A:$B"),0,MATCH(AB$1&amp;"_Verify",INDIRECT("$1:$1"),0)-1),2,0)
)</f>
        <v>fe</v>
      </c>
      <c r="AB219" t="s">
        <v>82</v>
      </c>
      <c r="AC219" t="s">
        <v>419</v>
      </c>
      <c r="AD219">
        <v>1</v>
      </c>
      <c r="AE219" t="s">
        <v>125</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IF(OR(ISNUMBER(AC219),AC219="삭제",ISBLANK(AC219)),"",
IF(LEFT(AC219,5)="Equip",IF(MID(AC219,7,1)="4","전설",""),
IF(LEFT(AC219,5)="Actor",IF(MID(AC219,7,1)="2","전설",""),
"그외없음")))</f>
        <v/>
      </c>
      <c r="AJ219" t="str">
        <f>IF(ISBLANK($AB219),"",
IF(AND($B219&gt;=VLOOKUP($AB219,$AP:$AS,3,0),$B219&lt;=VLOOKUP($AB219,$AP:$AS,4,0)),"","슬롯타입이상"))</f>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스톤 버스터</v>
      </c>
      <c r="AL219">
        <v>1</v>
      </c>
      <c r="AM219" t="str">
        <f ca="1">IF(ROW()=2,AN219,OFFSET(AM219,-1,0)&amp;IF(LEN(AN219)=0,"",","&amp;AN219))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v>
      </c>
      <c r="AN219" t="str">
        <f ca="1">IF(AL219&lt;&gt;1,"",
"{"""&amp;A$1&amp;""":"&amp;A219
&amp;","""&amp;B$1&amp;""":"&amp;B219
&amp;IF(LEN(AA219)=0,"",","""&amp;AA$1&amp;""":"""&amp;AA219&amp;"""")
&amp;IF(LEN(AC219)=0,"",","""&amp;AC$1&amp;""":"""&amp;AC219&amp;"""")
&amp;IF(LEN(AD219)=0,"",","""&amp;AD$1&amp;""":"&amp;AD219)
&amp;IF(LEN(AE219)=0,"",","""&amp;AE$1&amp;""":"""&amp;AE219&amp;"""")
&amp;IF(LEN(AF219)=0,"",","""&amp;AF$1&amp;""":"&amp;AF219)
&amp;IF(LEN(AG219)=0,"",","""&amp;AG$1&amp;""":"&amp;AG219)&amp;"}")</f>
        <v>{"dy":22,"sl":7,"tp":"fe","vl":"Equip8101","cn":1,"pt":"GO","pr":8000}</v>
      </c>
    </row>
    <row r="220" spans="1:40">
      <c r="A220">
        <v>22</v>
      </c>
      <c r="B220">
        <v>8</v>
      </c>
      <c r="C220">
        <f>IF(B220&lt;=9,0,
IF(B220=10,1,2))</f>
        <v>0</v>
      </c>
      <c r="D220">
        <f ca="1">RAND()</f>
        <v>0.25950070481936527</v>
      </c>
      <c r="E220">
        <f ca="1">RAND()</f>
        <v>0.9882685565256808</v>
      </c>
      <c r="F220">
        <f ca="1">RAND()</f>
        <v>0.31724300731142996</v>
      </c>
      <c r="G220">
        <f ca="1">RAND()</f>
        <v>0.22864372061037264</v>
      </c>
      <c r="H220">
        <f ca="1">RAND()</f>
        <v>0.68924443316317474</v>
      </c>
      <c r="I220">
        <f ca="1">RAND()</f>
        <v>0.755231492361227</v>
      </c>
      <c r="M220" t="str">
        <f ca="1">IF(LEN(J220)&lt;&gt;0,J220,VLOOKUP(D220+$B220,$BJ:$BK,MATCH($BK$1,$BJ$1:$BK$1,0),1))</f>
        <v>삭제</v>
      </c>
      <c r="N220" t="str">
        <f ca="1">IF(LEN(K220)&lt;&gt;0,
  IF(LEN($J220)=0,"두 칸 모두 입력",
  IF($J220="지정 장비",K220,INDEX($CA:$CA,MATCH(K220,$CB:$CB,0)))),
IF($M220="삭제","삭제",
IF($M220="지정 장비",VLOOKUP($E220,OFFSET($BS:$BV,0,IF($B220=6,1,IF($B220=7,2,0))),MATCH($BV$1,OFFSET($BS$1:$BV$1,0,IF($B220=6,1,IF($B220=7,2,0))),0),1),
IF(OR($M220="캐릭터 상자 일반등급",$M220="캐릭터 상자 영웅등급"),"삭제",
IF(OR($M220="지정 캐릭터",$M220="지정 캐릭터 PP",IF(ISERROR(FIND("지정 캐릭터 LBP",$M220)),0,1)),
  IF(AND(OR($B220=10,$B220=11),$M220=OFFSET($M220,-1,0)),OFFSET(N220,-1,0),VLOOKUP($E220,$BZ:$CA,MATCH($CA$1,$BZ$1:$CA$1,0),1)),
IF(OR($M220="안 지정 캐릭터 영웅등급",$M220="안 지정 캐릭터 PP 일반등급",$M220="안 지정 캐릭터 PP 영웅등급"),
  IF(AND(OR($B220=10,$B220=11),$M220=OFFSET($M220,-1,0)),OFFSET(N220,-1,0),INT($E220*100000)),
"그외없음"))))))</f>
        <v>삭제</v>
      </c>
      <c r="O220" t="str">
        <f ca="1">IF(LEN(L220)&lt;&gt;0,
  IF(OR(LEN($J220)=0,LEN($K220)=0),"세 칸 모두 입력",L220),
IF($M220="삭제","삭제",
IF(OR($M220="지정 장비",$M220="캐릭터 상자 일반등급",$M220="캐릭터 상자 영웅등급",$M220="지정 캐릭터",IF(ISERROR(FIND("지정 캐릭터 LBP",$M220)),0,1),$M220="안 지정 캐릭터 영웅등급"),1,
IF($M220="지정 캐릭터 PP",
  IF(AND(OR($B220=10,$B220=11),$M220=OFFSET($M220,-1,0)),OFFSET(O220,-1,0),
    VLOOKUP($M220,$AP:$BB,MATCH($AX$1,$AP$1:$BB$1,0),0)+INT($E220*(VLOOKUP($M220,$AP:$BB,MATCH($AY$1,$AP$1:$BB$1,0),0)-VLOOKUP($M220,$AP:$BB,MATCH($AX$1,$AP$1:$BB$1,0),0)+1))),
IF(OR($M220="안 지정 캐릭터 PP 일반등급",$M220="안 지정 캐릭터 PP 영웅등급"),
  IF(AND(OR($B220=10,$B220=11),$M220=OFFSET($M220,-1,0)),OFFSET(O220,-1,0),
    VLOOKUP($M220,$AP:$BB,MATCH($AX$1,$AP$1:$BB$1,0),0)+INT($E220*(VLOOKUP($M220,$AP:$BB,MATCH($AY$1,$AP$1:$BB$1,0),0)-VLOOKUP($M220,$AP:$BB,MATCH($AX$1,$AP$1:$BB$1,0),0)+1))),
"그외없음")))))</f>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ca="1">IF(OR(ISNUMBER(N220),N220="삭제",ISBLANK(N220)),"",
IF(LEFT(N220,5)="Equip",IF(MID(N220,7,1)="4","전설",""),
IF(LEFT(N220,5)="Actor",IF(MID(N220,7,1)="2","전설",""),
"그외없음")))</f>
        <v/>
      </c>
      <c r="AA220" t="str">
        <f ca="1">IF(ISBLANK(AB220),"",
VLOOKUP(AB220,OFFSET(INDIRECT("$A:$B"),0,MATCH(AB$1&amp;"_Verify",INDIRECT("$1:$1"),0)-1),2,0)
)</f>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IF(OR(ISNUMBER(AC220),AC220="삭제",ISBLANK(AC220)),"",
IF(LEFT(AC220,5)="Equip",IF(MID(AC220,7,1)="4","전설",""),
IF(LEFT(AC220,5)="Actor",IF(MID(AC220,7,1)="2","전설",""),
"그외없음")))</f>
        <v/>
      </c>
      <c r="AJ220" t="str">
        <f>IF(ISBLANK($AB220),"",
IF(AND($B220&gt;=VLOOKUP($AB220,$AP:$AS,3,0),$B220&lt;=VLOOKUP($AB220,$AP:$AS,4,0)),"","슬롯타입이상"))</f>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ca="1">IF(ROW()=2,AN220,OFFSET(AM220,-1,0)&amp;IF(LEN(AN220)=0,"",","&amp;AN220))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v>
      </c>
      <c r="AN220" t="str">
        <f ca="1">IF(AL220&lt;&gt;1,"",
"{"""&amp;A$1&amp;""":"&amp;A220
&amp;","""&amp;B$1&amp;""":"&amp;B220
&amp;IF(LEN(AA220)=0,"",","""&amp;AA$1&amp;""":"""&amp;AA220&amp;"""")
&amp;IF(LEN(AC220)=0,"",","""&amp;AC$1&amp;""":"""&amp;AC220&amp;"""")
&amp;IF(LEN(AD220)=0,"",","""&amp;AD$1&amp;""":"&amp;AD220)
&amp;IF(LEN(AE220)=0,"",","""&amp;AE$1&amp;""":"""&amp;AE220&amp;"""")
&amp;IF(LEN(AF220)=0,"",","""&amp;AF$1&amp;""":"&amp;AF220)
&amp;IF(LEN(AG220)=0,"",","""&amp;AG$1&amp;""":"&amp;AG220)&amp;"}")</f>
        <v>{"dy":22,"sl":8}</v>
      </c>
    </row>
    <row r="221" spans="1:40">
      <c r="A221">
        <v>22</v>
      </c>
      <c r="B221">
        <v>9</v>
      </c>
      <c r="C221">
        <f>IF(B221&lt;=9,0,
IF(B221=10,1,2))</f>
        <v>0</v>
      </c>
      <c r="D221">
        <f ca="1">RAND()</f>
        <v>5.4826818631466656E-2</v>
      </c>
      <c r="E221">
        <f ca="1">RAND()</f>
        <v>0.27394411582499367</v>
      </c>
      <c r="F221">
        <f ca="1">RAND()</f>
        <v>0.70572263512707123</v>
      </c>
      <c r="G221">
        <f ca="1">RAND()</f>
        <v>8.704725132136204E-2</v>
      </c>
      <c r="H221">
        <f ca="1">RAND()</f>
        <v>0.46372896947706554</v>
      </c>
      <c r="I221">
        <f ca="1">RAND()</f>
        <v>0.37133672599435918</v>
      </c>
      <c r="M221" t="str">
        <f ca="1">IF(LEN(J221)&lt;&gt;0,J221,VLOOKUP(D221+$B221,$BJ:$BK,MATCH($BK$1,$BJ$1:$BK$1,0),1))</f>
        <v>삭제</v>
      </c>
      <c r="N221" t="str">
        <f ca="1">IF(LEN(K221)&lt;&gt;0,
  IF(LEN($J221)=0,"두 칸 모두 입력",
  IF($J221="지정 장비",K221,INDEX($CA:$CA,MATCH(K221,$CB:$CB,0)))),
IF($M221="삭제","삭제",
IF($M221="지정 장비",VLOOKUP($E221,OFFSET($BS:$BV,0,IF($B221=6,1,IF($B221=7,2,0))),MATCH($BV$1,OFFSET($BS$1:$BV$1,0,IF($B221=6,1,IF($B221=7,2,0))),0),1),
IF(OR($M221="캐릭터 상자 일반등급",$M221="캐릭터 상자 영웅등급"),"삭제",
IF(OR($M221="지정 캐릭터",$M221="지정 캐릭터 PP",IF(ISERROR(FIND("지정 캐릭터 LBP",$M221)),0,1)),
  IF(AND(OR($B221=10,$B221=11),$M221=OFFSET($M221,-1,0)),OFFSET(N221,-1,0),VLOOKUP($E221,$BZ:$CA,MATCH($CA$1,$BZ$1:$CA$1,0),1)),
IF(OR($M221="안 지정 캐릭터 영웅등급",$M221="안 지정 캐릭터 PP 일반등급",$M221="안 지정 캐릭터 PP 영웅등급"),
  IF(AND(OR($B221=10,$B221=11),$M221=OFFSET($M221,-1,0)),OFFSET(N221,-1,0),INT($E221*100000)),
"그외없음"))))))</f>
        <v>삭제</v>
      </c>
      <c r="O221" t="str">
        <f ca="1">IF(LEN(L221)&lt;&gt;0,
  IF(OR(LEN($J221)=0,LEN($K221)=0),"세 칸 모두 입력",L221),
IF($M221="삭제","삭제",
IF(OR($M221="지정 장비",$M221="캐릭터 상자 일반등급",$M221="캐릭터 상자 영웅등급",$M221="지정 캐릭터",IF(ISERROR(FIND("지정 캐릭터 LBP",$M221)),0,1),$M221="안 지정 캐릭터 영웅등급"),1,
IF($M221="지정 캐릭터 PP",
  IF(AND(OR($B221=10,$B221=11),$M221=OFFSET($M221,-1,0)),OFFSET(O221,-1,0),
    VLOOKUP($M221,$AP:$BB,MATCH($AX$1,$AP$1:$BB$1,0),0)+INT($E221*(VLOOKUP($M221,$AP:$BB,MATCH($AY$1,$AP$1:$BB$1,0),0)-VLOOKUP($M221,$AP:$BB,MATCH($AX$1,$AP$1:$BB$1,0),0)+1))),
IF(OR($M221="안 지정 캐릭터 PP 일반등급",$M221="안 지정 캐릭터 PP 영웅등급"),
  IF(AND(OR($B221=10,$B221=11),$M221=OFFSET($M221,-1,0)),OFFSET(O221,-1,0),
    VLOOKUP($M221,$AP:$BB,MATCH($AX$1,$AP$1:$BB$1,0),0)+INT($E221*(VLOOKUP($M221,$AP:$BB,MATCH($AY$1,$AP$1:$BB$1,0),0)-VLOOKUP($M221,$AP:$BB,MATCH($AX$1,$AP$1:$BB$1,0),0)+1))),
"그외없음")))))</f>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ca="1">IF(OR(ISNUMBER(N221),N221="삭제",ISBLANK(N221)),"",
IF(LEFT(N221,5)="Equip",IF(MID(N221,7,1)="4","전설",""),
IF(LEFT(N221,5)="Actor",IF(MID(N221,7,1)="2","전설",""),
"그외없음")))</f>
        <v/>
      </c>
      <c r="AA221" t="str">
        <f ca="1">IF(ISBLANK(AB221),"",
VLOOKUP(AB221,OFFSET(INDIRECT("$A:$B"),0,MATCH(AB$1&amp;"_Verify",INDIRECT("$1:$1"),0)-1),2,0)
)</f>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IF(OR(ISNUMBER(AC221),AC221="삭제",ISBLANK(AC221)),"",
IF(LEFT(AC221,5)="Equip",IF(MID(AC221,7,1)="4","전설",""),
IF(LEFT(AC221,5)="Actor",IF(MID(AC221,7,1)="2","전설",""),
"그외없음")))</f>
        <v/>
      </c>
      <c r="AJ221" t="str">
        <f>IF(ISBLANK($AB221),"",
IF(AND($B221&gt;=VLOOKUP($AB221,$AP:$AS,3,0),$B221&lt;=VLOOKUP($AB221,$AP:$AS,4,0)),"","슬롯타입이상"))</f>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ca="1">IF(ROW()=2,AN221,OFFSET(AM221,-1,0)&amp;IF(LEN(AN221)=0,"",","&amp;AN221))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v>
      </c>
      <c r="AN221" t="str">
        <f ca="1">IF(AL221&lt;&gt;1,"",
"{"""&amp;A$1&amp;""":"&amp;A221
&amp;","""&amp;B$1&amp;""":"&amp;B221
&amp;IF(LEN(AA221)=0,"",","""&amp;AA$1&amp;""":"""&amp;AA221&amp;"""")
&amp;IF(LEN(AC221)=0,"",","""&amp;AC$1&amp;""":"""&amp;AC221&amp;"""")
&amp;IF(LEN(AD221)=0,"",","""&amp;AD$1&amp;""":"&amp;AD221)
&amp;IF(LEN(AE221)=0,"",","""&amp;AE$1&amp;""":"""&amp;AE221&amp;"""")
&amp;IF(LEN(AF221)=0,"",","""&amp;AF$1&amp;""":"&amp;AF221)
&amp;IF(LEN(AG221)=0,"",","""&amp;AG$1&amp;""":"&amp;AG221)&amp;"}")</f>
        <v>{"dy":22,"sl":9}</v>
      </c>
    </row>
    <row r="222" spans="1:40">
      <c r="A222">
        <v>23</v>
      </c>
      <c r="B222">
        <v>0</v>
      </c>
      <c r="C222">
        <f>IF(B222&lt;=9,0,
IF(B222=10,1,2))</f>
        <v>0</v>
      </c>
      <c r="D222">
        <f ca="1">RAND()</f>
        <v>0.67422132566654902</v>
      </c>
      <c r="E222">
        <f ca="1">RAND()</f>
        <v>0.86105638920399863</v>
      </c>
      <c r="F222">
        <f ca="1">RAND()</f>
        <v>1.7819055098879488E-2</v>
      </c>
      <c r="G222">
        <f ca="1">RAND()</f>
        <v>0.65891715304728127</v>
      </c>
      <c r="H222">
        <f ca="1">RAND()</f>
        <v>0.8200769073234665</v>
      </c>
      <c r="I222">
        <f ca="1">RAND()</f>
        <v>0.95645112179925107</v>
      </c>
      <c r="M222" t="str">
        <f ca="1">IF(LEN(J222)&lt;&gt;0,J222,VLOOKUP(D222+$B222,$BJ:$BK,MATCH($BK$1,$BJ$1:$BK$1,0),1))</f>
        <v>지정 장비</v>
      </c>
      <c r="N222" t="str">
        <f ca="1">IF(LEN(K222)&lt;&gt;0,
  IF(LEN($J222)=0,"두 칸 모두 입력",
  IF($J222="지정 장비",K222,INDEX($CA:$CA,MATCH(K222,$CB:$CB,0)))),
IF($M222="삭제","삭제",
IF($M222="지정 장비",VLOOKUP($E222,OFFSET($BS:$BV,0,IF($B222=6,1,IF($B222=7,2,0))),MATCH($BV$1,OFFSET($BS$1:$BV$1,0,IF($B222=6,1,IF($B222=7,2,0))),0),1),
IF(OR($M222="캐릭터 상자 일반등급",$M222="캐릭터 상자 영웅등급"),"삭제",
IF(OR($M222="지정 캐릭터",$M222="지정 캐릭터 PP",IF(ISERROR(FIND("지정 캐릭터 LBP",$M222)),0,1)),
  IF(AND(OR($B222=10,$B222=11),$M222=OFFSET($M222,-1,0)),OFFSET(N222,-1,0),VLOOKUP($E222,$BZ:$CA,MATCH($CA$1,$BZ$1:$CA$1,0),1)),
IF(OR($M222="안 지정 캐릭터 영웅등급",$M222="안 지정 캐릭터 PP 일반등급",$M222="안 지정 캐릭터 PP 영웅등급"),
  IF(AND(OR($B222=10,$B222=11),$M222=OFFSET($M222,-1,0)),OFFSET(N222,-1,0),INT($E222*100000)),
"그외없음"))))))</f>
        <v>Equip7301</v>
      </c>
      <c r="O222">
        <f ca="1">IF(LEN(L222)&lt;&gt;0,
  IF(OR(LEN($J222)=0,LEN($K222)=0),"세 칸 모두 입력",L222),
IF($M222="삭제","삭제",
IF(OR($M222="지정 장비",$M222="캐릭터 상자 일반등급",$M222="캐릭터 상자 영웅등급",$M222="지정 캐릭터",IF(ISERROR(FIND("지정 캐릭터 LBP",$M222)),0,1),$M222="안 지정 캐릭터 영웅등급"),1,
IF($M222="지정 캐릭터 PP",
  IF(AND(OR($B222=10,$B222=11),$M222=OFFSET($M222,-1,0)),OFFSET(O222,-1,0),
    VLOOKUP($M222,$AP:$BB,MATCH($AX$1,$AP$1:$BB$1,0),0)+INT($E222*(VLOOKUP($M222,$AP:$BB,MATCH($AY$1,$AP$1:$BB$1,0),0)-VLOOKUP($M222,$AP:$BB,MATCH($AX$1,$AP$1:$BB$1,0),0)+1))),
IF(OR($M222="안 지정 캐릭터 PP 일반등급",$M222="안 지정 캐릭터 PP 영웅등급"),
  IF(AND(OR($B222=10,$B222=11),$M222=OFFSET($M222,-1,0)),OFFSET(O222,-1,0),
    VLOOKUP($M222,$AP:$BB,MATCH($AX$1,$AP$1:$BB$1,0),0)+INT($E222*(VLOOKUP($M222,$AP:$BB,MATCH($AY$1,$AP$1:$BB$1,0),0)-VLOOKUP($M222,$AP:$BB,MATCH($AX$1,$AP$1:$BB$1,0),0)+1))),
"그외없음")))))</f>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23000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ca="1">IF(OR(ISNUMBER(N222),N222="삭제",ISBLANK(N222)),"",
IF(LEFT(N222,5)="Equip",IF(MID(N222,7,1)="4","전설",""),
IF(LEFT(N222,5)="Actor",IF(MID(N222,7,1)="2","전설",""),
"그외없음")))</f>
        <v/>
      </c>
      <c r="U222" t="s">
        <v>82</v>
      </c>
      <c r="V222" t="s">
        <v>199</v>
      </c>
      <c r="W222">
        <v>1</v>
      </c>
      <c r="X222" t="s">
        <v>125</v>
      </c>
      <c r="Z222">
        <v>3400</v>
      </c>
      <c r="AA222" t="str">
        <f ca="1">IF(ISBLANK(AB222),"",
VLOOKUP(AB222,OFFSET(INDIRECT("$A:$B"),0,MATCH(AB$1&amp;"_Verify",INDIRECT("$1:$1"),0)-1),2,0)
)</f>
        <v>upn</v>
      </c>
      <c r="AB222" t="s">
        <v>92</v>
      </c>
      <c r="AC222">
        <v>20153</v>
      </c>
      <c r="AD222">
        <v>11</v>
      </c>
      <c r="AE222" t="s">
        <v>125</v>
      </c>
      <c r="AG222">
        <v>3300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IF(OR(ISNUMBER(AC222),AC222="삭제",ISBLANK(AC222)),"",
IF(LEFT(AC222,5)="Equip",IF(MID(AC222,7,1)="4","전설",""),
IF(LEFT(AC222,5)="Actor",IF(MID(AC222,7,1)="2","전설",""),
"그외없음")))</f>
        <v/>
      </c>
      <c r="AJ222" t="str">
        <f>IF(ISBLANK($AB222),"",
IF(AND($B222&gt;=VLOOKUP($AB222,$AP:$AS,3,0),$B222&lt;=VLOOKUP($AB222,$AP:$AS,4,0)),"","슬롯타입이상"))</f>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ca="1">IF(ROW()=2,AN222,OFFSET(AM222,-1,0)&amp;IF(LEN(AN222)=0,"",","&amp;AN222))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v>
      </c>
      <c r="AN222" t="str">
        <f ca="1">IF(AL222&lt;&gt;1,"",
"{"""&amp;A$1&amp;""":"&amp;A222
&amp;","""&amp;B$1&amp;""":"&amp;B222
&amp;IF(LEN(AA222)=0,"",","""&amp;AA$1&amp;""":"""&amp;AA222&amp;"""")
&amp;IF(LEN(AC222)=0,"",","""&amp;AC$1&amp;""":"""&amp;AC222&amp;"""")
&amp;IF(LEN(AD222)=0,"",","""&amp;AD$1&amp;""":"&amp;AD222)
&amp;IF(LEN(AE222)=0,"",","""&amp;AE$1&amp;""":"""&amp;AE222&amp;"""")
&amp;IF(LEN(AF222)=0,"",","""&amp;AF$1&amp;""":"&amp;AF222)
&amp;IF(LEN(AG222)=0,"",","""&amp;AG$1&amp;""":"&amp;AG222)&amp;"}")</f>
        <v>{"dy":23,"sl":0,"tp":"upn","vl":"20153","cn":11,"pt":"GO","pr":3300}</v>
      </c>
    </row>
    <row r="223" spans="1:40">
      <c r="A223">
        <v>23</v>
      </c>
      <c r="B223">
        <v>1</v>
      </c>
      <c r="C223">
        <f>IF(B223&lt;=9,0,
IF(B223=10,1,2))</f>
        <v>0</v>
      </c>
      <c r="D223">
        <f ca="1">RAND()</f>
        <v>9.8273943329652447E-2</v>
      </c>
      <c r="E223">
        <f ca="1">RAND()</f>
        <v>0.77076825780532365</v>
      </c>
      <c r="F223">
        <f ca="1">RAND()</f>
        <v>0.17904800801220722</v>
      </c>
      <c r="G223">
        <f ca="1">RAND()</f>
        <v>0.79111527848570229</v>
      </c>
      <c r="H223">
        <f ca="1">RAND()</f>
        <v>0.24990531450850706</v>
      </c>
      <c r="I223">
        <f ca="1">RAND()</f>
        <v>0.97519832208412405</v>
      </c>
      <c r="M223" t="str">
        <f ca="1">IF(LEN(J223)&lt;&gt;0,J223,VLOOKUP(D223+$B223,$BJ:$BK,MATCH($BK$1,$BJ$1:$BK$1,0),1))</f>
        <v>지정 장비</v>
      </c>
      <c r="N223" t="str">
        <f ca="1">IF(LEN(K223)&lt;&gt;0,
  IF(LEN($J223)=0,"두 칸 모두 입력",
  IF($J223="지정 장비",K223,INDEX($CA:$CA,MATCH(K223,$CB:$CB,0)))),
IF($M223="삭제","삭제",
IF($M223="지정 장비",VLOOKUP($E223,OFFSET($BS:$BV,0,IF($B223=6,1,IF($B223=7,2,0))),MATCH($BV$1,OFFSET($BS$1:$BV$1,0,IF($B223=6,1,IF($B223=7,2,0))),0),1),
IF(OR($M223="캐릭터 상자 일반등급",$M223="캐릭터 상자 영웅등급"),"삭제",
IF(OR($M223="지정 캐릭터",$M223="지정 캐릭터 PP",IF(ISERROR(FIND("지정 캐릭터 LBP",$M223)),0,1)),
  IF(AND(OR($B223=10,$B223=11),$M223=OFFSET($M223,-1,0)),OFFSET(N223,-1,0),VLOOKUP($E223,$BZ:$CA,MATCH($CA$1,$BZ$1:$CA$1,0),1)),
IF(OR($M223="안 지정 캐릭터 영웅등급",$M223="안 지정 캐릭터 PP 일반등급",$M223="안 지정 캐릭터 PP 영웅등급"),
  IF(AND(OR($B223=10,$B223=11),$M223=OFFSET($M223,-1,0)),OFFSET(N223,-1,0),INT($E223*100000)),
"그외없음"))))))</f>
        <v>Equip6302</v>
      </c>
      <c r="O223">
        <f ca="1">IF(LEN(L223)&lt;&gt;0,
  IF(OR(LEN($J223)=0,LEN($K223)=0),"세 칸 모두 입력",L223),
IF($M223="삭제","삭제",
IF(OR($M223="지정 장비",$M223="캐릭터 상자 일반등급",$M223="캐릭터 상자 영웅등급",$M223="지정 캐릭터",IF(ISERROR(FIND("지정 캐릭터 LBP",$M223)),0,1),$M223="안 지정 캐릭터 영웅등급"),1,
IF($M223="지정 캐릭터 PP",
  IF(AND(OR($B223=10,$B223=11),$M223=OFFSET($M223,-1,0)),OFFSET(O223,-1,0),
    VLOOKUP($M223,$AP:$BB,MATCH($AX$1,$AP$1:$BB$1,0),0)+INT($E223*(VLOOKUP($M223,$AP:$BB,MATCH($AY$1,$AP$1:$BB$1,0),0)-VLOOKUP($M223,$AP:$BB,MATCH($AX$1,$AP$1:$BB$1,0),0)+1))),
IF(OR($M223="안 지정 캐릭터 PP 일반등급",$M223="안 지정 캐릭터 PP 영웅등급"),
  IF(AND(OR($B223=10,$B223=11),$M223=OFFSET($M223,-1,0)),OFFSET(O223,-1,0),
    VLOOKUP($M223,$AP:$BB,MATCH($AX$1,$AP$1:$BB$1,0),0)+INT($E223*(VLOOKUP($M223,$AP:$BB,MATCH($AY$1,$AP$1:$BB$1,0),0)-VLOOKUP($M223,$AP:$BB,MATCH($AX$1,$AP$1:$BB$1,0),0)+1))),
"그외없음")))))</f>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23000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ca="1">IF(OR(ISNUMBER(N223),N223="삭제",ISBLANK(N223)),"",
IF(LEFT(N223,5)="Equip",IF(MID(N223,7,1)="4","전설",""),
IF(LEFT(N223,5)="Actor",IF(MID(N223,7,1)="2","전설",""),
"그외없음")))</f>
        <v/>
      </c>
      <c r="U223" t="s">
        <v>82</v>
      </c>
      <c r="V223" t="s">
        <v>242</v>
      </c>
      <c r="W223">
        <v>1</v>
      </c>
      <c r="X223" t="s">
        <v>125</v>
      </c>
      <c r="Z223">
        <v>7000</v>
      </c>
      <c r="AA223" t="str">
        <f ca="1">IF(ISBLANK(AB223),"",
VLOOKUP(AB223,OFFSET(INDIRECT("$A:$B"),0,MATCH(AB$1&amp;"_Verify",INDIRECT("$1:$1"),0)-1),2,0)
)</f>
        <v>fe</v>
      </c>
      <c r="AB223" t="s">
        <v>82</v>
      </c>
      <c r="AC223" t="s">
        <v>462</v>
      </c>
      <c r="AD223">
        <v>1</v>
      </c>
      <c r="AE223" t="s">
        <v>125</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IF(OR(ISNUMBER(AC223),AC223="삭제",ISBLANK(AC223)),"",
IF(LEFT(AC223,5)="Equip",IF(MID(AC223,7,1)="4","전설",""),
IF(LEFT(AC223,5)="Actor",IF(MID(AC223,7,1)="2","전설",""),
"그외없음")))</f>
        <v/>
      </c>
      <c r="AJ223" t="str">
        <f>IF(ISBLANK($AB223),"",
IF(AND($B223&gt;=VLOOKUP($AB223,$AP:$AS,3,0),$B223&lt;=VLOOKUP($AB223,$AP:$AS,4,0)),"","슬롯타입이상"))</f>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ca="1">IF(ROW()=2,AN223,OFFSET(AM223,-1,0)&amp;IF(LEN(AN223)=0,"",","&amp;AN223))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v>
      </c>
      <c r="AN223" t="str">
        <f ca="1">IF(AL223&lt;&gt;1,"",
"{"""&amp;A$1&amp;""":"&amp;A223
&amp;","""&amp;B$1&amp;""":"&amp;B223
&amp;IF(LEN(AA223)=0,"",","""&amp;AA$1&amp;""":"""&amp;AA223&amp;"""")
&amp;IF(LEN(AC223)=0,"",","""&amp;AC$1&amp;""":"""&amp;AC223&amp;"""")
&amp;IF(LEN(AD223)=0,"",","""&amp;AD$1&amp;""":"&amp;AD223)
&amp;IF(LEN(AE223)=0,"",","""&amp;AE$1&amp;""":"""&amp;AE223&amp;"""")
&amp;IF(LEN(AF223)=0,"",","""&amp;AF$1&amp;""":"&amp;AF223)
&amp;IF(LEN(AG223)=0,"",","""&amp;AG$1&amp;""":"&amp;AG223)&amp;"}")</f>
        <v>{"dy":23,"sl":1,"tp":"fe","vl":"Equip5301","cn":1,"pt":"GO","pr":7000}</v>
      </c>
    </row>
    <row r="224" spans="1:40">
      <c r="A224">
        <v>23</v>
      </c>
      <c r="B224">
        <v>2</v>
      </c>
      <c r="C224">
        <f>IF(B224&lt;=9,0,
IF(B224=10,1,2))</f>
        <v>0</v>
      </c>
      <c r="D224">
        <f ca="1">RAND()</f>
        <v>0.28700416936310325</v>
      </c>
      <c r="E224">
        <f ca="1">RAND()</f>
        <v>0.80181156971697898</v>
      </c>
      <c r="F224">
        <f ca="1">RAND()</f>
        <v>0.28901144809011525</v>
      </c>
      <c r="G224">
        <f ca="1">RAND()</f>
        <v>0.35032314224016758</v>
      </c>
      <c r="H224">
        <f ca="1">RAND()</f>
        <v>0.6389924778029652</v>
      </c>
      <c r="I224">
        <f ca="1">RAND()</f>
        <v>0.25084660188173002</v>
      </c>
      <c r="M224" t="str">
        <f ca="1">IF(LEN(J224)&lt;&gt;0,J224,VLOOKUP(D224+$B224,$BJ:$BK,MATCH($BK$1,$BJ$1:$BK$1,0),1))</f>
        <v>안 지정 캐릭터 PP 영웅등급</v>
      </c>
      <c r="N224">
        <f ca="1">IF(LEN(K224)&lt;&gt;0,
  IF(LEN($J224)=0,"두 칸 모두 입력",
  IF($J224="지정 장비",K224,INDEX($CA:$CA,MATCH(K224,$CB:$CB,0)))),
IF($M224="삭제","삭제",
IF($M224="지정 장비",VLOOKUP($E224,OFFSET($BS:$BV,0,IF($B224=6,1,IF($B224=7,2,0))),MATCH($BV$1,OFFSET($BS$1:$BV$1,0,IF($B224=6,1,IF($B224=7,2,0))),0),1),
IF(OR($M224="캐릭터 상자 일반등급",$M224="캐릭터 상자 영웅등급"),"삭제",
IF(OR($M224="지정 캐릭터",$M224="지정 캐릭터 PP",IF(ISERROR(FIND("지정 캐릭터 LBP",$M224)),0,1)),
  IF(AND(OR($B224=10,$B224=11),$M224=OFFSET($M224,-1,0)),OFFSET(N224,-1,0),VLOOKUP($E224,$BZ:$CA,MATCH($CA$1,$BZ$1:$CA$1,0),1)),
IF(OR($M224="안 지정 캐릭터 영웅등급",$M224="안 지정 캐릭터 PP 일반등급",$M224="안 지정 캐릭터 PP 영웅등급"),
  IF(AND(OR($B224=10,$B224=11),$M224=OFFSET($M224,-1,0)),OFFSET(N224,-1,0),INT($E224*100000)),
"그외없음"))))))</f>
        <v>80181</v>
      </c>
      <c r="O224">
        <f ca="1">IF(LEN(L224)&lt;&gt;0,
  IF(OR(LEN($J224)=0,LEN($K224)=0),"세 칸 모두 입력",L224),
IF($M224="삭제","삭제",
IF(OR($M224="지정 장비",$M224="캐릭터 상자 일반등급",$M224="캐릭터 상자 영웅등급",$M224="지정 캐릭터",IF(ISERROR(FIND("지정 캐릭터 LBP",$M224)),0,1),$M224="안 지정 캐릭터 영웅등급"),1,
IF($M224="지정 캐릭터 PP",
  IF(AND(OR($B224=10,$B224=11),$M224=OFFSET($M224,-1,0)),OFFSET(O224,-1,0),
    VLOOKUP($M224,$AP:$BB,MATCH($AX$1,$AP$1:$BB$1,0),0)+INT($E224*(VLOOKUP($M224,$AP:$BB,MATCH($AY$1,$AP$1:$BB$1,0),0)-VLOOKUP($M224,$AP:$BB,MATCH($AX$1,$AP$1:$BB$1,0),0)+1))),
IF(OR($M224="안 지정 캐릭터 PP 일반등급",$M224="안 지정 캐릭터 PP 영웅등급"),
  IF(AND(OR($B224=10,$B224=11),$M224=OFFSET($M224,-1,0)),OFFSET(O224,-1,0),
    VLOOKUP($M224,$AP:$BB,MATCH($AX$1,$AP$1:$BB$1,0),0)+INT($E224*(VLOOKUP($M224,$AP:$BB,MATCH($AY$1,$AP$1:$BB$1,0),0)-VLOOKUP($M224,$AP:$BB,MATCH($AX$1,$AP$1:$BB$1,0),0)+1))),
"그외없음")))))</f>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3600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ca="1">IF(OR(ISNUMBER(N224),N224="삭제",ISBLANK(N224)),"",
IF(LEFT(N224,5)="Equip",IF(MID(N224,7,1)="4","전설",""),
IF(LEFT(N224,5)="Actor",IF(MID(N224,7,1)="2","전설",""),
"그외없음")))</f>
        <v/>
      </c>
      <c r="U224" t="s">
        <v>91</v>
      </c>
      <c r="V224">
        <v>98118</v>
      </c>
      <c r="W224">
        <v>14</v>
      </c>
      <c r="X224" t="s">
        <v>125</v>
      </c>
      <c r="Z224">
        <v>1400</v>
      </c>
      <c r="AA224" t="str">
        <f ca="1">IF(ISBLANK(AB224),"",
VLOOKUP(AB224,OFFSET(INDIRECT("$A:$B"),0,MATCH(AB$1&amp;"_Verify",INDIRECT("$1:$1"),0)-1),2,0)
)</f>
        <v>upn</v>
      </c>
      <c r="AB224" t="s">
        <v>92</v>
      </c>
      <c r="AC224">
        <v>98118</v>
      </c>
      <c r="AD224">
        <v>6</v>
      </c>
      <c r="AE224" t="s">
        <v>381</v>
      </c>
      <c r="AG224">
        <v>1800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IF(OR(ISNUMBER(AC224),AC224="삭제",ISBLANK(AC224)),"",
IF(LEFT(AC224,5)="Equip",IF(MID(AC224,7,1)="4","전설",""),
IF(LEFT(AC224,5)="Actor",IF(MID(AC224,7,1)="2","전설",""),
"그외없음")))</f>
        <v/>
      </c>
      <c r="AJ224" t="str">
        <f>IF(ISBLANK($AB224),"",
IF(AND($B224&gt;=VLOOKUP($AB224,$AP:$AS,3,0),$B224&lt;=VLOOKUP($AB224,$AP:$AS,4,0)),"","슬롯타입이상"))</f>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ca="1">IF(ROW()=2,AN224,OFFSET(AM224,-1,0)&amp;IF(LEN(AN224)=0,"",","&amp;AN224))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v>
      </c>
      <c r="AN224" t="str">
        <f ca="1">IF(AL224&lt;&gt;1,"",
"{"""&amp;A$1&amp;""":"&amp;A224
&amp;","""&amp;B$1&amp;""":"&amp;B224
&amp;IF(LEN(AA224)=0,"",","""&amp;AA$1&amp;""":"""&amp;AA224&amp;"""")
&amp;IF(LEN(AC224)=0,"",","""&amp;AC$1&amp;""":"""&amp;AC224&amp;"""")
&amp;IF(LEN(AD224)=0,"",","""&amp;AD$1&amp;""":"&amp;AD224)
&amp;IF(LEN(AE224)=0,"",","""&amp;AE$1&amp;""":"""&amp;AE224&amp;"""")
&amp;IF(LEN(AF224)=0,"",","""&amp;AF$1&amp;""":"&amp;AF224)
&amp;IF(LEN(AG224)=0,"",","""&amp;AG$1&amp;""":"&amp;AG224)&amp;"}")</f>
        <v>{"dy":23,"sl":2,"tp":"upn","vl":"98118","cn":6,"pt":"GO","pr":1800}</v>
      </c>
    </row>
    <row r="225" spans="1:40">
      <c r="A225">
        <v>23</v>
      </c>
      <c r="B225">
        <v>3</v>
      </c>
      <c r="C225">
        <f>IF(B225&lt;=9,0,
IF(B225=10,1,2))</f>
        <v>0</v>
      </c>
      <c r="D225">
        <f ca="1">RAND()</f>
        <v>0.44857623602453833</v>
      </c>
      <c r="E225">
        <f ca="1">RAND()</f>
        <v>0.78864618721043833</v>
      </c>
      <c r="F225">
        <f ca="1">RAND()</f>
        <v>0.66569340199178029</v>
      </c>
      <c r="G225">
        <f ca="1">RAND()</f>
        <v>0.23284609879249873</v>
      </c>
      <c r="H225">
        <f ca="1">RAND()</f>
        <v>0.57548781878713817</v>
      </c>
      <c r="I225">
        <f ca="1">RAND()</f>
        <v>0.28126314078739301</v>
      </c>
      <c r="M225" t="str">
        <f ca="1">IF(LEN(J225)&lt;&gt;0,J225,VLOOKUP(D225+$B225,$BJ:$BK,MATCH($BK$1,$BJ$1:$BK$1,0),1))</f>
        <v>안 지정 캐릭터 PP 일반등급</v>
      </c>
      <c r="N225">
        <f ca="1">IF(LEN(K225)&lt;&gt;0,
  IF(LEN($J225)=0,"두 칸 모두 입력",
  IF($J225="지정 장비",K225,INDEX($CA:$CA,MATCH(K225,$CB:$CB,0)))),
IF($M225="삭제","삭제",
IF($M225="지정 장비",VLOOKUP($E225,OFFSET($BS:$BV,0,IF($B225=6,1,IF($B225=7,2,0))),MATCH($BV$1,OFFSET($BS$1:$BV$1,0,IF($B225=6,1,IF($B225=7,2,0))),0),1),
IF(OR($M225="캐릭터 상자 일반등급",$M225="캐릭터 상자 영웅등급"),"삭제",
IF(OR($M225="지정 캐릭터",$M225="지정 캐릭터 PP",IF(ISERROR(FIND("지정 캐릭터 LBP",$M225)),0,1)),
  IF(AND(OR($B225=10,$B225=11),$M225=OFFSET($M225,-1,0)),OFFSET(N225,-1,0),VLOOKUP($E225,$BZ:$CA,MATCH($CA$1,$BZ$1:$CA$1,0),1)),
IF(OR($M225="안 지정 캐릭터 영웅등급",$M225="안 지정 캐릭터 PP 일반등급",$M225="안 지정 캐릭터 PP 영웅등급"),
  IF(AND(OR($B225=10,$B225=11),$M225=OFFSET($M225,-1,0)),OFFSET(N225,-1,0),INT($E225*100000)),
"그외없음"))))))</f>
        <v>78864</v>
      </c>
      <c r="O225">
        <f ca="1">IF(LEN(L225)&lt;&gt;0,
  IF(OR(LEN($J225)=0,LEN($K225)=0),"세 칸 모두 입력",L225),
IF($M225="삭제","삭제",
IF(OR($M225="지정 장비",$M225="캐릭터 상자 일반등급",$M225="캐릭터 상자 영웅등급",$M225="지정 캐릭터",IF(ISERROR(FIND("지정 캐릭터 LBP",$M225)),0,1),$M225="안 지정 캐릭터 영웅등급"),1,
IF($M225="지정 캐릭터 PP",
  IF(AND(OR($B225=10,$B225=11),$M225=OFFSET($M225,-1,0)),OFFSET(O225,-1,0),
    VLOOKUP($M225,$AP:$BB,MATCH($AX$1,$AP$1:$BB$1,0),0)+INT($E225*(VLOOKUP($M225,$AP:$BB,MATCH($AY$1,$AP$1:$BB$1,0),0)-VLOOKUP($M225,$AP:$BB,MATCH($AX$1,$AP$1:$BB$1,0),0)+1))),
IF(OR($M225="안 지정 캐릭터 PP 일반등급",$M225="안 지정 캐릭터 PP 영웅등급"),
  IF(AND(OR($B225=10,$B225=11),$M225=OFFSET($M225,-1,0)),OFFSET(O225,-1,0),
    VLOOKUP($M225,$AP:$BB,MATCH($AX$1,$AP$1:$BB$1,0),0)+INT($E225*(VLOOKUP($M225,$AP:$BB,MATCH($AY$1,$AP$1:$BB$1,0),0)-VLOOKUP($M225,$AP:$BB,MATCH($AX$1,$AP$1:$BB$1,0),0)+1))),
"그외없음")))))</f>
        <v>12</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3600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ca="1">IF(OR(ISNUMBER(N225),N225="삭제",ISBLANK(N225)),"",
IF(LEFT(N225,5)="Equip",IF(MID(N225,7,1)="4","전설",""),
IF(LEFT(N225,5)="Actor",IF(MID(N225,7,1)="2","전설",""),
"그외없음")))</f>
        <v/>
      </c>
      <c r="U225" t="s">
        <v>92</v>
      </c>
      <c r="V225">
        <v>10153</v>
      </c>
      <c r="W225">
        <v>9</v>
      </c>
      <c r="X225" t="s">
        <v>125</v>
      </c>
      <c r="Z225">
        <v>900</v>
      </c>
      <c r="AA225" t="str">
        <f ca="1">IF(ISBLANK(AB225),"",
VLOOKUP(AB225,OFFSET(INDIRECT("$A:$B"),0,MATCH(AB$1&amp;"_Verify",INDIRECT("$1:$1"),0)-1),2,0)
)</f>
        <v>fe</v>
      </c>
      <c r="AB225" t="s">
        <v>82</v>
      </c>
      <c r="AC225" t="s">
        <v>469</v>
      </c>
      <c r="AD225">
        <v>1</v>
      </c>
      <c r="AE225" t="s">
        <v>125</v>
      </c>
      <c r="AG225">
        <v>2500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IF(OR(ISNUMBER(AC225),AC225="삭제",ISBLANK(AC225)),"",
IF(LEFT(AC225,5)="Equip",IF(MID(AC225,7,1)="4","전설",""),
IF(LEFT(AC225,5)="Actor",IF(MID(AC225,7,1)="2","전설",""),
"그외없음")))</f>
        <v/>
      </c>
      <c r="AJ225" t="str">
        <f>IF(ISBLANK($AB225),"",
IF(AND($B225&gt;=VLOOKUP($AB225,$AP:$AS,3,0),$B225&lt;=VLOOKUP($AB225,$AP:$AS,4,0)),"","슬롯타입이상"))</f>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아주르 스트라이프</v>
      </c>
      <c r="AL225">
        <v>1</v>
      </c>
      <c r="AM225" t="str">
        <f ca="1">IF(ROW()=2,AN225,OFFSET(AM225,-1,0)&amp;IF(LEN(AN225)=0,"",","&amp;AN225))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v>
      </c>
      <c r="AN225" t="str">
        <f ca="1">IF(AL225&lt;&gt;1,"",
"{"""&amp;A$1&amp;""":"&amp;A225
&amp;","""&amp;B$1&amp;""":"&amp;B225
&amp;IF(LEN(AA225)=0,"",","""&amp;AA$1&amp;""":"""&amp;AA225&amp;"""")
&amp;IF(LEN(AC225)=0,"",","""&amp;AC$1&amp;""":"""&amp;AC225&amp;"""")
&amp;IF(LEN(AD225)=0,"",","""&amp;AD$1&amp;""":"&amp;AD225)
&amp;IF(LEN(AE225)=0,"",","""&amp;AE$1&amp;""":"""&amp;AE225&amp;"""")
&amp;IF(LEN(AF225)=0,"",","""&amp;AF$1&amp;""":"&amp;AF225)
&amp;IF(LEN(AG225)=0,"",","""&amp;AG$1&amp;""":"&amp;AG225)&amp;"}")</f>
        <v>{"dy":23,"sl":3,"tp":"fe","vl":"Equip1202","cn":1,"pt":"GO","pr":2500}</v>
      </c>
    </row>
    <row r="226" spans="1:40">
      <c r="A226">
        <v>23</v>
      </c>
      <c r="B226">
        <v>4</v>
      </c>
      <c r="C226">
        <f>IF(B226&lt;=9,0,
IF(B226=10,1,2))</f>
        <v>0</v>
      </c>
      <c r="D226">
        <f ca="1">RAND()</f>
        <v>7.25601776953686E-2</v>
      </c>
      <c r="E226">
        <f ca="1">RAND()</f>
        <v>0.24054509290822923</v>
      </c>
      <c r="F226">
        <f ca="1">RAND()</f>
        <v>0.87772082198428358</v>
      </c>
      <c r="G226">
        <f ca="1">RAND()</f>
        <v>0.25197490818899981</v>
      </c>
      <c r="H226">
        <f ca="1">RAND()</f>
        <v>0.12157183252536419</v>
      </c>
      <c r="I226">
        <f ca="1">RAND()</f>
        <v>0.3177374958495286</v>
      </c>
      <c r="M226" t="str">
        <f ca="1">IF(LEN(J226)&lt;&gt;0,J226,VLOOKUP(D226+$B226,$BJ:$BK,MATCH($BK$1,$BJ$1:$BK$1,0),1))</f>
        <v>안 지정 캐릭터 PP 일반등급</v>
      </c>
      <c r="N226">
        <f ca="1">IF(LEN(K226)&lt;&gt;0,
  IF(LEN($J226)=0,"두 칸 모두 입력",
  IF($J226="지정 장비",K226,INDEX($CA:$CA,MATCH(K226,$CB:$CB,0)))),
IF($M226="삭제","삭제",
IF($M226="지정 장비",VLOOKUP($E226,OFFSET($BS:$BV,0,IF($B226=6,1,IF($B226=7,2,0))),MATCH($BV$1,OFFSET($BS$1:$BV$1,0,IF($B226=6,1,IF($B226=7,2,0))),0),1),
IF(OR($M226="캐릭터 상자 일반등급",$M226="캐릭터 상자 영웅등급"),"삭제",
IF(OR($M226="지정 캐릭터",$M226="지정 캐릭터 PP",IF(ISERROR(FIND("지정 캐릭터 LBP",$M226)),0,1)),
  IF(AND(OR($B226=10,$B226=11),$M226=OFFSET($M226,-1,0)),OFFSET(N226,-1,0),VLOOKUP($E226,$BZ:$CA,MATCH($CA$1,$BZ$1:$CA$1,0),1)),
IF(OR($M226="안 지정 캐릭터 영웅등급",$M226="안 지정 캐릭터 PP 일반등급",$M226="안 지정 캐릭터 PP 영웅등급"),
  IF(AND(OR($B226=10,$B226=11),$M226=OFFSET($M226,-1,0)),OFFSET(N226,-1,0),INT($E226*100000)),
"그외없음"))))))</f>
        <v>24054</v>
      </c>
      <c r="O226">
        <f ca="1">IF(LEN(L226)&lt;&gt;0,
  IF(OR(LEN($J226)=0,LEN($K226)=0),"세 칸 모두 입력",L226),
IF($M226="삭제","삭제",
IF(OR($M226="지정 장비",$M226="캐릭터 상자 일반등급",$M226="캐릭터 상자 영웅등급",$M226="지정 캐릭터",IF(ISERROR(FIND("지정 캐릭터 LBP",$M226)),0,1),$M226="안 지정 캐릭터 영웅등급"),1,
IF($M226="지정 캐릭터 PP",
  IF(AND(OR($B226=10,$B226=11),$M226=OFFSET($M226,-1,0)),OFFSET(O226,-1,0),
    VLOOKUP($M226,$AP:$BB,MATCH($AX$1,$AP$1:$BB$1,0),0)+INT($E226*(VLOOKUP($M226,$AP:$BB,MATCH($AY$1,$AP$1:$BB$1,0),0)-VLOOKUP($M226,$AP:$BB,MATCH($AX$1,$AP$1:$BB$1,0),0)+1))),
IF(OR($M226="안 지정 캐릭터 PP 일반등급",$M226="안 지정 캐릭터 PP 영웅등급"),
  IF(AND(OR($B226=10,$B226=11),$M226=OFFSET($M226,-1,0)),OFFSET(O226,-1,0),
    VLOOKUP($M226,$AP:$BB,MATCH($AX$1,$AP$1:$BB$1,0),0)+INT($E226*(VLOOKUP($M226,$AP:$BB,MATCH($AY$1,$AP$1:$BB$1,0),0)-VLOOKUP($M226,$AP:$BB,MATCH($AX$1,$AP$1:$BB$1,0),0)+1))),
"그외없음")))))</f>
        <v>5</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1500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ca="1">IF(OR(ISNUMBER(N226),N226="삭제",ISBLANK(N226)),"",
IF(LEFT(N226,5)="Equip",IF(MID(N226,7,1)="4","전설",""),
IF(LEFT(N226,5)="Actor",IF(MID(N226,7,1)="2","전설",""),
"그외없음")))</f>
        <v/>
      </c>
      <c r="U226" t="s">
        <v>92</v>
      </c>
      <c r="V226">
        <v>98421</v>
      </c>
      <c r="W226">
        <v>14</v>
      </c>
      <c r="X226" t="s">
        <v>125</v>
      </c>
      <c r="Z226">
        <v>1400</v>
      </c>
      <c r="AA226" t="str">
        <f ca="1">IF(ISBLANK(AB226),"",
VLOOKUP(AB226,OFFSET(INDIRECT("$A:$B"),0,MATCH(AB$1&amp;"_Verify",INDIRECT("$1:$1"),0)-1),2,0)
)</f>
        <v>fe</v>
      </c>
      <c r="AB226" t="s">
        <v>82</v>
      </c>
      <c r="AC226" t="s">
        <v>446</v>
      </c>
      <c r="AD226">
        <v>1</v>
      </c>
      <c r="AE226" t="s">
        <v>125</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IF(OR(ISNUMBER(AC226),AC226="삭제",ISBLANK(AC226)),"",
IF(LEFT(AC226,5)="Equip",IF(MID(AC226,7,1)="4","전설",""),
IF(LEFT(AC226,5)="Actor",IF(MID(AC226,7,1)="2","전설",""),
"그외없음")))</f>
        <v/>
      </c>
      <c r="AJ226" t="str">
        <f>IF(ISBLANK($AB226),"",
IF(AND($B226&gt;=VLOOKUP($AB226,$AP:$AS,3,0),$B226&lt;=VLOOKUP($AB226,$AP:$AS,4,0)),"","슬롯타입이상"))</f>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이중 날개 활</v>
      </c>
      <c r="AL226">
        <v>1</v>
      </c>
      <c r="AM226" t="str">
        <f ca="1">IF(ROW()=2,AN226,OFFSET(AM226,-1,0)&amp;IF(LEN(AN226)=0,"",","&amp;AN226))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v>
      </c>
      <c r="AN226" t="str">
        <f ca="1">IF(AL226&lt;&gt;1,"",
"{"""&amp;A$1&amp;""":"&amp;A226
&amp;","""&amp;B$1&amp;""":"&amp;B226
&amp;IF(LEN(AA226)=0,"",","""&amp;AA$1&amp;""":"""&amp;AA226&amp;"""")
&amp;IF(LEN(AC226)=0,"",","""&amp;AC$1&amp;""":"""&amp;AC226&amp;"""")
&amp;IF(LEN(AD226)=0,"",","""&amp;AD$1&amp;""":"&amp;AD226)
&amp;IF(LEN(AE226)=0,"",","""&amp;AE$1&amp;""":"""&amp;AE226&amp;"""")
&amp;IF(LEN(AF226)=0,"",","""&amp;AF$1&amp;""":"&amp;AF226)
&amp;IF(LEN(AG226)=0,"",","""&amp;AG$1&amp;""":"&amp;AG226)&amp;"}")</f>
        <v>{"dy":23,"sl":4,"tp":"fe","vl":"Equip2201","cn":1,"pt":"GO","pr":3500}</v>
      </c>
    </row>
    <row r="227" spans="1:40">
      <c r="A227">
        <v>23</v>
      </c>
      <c r="B227">
        <v>5</v>
      </c>
      <c r="C227">
        <f>IF(B227&lt;=9,0,
IF(B227=10,1,2))</f>
        <v>0</v>
      </c>
      <c r="D227">
        <f ca="1">RAND()</f>
        <v>0.39100120952834205</v>
      </c>
      <c r="E227">
        <f ca="1">RAND()</f>
        <v>0.68901773276122003</v>
      </c>
      <c r="F227">
        <f ca="1">RAND()</f>
        <v>0.437183038474799</v>
      </c>
      <c r="G227">
        <f ca="1">RAND()</f>
        <v>0.39593098899830981</v>
      </c>
      <c r="H227">
        <f ca="1">RAND()</f>
        <v>0.28017146466463039</v>
      </c>
      <c r="I227">
        <f ca="1">RAND()</f>
        <v>0.6236584115629713</v>
      </c>
      <c r="M227" t="str">
        <f ca="1">IF(LEN(J227)&lt;&gt;0,J227,VLOOKUP(D227+$B227,$BJ:$BK,MATCH($BK$1,$BJ$1:$BK$1,0),1))</f>
        <v>지정 장비</v>
      </c>
      <c r="N227" t="str">
        <f ca="1">IF(LEN(K227)&lt;&gt;0,
  IF(LEN($J227)=0,"두 칸 모두 입력",
  IF($J227="지정 장비",K227,INDEX($CA:$CA,MATCH(K227,$CB:$CB,0)))),
IF($M227="삭제","삭제",
IF($M227="지정 장비",VLOOKUP($E227,OFFSET($BS:$BV,0,IF($B227=6,1,IF($B227=7,2,0))),MATCH($BV$1,OFFSET($BS$1:$BV$1,0,IF($B227=6,1,IF($B227=7,2,0))),0),1),
IF(OR($M227="캐릭터 상자 일반등급",$M227="캐릭터 상자 영웅등급"),"삭제",
IF(OR($M227="지정 캐릭터",$M227="지정 캐릭터 PP",IF(ISERROR(FIND("지정 캐릭터 LBP",$M227)),0,1)),
  IF(AND(OR($B227=10,$B227=11),$M227=OFFSET($M227,-1,0)),OFFSET(N227,-1,0),VLOOKUP($E227,$BZ:$CA,MATCH($CA$1,$BZ$1:$CA$1,0),1)),
IF(OR($M227="안 지정 캐릭터 영웅등급",$M227="안 지정 캐릭터 PP 일반등급",$M227="안 지정 캐릭터 PP 영웅등급"),
  IF(AND(OR($B227=10,$B227=11),$M227=OFFSET($M227,-1,0)),OFFSET(N227,-1,0),INT($E227*100000)),
"그외없음"))))))</f>
        <v>Equip6002</v>
      </c>
      <c r="O227">
        <f ca="1">IF(LEN(L227)&lt;&gt;0,
  IF(OR(LEN($J227)=0,LEN($K227)=0),"세 칸 모두 입력",L227),
IF($M227="삭제","삭제",
IF(OR($M227="지정 장비",$M227="캐릭터 상자 일반등급",$M227="캐릭터 상자 영웅등급",$M227="지정 캐릭터",IF(ISERROR(FIND("지정 캐릭터 LBP",$M227)),0,1),$M227="안 지정 캐릭터 영웅등급"),1,
IF($M227="지정 캐릭터 PP",
  IF(AND(OR($B227=10,$B227=11),$M227=OFFSET($M227,-1,0)),OFFSET(O227,-1,0),
    VLOOKUP($M227,$AP:$BB,MATCH($AX$1,$AP$1:$BB$1,0),0)+INT($E227*(VLOOKUP($M227,$AP:$BB,MATCH($AY$1,$AP$1:$BB$1,0),0)-VLOOKUP($M227,$AP:$BB,MATCH($AX$1,$AP$1:$BB$1,0),0)+1))),
IF(OR($M227="안 지정 캐릭터 PP 일반등급",$M227="안 지정 캐릭터 PP 영웅등급"),
  IF(AND(OR($B227=10,$B227=11),$M227=OFFSET($M227,-1,0)),OFFSET(O227,-1,0),
    VLOOKUP($M227,$AP:$BB,MATCH($AX$1,$AP$1:$BB$1,0),0)+INT($E227*(VLOOKUP($M227,$AP:$BB,MATCH($AY$1,$AP$1:$BB$1,0),0)-VLOOKUP($M227,$AP:$BB,MATCH($AX$1,$AP$1:$BB$1,0),0)+1))),
"그외없음")))))</f>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2100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ca="1">IF(OR(ISNUMBER(N227),N227="삭제",ISBLANK(N227)),"",
IF(LEFT(N227,5)="Equip",IF(MID(N227,7,1)="4","전설",""),
IF(LEFT(N227,5)="Actor",IF(MID(N227,7,1)="2","전설",""),
"그외없음")))</f>
        <v/>
      </c>
      <c r="U227" t="s">
        <v>82</v>
      </c>
      <c r="V227" t="s">
        <v>201</v>
      </c>
      <c r="W227">
        <v>1</v>
      </c>
      <c r="X227" t="s">
        <v>125</v>
      </c>
      <c r="Z227">
        <v>1700</v>
      </c>
      <c r="AA227" t="str">
        <f ca="1">IF(ISBLANK(AB227),"",
VLOOKUP(AB227,OFFSET(INDIRECT("$A:$B"),0,MATCH(AB$1&amp;"_Verify",INDIRECT("$1:$1"),0)-1),2,0)
)</f>
        <v>uph</v>
      </c>
      <c r="AB227" t="s">
        <v>91</v>
      </c>
      <c r="AC227">
        <v>98421</v>
      </c>
      <c r="AD227">
        <v>14</v>
      </c>
      <c r="AE227" t="s">
        <v>376</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IF(OR(ISNUMBER(AC227),AC227="삭제",ISBLANK(AC227)),"",
IF(LEFT(AC227,5)="Equip",IF(MID(AC227,7,1)="4","전설",""),
IF(LEFT(AC227,5)="Actor",IF(MID(AC227,7,1)="2","전설",""),
"그외없음")))</f>
        <v/>
      </c>
      <c r="AJ227" t="str">
        <f>IF(ISBLANK($AB227),"",
IF(AND($B227&gt;=VLOOKUP($AB227,$AP:$AS,3,0),$B227&lt;=VLOOKUP($AB227,$AP:$AS,4,0)),"","슬롯타입이상"))</f>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ca="1">IF(ROW()=2,AN227,OFFSET(AM227,-1,0)&amp;IF(LEN(AN227)=0,"",","&amp;AN227))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v>
      </c>
      <c r="AN227" t="str">
        <f ca="1">IF(AL227&lt;&gt;1,"",
"{"""&amp;A$1&amp;""":"&amp;A227
&amp;","""&amp;B$1&amp;""":"&amp;B227
&amp;IF(LEN(AA227)=0,"",","""&amp;AA$1&amp;""":"""&amp;AA227&amp;"""")
&amp;IF(LEN(AC227)=0,"",","""&amp;AC$1&amp;""":"""&amp;AC227&amp;"""")
&amp;IF(LEN(AD227)=0,"",","""&amp;AD$1&amp;""":"&amp;AD227)
&amp;IF(LEN(AE227)=0,"",","""&amp;AE$1&amp;""":"""&amp;AE227&amp;"""")
&amp;IF(LEN(AF227)=0,"",","""&amp;AF$1&amp;""":"&amp;AF227)
&amp;IF(LEN(AG227)=0,"",","""&amp;AG$1&amp;""":"&amp;AG227)&amp;"}")</f>
        <v>{"dy":23,"sl":5,"tp":"uph","vl":"98421","cn":14,"pt":"DI","pr":3}</v>
      </c>
    </row>
    <row r="228" spans="1:40">
      <c r="A228">
        <v>23</v>
      </c>
      <c r="B228">
        <v>6</v>
      </c>
      <c r="C228">
        <f>IF(B228&lt;=9,0,
IF(B228=10,1,2))</f>
        <v>0</v>
      </c>
      <c r="D228">
        <f ca="1">RAND()</f>
        <v>0.37712156321801393</v>
      </c>
      <c r="E228">
        <f ca="1">RAND()</f>
        <v>0.63403136968275187</v>
      </c>
      <c r="F228">
        <f ca="1">RAND()</f>
        <v>0.49800779893043357</v>
      </c>
      <c r="G228">
        <f ca="1">RAND()</f>
        <v>0.465678879571222</v>
      </c>
      <c r="H228">
        <f ca="1">RAND()</f>
        <v>0.22484349017068672</v>
      </c>
      <c r="I228">
        <f ca="1">RAND()</f>
        <v>0.56214751600708246</v>
      </c>
      <c r="M228" t="str">
        <f ca="1">IF(LEN(J228)&lt;&gt;0,J228,VLOOKUP(D228+$B228,$BJ:$BK,MATCH($BK$1,$BJ$1:$BK$1,0),1))</f>
        <v>지정 장비</v>
      </c>
      <c r="N228" t="str">
        <f ca="1">IF(LEN(K228)&lt;&gt;0,
  IF(LEN($J228)=0,"두 칸 모두 입력",
  IF($J228="지정 장비",K228,INDEX($CA:$CA,MATCH(K228,$CB:$CB,0)))),
IF($M228="삭제","삭제",
IF($M228="지정 장비",VLOOKUP($E228,OFFSET($BS:$BV,0,IF($B228=6,1,IF($B228=7,2,0))),MATCH($BV$1,OFFSET($BS$1:$BV$1,0,IF($B228=6,1,IF($B228=7,2,0))),0),1),
IF(OR($M228="캐릭터 상자 일반등급",$M228="캐릭터 상자 영웅등급"),"삭제",
IF(OR($M228="지정 캐릭터",$M228="지정 캐릭터 PP",IF(ISERROR(FIND("지정 캐릭터 LBP",$M228)),0,1)),
  IF(AND(OR($B228=10,$B228=11),$M228=OFFSET($M228,-1,0)),OFFSET(N228,-1,0),VLOOKUP($E228,$BZ:$CA,MATCH($CA$1,$BZ$1:$CA$1,0),1)),
IF(OR($M228="안 지정 캐릭터 영웅등급",$M228="안 지정 캐릭터 PP 일반등급",$M228="안 지정 캐릭터 PP 영웅등급"),
  IF(AND(OR($B228=10,$B228=11),$M228=OFFSET($M228,-1,0)),OFFSET(N228,-1,0),INT($E228*100000)),
"그외없음"))))))</f>
        <v>Equip6202</v>
      </c>
      <c r="O228">
        <f ca="1">IF(LEN(L228)&lt;&gt;0,
  IF(OR(LEN($J228)=0,LEN($K228)=0),"세 칸 모두 입력",L228),
IF($M228="삭제","삭제",
IF(OR($M228="지정 장비",$M228="캐릭터 상자 일반등급",$M228="캐릭터 상자 영웅등급",$M228="지정 캐릭터",IF(ISERROR(FIND("지정 캐릭터 LBP",$M228)),0,1),$M228="안 지정 캐릭터 영웅등급"),1,
IF($M228="지정 캐릭터 PP",
  IF(AND(OR($B228=10,$B228=11),$M228=OFFSET($M228,-1,0)),OFFSET(O228,-1,0),
    VLOOKUP($M228,$AP:$BB,MATCH($AX$1,$AP$1:$BB$1,0),0)+INT($E228*(VLOOKUP($M228,$AP:$BB,MATCH($AY$1,$AP$1:$BB$1,0),0)-VLOOKUP($M228,$AP:$BB,MATCH($AX$1,$AP$1:$BB$1,0),0)+1))),
IF(OR($M228="안 지정 캐릭터 PP 일반등급",$M228="안 지정 캐릭터 PP 영웅등급"),
  IF(AND(OR($B228=10,$B228=11),$M228=OFFSET($M228,-1,0)),OFFSET(O228,-1,0),
    VLOOKUP($M228,$AP:$BB,MATCH($AX$1,$AP$1:$BB$1,0),0)+INT($E228*(VLOOKUP($M228,$AP:$BB,MATCH($AY$1,$AP$1:$BB$1,0),0)-VLOOKUP($M228,$AP:$BB,MATCH($AX$1,$AP$1:$BB$1,0),0)+1))),
"그외없음")))))</f>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9500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ca="1">IF(OR(ISNUMBER(N228),N228="삭제",ISBLANK(N228)),"",
IF(LEFT(N228,5)="Equip",IF(MID(N228,7,1)="4","전설",""),
IF(LEFT(N228,5)="Actor",IF(MID(N228,7,1)="2","전설",""),
"그외없음")))</f>
        <v/>
      </c>
      <c r="U228" t="s">
        <v>82</v>
      </c>
      <c r="V228" t="s">
        <v>254</v>
      </c>
      <c r="W228">
        <v>1</v>
      </c>
      <c r="X228" t="s">
        <v>125</v>
      </c>
      <c r="Z228">
        <v>3500</v>
      </c>
      <c r="AA228" t="str">
        <f ca="1">IF(ISBLANK(AB228),"",
VLOOKUP(AB228,OFFSET(INDIRECT("$A:$B"),0,MATCH(AB$1&amp;"_Verify",INDIRECT("$1:$1"),0)-1),2,0)
)</f>
        <v>fe</v>
      </c>
      <c r="AB228" t="s">
        <v>82</v>
      </c>
      <c r="AC228" t="s">
        <v>294</v>
      </c>
      <c r="AD228">
        <v>1</v>
      </c>
      <c r="AE228" t="s">
        <v>125</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IF(OR(ISNUMBER(AC228),AC228="삭제",ISBLANK(AC228)),"",
IF(LEFT(AC228,5)="Equip",IF(MID(AC228,7,1)="4","전설",""),
IF(LEFT(AC228,5)="Actor",IF(MID(AC228,7,1)="2","전설",""),
"그외없음")))</f>
        <v/>
      </c>
      <c r="AJ228" t="str">
        <f>IF(ISBLANK($AB228),"",
IF(AND($B228&gt;=VLOOKUP($AB228,$AP:$AS,3,0),$B228&lt;=VLOOKUP($AB228,$AP:$AS,4,0)),"","슬롯타입이상"))</f>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ca="1">IF(ROW()=2,AN228,OFFSET(AM228,-1,0)&amp;IF(LEN(AN228)=0,"",","&amp;AN228))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v>
      </c>
      <c r="AN228" t="str">
        <f ca="1">IF(AL228&lt;&gt;1,"",
"{"""&amp;A$1&amp;""":"&amp;A228
&amp;","""&amp;B$1&amp;""":"&amp;B228
&amp;IF(LEN(AA228)=0,"",","""&amp;AA$1&amp;""":"""&amp;AA228&amp;"""")
&amp;IF(LEN(AC228)=0,"",","""&amp;AC$1&amp;""":"""&amp;AC228&amp;"""")
&amp;IF(LEN(AD228)=0,"",","""&amp;AD$1&amp;""":"&amp;AD228)
&amp;IF(LEN(AE228)=0,"",","""&amp;AE$1&amp;""":"""&amp;AE228&amp;"""")
&amp;IF(LEN(AF228)=0,"",","""&amp;AF$1&amp;""":"&amp;AF228)
&amp;IF(LEN(AG228)=0,"",","""&amp;AG$1&amp;""":"&amp;AG228)&amp;"}")</f>
        <v>{"dy":23,"sl":6,"tp":"fe","vl":"Equip7001","cn":1,"pt":"GO","pr":1700}</v>
      </c>
    </row>
    <row r="229" spans="1:40">
      <c r="A229">
        <v>23</v>
      </c>
      <c r="B229">
        <v>7</v>
      </c>
      <c r="C229">
        <f>IF(B229&lt;=9,0,
IF(B229=10,1,2))</f>
        <v>0</v>
      </c>
      <c r="D229">
        <f ca="1">RAND()</f>
        <v>0.18141824421167241</v>
      </c>
      <c r="E229">
        <f ca="1">RAND()</f>
        <v>0.94107612306623301</v>
      </c>
      <c r="F229">
        <f ca="1">RAND()</f>
        <v>0.86916885625079077</v>
      </c>
      <c r="G229">
        <f ca="1">RAND()</f>
        <v>0.15124712810045504</v>
      </c>
      <c r="H229">
        <f ca="1">RAND()</f>
        <v>9.5468020224771188E-2</v>
      </c>
      <c r="I229">
        <f ca="1">RAND()</f>
        <v>0.39314956282538771</v>
      </c>
      <c r="M229" t="str">
        <f ca="1">IF(LEN(J229)&lt;&gt;0,J229,VLOOKUP(D229+$B229,$BJ:$BK,MATCH($BK$1,$BJ$1:$BK$1,0),1))</f>
        <v>지정 장비</v>
      </c>
      <c r="N229" t="str">
        <f ca="1">IF(LEN(K229)&lt;&gt;0,
  IF(LEN($J229)=0,"두 칸 모두 입력",
  IF($J229="지정 장비",K229,INDEX($CA:$CA,MATCH(K229,$CB:$CB,0)))),
IF($M229="삭제","삭제",
IF($M229="지정 장비",VLOOKUP($E229,OFFSET($BS:$BV,0,IF($B229=6,1,IF($B229=7,2,0))),MATCH($BV$1,OFFSET($BS$1:$BV$1,0,IF($B229=6,1,IF($B229=7,2,0))),0),1),
IF(OR($M229="캐릭터 상자 일반등급",$M229="캐릭터 상자 영웅등급"),"삭제",
IF(OR($M229="지정 캐릭터",$M229="지정 캐릭터 PP",IF(ISERROR(FIND("지정 캐릭터 LBP",$M229)),0,1)),
  IF(AND(OR($B229=10,$B229=11),$M229=OFFSET($M229,-1,0)),OFFSET(N229,-1,0),VLOOKUP($E229,$BZ:$CA,MATCH($CA$1,$BZ$1:$CA$1,0),1)),
IF(OR($M229="안 지정 캐릭터 영웅등급",$M229="안 지정 캐릭터 PP 일반등급",$M229="안 지정 캐릭터 PP 영웅등급"),
  IF(AND(OR($B229=10,$B229=11),$M229=OFFSET($M229,-1,0)),OFFSET(N229,-1,0),INT($E229*100000)),
"그외없음"))))))</f>
        <v>Equip8301</v>
      </c>
      <c r="O229">
        <f ca="1">IF(LEN(L229)&lt;&gt;0,
  IF(OR(LEN($J229)=0,LEN($K229)=0),"세 칸 모두 입력",L229),
IF($M229="삭제","삭제",
IF(OR($M229="지정 장비",$M229="캐릭터 상자 일반등급",$M229="캐릭터 상자 영웅등급",$M229="지정 캐릭터",IF(ISERROR(FIND("지정 캐릭터 LBP",$M229)),0,1),$M229="안 지정 캐릭터 영웅등급"),1,
IF($M229="지정 캐릭터 PP",
  IF(AND(OR($B229=10,$B229=11),$M229=OFFSET($M229,-1,0)),OFFSET(O229,-1,0),
    VLOOKUP($M229,$AP:$BB,MATCH($AX$1,$AP$1:$BB$1,0),0)+INT($E229*(VLOOKUP($M229,$AP:$BB,MATCH($AY$1,$AP$1:$BB$1,0),0)-VLOOKUP($M229,$AP:$BB,MATCH($AX$1,$AP$1:$BB$1,0),0)+1))),
IF(OR($M229="안 지정 캐릭터 PP 일반등급",$M229="안 지정 캐릭터 PP 영웅등급"),
  IF(AND(OR($B229=10,$B229=11),$M229=OFFSET($M229,-1,0)),OFFSET(O229,-1,0),
    VLOOKUP($M229,$AP:$BB,MATCH($AX$1,$AP$1:$BB$1,0),0)+INT($E229*(VLOOKUP($M229,$AP:$BB,MATCH($AY$1,$AP$1:$BB$1,0),0)-VLOOKUP($M229,$AP:$BB,MATCH($AX$1,$AP$1:$BB$1,0),0)+1))),
"그외없음")))))</f>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DI</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93</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ca="1">IF(OR(ISNUMBER(N229),N229="삭제",ISBLANK(N229)),"",
IF(LEFT(N229,5)="Equip",IF(MID(N229,7,1)="4","전설",""),
IF(LEFT(N229,5)="Actor",IF(MID(N229,7,1)="2","전설",""),
"그외없음")))</f>
        <v/>
      </c>
      <c r="U229" t="s">
        <v>82</v>
      </c>
      <c r="V229" t="s">
        <v>198</v>
      </c>
      <c r="W229">
        <v>1</v>
      </c>
      <c r="X229" t="s">
        <v>125</v>
      </c>
      <c r="Z229">
        <v>74200</v>
      </c>
      <c r="AA229" t="str">
        <f ca="1">IF(ISBLANK(AB229),"",
VLOOKUP(AB229,OFFSET(INDIRECT("$A:$B"),0,MATCH(AB$1&amp;"_Verify",INDIRECT("$1:$1"),0)-1),2,0)
)</f>
        <v>fe</v>
      </c>
      <c r="AB229" t="s">
        <v>82</v>
      </c>
      <c r="AC229" t="s">
        <v>474</v>
      </c>
      <c r="AD229">
        <v>1</v>
      </c>
      <c r="AE229" t="s">
        <v>125</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IF(OR(ISNUMBER(AC229),AC229="삭제",ISBLANK(AC229)),"",
IF(LEFT(AC229,5)="Equip",IF(MID(AC229,7,1)="4","전설",""),
IF(LEFT(AC229,5)="Actor",IF(MID(AC229,7,1)="2","전설",""),
"그외없음")))</f>
        <v/>
      </c>
      <c r="AJ229" t="str">
        <f>IF(ISBLANK($AB229),"",
IF(AND($B229&gt;=VLOOKUP($AB229,$AP:$AS,3,0),$B229&lt;=VLOOKUP($AB229,$AP:$AS,4,0)),"","슬롯타입이상"))</f>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ca="1">IF(ROW()=2,AN229,OFFSET(AM229,-1,0)&amp;IF(LEN(AN229)=0,"",","&amp;AN229))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v>
      </c>
      <c r="AN229" t="str">
        <f ca="1">IF(AL229&lt;&gt;1,"",
"{"""&amp;A$1&amp;""":"&amp;A229
&amp;","""&amp;B$1&amp;""":"&amp;B229
&amp;IF(LEN(AA229)=0,"",","""&amp;AA$1&amp;""":"""&amp;AA229&amp;"""")
&amp;IF(LEN(AC229)=0,"",","""&amp;AC$1&amp;""":"""&amp;AC229&amp;"""")
&amp;IF(LEN(AD229)=0,"",","""&amp;AD$1&amp;""":"&amp;AD229)
&amp;IF(LEN(AE229)=0,"",","""&amp;AE$1&amp;""":"""&amp;AE229&amp;"""")
&amp;IF(LEN(AF229)=0,"",","""&amp;AF$1&amp;""":"&amp;AF229)
&amp;IF(LEN(AG229)=0,"",","""&amp;AG$1&amp;""":"&amp;AG229)&amp;"}")</f>
        <v>{"dy":23,"sl":7,"tp":"fe","vl":"Equip8302","cn":1,"pt":"GO","pr":74200}</v>
      </c>
    </row>
    <row r="230" spans="1:40">
      <c r="A230">
        <v>23</v>
      </c>
      <c r="B230">
        <v>8</v>
      </c>
      <c r="C230">
        <f>IF(B230&lt;=9,0,
IF(B230=10,1,2))</f>
        <v>0</v>
      </c>
      <c r="D230">
        <f ca="1">RAND()</f>
        <v>0.63270561326098895</v>
      </c>
      <c r="E230">
        <f ca="1">RAND()</f>
        <v>0.36813884942919384</v>
      </c>
      <c r="F230">
        <f ca="1">RAND()</f>
        <v>0.2776840329360466</v>
      </c>
      <c r="G230">
        <f ca="1">RAND()</f>
        <v>0.75269893778849972</v>
      </c>
      <c r="H230">
        <f ca="1">RAND()</f>
        <v>0.21162234720225526</v>
      </c>
      <c r="I230">
        <f ca="1">RAND()</f>
        <v>9.5885928428874778E-2</v>
      </c>
      <c r="M230" t="str">
        <f ca="1">IF(LEN(J230)&lt;&gt;0,J230,VLOOKUP(D230+$B230,$BJ:$BK,MATCH($BK$1,$BJ$1:$BK$1,0),1))</f>
        <v>삭제</v>
      </c>
      <c r="N230" t="str">
        <f ca="1">IF(LEN(K230)&lt;&gt;0,
  IF(LEN($J230)=0,"두 칸 모두 입력",
  IF($J230="지정 장비",K230,INDEX($CA:$CA,MATCH(K230,$CB:$CB,0)))),
IF($M230="삭제","삭제",
IF($M230="지정 장비",VLOOKUP($E230,OFFSET($BS:$BV,0,IF($B230=6,1,IF($B230=7,2,0))),MATCH($BV$1,OFFSET($BS$1:$BV$1,0,IF($B230=6,1,IF($B230=7,2,0))),0),1),
IF(OR($M230="캐릭터 상자 일반등급",$M230="캐릭터 상자 영웅등급"),"삭제",
IF(OR($M230="지정 캐릭터",$M230="지정 캐릭터 PP",IF(ISERROR(FIND("지정 캐릭터 LBP",$M230)),0,1)),
  IF(AND(OR($B230=10,$B230=11),$M230=OFFSET($M230,-1,0)),OFFSET(N230,-1,0),VLOOKUP($E230,$BZ:$CA,MATCH($CA$1,$BZ$1:$CA$1,0),1)),
IF(OR($M230="안 지정 캐릭터 영웅등급",$M230="안 지정 캐릭터 PP 일반등급",$M230="안 지정 캐릭터 PP 영웅등급"),
  IF(AND(OR($B230=10,$B230=11),$M230=OFFSET($M230,-1,0)),OFFSET(N230,-1,0),INT($E230*100000)),
"그외없음"))))))</f>
        <v>삭제</v>
      </c>
      <c r="O230" t="str">
        <f ca="1">IF(LEN(L230)&lt;&gt;0,
  IF(OR(LEN($J230)=0,LEN($K230)=0),"세 칸 모두 입력",L230),
IF($M230="삭제","삭제",
IF(OR($M230="지정 장비",$M230="캐릭터 상자 일반등급",$M230="캐릭터 상자 영웅등급",$M230="지정 캐릭터",IF(ISERROR(FIND("지정 캐릭터 LBP",$M230)),0,1),$M230="안 지정 캐릭터 영웅등급"),1,
IF($M230="지정 캐릭터 PP",
  IF(AND(OR($B230=10,$B230=11),$M230=OFFSET($M230,-1,0)),OFFSET(O230,-1,0),
    VLOOKUP($M230,$AP:$BB,MATCH($AX$1,$AP$1:$BB$1,0),0)+INT($E230*(VLOOKUP($M230,$AP:$BB,MATCH($AY$1,$AP$1:$BB$1,0),0)-VLOOKUP($M230,$AP:$BB,MATCH($AX$1,$AP$1:$BB$1,0),0)+1))),
IF(OR($M230="안 지정 캐릭터 PP 일반등급",$M230="안 지정 캐릭터 PP 영웅등급"),
  IF(AND(OR($B230=10,$B230=11),$M230=OFFSET($M230,-1,0)),OFFSET(O230,-1,0),
    VLOOKUP($M230,$AP:$BB,MATCH($AX$1,$AP$1:$BB$1,0),0)+INT($E230*(VLOOKUP($M230,$AP:$BB,MATCH($AY$1,$AP$1:$BB$1,0),0)-VLOOKUP($M230,$AP:$BB,MATCH($AX$1,$AP$1:$BB$1,0),0)+1))),
"그외없음")))))</f>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ca="1">IF(OR(ISNUMBER(N230),N230="삭제",ISBLANK(N230)),"",
IF(LEFT(N230,5)="Equip",IF(MID(N230,7,1)="4","전설",""),
IF(LEFT(N230,5)="Actor",IF(MID(N230,7,1)="2","전설",""),
"그외없음")))</f>
        <v/>
      </c>
      <c r="AA230" t="str">
        <f ca="1">IF(ISBLANK(AB230),"",
VLOOKUP(AB230,OFFSET(INDIRECT("$A:$B"),0,MATCH(AB$1&amp;"_Verify",INDIRECT("$1:$1"),0)-1),2,0)
)</f>
        <v>fl5</v>
      </c>
      <c r="AB230" t="s">
        <v>286</v>
      </c>
      <c r="AC230" t="s">
        <v>512</v>
      </c>
      <c r="AD230">
        <v>1</v>
      </c>
      <c r="AE230" t="s">
        <v>129</v>
      </c>
      <c r="AF230">
        <v>80</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IF(OR(ISNUMBER(AC230),AC230="삭제",ISBLANK(AC230)),"",
IF(LEFT(AC230,5)="Equip",IF(MID(AC230,7,1)="4","전설",""),
IF(LEFT(AC230,5)="Actor",IF(MID(AC230,7,1)="2","전설",""),
"그외없음")))</f>
        <v/>
      </c>
      <c r="AJ230" t="str">
        <f>IF(ISBLANK($AB230),"",
IF(AND($B230&gt;=VLOOKUP($AB230,$AP:$AS,3,0),$B230&lt;=VLOOKUP($AB230,$AP:$AS,4,0)),"","슬롯타입이상"))</f>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에이잭</v>
      </c>
      <c r="AL230">
        <v>1</v>
      </c>
      <c r="AM230" t="str">
        <f ca="1">IF(ROW()=2,AN230,OFFSET(AM230,-1,0)&amp;IF(LEN(AN230)=0,"",","&amp;AN230))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v>
      </c>
      <c r="AN230" t="str">
        <f ca="1">IF(AL230&lt;&gt;1,"",
"{"""&amp;A$1&amp;""":"&amp;A230
&amp;","""&amp;B$1&amp;""":"&amp;B230
&amp;IF(LEN(AA230)=0,"",","""&amp;AA$1&amp;""":"""&amp;AA230&amp;"""")
&amp;IF(LEN(AC230)=0,"",","""&amp;AC$1&amp;""":"""&amp;AC230&amp;"""")
&amp;IF(LEN(AD230)=0,"",","""&amp;AD$1&amp;""":"&amp;AD230)
&amp;IF(LEN(AE230)=0,"",","""&amp;AE$1&amp;""":"""&amp;AE230&amp;"""")
&amp;IF(LEN(AF230)=0,"",","""&amp;AF$1&amp;""":"&amp;AF230)
&amp;IF(LEN(AG230)=0,"",","""&amp;AG$1&amp;""":"&amp;AG230)&amp;"}")</f>
        <v>{"dy":23,"sl":8,"tp":"fl5","vl":"Actor1029","cn":1,"pt":"DI","pp":80,"pr":49}</v>
      </c>
    </row>
    <row r="231" spans="1:40">
      <c r="A231">
        <v>23</v>
      </c>
      <c r="B231">
        <v>9</v>
      </c>
      <c r="C231">
        <f>IF(B231&lt;=9,0,
IF(B231=10,1,2))</f>
        <v>0</v>
      </c>
      <c r="D231">
        <f ca="1">RAND()</f>
        <v>0.28131766161548744</v>
      </c>
      <c r="E231">
        <f ca="1">RAND()</f>
        <v>0.28417159430078631</v>
      </c>
      <c r="F231">
        <f ca="1">RAND()</f>
        <v>4.9245071372323035E-2</v>
      </c>
      <c r="G231">
        <f ca="1">RAND()</f>
        <v>0.98061571682514825</v>
      </c>
      <c r="H231">
        <f ca="1">RAND()</f>
        <v>0.59738126180927043</v>
      </c>
      <c r="I231">
        <f ca="1">RAND()</f>
        <v>0.61250874614871453</v>
      </c>
      <c r="M231" t="str">
        <f ca="1">IF(LEN(J231)&lt;&gt;0,J231,VLOOKUP(D231+$B231,$BJ:$BK,MATCH($BK$1,$BJ$1:$BK$1,0),1))</f>
        <v>삭제</v>
      </c>
      <c r="N231" t="str">
        <f ca="1">IF(LEN(K231)&lt;&gt;0,
  IF(LEN($J231)=0,"두 칸 모두 입력",
  IF($J231="지정 장비",K231,INDEX($CA:$CA,MATCH(K231,$CB:$CB,0)))),
IF($M231="삭제","삭제",
IF($M231="지정 장비",VLOOKUP($E231,OFFSET($BS:$BV,0,IF($B231=6,1,IF($B231=7,2,0))),MATCH($BV$1,OFFSET($BS$1:$BV$1,0,IF($B231=6,1,IF($B231=7,2,0))),0),1),
IF(OR($M231="캐릭터 상자 일반등급",$M231="캐릭터 상자 영웅등급"),"삭제",
IF(OR($M231="지정 캐릭터",$M231="지정 캐릭터 PP",IF(ISERROR(FIND("지정 캐릭터 LBP",$M231)),0,1)),
  IF(AND(OR($B231=10,$B231=11),$M231=OFFSET($M231,-1,0)),OFFSET(N231,-1,0),VLOOKUP($E231,$BZ:$CA,MATCH($CA$1,$BZ$1:$CA$1,0),1)),
IF(OR($M231="안 지정 캐릭터 영웅등급",$M231="안 지정 캐릭터 PP 일반등급",$M231="안 지정 캐릭터 PP 영웅등급"),
  IF(AND(OR($B231=10,$B231=11),$M231=OFFSET($M231,-1,0)),OFFSET(N231,-1,0),INT($E231*100000)),
"그외없음"))))))</f>
        <v>삭제</v>
      </c>
      <c r="O231" t="str">
        <f ca="1">IF(LEN(L231)&lt;&gt;0,
  IF(OR(LEN($J231)=0,LEN($K231)=0),"세 칸 모두 입력",L231),
IF($M231="삭제","삭제",
IF(OR($M231="지정 장비",$M231="캐릭터 상자 일반등급",$M231="캐릭터 상자 영웅등급",$M231="지정 캐릭터",IF(ISERROR(FIND("지정 캐릭터 LBP",$M231)),0,1),$M231="안 지정 캐릭터 영웅등급"),1,
IF($M231="지정 캐릭터 PP",
  IF(AND(OR($B231=10,$B231=11),$M231=OFFSET($M231,-1,0)),OFFSET(O231,-1,0),
    VLOOKUP($M231,$AP:$BB,MATCH($AX$1,$AP$1:$BB$1,0),0)+INT($E231*(VLOOKUP($M231,$AP:$BB,MATCH($AY$1,$AP$1:$BB$1,0),0)-VLOOKUP($M231,$AP:$BB,MATCH($AX$1,$AP$1:$BB$1,0),0)+1))),
IF(OR($M231="안 지정 캐릭터 PP 일반등급",$M231="안 지정 캐릭터 PP 영웅등급"),
  IF(AND(OR($B231=10,$B231=11),$M231=OFFSET($M231,-1,0)),OFFSET(O231,-1,0),
    VLOOKUP($M231,$AP:$BB,MATCH($AX$1,$AP$1:$BB$1,0),0)+INT($E231*(VLOOKUP($M231,$AP:$BB,MATCH($AY$1,$AP$1:$BB$1,0),0)-VLOOKUP($M231,$AP:$BB,MATCH($AX$1,$AP$1:$BB$1,0),0)+1))),
"그외없음")))))</f>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ca="1">IF(OR(ISNUMBER(N231),N231="삭제",ISBLANK(N231)),"",
IF(LEFT(N231,5)="Equip",IF(MID(N231,7,1)="4","전설",""),
IF(LEFT(N231,5)="Actor",IF(MID(N231,7,1)="2","전설",""),
"그외없음")))</f>
        <v/>
      </c>
      <c r="AA231" t="str">
        <f ca="1">IF(ISBLANK(AB231),"",
VLOOKUP(AB231,OFFSET(INDIRECT("$A:$B"),0,MATCH(AB$1&amp;"_Verify",INDIRECT("$1:$1"),0)-1),2,0)
)</f>
        <v>fl6</v>
      </c>
      <c r="AB231" t="s">
        <v>287</v>
      </c>
      <c r="AC231" t="s">
        <v>512</v>
      </c>
      <c r="AD231">
        <v>1</v>
      </c>
      <c r="AE231" t="s">
        <v>129</v>
      </c>
      <c r="AF231">
        <v>80</v>
      </c>
      <c r="AG231">
        <v>49</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IF(OR(ISNUMBER(AC231),AC231="삭제",ISBLANK(AC231)),"",
IF(LEFT(AC231,5)="Equip",IF(MID(AC231,7,1)="4","전설",""),
IF(LEFT(AC231,5)="Actor",IF(MID(AC231,7,1)="2","전설",""),
"그외없음")))</f>
        <v/>
      </c>
      <c r="AJ231" t="str">
        <f>IF(ISBLANK($AB231),"",
IF(AND($B231&gt;=VLOOKUP($AB231,$AP:$AS,3,0),$B231&lt;=VLOOKUP($AB231,$AP:$AS,4,0)),"","슬롯타입이상"))</f>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에이잭</v>
      </c>
      <c r="AL231">
        <v>1</v>
      </c>
      <c r="AM231" t="str">
        <f ca="1">IF(ROW()=2,AN231,OFFSET(AM231,-1,0)&amp;IF(LEN(AN231)=0,"",","&amp;AN231))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v>
      </c>
      <c r="AN231" t="str">
        <f ca="1">IF(AL231&lt;&gt;1,"",
"{"""&amp;A$1&amp;""":"&amp;A231
&amp;","""&amp;B$1&amp;""":"&amp;B231
&amp;IF(LEN(AA231)=0,"",","""&amp;AA$1&amp;""":"""&amp;AA231&amp;"""")
&amp;IF(LEN(AC231)=0,"",","""&amp;AC$1&amp;""":"""&amp;AC231&amp;"""")
&amp;IF(LEN(AD231)=0,"",","""&amp;AD$1&amp;""":"&amp;AD231)
&amp;IF(LEN(AE231)=0,"",","""&amp;AE$1&amp;""":"""&amp;AE231&amp;"""")
&amp;IF(LEN(AF231)=0,"",","""&amp;AF$1&amp;""":"&amp;AF231)
&amp;IF(LEN(AG231)=0,"",","""&amp;AG$1&amp;""":"&amp;AG231)&amp;"}")</f>
        <v>{"dy":23,"sl":9,"tp":"fl6","vl":"Actor1029","cn":1,"pt":"DI","pp":80,"pr":49}</v>
      </c>
    </row>
    <row r="232" spans="1:40">
      <c r="A232">
        <v>24</v>
      </c>
      <c r="B232">
        <v>0</v>
      </c>
      <c r="C232">
        <f>IF(B232&lt;=9,0,
IF(B232=10,1,2))</f>
        <v>0</v>
      </c>
      <c r="D232">
        <f ca="1">RAND()</f>
        <v>0.98515996867954758</v>
      </c>
      <c r="E232">
        <f ca="1">RAND()</f>
        <v>2.0165818115244538E-2</v>
      </c>
      <c r="F232">
        <f ca="1">RAND()</f>
        <v>0.47511629703911751</v>
      </c>
      <c r="G232">
        <f ca="1">RAND()</f>
        <v>0.56784170844020154</v>
      </c>
      <c r="H232">
        <f ca="1">RAND()</f>
        <v>8.6247909562448322E-2</v>
      </c>
      <c r="I232">
        <f ca="1">RAND()</f>
        <v>0.76058236669050816</v>
      </c>
      <c r="M232" t="str">
        <f ca="1">IF(LEN(J232)&lt;&gt;0,J232,VLOOKUP(D232+$B232,$BJ:$BK,MATCH($BK$1,$BJ$1:$BK$1,0),1))</f>
        <v>캐릭터 상자 영웅등급</v>
      </c>
      <c r="N232" t="str">
        <f ca="1">IF(LEN(K232)&lt;&gt;0,
  IF(LEN($J232)=0,"두 칸 모두 입력",
  IF($J232="지정 장비",K232,INDEX($CA:$CA,MATCH(K232,$CB:$CB,0)))),
IF($M232="삭제","삭제",
IF($M232="지정 장비",VLOOKUP($E232,OFFSET($BS:$BV,0,IF($B232=6,1,IF($B232=7,2,0))),MATCH($BV$1,OFFSET($BS$1:$BV$1,0,IF($B232=6,1,IF($B232=7,2,0))),0),1),
IF(OR($M232="캐릭터 상자 일반등급",$M232="캐릭터 상자 영웅등급"),"삭제",
IF(OR($M232="지정 캐릭터",$M232="지정 캐릭터 PP",IF(ISERROR(FIND("지정 캐릭터 LBP",$M232)),0,1)),
  IF(AND(OR($B232=10,$B232=11),$M232=OFFSET($M232,-1,0)),OFFSET(N232,-1,0),VLOOKUP($E232,$BZ:$CA,MATCH($CA$1,$BZ$1:$CA$1,0),1)),
IF(OR($M232="안 지정 캐릭터 영웅등급",$M232="안 지정 캐릭터 PP 일반등급",$M232="안 지정 캐릭터 PP 영웅등급"),
  IF(AND(OR($B232=10,$B232=11),$M232=OFFSET($M232,-1,0)),OFFSET(N232,-1,0),INT($E232*100000)),
"그외없음"))))))</f>
        <v>삭제</v>
      </c>
      <c r="O232">
        <f ca="1">IF(LEN(L232)&lt;&gt;0,
  IF(OR(LEN($J232)=0,LEN($K232)=0),"세 칸 모두 입력",L232),
IF($M232="삭제","삭제",
IF(OR($M232="지정 장비",$M232="캐릭터 상자 일반등급",$M232="캐릭터 상자 영웅등급",$M232="지정 캐릭터",IF(ISERROR(FIND("지정 캐릭터 LBP",$M232)),0,1),$M232="안 지정 캐릭터 영웅등급"),1,
IF($M232="지정 캐릭터 PP",
  IF(AND(OR($B232=10,$B232=11),$M232=OFFSET($M232,-1,0)),OFFSET(O232,-1,0),
    VLOOKUP($M232,$AP:$BB,MATCH($AX$1,$AP$1:$BB$1,0),0)+INT($E232*(VLOOKUP($M232,$AP:$BB,MATCH($AY$1,$AP$1:$BB$1,0),0)-VLOOKUP($M232,$AP:$BB,MATCH($AX$1,$AP$1:$BB$1,0),0)+1))),
IF(OR($M232="안 지정 캐릭터 PP 일반등급",$M232="안 지정 캐릭터 PP 영웅등급"),
  IF(AND(OR($B232=10,$B232=11),$M232=OFFSET($M232,-1,0)),OFFSET(O232,-1,0),
    VLOOKUP($M232,$AP:$BB,MATCH($AX$1,$AP$1:$BB$1,0),0)+INT($E232*(VLOOKUP($M232,$AP:$BB,MATCH($AY$1,$AP$1:$BB$1,0),0)-VLOOKUP($M232,$AP:$BB,MATCH($AX$1,$AP$1:$BB$1,0),0)+1))),
"그외없음")))))</f>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DI</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149</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ca="1">IF(OR(ISNUMBER(N232),N232="삭제",ISBLANK(N232)),"",
IF(LEFT(N232,5)="Equip",IF(MID(N232,7,1)="4","전설",""),
IF(LEFT(N232,5)="Actor",IF(MID(N232,7,1)="2","전설",""),
"그외없음")))</f>
        <v/>
      </c>
      <c r="U232" t="s">
        <v>83</v>
      </c>
      <c r="W232">
        <v>1</v>
      </c>
      <c r="X232" t="s">
        <v>129</v>
      </c>
      <c r="Z232">
        <v>29</v>
      </c>
      <c r="AA232" t="str">
        <f ca="1">IF(ISBLANK(AB232),"",
VLOOKUP(AB232,OFFSET(INDIRECT("$A:$B"),0,MATCH(AB$1&amp;"_Verify",INDIRECT("$1:$1"),0)-1),2,0)
)</f>
        <v>upn</v>
      </c>
      <c r="AB232" t="s">
        <v>92</v>
      </c>
      <c r="AC232">
        <v>11471</v>
      </c>
      <c r="AD232">
        <v>12</v>
      </c>
      <c r="AE232" t="s">
        <v>376</v>
      </c>
      <c r="AG232">
        <v>3</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IF(OR(ISNUMBER(AC232),AC232="삭제",ISBLANK(AC232)),"",
IF(LEFT(AC232,5)="Equip",IF(MID(AC232,7,1)="4","전설",""),
IF(LEFT(AC232,5)="Actor",IF(MID(AC232,7,1)="2","전설",""),
"그외없음")))</f>
        <v/>
      </c>
      <c r="AJ232" t="str">
        <f>IF(ISBLANK($AB232),"",
IF(AND($B232&gt;=VLOOKUP($AB232,$AP:$AS,3,0),$B232&lt;=VLOOKUP($AB232,$AP:$AS,4,0)),"","슬롯타입이상"))</f>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ca="1">IF(ROW()=2,AN232,OFFSET(AM232,-1,0)&amp;IF(LEN(AN232)=0,"",","&amp;AN232))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v>
      </c>
      <c r="AN232" t="str">
        <f ca="1">IF(AL232&lt;&gt;1,"",
"{"""&amp;A$1&amp;""":"&amp;A232
&amp;","""&amp;B$1&amp;""":"&amp;B232
&amp;IF(LEN(AA232)=0,"",","""&amp;AA$1&amp;""":"""&amp;AA232&amp;"""")
&amp;IF(LEN(AC232)=0,"",","""&amp;AC$1&amp;""":"""&amp;AC232&amp;"""")
&amp;IF(LEN(AD232)=0,"",","""&amp;AD$1&amp;""":"&amp;AD232)
&amp;IF(LEN(AE232)=0,"",","""&amp;AE$1&amp;""":"""&amp;AE232&amp;"""")
&amp;IF(LEN(AF232)=0,"",","""&amp;AF$1&amp;""":"&amp;AF232)
&amp;IF(LEN(AG232)=0,"",","""&amp;AG$1&amp;""":"&amp;AG232)&amp;"}")</f>
        <v>{"dy":24,"sl":0,"tp":"upn","vl":"11471","cn":12,"pt":"DI","pr":3}</v>
      </c>
    </row>
    <row r="233" spans="1:40">
      <c r="A233">
        <v>24</v>
      </c>
      <c r="B233">
        <v>1</v>
      </c>
      <c r="C233">
        <f>IF(B233&lt;=9,0,
IF(B233=10,1,2))</f>
        <v>0</v>
      </c>
      <c r="D233">
        <f ca="1">RAND()</f>
        <v>3.7122248707287531E-3</v>
      </c>
      <c r="E233">
        <f ca="1">RAND()</f>
        <v>0.77371426532140741</v>
      </c>
      <c r="F233">
        <f ca="1">RAND()</f>
        <v>6.3370307703000339E-2</v>
      </c>
      <c r="G233">
        <f ca="1">RAND()</f>
        <v>0.50380411267359504</v>
      </c>
      <c r="H233">
        <f ca="1">RAND()</f>
        <v>0.45637034556164646</v>
      </c>
      <c r="I233">
        <f ca="1">RAND()</f>
        <v>0.57997005731389262</v>
      </c>
      <c r="M233" t="str">
        <f ca="1">IF(LEN(J233)&lt;&gt;0,J233,VLOOKUP(D233+$B233,$BJ:$BK,MATCH($BK$1,$BJ$1:$BK$1,0),1))</f>
        <v>지정 장비</v>
      </c>
      <c r="N233" t="str">
        <f ca="1">IF(LEN(K233)&lt;&gt;0,
  IF(LEN($J233)=0,"두 칸 모두 입력",
  IF($J233="지정 장비",K233,INDEX($CA:$CA,MATCH(K233,$CB:$CB,0)))),
IF($M233="삭제","삭제",
IF($M233="지정 장비",VLOOKUP($E233,OFFSET($BS:$BV,0,IF($B233=6,1,IF($B233=7,2,0))),MATCH($BV$1,OFFSET($BS$1:$BV$1,0,IF($B233=6,1,IF($B233=7,2,0))),0),1),
IF(OR($M233="캐릭터 상자 일반등급",$M233="캐릭터 상자 영웅등급"),"삭제",
IF(OR($M233="지정 캐릭터",$M233="지정 캐릭터 PP",IF(ISERROR(FIND("지정 캐릭터 LBP",$M233)),0,1)),
  IF(AND(OR($B233=10,$B233=11),$M233=OFFSET($M233,-1,0)),OFFSET(N233,-1,0),VLOOKUP($E233,$BZ:$CA,MATCH($CA$1,$BZ$1:$CA$1,0),1)),
IF(OR($M233="안 지정 캐릭터 영웅등급",$M233="안 지정 캐릭터 PP 일반등급",$M233="안 지정 캐릭터 PP 영웅등급"),
  IF(AND(OR($B233=10,$B233=11),$M233=OFFSET($M233,-1,0)),OFFSET(N233,-1,0),INT($E233*100000)),
"그외없음"))))))</f>
        <v>Equip6302</v>
      </c>
      <c r="O233">
        <f ca="1">IF(LEN(L233)&lt;&gt;0,
  IF(OR(LEN($J233)=0,LEN($K233)=0),"세 칸 모두 입력",L233),
IF($M233="삭제","삭제",
IF(OR($M233="지정 장비",$M233="캐릭터 상자 일반등급",$M233="캐릭터 상자 영웅등급",$M233="지정 캐릭터",IF(ISERROR(FIND("지정 캐릭터 LBP",$M233)),0,1),$M233="안 지정 캐릭터 영웅등급"),1,
IF($M233="지정 캐릭터 PP",
  IF(AND(OR($B233=10,$B233=11),$M233=OFFSET($M233,-1,0)),OFFSET(O233,-1,0),
    VLOOKUP($M233,$AP:$BB,MATCH($AX$1,$AP$1:$BB$1,0),0)+INT($E233*(VLOOKUP($M233,$AP:$BB,MATCH($AY$1,$AP$1:$BB$1,0),0)-VLOOKUP($M233,$AP:$BB,MATCH($AX$1,$AP$1:$BB$1,0),0)+1))),
IF(OR($M233="안 지정 캐릭터 PP 일반등급",$M233="안 지정 캐릭터 PP 영웅등급"),
  IF(AND(OR($B233=10,$B233=11),$M233=OFFSET($M233,-1,0)),OFFSET(O233,-1,0),
    VLOOKUP($M233,$AP:$BB,MATCH($AX$1,$AP$1:$BB$1,0),0)+INT($E233*(VLOOKUP($M233,$AP:$BB,MATCH($AY$1,$AP$1:$BB$1,0),0)-VLOOKUP($M233,$AP:$BB,MATCH($AX$1,$AP$1:$BB$1,0),0)+1))),
"그외없음")))))</f>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22600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ca="1">IF(OR(ISNUMBER(N233),N233="삭제",ISBLANK(N233)),"",
IF(LEFT(N233,5)="Equip",IF(MID(N233,7,1)="4","전설",""),
IF(LEFT(N233,5)="Actor",IF(MID(N233,7,1)="2","전설",""),
"그외없음")))</f>
        <v/>
      </c>
      <c r="U233" t="s">
        <v>82</v>
      </c>
      <c r="V233" t="s">
        <v>247</v>
      </c>
      <c r="W233">
        <v>1</v>
      </c>
      <c r="X233" t="s">
        <v>125</v>
      </c>
      <c r="Z233">
        <v>1000</v>
      </c>
      <c r="AA233" t="str">
        <f ca="1">IF(ISBLANK(AB233),"",
VLOOKUP(AB233,OFFSET(INDIRECT("$A:$B"),0,MATCH(AB$1&amp;"_Verify",INDIRECT("$1:$1"),0)-1),2,0)
)</f>
        <v>fe</v>
      </c>
      <c r="AB233" t="s">
        <v>82</v>
      </c>
      <c r="AC233" t="s">
        <v>375</v>
      </c>
      <c r="AD233">
        <v>1</v>
      </c>
      <c r="AE233" t="s">
        <v>125</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IF(OR(ISNUMBER(AC233),AC233="삭제",ISBLANK(AC233)),"",
IF(LEFT(AC233,5)="Equip",IF(MID(AC233,7,1)="4","전설",""),
IF(LEFT(AC233,5)="Actor",IF(MID(AC233,7,1)="2","전설",""),
"그외없음")))</f>
        <v/>
      </c>
      <c r="AJ233" t="str">
        <f>IF(ISBLANK($AB233),"",
IF(AND($B233&gt;=VLOOKUP($AB233,$AP:$AS,3,0),$B233&lt;=VLOOKUP($AB233,$AP:$AS,4,0)),"","슬롯타입이상"))</f>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ca="1">IF(ROW()=2,AN233,OFFSET(AM233,-1,0)&amp;IF(LEN(AN233)=0,"",","&amp;AN233))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v>
      </c>
      <c r="AN233" t="str">
        <f ca="1">IF(AL233&lt;&gt;1,"",
"{"""&amp;A$1&amp;""":"&amp;A233
&amp;","""&amp;B$1&amp;""":"&amp;B233
&amp;IF(LEN(AA233)=0,"",","""&amp;AA$1&amp;""":"""&amp;AA233&amp;"""")
&amp;IF(LEN(AC233)=0,"",","""&amp;AC$1&amp;""":"""&amp;AC233&amp;"""")
&amp;IF(LEN(AD233)=0,"",","""&amp;AD$1&amp;""":"&amp;AD233)
&amp;IF(LEN(AE233)=0,"",","""&amp;AE$1&amp;""":"""&amp;AE233&amp;"""")
&amp;IF(LEN(AF233)=0,"",","""&amp;AF$1&amp;""":"&amp;AF233)
&amp;IF(LEN(AG233)=0,"",","""&amp;AG$1&amp;""":"&amp;AG233)&amp;"}")</f>
        <v>{"dy":24,"sl":1,"tp":"fe","vl":"Equip0102","cn":1,"pt":"GO","pr":1000}</v>
      </c>
    </row>
    <row r="234" spans="1:40">
      <c r="A234">
        <v>24</v>
      </c>
      <c r="B234">
        <v>2</v>
      </c>
      <c r="C234">
        <f>IF(B234&lt;=9,0,
IF(B234=10,1,2))</f>
        <v>0</v>
      </c>
      <c r="D234">
        <f ca="1">RAND()</f>
        <v>0.27594177104405793</v>
      </c>
      <c r="E234">
        <f ca="1">RAND()</f>
        <v>0.14184918607277863</v>
      </c>
      <c r="F234">
        <f ca="1">RAND()</f>
        <v>9.6778173316454219E-2</v>
      </c>
      <c r="G234">
        <f ca="1">RAND()</f>
        <v>0.95576441824663805</v>
      </c>
      <c r="H234">
        <f ca="1">RAND()</f>
        <v>0.26051546987722529</v>
      </c>
      <c r="I234">
        <f ca="1">RAND()</f>
        <v>0.72471337912271117</v>
      </c>
      <c r="M234" t="str">
        <f ca="1">IF(LEN(J234)&lt;&gt;0,J234,VLOOKUP(D234+$B234,$BJ:$BK,MATCH($BK$1,$BJ$1:$BK$1,0),1))</f>
        <v>안 지정 캐릭터 PP 영웅등급</v>
      </c>
      <c r="N234">
        <f ca="1">IF(LEN(K234)&lt;&gt;0,
  IF(LEN($J234)=0,"두 칸 모두 입력",
  IF($J234="지정 장비",K234,INDEX($CA:$CA,MATCH(K234,$CB:$CB,0)))),
IF($M234="삭제","삭제",
IF($M234="지정 장비",VLOOKUP($E234,OFFSET($BS:$BV,0,IF($B234=6,1,IF($B234=7,2,0))),MATCH($BV$1,OFFSET($BS$1:$BV$1,0,IF($B234=6,1,IF($B234=7,2,0))),0),1),
IF(OR($M234="캐릭터 상자 일반등급",$M234="캐릭터 상자 영웅등급"),"삭제",
IF(OR($M234="지정 캐릭터",$M234="지정 캐릭터 PP",IF(ISERROR(FIND("지정 캐릭터 LBP",$M234)),0,1)),
  IF(AND(OR($B234=10,$B234=11),$M234=OFFSET($M234,-1,0)),OFFSET(N234,-1,0),VLOOKUP($E234,$BZ:$CA,MATCH($CA$1,$BZ$1:$CA$1,0),1)),
IF(OR($M234="안 지정 캐릭터 영웅등급",$M234="안 지정 캐릭터 PP 일반등급",$M234="안 지정 캐릭터 PP 영웅등급"),
  IF(AND(OR($B234=10,$B234=11),$M234=OFFSET($M234,-1,0)),OFFSET(N234,-1,0),INT($E234*100000)),
"그외없음"))))))</f>
        <v>14184</v>
      </c>
      <c r="O234">
        <f ca="1">IF(LEN(L234)&lt;&gt;0,
  IF(OR(LEN($J234)=0,LEN($K234)=0),"세 칸 모두 입력",L234),
IF($M234="삭제","삭제",
IF(OR($M234="지정 장비",$M234="캐릭터 상자 일반등급",$M234="캐릭터 상자 영웅등급",$M234="지정 캐릭터",IF(ISERROR(FIND("지정 캐릭터 LBP",$M234)),0,1),$M234="안 지정 캐릭터 영웅등급"),1,
IF($M234="지정 캐릭터 PP",
  IF(AND(OR($B234=10,$B234=11),$M234=OFFSET($M234,-1,0)),OFFSET(O234,-1,0),
    VLOOKUP($M234,$AP:$BB,MATCH($AX$1,$AP$1:$BB$1,0),0)+INT($E234*(VLOOKUP($M234,$AP:$BB,MATCH($AY$1,$AP$1:$BB$1,0),0)-VLOOKUP($M234,$AP:$BB,MATCH($AX$1,$AP$1:$BB$1,0),0)+1))),
IF(OR($M234="안 지정 캐릭터 PP 일반등급",$M234="안 지정 캐릭터 PP 영웅등급"),
  IF(AND(OR($B234=10,$B234=11),$M234=OFFSET($M234,-1,0)),OFFSET(O234,-1,0),
    VLOOKUP($M234,$AP:$BB,MATCH($AX$1,$AP$1:$BB$1,0),0)+INT($E234*(VLOOKUP($M234,$AP:$BB,MATCH($AY$1,$AP$1:$BB$1,0),0)-VLOOKUP($M234,$AP:$BB,MATCH($AX$1,$AP$1:$BB$1,0),0)+1))),
"그외없음")))))</f>
        <v>4</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1200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ca="1">IF(OR(ISNUMBER(N234),N234="삭제",ISBLANK(N234)),"",
IF(LEFT(N234,5)="Equip",IF(MID(N234,7,1)="4","전설",""),
IF(LEFT(N234,5)="Actor",IF(MID(N234,7,1)="2","전설",""),
"그외없음")))</f>
        <v/>
      </c>
      <c r="U234" t="s">
        <v>91</v>
      </c>
      <c r="V234">
        <v>52405</v>
      </c>
      <c r="W234">
        <v>12</v>
      </c>
      <c r="X234" t="s">
        <v>125</v>
      </c>
      <c r="Z234">
        <v>1200</v>
      </c>
      <c r="AA234" t="str">
        <f ca="1">IF(ISBLANK(AB234),"",
VLOOKUP(AB234,OFFSET(INDIRECT("$A:$B"),0,MATCH(AB$1&amp;"_Verify",INDIRECT("$1:$1"),0)-1),2,0)
)</f>
        <v>uph</v>
      </c>
      <c r="AB234" t="s">
        <v>91</v>
      </c>
      <c r="AC234">
        <v>52405</v>
      </c>
      <c r="AD234">
        <v>9</v>
      </c>
      <c r="AE234" t="s">
        <v>125</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IF(OR(ISNUMBER(AC234),AC234="삭제",ISBLANK(AC234)),"",
IF(LEFT(AC234,5)="Equip",IF(MID(AC234,7,1)="4","전설",""),
IF(LEFT(AC234,5)="Actor",IF(MID(AC234,7,1)="2","전설",""),
"그외없음")))</f>
        <v/>
      </c>
      <c r="AJ234" t="str">
        <f>IF(ISBLANK($AB234),"",
IF(AND($B234&gt;=VLOOKUP($AB234,$AP:$AS,3,0),$B234&lt;=VLOOKUP($AB234,$AP:$AS,4,0)),"","슬롯타입이상"))</f>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ca="1">IF(ROW()=2,AN234,OFFSET(AM234,-1,0)&amp;IF(LEN(AN234)=0,"",","&amp;AN234))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v>
      </c>
      <c r="AN234" t="str">
        <f ca="1">IF(AL234&lt;&gt;1,"",
"{"""&amp;A$1&amp;""":"&amp;A234
&amp;","""&amp;B$1&amp;""":"&amp;B234
&amp;IF(LEN(AA234)=0,"",","""&amp;AA$1&amp;""":"""&amp;AA234&amp;"""")
&amp;IF(LEN(AC234)=0,"",","""&amp;AC$1&amp;""":"""&amp;AC234&amp;"""")
&amp;IF(LEN(AD234)=0,"",","""&amp;AD$1&amp;""":"&amp;AD234)
&amp;IF(LEN(AE234)=0,"",","""&amp;AE$1&amp;""":"""&amp;AE234&amp;"""")
&amp;IF(LEN(AF234)=0,"",","""&amp;AF$1&amp;""":"&amp;AF234)
&amp;IF(LEN(AG234)=0,"",","""&amp;AG$1&amp;""":"&amp;AG234)&amp;"}")</f>
        <v>{"dy":24,"sl":2,"tp":"uph","vl":"52405","cn":9,"pt":"GO","pr":2700}</v>
      </c>
    </row>
    <row r="235" spans="1:40">
      <c r="A235">
        <v>24</v>
      </c>
      <c r="B235">
        <v>3</v>
      </c>
      <c r="C235">
        <f>IF(B235&lt;=9,0,
IF(B235=10,1,2))</f>
        <v>0</v>
      </c>
      <c r="D235">
        <f ca="1">RAND()</f>
        <v>0.38010770234266567</v>
      </c>
      <c r="E235">
        <f ca="1">RAND()</f>
        <v>0.24235793831414099</v>
      </c>
      <c r="F235">
        <f ca="1">RAND()</f>
        <v>0.96545984585578493</v>
      </c>
      <c r="G235">
        <f ca="1">RAND()</f>
        <v>0.37970036933116003</v>
      </c>
      <c r="H235">
        <f ca="1">RAND()</f>
        <v>0.44369059512770193</v>
      </c>
      <c r="I235">
        <f ca="1">RAND()</f>
        <v>7.029292852371305E-3</v>
      </c>
      <c r="M235" t="str">
        <f ca="1">IF(LEN(J235)&lt;&gt;0,J235,VLOOKUP(D235+$B235,$BJ:$BK,MATCH($BK$1,$BJ$1:$BK$1,0),1))</f>
        <v>안 지정 캐릭터 PP 일반등급</v>
      </c>
      <c r="N235">
        <f ca="1">IF(LEN(K235)&lt;&gt;0,
  IF(LEN($J235)=0,"두 칸 모두 입력",
  IF($J235="지정 장비",K235,INDEX($CA:$CA,MATCH(K235,$CB:$CB,0)))),
IF($M235="삭제","삭제",
IF($M235="지정 장비",VLOOKUP($E235,OFFSET($BS:$BV,0,IF($B235=6,1,IF($B235=7,2,0))),MATCH($BV$1,OFFSET($BS$1:$BV$1,0,IF($B235=6,1,IF($B235=7,2,0))),0),1),
IF(OR($M235="캐릭터 상자 일반등급",$M235="캐릭터 상자 영웅등급"),"삭제",
IF(OR($M235="지정 캐릭터",$M235="지정 캐릭터 PP",IF(ISERROR(FIND("지정 캐릭터 LBP",$M235)),0,1)),
  IF(AND(OR($B235=10,$B235=11),$M235=OFFSET($M235,-1,0)),OFFSET(N235,-1,0),VLOOKUP($E235,$BZ:$CA,MATCH($CA$1,$BZ$1:$CA$1,0),1)),
IF(OR($M235="안 지정 캐릭터 영웅등급",$M235="안 지정 캐릭터 PP 일반등급",$M235="안 지정 캐릭터 PP 영웅등급"),
  IF(AND(OR($B235=10,$B235=11),$M235=OFFSET($M235,-1,0)),OFFSET(N235,-1,0),INT($E235*100000)),
"그외없음"))))))</f>
        <v>24235</v>
      </c>
      <c r="O235">
        <f ca="1">IF(LEN(L235)&lt;&gt;0,
  IF(OR(LEN($J235)=0,LEN($K235)=0),"세 칸 모두 입력",L235),
IF($M235="삭제","삭제",
IF(OR($M235="지정 장비",$M235="캐릭터 상자 일반등급",$M235="캐릭터 상자 영웅등급",$M235="지정 캐릭터",IF(ISERROR(FIND("지정 캐릭터 LBP",$M235)),0,1),$M235="안 지정 캐릭터 영웅등급"),1,
IF($M235="지정 캐릭터 PP",
  IF(AND(OR($B235=10,$B235=11),$M235=OFFSET($M235,-1,0)),OFFSET(O235,-1,0),
    VLOOKUP($M235,$AP:$BB,MATCH($AX$1,$AP$1:$BB$1,0),0)+INT($E235*(VLOOKUP($M235,$AP:$BB,MATCH($AY$1,$AP$1:$BB$1,0),0)-VLOOKUP($M235,$AP:$BB,MATCH($AX$1,$AP$1:$BB$1,0),0)+1))),
IF(OR($M235="안 지정 캐릭터 PP 일반등급",$M235="안 지정 캐릭터 PP 영웅등급"),
  IF(AND(OR($B235=10,$B235=11),$M235=OFFSET($M235,-1,0)),OFFSET(O235,-1,0),
    VLOOKUP($M235,$AP:$BB,MATCH($AX$1,$AP$1:$BB$1,0),0)+INT($E235*(VLOOKUP($M235,$AP:$BB,MATCH($AY$1,$AP$1:$BB$1,0),0)-VLOOKUP($M235,$AP:$BB,MATCH($AX$1,$AP$1:$BB$1,0),0)+1))),
"그외없음")))))</f>
        <v>5</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1500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ca="1">IF(OR(ISNUMBER(N235),N235="삭제",ISBLANK(N235)),"",
IF(LEFT(N235,5)="Equip",IF(MID(N235,7,1)="4","전설",""),
IF(LEFT(N235,5)="Actor",IF(MID(N235,7,1)="2","전설",""),
"그외없음")))</f>
        <v/>
      </c>
      <c r="U235" t="s">
        <v>92</v>
      </c>
      <c r="V235">
        <v>11471</v>
      </c>
      <c r="W235">
        <v>9</v>
      </c>
      <c r="X235" t="s">
        <v>125</v>
      </c>
      <c r="Z235">
        <v>900</v>
      </c>
      <c r="AA235" t="str">
        <f ca="1">IF(ISBLANK(AB235),"",
VLOOKUP(AB235,OFFSET(INDIRECT("$A:$B"),0,MATCH(AB$1&amp;"_Verify",INDIRECT("$1:$1"),0)-1),2,0)
)</f>
        <v>fe</v>
      </c>
      <c r="AB235" t="s">
        <v>82</v>
      </c>
      <c r="AC235" t="s">
        <v>477</v>
      </c>
      <c r="AD235">
        <v>1</v>
      </c>
      <c r="AE235" t="s">
        <v>125</v>
      </c>
      <c r="AG235">
        <v>1200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IF(OR(ISNUMBER(AC235),AC235="삭제",ISBLANK(AC235)),"",
IF(LEFT(AC235,5)="Equip",IF(MID(AC235,7,1)="4","전설",""),
IF(LEFT(AC235,5)="Actor",IF(MID(AC235,7,1)="2","전설",""),
"그외없음")))</f>
        <v/>
      </c>
      <c r="AJ235" t="str">
        <f>IF(ISBLANK($AB235),"",
IF(AND($B235&gt;=VLOOKUP($AB235,$AP:$AS,3,0),$B235&lt;=VLOOKUP($AB235,$AP:$AS,4,0)),"","슬롯타입이상"))</f>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별의 계시</v>
      </c>
      <c r="AL235">
        <v>1</v>
      </c>
      <c r="AM235" t="str">
        <f ca="1">IF(ROW()=2,AN235,OFFSET(AM235,-1,0)&amp;IF(LEN(AN235)=0,"",","&amp;AN235))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v>
      </c>
      <c r="AN235" t="str">
        <f ca="1">IF(AL235&lt;&gt;1,"",
"{"""&amp;A$1&amp;""":"&amp;A235
&amp;","""&amp;B$1&amp;""":"&amp;B235
&amp;IF(LEN(AA235)=0,"",","""&amp;AA$1&amp;""":"""&amp;AA235&amp;"""")
&amp;IF(LEN(AC235)=0,"",","""&amp;AC$1&amp;""":"""&amp;AC235&amp;"""")
&amp;IF(LEN(AD235)=0,"",","""&amp;AD$1&amp;""":"&amp;AD235)
&amp;IF(LEN(AE235)=0,"",","""&amp;AE$1&amp;""":"""&amp;AE235&amp;"""")
&amp;IF(LEN(AF235)=0,"",","""&amp;AF$1&amp;""":"&amp;AF235)
&amp;IF(LEN(AG235)=0,"",","""&amp;AG$1&amp;""":"&amp;AG235)&amp;"}")</f>
        <v>{"dy":24,"sl":3,"tp":"fe","vl":"Equip4101","cn":1,"pt":"GO","pr":1200}</v>
      </c>
    </row>
    <row r="236" spans="1:40">
      <c r="A236">
        <v>24</v>
      </c>
      <c r="B236">
        <v>4</v>
      </c>
      <c r="C236">
        <f>IF(B236&lt;=9,0,
IF(B236=10,1,2))</f>
        <v>0</v>
      </c>
      <c r="D236">
        <f ca="1">RAND()</f>
        <v>0.19351781178825822</v>
      </c>
      <c r="E236">
        <f ca="1">RAND()</f>
        <v>0.90313073758012641</v>
      </c>
      <c r="F236">
        <f ca="1">RAND()</f>
        <v>0.35296544387007689</v>
      </c>
      <c r="G236">
        <f ca="1">RAND()</f>
        <v>0.7806279766358668</v>
      </c>
      <c r="H236">
        <f ca="1">RAND()</f>
        <v>0.43112561672657601</v>
      </c>
      <c r="I236">
        <f ca="1">RAND()</f>
        <v>0.96121598231375416</v>
      </c>
      <c r="M236" t="str">
        <f ca="1">IF(LEN(J236)&lt;&gt;0,J236,VLOOKUP(D236+$B236,$BJ:$BK,MATCH($BK$1,$BJ$1:$BK$1,0),1))</f>
        <v>안 지정 캐릭터 PP 일반등급</v>
      </c>
      <c r="N236">
        <f ca="1">IF(LEN(K236)&lt;&gt;0,
  IF(LEN($J236)=0,"두 칸 모두 입력",
  IF($J236="지정 장비",K236,INDEX($CA:$CA,MATCH(K236,$CB:$CB,0)))),
IF($M236="삭제","삭제",
IF($M236="지정 장비",VLOOKUP($E236,OFFSET($BS:$BV,0,IF($B236=6,1,IF($B236=7,2,0))),MATCH($BV$1,OFFSET($BS$1:$BV$1,0,IF($B236=6,1,IF($B236=7,2,0))),0),1),
IF(OR($M236="캐릭터 상자 일반등급",$M236="캐릭터 상자 영웅등급"),"삭제",
IF(OR($M236="지정 캐릭터",$M236="지정 캐릭터 PP",IF(ISERROR(FIND("지정 캐릭터 LBP",$M236)),0,1)),
  IF(AND(OR($B236=10,$B236=11),$M236=OFFSET($M236,-1,0)),OFFSET(N236,-1,0),VLOOKUP($E236,$BZ:$CA,MATCH($CA$1,$BZ$1:$CA$1,0),1)),
IF(OR($M236="안 지정 캐릭터 영웅등급",$M236="안 지정 캐릭터 PP 일반등급",$M236="안 지정 캐릭터 PP 영웅등급"),
  IF(AND(OR($B236=10,$B236=11),$M236=OFFSET($M236,-1,0)),OFFSET(N236,-1,0),INT($E236*100000)),
"그외없음"))))))</f>
        <v>90313</v>
      </c>
      <c r="O236">
        <f ca="1">IF(LEN(L236)&lt;&gt;0,
  IF(OR(LEN($J236)=0,LEN($K236)=0),"세 칸 모두 입력",L236),
IF($M236="삭제","삭제",
IF(OR($M236="지정 장비",$M236="캐릭터 상자 일반등급",$M236="캐릭터 상자 영웅등급",$M236="지정 캐릭터",IF(ISERROR(FIND("지정 캐릭터 LBP",$M236)),0,1),$M236="안 지정 캐릭터 영웅등급"),1,
IF($M236="지정 캐릭터 PP",
  IF(AND(OR($B236=10,$B236=11),$M236=OFFSET($M236,-1,0)),OFFSET(O236,-1,0),
    VLOOKUP($M236,$AP:$BB,MATCH($AX$1,$AP$1:$BB$1,0),0)+INT($E236*(VLOOKUP($M236,$AP:$BB,MATCH($AY$1,$AP$1:$BB$1,0),0)-VLOOKUP($M236,$AP:$BB,MATCH($AX$1,$AP$1:$BB$1,0),0)+1))),
IF(OR($M236="안 지정 캐릭터 PP 일반등급",$M236="안 지정 캐릭터 PP 영웅등급"),
  IF(AND(OR($B236=10,$B236=11),$M236=OFFSET($M236,-1,0)),OFFSET(O236,-1,0),
    VLOOKUP($M236,$AP:$BB,MATCH($AX$1,$AP$1:$BB$1,0),0)+INT($E236*(VLOOKUP($M236,$AP:$BB,MATCH($AY$1,$AP$1:$BB$1,0),0)-VLOOKUP($M236,$AP:$BB,MATCH($AX$1,$AP$1:$BB$1,0),0)+1))),
"그외없음")))))</f>
        <v>13</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3900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ca="1">IF(OR(ISNUMBER(N236),N236="삭제",ISBLANK(N236)),"",
IF(LEFT(N236,5)="Equip",IF(MID(N236,7,1)="4","전설",""),
IF(LEFT(N236,5)="Actor",IF(MID(N236,7,1)="2","전설",""),
"그외없음")))</f>
        <v/>
      </c>
      <c r="U236" t="s">
        <v>92</v>
      </c>
      <c r="V236">
        <v>95704</v>
      </c>
      <c r="W236">
        <v>14</v>
      </c>
      <c r="X236" t="s">
        <v>125</v>
      </c>
      <c r="Z236">
        <v>1400</v>
      </c>
      <c r="AA236" t="str">
        <f ca="1">IF(ISBLANK(AB236),"",
VLOOKUP(AB236,OFFSET(INDIRECT("$A:$B"),0,MATCH(AB$1&amp;"_Verify",INDIRECT("$1:$1"),0)-1),2,0)
)</f>
        <v>fe</v>
      </c>
      <c r="AB236" t="s">
        <v>82</v>
      </c>
      <c r="AC236" t="s">
        <v>402</v>
      </c>
      <c r="AD236">
        <v>1</v>
      </c>
      <c r="AE236" t="s">
        <v>125</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IF(OR(ISNUMBER(AC236),AC236="삭제",ISBLANK(AC236)),"",
IF(LEFT(AC236,5)="Equip",IF(MID(AC236,7,1)="4","전설",""),
IF(LEFT(AC236,5)="Actor",IF(MID(AC236,7,1)="2","전설",""),
"그외없음")))</f>
        <v/>
      </c>
      <c r="AJ236" t="str">
        <f>IF(ISBLANK($AB236),"",
IF(AND($B236&gt;=VLOOKUP($AB236,$AP:$AS,3,0),$B236&lt;=VLOOKUP($AB236,$AP:$AS,4,0)),"","슬롯타입이상"))</f>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떠오르는 태양</v>
      </c>
      <c r="AL236">
        <v>1</v>
      </c>
      <c r="AM236" t="str">
        <f ca="1">IF(ROW()=2,AN236,OFFSET(AM236,-1,0)&amp;IF(LEN(AN236)=0,"",","&amp;AN236))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v>
      </c>
      <c r="AN236" t="str">
        <f ca="1">IF(AL236&lt;&gt;1,"",
"{"""&amp;A$1&amp;""":"&amp;A236
&amp;","""&amp;B$1&amp;""":"&amp;B236
&amp;IF(LEN(AA236)=0,"",","""&amp;AA$1&amp;""":"""&amp;AA236&amp;"""")
&amp;IF(LEN(AC236)=0,"",","""&amp;AC$1&amp;""":"""&amp;AC236&amp;"""")
&amp;IF(LEN(AD236)=0,"",","""&amp;AD$1&amp;""":"&amp;AD236)
&amp;IF(LEN(AE236)=0,"",","""&amp;AE$1&amp;""":"""&amp;AE236&amp;"""")
&amp;IF(LEN(AF236)=0,"",","""&amp;AF$1&amp;""":"&amp;AF236)
&amp;IF(LEN(AG236)=0,"",","""&amp;AG$1&amp;""":"&amp;AG236)&amp;"}")</f>
        <v>{"dy":24,"sl":4,"tp":"fe","vl":"Equip3002","cn":1,"pt":"GO","pr":700}</v>
      </c>
    </row>
    <row r="237" spans="1:40">
      <c r="A237">
        <v>24</v>
      </c>
      <c r="B237">
        <v>5</v>
      </c>
      <c r="C237">
        <f>IF(B237&lt;=9,0,
IF(B237=10,1,2))</f>
        <v>0</v>
      </c>
      <c r="D237">
        <f ca="1">RAND()</f>
        <v>0.52385036046235267</v>
      </c>
      <c r="E237">
        <f ca="1">RAND()</f>
        <v>5.8225203188032815E-2</v>
      </c>
      <c r="F237">
        <f ca="1">RAND()</f>
        <v>0.84114909352940281</v>
      </c>
      <c r="G237">
        <f ca="1">RAND()</f>
        <v>0.45737976636950106</v>
      </c>
      <c r="H237">
        <f ca="1">RAND()</f>
        <v>0.57704588557727376</v>
      </c>
      <c r="I237">
        <f ca="1">RAND()</f>
        <v>0.54140438520581924</v>
      </c>
      <c r="M237" t="str">
        <f ca="1">IF(LEN(J237)&lt;&gt;0,J237,VLOOKUP(D237+$B237,$BJ:$BK,MATCH($BK$1,$BJ$1:$BK$1,0),1))</f>
        <v>안 지정 캐릭터 PP 영웅등급</v>
      </c>
      <c r="N237">
        <f ca="1">IF(LEN(K237)&lt;&gt;0,
  IF(LEN($J237)=0,"두 칸 모두 입력",
  IF($J237="지정 장비",K237,INDEX($CA:$CA,MATCH(K237,$CB:$CB,0)))),
IF($M237="삭제","삭제",
IF($M237="지정 장비",VLOOKUP($E237,OFFSET($BS:$BV,0,IF($B237=6,1,IF($B237=7,2,0))),MATCH($BV$1,OFFSET($BS$1:$BV$1,0,IF($B237=6,1,IF($B237=7,2,0))),0),1),
IF(OR($M237="캐릭터 상자 일반등급",$M237="캐릭터 상자 영웅등급"),"삭제",
IF(OR($M237="지정 캐릭터",$M237="지정 캐릭터 PP",IF(ISERROR(FIND("지정 캐릭터 LBP",$M237)),0,1)),
  IF(AND(OR($B237=10,$B237=11),$M237=OFFSET($M237,-1,0)),OFFSET(N237,-1,0),VLOOKUP($E237,$BZ:$CA,MATCH($CA$1,$BZ$1:$CA$1,0),1)),
IF(OR($M237="안 지정 캐릭터 영웅등급",$M237="안 지정 캐릭터 PP 일반등급",$M237="안 지정 캐릭터 PP 영웅등급"),
  IF(AND(OR($B237=10,$B237=11),$M237=OFFSET($M237,-1,0)),OFFSET(N237,-1,0),INT($E237*100000)),
"그외없음"))))))</f>
        <v>5822</v>
      </c>
      <c r="O237">
        <f ca="1">IF(LEN(L237)&lt;&gt;0,
  IF(OR(LEN($J237)=0,LEN($K237)=0),"세 칸 모두 입력",L237),
IF($M237="삭제","삭제",
IF(OR($M237="지정 장비",$M237="캐릭터 상자 일반등급",$M237="캐릭터 상자 영웅등급",$M237="지정 캐릭터",IF(ISERROR(FIND("지정 캐릭터 LBP",$M237)),0,1),$M237="안 지정 캐릭터 영웅등급"),1,
IF($M237="지정 캐릭터 PP",
  IF(AND(OR($B237=10,$B237=11),$M237=OFFSET($M237,-1,0)),OFFSET(O237,-1,0),
    VLOOKUP($M237,$AP:$BB,MATCH($AX$1,$AP$1:$BB$1,0),0)+INT($E237*(VLOOKUP($M237,$AP:$BB,MATCH($AY$1,$AP$1:$BB$1,0),0)-VLOOKUP($M237,$AP:$BB,MATCH($AX$1,$AP$1:$BB$1,0),0)+1))),
IF(OR($M237="안 지정 캐릭터 PP 일반등급",$M237="안 지정 캐릭터 PP 영웅등급"),
  IF(AND(OR($B237=10,$B237=11),$M237=OFFSET($M237,-1,0)),OFFSET(O237,-1,0),
    VLOOKUP($M237,$AP:$BB,MATCH($AX$1,$AP$1:$BB$1,0),0)+INT($E237*(VLOOKUP($M237,$AP:$BB,MATCH($AY$1,$AP$1:$BB$1,0),0)-VLOOKUP($M237,$AP:$BB,MATCH($AX$1,$AP$1:$BB$1,0),0)+1))),
"그외없음")))))</f>
        <v>3</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ca="1">IF(OR(ISNUMBER(N237),N237="삭제",ISBLANK(N237)),"",
IF(LEFT(N237,5)="Equip",IF(MID(N237,7,1)="4","전설",""),
IF(LEFT(N237,5)="Actor",IF(MID(N237,7,1)="2","전설",""),
"그외없음")))</f>
        <v/>
      </c>
      <c r="U237" t="s">
        <v>91</v>
      </c>
      <c r="V237">
        <v>15462</v>
      </c>
      <c r="W237">
        <v>9</v>
      </c>
      <c r="X237" t="s">
        <v>125</v>
      </c>
      <c r="Z237">
        <v>900</v>
      </c>
      <c r="AA237" t="str">
        <f ca="1">IF(ISBLANK(AB237),"",
VLOOKUP(AB237,OFFSET(INDIRECT("$A:$B"),0,MATCH(AB$1&amp;"_Verify",INDIRECT("$1:$1"),0)-1),2,0)
)</f>
        <v>fe</v>
      </c>
      <c r="AB237" t="s">
        <v>82</v>
      </c>
      <c r="AC237" t="s">
        <v>473</v>
      </c>
      <c r="AD237">
        <v>1</v>
      </c>
      <c r="AE237" t="s">
        <v>125</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IF(OR(ISNUMBER(AC237),AC237="삭제",ISBLANK(AC237)),"",
IF(LEFT(AC237,5)="Equip",IF(MID(AC237,7,1)="4","전설",""),
IF(LEFT(AC237,5)="Actor",IF(MID(AC237,7,1)="2","전설",""),
"그외없음")))</f>
        <v/>
      </c>
      <c r="AJ237" t="str">
        <f>IF(ISBLANK($AB237),"",
IF(AND($B237&gt;=VLOOKUP($AB237,$AP:$AS,3,0),$B237&lt;=VLOOKUP($AB237,$AP:$AS,4,0)),"","슬롯타입이상"))</f>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결사대의 활</v>
      </c>
      <c r="AL237">
        <v>1</v>
      </c>
      <c r="AM237" t="str">
        <f ca="1">IF(ROW()=2,AN237,OFFSET(AM237,-1,0)&amp;IF(LEN(AN237)=0,"",","&amp;AN237))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v>
      </c>
      <c r="AN237" t="str">
        <f ca="1">IF(AL237&lt;&gt;1,"",
"{"""&amp;A$1&amp;""":"&amp;A237
&amp;","""&amp;B$1&amp;""":"&amp;B237
&amp;IF(LEN(AA237)=0,"",","""&amp;AA$1&amp;""":"""&amp;AA237&amp;"""")
&amp;IF(LEN(AC237)=0,"",","""&amp;AC$1&amp;""":"""&amp;AC237&amp;"""")
&amp;IF(LEN(AD237)=0,"",","""&amp;AD$1&amp;""":"&amp;AD237)
&amp;IF(LEN(AE237)=0,"",","""&amp;AE$1&amp;""":"""&amp;AE237&amp;"""")
&amp;IF(LEN(AF237)=0,"",","""&amp;AF$1&amp;""":"&amp;AF237)
&amp;IF(LEN(AG237)=0,"",","""&amp;AG$1&amp;""":"&amp;AG237)&amp;"}")</f>
        <v>{"dy":24,"sl":5,"tp":"fe","vl":"Equip2101","cn":1,"pt":"GO","pr":1100}</v>
      </c>
    </row>
    <row r="238" spans="1:40">
      <c r="A238">
        <v>24</v>
      </c>
      <c r="B238">
        <v>6</v>
      </c>
      <c r="C238">
        <f>IF(B238&lt;=9,0,
IF(B238=10,1,2))</f>
        <v>0</v>
      </c>
      <c r="D238">
        <f ca="1">RAND()</f>
        <v>0.51754388200659396</v>
      </c>
      <c r="E238">
        <f ca="1">RAND()</f>
        <v>0.68892868950579988</v>
      </c>
      <c r="F238">
        <f ca="1">RAND()</f>
        <v>0.54029496923266696</v>
      </c>
      <c r="G238">
        <f ca="1">RAND()</f>
        <v>0.40658420918776206</v>
      </c>
      <c r="H238">
        <f ca="1">RAND()</f>
        <v>0.8537919263494993</v>
      </c>
      <c r="I238">
        <f ca="1">RAND()</f>
        <v>0.53218275186668074</v>
      </c>
      <c r="M238" t="str">
        <f ca="1">IF(LEN(J238)&lt;&gt;0,J238,VLOOKUP(D238+$B238,$BJ:$BK,MATCH($BK$1,$BJ$1:$BK$1,0),1))</f>
        <v>지정 장비</v>
      </c>
      <c r="N238" t="str">
        <f ca="1">IF(LEN(K238)&lt;&gt;0,
  IF(LEN($J238)=0,"두 칸 모두 입력",
  IF($J238="지정 장비",K238,INDEX($CA:$CA,MATCH(K238,$CB:$CB,0)))),
IF($M238="삭제","삭제",
IF($M238="지정 장비",VLOOKUP($E238,OFFSET($BS:$BV,0,IF($B238=6,1,IF($B238=7,2,0))),MATCH($BV$1,OFFSET($BS$1:$BV$1,0,IF($B238=6,1,IF($B238=7,2,0))),0),1),
IF(OR($M238="캐릭터 상자 일반등급",$M238="캐릭터 상자 영웅등급"),"삭제",
IF(OR($M238="지정 캐릭터",$M238="지정 캐릭터 PP",IF(ISERROR(FIND("지정 캐릭터 LBP",$M238)),0,1)),
  IF(AND(OR($B238=10,$B238=11),$M238=OFFSET($M238,-1,0)),OFFSET(N238,-1,0),VLOOKUP($E238,$BZ:$CA,MATCH($CA$1,$BZ$1:$CA$1,0),1)),
IF(OR($M238="안 지정 캐릭터 영웅등급",$M238="안 지정 캐릭터 PP 일반등급",$M238="안 지정 캐릭터 PP 영웅등급"),
  IF(AND(OR($B238=10,$B238=11),$M238=OFFSET($M238,-1,0)),OFFSET(N238,-1,0),INT($E238*100000)),
"그외없음"))))))</f>
        <v>Equip6302</v>
      </c>
      <c r="O238">
        <f ca="1">IF(LEN(L238)&lt;&gt;0,
  IF(OR(LEN($J238)=0,LEN($K238)=0),"세 칸 모두 입력",L238),
IF($M238="삭제","삭제",
IF(OR($M238="지정 장비",$M238="캐릭터 상자 일반등급",$M238="캐릭터 상자 영웅등급",$M238="지정 캐릭터",IF(ISERROR(FIND("지정 캐릭터 LBP",$M238)),0,1),$M238="안 지정 캐릭터 영웅등급"),1,
IF($M238="지정 캐릭터 PP",
  IF(AND(OR($B238=10,$B238=11),$M238=OFFSET($M238,-1,0)),OFFSET(O238,-1,0),
    VLOOKUP($M238,$AP:$BB,MATCH($AX$1,$AP$1:$BB$1,0),0)+INT($E238*(VLOOKUP($M238,$AP:$BB,MATCH($AY$1,$AP$1:$BB$1,0),0)-VLOOKUP($M238,$AP:$BB,MATCH($AX$1,$AP$1:$BB$1,0),0)+1))),
IF(OR($M238="안 지정 캐릭터 PP 일반등급",$M238="안 지정 캐릭터 PP 영웅등급"),
  IF(AND(OR($B238=10,$B238=11),$M238=OFFSET($M238,-1,0)),OFFSET(O238,-1,0),
    VLOOKUP($M238,$AP:$BB,MATCH($AX$1,$AP$1:$BB$1,0),0)+INT($E238*(VLOOKUP($M238,$AP:$BB,MATCH($AY$1,$AP$1:$BB$1,0),0)-VLOOKUP($M238,$AP:$BB,MATCH($AX$1,$AP$1:$BB$1,0),0)+1))),
"그외없음")))))</f>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22500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ca="1">IF(OR(ISNUMBER(N238),N238="삭제",ISBLANK(N238)),"",
IF(LEFT(N238,5)="Equip",IF(MID(N238,7,1)="4","전설",""),
IF(LEFT(N238,5)="Actor",IF(MID(N238,7,1)="2","전설",""),
"그외없음")))</f>
        <v/>
      </c>
      <c r="U238" t="s">
        <v>82</v>
      </c>
      <c r="V238" t="s">
        <v>185</v>
      </c>
      <c r="W238">
        <v>1</v>
      </c>
      <c r="X238" t="s">
        <v>125</v>
      </c>
      <c r="Z238">
        <v>74400</v>
      </c>
      <c r="AA238" t="str">
        <f ca="1">IF(ISBLANK(AB238),"",
VLOOKUP(AB238,OFFSET(INDIRECT("$A:$B"),0,MATCH(AB$1&amp;"_Verify",INDIRECT("$1:$1"),0)-1),2,0)
)</f>
        <v>uph</v>
      </c>
      <c r="AB238" t="s">
        <v>91</v>
      </c>
      <c r="AC238">
        <v>15462</v>
      </c>
      <c r="AD238">
        <v>10</v>
      </c>
      <c r="AE238" t="s">
        <v>125</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IF(OR(ISNUMBER(AC238),AC238="삭제",ISBLANK(AC238)),"",
IF(LEFT(AC238,5)="Equip",IF(MID(AC238,7,1)="4","전설",""),
IF(LEFT(AC238,5)="Actor",IF(MID(AC238,7,1)="2","전설",""),
"그외없음")))</f>
        <v/>
      </c>
      <c r="AJ238" t="str">
        <f>IF(ISBLANK($AB238),"",
IF(AND($B238&gt;=VLOOKUP($AB238,$AP:$AS,3,0),$B238&lt;=VLOOKUP($AB238,$AP:$AS,4,0)),"","슬롯타입이상"))</f>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ca="1">IF(ROW()=2,AN238,OFFSET(AM238,-1,0)&amp;IF(LEN(AN238)=0,"",","&amp;AN238))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v>
      </c>
      <c r="AN238" t="str">
        <f ca="1">IF(AL238&lt;&gt;1,"",
"{"""&amp;A$1&amp;""":"&amp;A238
&amp;","""&amp;B$1&amp;""":"&amp;B238
&amp;IF(LEN(AA238)=0,"",","""&amp;AA$1&amp;""":"""&amp;AA238&amp;"""")
&amp;IF(LEN(AC238)=0,"",","""&amp;AC$1&amp;""":"""&amp;AC238&amp;"""")
&amp;IF(LEN(AD238)=0,"",","""&amp;AD$1&amp;""":"&amp;AD238)
&amp;IF(LEN(AE238)=0,"",","""&amp;AE$1&amp;""":"""&amp;AE238&amp;"""")
&amp;IF(LEN(AF238)=0,"",","""&amp;AF$1&amp;""":"&amp;AF238)
&amp;IF(LEN(AG238)=0,"",","""&amp;AG$1&amp;""":"&amp;AG238)&amp;"}")</f>
        <v>{"dy":24,"sl":6,"tp":"uph","vl":"15462","cn":10,"pt":"GO","pr":3000}</v>
      </c>
    </row>
    <row r="239" spans="1:40">
      <c r="A239">
        <v>24</v>
      </c>
      <c r="B239">
        <v>7</v>
      </c>
      <c r="C239">
        <f>IF(B239&lt;=9,0,
IF(B239=10,1,2))</f>
        <v>0</v>
      </c>
      <c r="D239">
        <f ca="1">RAND()</f>
        <v>0.46197255376584889</v>
      </c>
      <c r="E239">
        <f ca="1">RAND()</f>
        <v>6.8849626258266294E-2</v>
      </c>
      <c r="F239">
        <f ca="1">RAND()</f>
        <v>0.81964201355414057</v>
      </c>
      <c r="G239">
        <f ca="1">RAND()</f>
        <v>9.0977201887373349E-2</v>
      </c>
      <c r="H239">
        <f ca="1">RAND()</f>
        <v>1.4713696847415747E-2</v>
      </c>
      <c r="I239">
        <f ca="1">RAND()</f>
        <v>6.4792191201359928E-2</v>
      </c>
      <c r="M239" t="str">
        <f ca="1">IF(LEN(J239)&lt;&gt;0,J239,VLOOKUP(D239+$B239,$BJ:$BK,MATCH($BK$1,$BJ$1:$BK$1,0),1))</f>
        <v>지정 장비</v>
      </c>
      <c r="N239" t="str">
        <f ca="1">IF(LEN(K239)&lt;&gt;0,
  IF(LEN($J239)=0,"두 칸 모두 입력",
  IF($J239="지정 장비",K239,INDEX($CA:$CA,MATCH(K239,$CB:$CB,0)))),
IF($M239="삭제","삭제",
IF($M239="지정 장비",VLOOKUP($E239,OFFSET($BS:$BV,0,IF($B239=6,1,IF($B239=7,2,0))),MATCH($BV$1,OFFSET($BS$1:$BV$1,0,IF($B239=6,1,IF($B239=7,2,0))),0),1),
IF(OR($M239="캐릭터 상자 일반등급",$M239="캐릭터 상자 영웅등급"),"삭제",
IF(OR($M239="지정 캐릭터",$M239="지정 캐릭터 PP",IF(ISERROR(FIND("지정 캐릭터 LBP",$M239)),0,1)),
  IF(AND(OR($B239=10,$B239=11),$M239=OFFSET($M239,-1,0)),OFFSET(N239,-1,0),VLOOKUP($E239,$BZ:$CA,MATCH($CA$1,$BZ$1:$CA$1,0),1)),
IF(OR($M239="안 지정 캐릭터 영웅등급",$M239="안 지정 캐릭터 PP 일반등급",$M239="안 지정 캐릭터 PP 영웅등급"),
  IF(AND(OR($B239=10,$B239=11),$M239=OFFSET($M239,-1,0)),OFFSET(N239,-1,0),INT($E239*100000)),
"그외없음"))))))</f>
        <v>Equip0301</v>
      </c>
      <c r="O239">
        <f ca="1">IF(LEN(L239)&lt;&gt;0,
  IF(OR(LEN($J239)=0,LEN($K239)=0),"세 칸 모두 입력",L239),
IF($M239="삭제","삭제",
IF(OR($M239="지정 장비",$M239="캐릭터 상자 일반등급",$M239="캐릭터 상자 영웅등급",$M239="지정 캐릭터",IF(ISERROR(FIND("지정 캐릭터 LBP",$M239)),0,1),$M239="안 지정 캐릭터 영웅등급"),1,
IF($M239="지정 캐릭터 PP",
  IF(AND(OR($B239=10,$B239=11),$M239=OFFSET($M239,-1,0)),OFFSET(O239,-1,0),
    VLOOKUP($M239,$AP:$BB,MATCH($AX$1,$AP$1:$BB$1,0),0)+INT($E239*(VLOOKUP($M239,$AP:$BB,MATCH($AY$1,$AP$1:$BB$1,0),0)-VLOOKUP($M239,$AP:$BB,MATCH($AX$1,$AP$1:$BB$1,0),0)+1))),
IF(OR($M239="안 지정 캐릭터 PP 일반등급",$M239="안 지정 캐릭터 PP 영웅등급"),
  IF(AND(OR($B239=10,$B239=11),$M239=OFFSET($M239,-1,0)),OFFSET(O239,-1,0),
    VLOOKUP($M239,$AP:$BB,MATCH($AX$1,$AP$1:$BB$1,0),0)+INT($E239*(VLOOKUP($M239,$AP:$BB,MATCH($AY$1,$AP$1:$BB$1,0),0)-VLOOKUP($M239,$AP:$BB,MATCH($AX$1,$AP$1:$BB$1,0),0)+1))),
"그외없음")))))</f>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DI</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10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ca="1">IF(OR(ISNUMBER(N239),N239="삭제",ISBLANK(N239)),"",
IF(LEFT(N239,5)="Equip",IF(MID(N239,7,1)="4","전설",""),
IF(LEFT(N239,5)="Actor",IF(MID(N239,7,1)="2","전설",""),
"그외없음")))</f>
        <v/>
      </c>
      <c r="U239" t="s">
        <v>82</v>
      </c>
      <c r="V239" t="s">
        <v>250</v>
      </c>
      <c r="W239">
        <v>1</v>
      </c>
      <c r="X239" t="s">
        <v>125</v>
      </c>
      <c r="Z239">
        <v>700</v>
      </c>
      <c r="AA239" t="str">
        <f ca="1">IF(ISBLANK(AB239),"",
VLOOKUP(AB239,OFFSET(INDIRECT("$A:$B"),0,MATCH(AB$1&amp;"_Verify",INDIRECT("$1:$1"),0)-1),2,0)
)</f>
        <v>fe</v>
      </c>
      <c r="AB239" t="s">
        <v>82</v>
      </c>
      <c r="AC239" t="s">
        <v>379</v>
      </c>
      <c r="AD239">
        <v>1</v>
      </c>
      <c r="AE239" t="s">
        <v>125</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IF(OR(ISNUMBER(AC239),AC239="삭제",ISBLANK(AC239)),"",
IF(LEFT(AC239,5)="Equip",IF(MID(AC239,7,1)="4","전설",""),
IF(LEFT(AC239,5)="Actor",IF(MID(AC239,7,1)="2","전설",""),
"그외없음")))</f>
        <v/>
      </c>
      <c r="AJ239" t="str">
        <f>IF(ISBLANK($AB239),"",
IF(AND($B239&gt;=VLOOKUP($AB239,$AP:$AS,3,0),$B239&lt;=VLOOKUP($AB239,$AP:$AS,4,0)),"","슬롯타입이상"))</f>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버블 블래스터</v>
      </c>
      <c r="AL239">
        <v>1</v>
      </c>
      <c r="AM239" t="str">
        <f ca="1">IF(ROW()=2,AN239,OFFSET(AM239,-1,0)&amp;IF(LEN(AN239)=0,"",","&amp;AN239))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v>
      </c>
      <c r="AN239" t="str">
        <f ca="1">IF(AL239&lt;&gt;1,"",
"{"""&amp;A$1&amp;""":"&amp;A239
&amp;","""&amp;B$1&amp;""":"&amp;B239
&amp;IF(LEN(AA239)=0,"",","""&amp;AA$1&amp;""":"""&amp;AA239&amp;"""")
&amp;IF(LEN(AC239)=0,"",","""&amp;AC$1&amp;""":"""&amp;AC239&amp;"""")
&amp;IF(LEN(AD239)=0,"",","""&amp;AD$1&amp;""":"&amp;AD239)
&amp;IF(LEN(AE239)=0,"",","""&amp;AE$1&amp;""":"""&amp;AE239&amp;"""")
&amp;IF(LEN(AF239)=0,"",","""&amp;AF$1&amp;""":"&amp;AF239)
&amp;IF(LEN(AG239)=0,"",","""&amp;AG$1&amp;""":"&amp;AG239)&amp;"}")</f>
        <v>{"dy":24,"sl":7,"tp":"fe","vl":"Equip6102","cn":1,"pt":"GO","pr":3100}</v>
      </c>
    </row>
    <row r="240" spans="1:40">
      <c r="A240">
        <v>24</v>
      </c>
      <c r="B240">
        <v>8</v>
      </c>
      <c r="C240">
        <f>IF(B240&lt;=9,0,
IF(B240=10,1,2))</f>
        <v>0</v>
      </c>
      <c r="D240">
        <f ca="1">RAND()</f>
        <v>0.50676424519898478</v>
      </c>
      <c r="E240">
        <f ca="1">RAND()</f>
        <v>0.13235933600817795</v>
      </c>
      <c r="F240">
        <f ca="1">RAND()</f>
        <v>0.3842720984281961</v>
      </c>
      <c r="G240">
        <f ca="1">RAND()</f>
        <v>0.18470610698074508</v>
      </c>
      <c r="H240">
        <f ca="1">RAND()</f>
        <v>3.8372645656899684E-2</v>
      </c>
      <c r="I240">
        <f ca="1">RAND()</f>
        <v>0.4882383669666015</v>
      </c>
      <c r="M240" t="str">
        <f ca="1">IF(LEN(J240)&lt;&gt;0,J240,VLOOKUP(D240+$B240,$BJ:$BK,MATCH($BK$1,$BJ$1:$BK$1,0),1))</f>
        <v>삭제</v>
      </c>
      <c r="N240" t="str">
        <f ca="1">IF(LEN(K240)&lt;&gt;0,
  IF(LEN($J240)=0,"두 칸 모두 입력",
  IF($J240="지정 장비",K240,INDEX($CA:$CA,MATCH(K240,$CB:$CB,0)))),
IF($M240="삭제","삭제",
IF($M240="지정 장비",VLOOKUP($E240,OFFSET($BS:$BV,0,IF($B240=6,1,IF($B240=7,2,0))),MATCH($BV$1,OFFSET($BS$1:$BV$1,0,IF($B240=6,1,IF($B240=7,2,0))),0),1),
IF(OR($M240="캐릭터 상자 일반등급",$M240="캐릭터 상자 영웅등급"),"삭제",
IF(OR($M240="지정 캐릭터",$M240="지정 캐릭터 PP",IF(ISERROR(FIND("지정 캐릭터 LBP",$M240)),0,1)),
  IF(AND(OR($B240=10,$B240=11),$M240=OFFSET($M240,-1,0)),OFFSET(N240,-1,0),VLOOKUP($E240,$BZ:$CA,MATCH($CA$1,$BZ$1:$CA$1,0),1)),
IF(OR($M240="안 지정 캐릭터 영웅등급",$M240="안 지정 캐릭터 PP 일반등급",$M240="안 지정 캐릭터 PP 영웅등급"),
  IF(AND(OR($B240=10,$B240=11),$M240=OFFSET($M240,-1,0)),OFFSET(N240,-1,0),INT($E240*100000)),
"그외없음"))))))</f>
        <v>삭제</v>
      </c>
      <c r="O240" t="str">
        <f ca="1">IF(LEN(L240)&lt;&gt;0,
  IF(OR(LEN($J240)=0,LEN($K240)=0),"세 칸 모두 입력",L240),
IF($M240="삭제","삭제",
IF(OR($M240="지정 장비",$M240="캐릭터 상자 일반등급",$M240="캐릭터 상자 영웅등급",$M240="지정 캐릭터",IF(ISERROR(FIND("지정 캐릭터 LBP",$M240)),0,1),$M240="안 지정 캐릭터 영웅등급"),1,
IF($M240="지정 캐릭터 PP",
  IF(AND(OR($B240=10,$B240=11),$M240=OFFSET($M240,-1,0)),OFFSET(O240,-1,0),
    VLOOKUP($M240,$AP:$BB,MATCH($AX$1,$AP$1:$BB$1,0),0)+INT($E240*(VLOOKUP($M240,$AP:$BB,MATCH($AY$1,$AP$1:$BB$1,0),0)-VLOOKUP($M240,$AP:$BB,MATCH($AX$1,$AP$1:$BB$1,0),0)+1))),
IF(OR($M240="안 지정 캐릭터 PP 일반등급",$M240="안 지정 캐릭터 PP 영웅등급"),
  IF(AND(OR($B240=10,$B240=11),$M240=OFFSET($M240,-1,0)),OFFSET(O240,-1,0),
    VLOOKUP($M240,$AP:$BB,MATCH($AX$1,$AP$1:$BB$1,0),0)+INT($E240*(VLOOKUP($M240,$AP:$BB,MATCH($AY$1,$AP$1:$BB$1,0),0)-VLOOKUP($M240,$AP:$BB,MATCH($AX$1,$AP$1:$BB$1,0),0)+1))),
"그외없음")))))</f>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ca="1">IF(OR(ISNUMBER(N240),N240="삭제",ISBLANK(N240)),"",
IF(LEFT(N240,5)="Equip",IF(MID(N240,7,1)="4","전설",""),
IF(LEFT(N240,5)="Actor",IF(MID(N240,7,1)="2","전설",""),
"그외없음")))</f>
        <v/>
      </c>
      <c r="AA240" t="str">
        <f ca="1">IF(ISBLANK(AB240),"",
VLOOKUP(AB240,OFFSET(INDIRECT("$A:$B"),0,MATCH(AB$1&amp;"_Verify",INDIRECT("$1:$1"),0)-1),2,0)
)</f>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IF(OR(ISNUMBER(AC240),AC240="삭제",ISBLANK(AC240)),"",
IF(LEFT(AC240,5)="Equip",IF(MID(AC240,7,1)="4","전설",""),
IF(LEFT(AC240,5)="Actor",IF(MID(AC240,7,1)="2","전설",""),
"그외없음")))</f>
        <v/>
      </c>
      <c r="AJ240" t="str">
        <f>IF(ISBLANK($AB240),"",
IF(AND($B240&gt;=VLOOKUP($AB240,$AP:$AS,3,0),$B240&lt;=VLOOKUP($AB240,$AP:$AS,4,0)),"","슬롯타입이상"))</f>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ca="1">IF(ROW()=2,AN240,OFFSET(AM240,-1,0)&amp;IF(LEN(AN240)=0,"",","&amp;AN240))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v>
      </c>
      <c r="AN240" t="str">
        <f ca="1">IF(AL240&lt;&gt;1,"",
"{"""&amp;A$1&amp;""":"&amp;A240
&amp;","""&amp;B$1&amp;""":"&amp;B240
&amp;IF(LEN(AA240)=0,"",","""&amp;AA$1&amp;""":"""&amp;AA240&amp;"""")
&amp;IF(LEN(AC240)=0,"",","""&amp;AC$1&amp;""":"""&amp;AC240&amp;"""")
&amp;IF(LEN(AD240)=0,"",","""&amp;AD$1&amp;""":"&amp;AD240)
&amp;IF(LEN(AE240)=0,"",","""&amp;AE$1&amp;""":"""&amp;AE240&amp;"""")
&amp;IF(LEN(AF240)=0,"",","""&amp;AF$1&amp;""":"&amp;AF240)
&amp;IF(LEN(AG240)=0,"",","""&amp;AG$1&amp;""":"&amp;AG240)&amp;"}")</f>
        <v>{"dy":24,"sl":8}</v>
      </c>
    </row>
    <row r="241" spans="1:40">
      <c r="A241">
        <v>24</v>
      </c>
      <c r="B241">
        <v>9</v>
      </c>
      <c r="C241">
        <f>IF(B241&lt;=9,0,
IF(B241=10,1,2))</f>
        <v>0</v>
      </c>
      <c r="D241">
        <f ca="1">RAND()</f>
        <v>0.93542368616531935</v>
      </c>
      <c r="E241">
        <f ca="1">RAND()</f>
        <v>0.45528339985719357</v>
      </c>
      <c r="F241">
        <f ca="1">RAND()</f>
        <v>0.10125662256286472</v>
      </c>
      <c r="G241">
        <f ca="1">RAND()</f>
        <v>0.85752625751243183</v>
      </c>
      <c r="H241">
        <f ca="1">RAND()</f>
        <v>1.2663159340373209E-2</v>
      </c>
      <c r="I241">
        <f ca="1">RAND()</f>
        <v>0.11210594242089689</v>
      </c>
      <c r="M241" t="str">
        <f ca="1">IF(LEN(J241)&lt;&gt;0,J241,VLOOKUP(D241+$B241,$BJ:$BK,MATCH($BK$1,$BJ$1:$BK$1,0),1))</f>
        <v>삭제</v>
      </c>
      <c r="N241" t="str">
        <f ca="1">IF(LEN(K241)&lt;&gt;0,
  IF(LEN($J241)=0,"두 칸 모두 입력",
  IF($J241="지정 장비",K241,INDEX($CA:$CA,MATCH(K241,$CB:$CB,0)))),
IF($M241="삭제","삭제",
IF($M241="지정 장비",VLOOKUP($E241,OFFSET($BS:$BV,0,IF($B241=6,1,IF($B241=7,2,0))),MATCH($BV$1,OFFSET($BS$1:$BV$1,0,IF($B241=6,1,IF($B241=7,2,0))),0),1),
IF(OR($M241="캐릭터 상자 일반등급",$M241="캐릭터 상자 영웅등급"),"삭제",
IF(OR($M241="지정 캐릭터",$M241="지정 캐릭터 PP",IF(ISERROR(FIND("지정 캐릭터 LBP",$M241)),0,1)),
  IF(AND(OR($B241=10,$B241=11),$M241=OFFSET($M241,-1,0)),OFFSET(N241,-1,0),VLOOKUP($E241,$BZ:$CA,MATCH($CA$1,$BZ$1:$CA$1,0),1)),
IF(OR($M241="안 지정 캐릭터 영웅등급",$M241="안 지정 캐릭터 PP 일반등급",$M241="안 지정 캐릭터 PP 영웅등급"),
  IF(AND(OR($B241=10,$B241=11),$M241=OFFSET($M241,-1,0)),OFFSET(N241,-1,0),INT($E241*100000)),
"그외없음"))))))</f>
        <v>삭제</v>
      </c>
      <c r="O241" t="str">
        <f ca="1">IF(LEN(L241)&lt;&gt;0,
  IF(OR(LEN($J241)=0,LEN($K241)=0),"세 칸 모두 입력",L241),
IF($M241="삭제","삭제",
IF(OR($M241="지정 장비",$M241="캐릭터 상자 일반등급",$M241="캐릭터 상자 영웅등급",$M241="지정 캐릭터",IF(ISERROR(FIND("지정 캐릭터 LBP",$M241)),0,1),$M241="안 지정 캐릭터 영웅등급"),1,
IF($M241="지정 캐릭터 PP",
  IF(AND(OR($B241=10,$B241=11),$M241=OFFSET($M241,-1,0)),OFFSET(O241,-1,0),
    VLOOKUP($M241,$AP:$BB,MATCH($AX$1,$AP$1:$BB$1,0),0)+INT($E241*(VLOOKUP($M241,$AP:$BB,MATCH($AY$1,$AP$1:$BB$1,0),0)-VLOOKUP($M241,$AP:$BB,MATCH($AX$1,$AP$1:$BB$1,0),0)+1))),
IF(OR($M241="안 지정 캐릭터 PP 일반등급",$M241="안 지정 캐릭터 PP 영웅등급"),
  IF(AND(OR($B241=10,$B241=11),$M241=OFFSET($M241,-1,0)),OFFSET(O241,-1,0),
    VLOOKUP($M241,$AP:$BB,MATCH($AX$1,$AP$1:$BB$1,0),0)+INT($E241*(VLOOKUP($M241,$AP:$BB,MATCH($AY$1,$AP$1:$BB$1,0),0)-VLOOKUP($M241,$AP:$BB,MATCH($AX$1,$AP$1:$BB$1,0),0)+1))),
"그외없음")))))</f>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ca="1">IF(OR(ISNUMBER(N241),N241="삭제",ISBLANK(N241)),"",
IF(LEFT(N241,5)="Equip",IF(MID(N241,7,1)="4","전설",""),
IF(LEFT(N241,5)="Actor",IF(MID(N241,7,1)="2","전설",""),
"그외없음")))</f>
        <v/>
      </c>
      <c r="AA241" t="str">
        <f ca="1">IF(ISBLANK(AB241),"",
VLOOKUP(AB241,OFFSET(INDIRECT("$A:$B"),0,MATCH(AB$1&amp;"_Verify",INDIRECT("$1:$1"),0)-1),2,0)
)</f>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IF(OR(ISNUMBER(AC241),AC241="삭제",ISBLANK(AC241)),"",
IF(LEFT(AC241,5)="Equip",IF(MID(AC241,7,1)="4","전설",""),
IF(LEFT(AC241,5)="Actor",IF(MID(AC241,7,1)="2","전설",""),
"그외없음")))</f>
        <v/>
      </c>
      <c r="AJ241" t="str">
        <f>IF(ISBLANK($AB241),"",
IF(AND($B241&gt;=VLOOKUP($AB241,$AP:$AS,3,0),$B241&lt;=VLOOKUP($AB241,$AP:$AS,4,0)),"","슬롯타입이상"))</f>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ca="1">IF(ROW()=2,AN241,OFFSET(AM241,-1,0)&amp;IF(LEN(AN241)=0,"",","&amp;AN241))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v>
      </c>
      <c r="AN241" t="str">
        <f ca="1">IF(AL241&lt;&gt;1,"",
"{"""&amp;A$1&amp;""":"&amp;A241
&amp;","""&amp;B$1&amp;""":"&amp;B241
&amp;IF(LEN(AA241)=0,"",","""&amp;AA$1&amp;""":"""&amp;AA241&amp;"""")
&amp;IF(LEN(AC241)=0,"",","""&amp;AC$1&amp;""":"""&amp;AC241&amp;"""")
&amp;IF(LEN(AD241)=0,"",","""&amp;AD$1&amp;""":"&amp;AD241)
&amp;IF(LEN(AE241)=0,"",","""&amp;AE$1&amp;""":"""&amp;AE241&amp;"""")
&amp;IF(LEN(AF241)=0,"",","""&amp;AF$1&amp;""":"&amp;AF241)
&amp;IF(LEN(AG241)=0,"",","""&amp;AG$1&amp;""":"&amp;AG241)&amp;"}")</f>
        <v>{"dy":24,"sl":9}</v>
      </c>
    </row>
    <row r="242" spans="1:40">
      <c r="A242">
        <v>25</v>
      </c>
      <c r="B242">
        <v>0</v>
      </c>
      <c r="C242">
        <f>IF(B242&lt;=9,0,
IF(B242=10,1,2))</f>
        <v>0</v>
      </c>
      <c r="D242">
        <f ca="1">RAND()</f>
        <v>0.76339736165697925</v>
      </c>
      <c r="E242">
        <f ca="1">RAND()</f>
        <v>0.94040223529084022</v>
      </c>
      <c r="F242">
        <f ca="1">RAND()</f>
        <v>0.77908393049727798</v>
      </c>
      <c r="G242">
        <f ca="1">RAND()</f>
        <v>0.71425560431972657</v>
      </c>
      <c r="H242">
        <f ca="1">RAND()</f>
        <v>0.4623891833945023</v>
      </c>
      <c r="I242">
        <f ca="1">RAND()</f>
        <v>0.62142488515836714</v>
      </c>
      <c r="M242" t="str">
        <f ca="1">IF(LEN(J242)&lt;&gt;0,J242,VLOOKUP(D242+$B242,$BJ:$BK,MATCH($BK$1,$BJ$1:$BK$1,0),1))</f>
        <v>지정 장비</v>
      </c>
      <c r="N242" t="str">
        <f ca="1">IF(LEN(K242)&lt;&gt;0,
  IF(LEN($J242)=0,"두 칸 모두 입력",
  IF($J242="지정 장비",K242,INDEX($CA:$CA,MATCH(K242,$CB:$CB,0)))),
IF($M242="삭제","삭제",
IF($M242="지정 장비",VLOOKUP($E242,OFFSET($BS:$BV,0,IF($B242=6,1,IF($B242=7,2,0))),MATCH($BV$1,OFFSET($BS$1:$BV$1,0,IF($B242=6,1,IF($B242=7,2,0))),0),1),
IF(OR($M242="캐릭터 상자 일반등급",$M242="캐릭터 상자 영웅등급"),"삭제",
IF(OR($M242="지정 캐릭터",$M242="지정 캐릭터 PP",IF(ISERROR(FIND("지정 캐릭터 LBP",$M242)),0,1)),
  IF(AND(OR($B242=10,$B242=11),$M242=OFFSET($M242,-1,0)),OFFSET(N242,-1,0),VLOOKUP($E242,$BZ:$CA,MATCH($CA$1,$BZ$1:$CA$1,0),1)),
IF(OR($M242="안 지정 캐릭터 영웅등급",$M242="안 지정 캐릭터 PP 일반등급",$M242="안 지정 캐릭터 PP 영웅등급"),
  IF(AND(OR($B242=10,$B242=11),$M242=OFFSET($M242,-1,0)),OFFSET(N242,-1,0),INT($E242*100000)),
"그외없음"))))))</f>
        <v>Equip8102</v>
      </c>
      <c r="O242">
        <f ca="1">IF(LEN(L242)&lt;&gt;0,
  IF(OR(LEN($J242)=0,LEN($K242)=0),"세 칸 모두 입력",L242),
IF($M242="삭제","삭제",
IF(OR($M242="지정 장비",$M242="캐릭터 상자 일반등급",$M242="캐릭터 상자 영웅등급",$M242="지정 캐릭터",IF(ISERROR(FIND("지정 캐릭터 LBP",$M242)),0,1),$M242="안 지정 캐릭터 영웅등급"),1,
IF($M242="지정 캐릭터 PP",
  IF(AND(OR($B242=10,$B242=11),$M242=OFFSET($M242,-1,0)),OFFSET(O242,-1,0),
    VLOOKUP($M242,$AP:$BB,MATCH($AX$1,$AP$1:$BB$1,0),0)+INT($E242*(VLOOKUP($M242,$AP:$BB,MATCH($AY$1,$AP$1:$BB$1,0),0)-VLOOKUP($M242,$AP:$BB,MATCH($AX$1,$AP$1:$BB$1,0),0)+1))),
IF(OR($M242="안 지정 캐릭터 PP 일반등급",$M242="안 지정 캐릭터 PP 영웅등급"),
  IF(AND(OR($B242=10,$B242=11),$M242=OFFSET($M242,-1,0)),OFFSET(O242,-1,0),
    VLOOKUP($M242,$AP:$BB,MATCH($AX$1,$AP$1:$BB$1,0),0)+INT($E242*(VLOOKUP($M242,$AP:$BB,MATCH($AY$1,$AP$1:$BB$1,0),0)-VLOOKUP($M242,$AP:$BB,MATCH($AX$1,$AP$1:$BB$1,0),0)+1))),
"그외없음")))))</f>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8100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ca="1">IF(OR(ISNUMBER(N242),N242="삭제",ISBLANK(N242)),"",
IF(LEFT(N242,5)="Equip",IF(MID(N242,7,1)="4","전설",""),
IF(LEFT(N242,5)="Actor",IF(MID(N242,7,1)="2","전설",""),
"그외없음")))</f>
        <v/>
      </c>
      <c r="U242" t="s">
        <v>82</v>
      </c>
      <c r="V242" t="s">
        <v>238</v>
      </c>
      <c r="W242">
        <v>1</v>
      </c>
      <c r="X242" t="s">
        <v>125</v>
      </c>
      <c r="Z242">
        <v>800</v>
      </c>
      <c r="AA242" t="str">
        <f ca="1">IF(ISBLANK(AB242),"",
VLOOKUP(AB242,OFFSET(INDIRECT("$A:$B"),0,MATCH(AB$1&amp;"_Verify",INDIRECT("$1:$1"),0)-1),2,0)
)</f>
        <v>fe</v>
      </c>
      <c r="AB242" t="s">
        <v>82</v>
      </c>
      <c r="AC242" t="s">
        <v>245</v>
      </c>
      <c r="AD242">
        <v>1</v>
      </c>
      <c r="AE242" t="s">
        <v>125</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IF(OR(ISNUMBER(AC242),AC242="삭제",ISBLANK(AC242)),"",
IF(LEFT(AC242,5)="Equip",IF(MID(AC242,7,1)="4","전설",""),
IF(LEFT(AC242,5)="Actor",IF(MID(AC242,7,1)="2","전설",""),
"그외없음")))</f>
        <v/>
      </c>
      <c r="AJ242" t="str">
        <f>IF(ISBLANK($AB242),"",
IF(AND($B242&gt;=VLOOKUP($AB242,$AP:$AS,3,0),$B242&lt;=VLOOKUP($AB242,$AP:$AS,4,0)),"","슬롯타입이상"))</f>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숨겨온 원한</v>
      </c>
      <c r="AL242">
        <v>1</v>
      </c>
      <c r="AM242" t="str">
        <f ca="1">IF(ROW()=2,AN242,OFFSET(AM242,-1,0)&amp;IF(LEN(AN242)=0,"",","&amp;AN242))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v>
      </c>
      <c r="AN242" t="str">
        <f ca="1">IF(AL242&lt;&gt;1,"",
"{"""&amp;A$1&amp;""":"&amp;A242
&amp;","""&amp;B$1&amp;""":"&amp;B242
&amp;IF(LEN(AA242)=0,"",","""&amp;AA$1&amp;""":"""&amp;AA242&amp;"""")
&amp;IF(LEN(AC242)=0,"",","""&amp;AC$1&amp;""":"""&amp;AC242&amp;"""")
&amp;IF(LEN(AD242)=0,"",","""&amp;AD$1&amp;""":"&amp;AD242)
&amp;IF(LEN(AE242)=0,"",","""&amp;AE$1&amp;""":"""&amp;AE242&amp;"""")
&amp;IF(LEN(AF242)=0,"",","""&amp;AF$1&amp;""":"&amp;AF242)
&amp;IF(LEN(AG242)=0,"",","""&amp;AG$1&amp;""":"&amp;AG242)&amp;"}")</f>
        <v>{"dy":25,"sl":0,"tp":"fe","vl":"Equip1002","cn":1,"pt":"GO","pr":800}</v>
      </c>
    </row>
    <row r="243" spans="1:40">
      <c r="A243">
        <v>25</v>
      </c>
      <c r="B243">
        <v>1</v>
      </c>
      <c r="C243">
        <f>IF(B243&lt;=9,0,
IF(B243=10,1,2))</f>
        <v>0</v>
      </c>
      <c r="D243">
        <f ca="1">RAND()</f>
        <v>0.80046793019404894</v>
      </c>
      <c r="E243">
        <f ca="1">RAND()</f>
        <v>0.25473629415947041</v>
      </c>
      <c r="F243">
        <f ca="1">RAND()</f>
        <v>6.8786203632251408E-2</v>
      </c>
      <c r="G243">
        <f ca="1">RAND()</f>
        <v>0.56546045945100631</v>
      </c>
      <c r="H243">
        <f ca="1">RAND()</f>
        <v>0.70938843910619143</v>
      </c>
      <c r="I243">
        <f ca="1">RAND()</f>
        <v>0.74515544495610586</v>
      </c>
      <c r="M243" t="str">
        <f ca="1">IF(LEN(J243)&lt;&gt;0,J243,VLOOKUP(D243+$B243,$BJ:$BK,MATCH($BK$1,$BJ$1:$BK$1,0),1))</f>
        <v>지정 장비</v>
      </c>
      <c r="N243" t="str">
        <f ca="1">IF(LEN(K243)&lt;&gt;0,
  IF(LEN($J243)=0,"두 칸 모두 입력",
  IF($J243="지정 장비",K243,INDEX($CA:$CA,MATCH(K243,$CB:$CB,0)))),
IF($M243="삭제","삭제",
IF($M243="지정 장비",VLOOKUP($E243,OFFSET($BS:$BV,0,IF($B243=6,1,IF($B243=7,2,0))),MATCH($BV$1,OFFSET($BS$1:$BV$1,0,IF($B243=6,1,IF($B243=7,2,0))),0),1),
IF(OR($M243="캐릭터 상자 일반등급",$M243="캐릭터 상자 영웅등급"),"삭제",
IF(OR($M243="지정 캐릭터",$M243="지정 캐릭터 PP",IF(ISERROR(FIND("지정 캐릭터 LBP",$M243)),0,1)),
  IF(AND(OR($B243=10,$B243=11),$M243=OFFSET($M243,-1,0)),OFFSET(N243,-1,0),VLOOKUP($E243,$BZ:$CA,MATCH($CA$1,$BZ$1:$CA$1,0),1)),
IF(OR($M243="안 지정 캐릭터 영웅등급",$M243="안 지정 캐릭터 PP 일반등급",$M243="안 지정 캐릭터 PP 영웅등급"),
  IF(AND(OR($B243=10,$B243=11),$M243=OFFSET($M243,-1,0)),OFFSET(N243,-1,0),INT($E243*100000)),
"그외없음"))))))</f>
        <v>Equip2101</v>
      </c>
      <c r="O243">
        <f ca="1">IF(LEN(L243)&lt;&gt;0,
  IF(OR(LEN($J243)=0,LEN($K243)=0),"세 칸 모두 입력",L243),
IF($M243="삭제","삭제",
IF(OR($M243="지정 장비",$M243="캐릭터 상자 일반등급",$M243="캐릭터 상자 영웅등급",$M243="지정 캐릭터",IF(ISERROR(FIND("지정 캐릭터 LBP",$M243)),0,1),$M243="안 지정 캐릭터 영웅등급"),1,
IF($M243="지정 캐릭터 PP",
  IF(AND(OR($B243=10,$B243=11),$M243=OFFSET($M243,-1,0)),OFFSET(O243,-1,0),
    VLOOKUP($M243,$AP:$BB,MATCH($AX$1,$AP$1:$BB$1,0),0)+INT($E243*(VLOOKUP($M243,$AP:$BB,MATCH($AY$1,$AP$1:$BB$1,0),0)-VLOOKUP($M243,$AP:$BB,MATCH($AX$1,$AP$1:$BB$1,0),0)+1))),
IF(OR($M243="안 지정 캐릭터 PP 일반등급",$M243="안 지정 캐릭터 PP 영웅등급"),
  IF(AND(OR($B243=10,$B243=11),$M243=OFFSET($M243,-1,0)),OFFSET(O243,-1,0),
    VLOOKUP($M243,$AP:$BB,MATCH($AX$1,$AP$1:$BB$1,0),0)+INT($E243*(VLOOKUP($M243,$AP:$BB,MATCH($AY$1,$AP$1:$BB$1,0),0)-VLOOKUP($M243,$AP:$BB,MATCH($AX$1,$AP$1:$BB$1,0),0)+1))),
"그외없음")))))</f>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1400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ca="1">IF(OR(ISNUMBER(N243),N243="삭제",ISBLANK(N243)),"",
IF(LEFT(N243,5)="Equip",IF(MID(N243,7,1)="4","전설",""),
IF(LEFT(N243,5)="Actor",IF(MID(N243,7,1)="2","전설",""),
"그외없음")))</f>
        <v/>
      </c>
      <c r="U243" t="s">
        <v>82</v>
      </c>
      <c r="V243" t="s">
        <v>292</v>
      </c>
      <c r="W243">
        <v>1</v>
      </c>
      <c r="X243" t="s">
        <v>125</v>
      </c>
      <c r="Z243">
        <v>1500</v>
      </c>
      <c r="AA243" t="str">
        <f ca="1">IF(ISBLANK(AB243),"",
VLOOKUP(AB243,OFFSET(INDIRECT("$A:$B"),0,MATCH(AB$1&amp;"_Verify",INDIRECT("$1:$1"),0)-1),2,0)
)</f>
        <v>fe</v>
      </c>
      <c r="AB243" t="s">
        <v>82</v>
      </c>
      <c r="AC243" t="s">
        <v>397</v>
      </c>
      <c r="AD243">
        <v>1</v>
      </c>
      <c r="AE243" t="s">
        <v>129</v>
      </c>
      <c r="AG243">
        <v>10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IF(OR(ISNUMBER(AC243),AC243="삭제",ISBLANK(AC243)),"",
IF(LEFT(AC243,5)="Equip",IF(MID(AC243,7,1)="4","전설",""),
IF(LEFT(AC243,5)="Actor",IF(MID(AC243,7,1)="2","전설",""),
"그외없음")))</f>
        <v/>
      </c>
      <c r="AJ243" t="str">
        <f>IF(ISBLANK($AB243),"",
IF(AND($B243&gt;=VLOOKUP($AB243,$AP:$AS,3,0),$B243&lt;=VLOOKUP($AB243,$AP:$AS,4,0)),"","슬롯타입이상"))</f>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홍연의 해머</v>
      </c>
      <c r="AL243">
        <v>1</v>
      </c>
      <c r="AM243" t="str">
        <f ca="1">IF(ROW()=2,AN243,OFFSET(AM243,-1,0)&amp;IF(LEN(AN243)=0,"",","&amp;AN243))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v>
      </c>
      <c r="AN243" t="str">
        <f ca="1">IF(AL243&lt;&gt;1,"",
"{"""&amp;A$1&amp;""":"&amp;A243
&amp;","""&amp;B$1&amp;""":"&amp;B243
&amp;IF(LEN(AA243)=0,"",","""&amp;AA$1&amp;""":"""&amp;AA243&amp;"""")
&amp;IF(LEN(AC243)=0,"",","""&amp;AC$1&amp;""":"""&amp;AC243&amp;"""")
&amp;IF(LEN(AD243)=0,"",","""&amp;AD$1&amp;""":"&amp;AD243)
&amp;IF(LEN(AE243)=0,"",","""&amp;AE$1&amp;""":"""&amp;AE243&amp;"""")
&amp;IF(LEN(AF243)=0,"",","""&amp;AF$1&amp;""":"&amp;AF243)
&amp;IF(LEN(AG243)=0,"",","""&amp;AG$1&amp;""":"&amp;AG243)&amp;"}")</f>
        <v>{"dy":25,"sl":1,"tp":"fe","vl":"Equip4301","cn":1,"pt":"DI","pr":10}</v>
      </c>
    </row>
    <row r="244" spans="1:40">
      <c r="A244">
        <v>25</v>
      </c>
      <c r="B244">
        <v>2</v>
      </c>
      <c r="C244">
        <f>IF(B244&lt;=9,0,
IF(B244=10,1,2))</f>
        <v>0</v>
      </c>
      <c r="D244">
        <f ca="1">RAND()</f>
        <v>0.95948378451272809</v>
      </c>
      <c r="E244">
        <f ca="1">RAND()</f>
        <v>0.29074452974781251</v>
      </c>
      <c r="F244">
        <f ca="1">RAND()</f>
        <v>1.8353389805816356E-2</v>
      </c>
      <c r="G244">
        <f ca="1">RAND()</f>
        <v>0.86438000507023272</v>
      </c>
      <c r="H244">
        <f ca="1">RAND()</f>
        <v>0.97858999394132984</v>
      </c>
      <c r="I244">
        <f ca="1">RAND()</f>
        <v>0.50259490176310018</v>
      </c>
      <c r="M244" t="str">
        <f ca="1">IF(LEN(J244)&lt;&gt;0,J244,VLOOKUP(D244+$B244,$BJ:$BK,MATCH($BK$1,$BJ$1:$BK$1,0),1))</f>
        <v>안 지정 캐릭터 PP 영웅등급</v>
      </c>
      <c r="N244">
        <f ca="1">IF(LEN(K244)&lt;&gt;0,
  IF(LEN($J244)=0,"두 칸 모두 입력",
  IF($J244="지정 장비",K244,INDEX($CA:$CA,MATCH(K244,$CB:$CB,0)))),
IF($M244="삭제","삭제",
IF($M244="지정 장비",VLOOKUP($E244,OFFSET($BS:$BV,0,IF($B244=6,1,IF($B244=7,2,0))),MATCH($BV$1,OFFSET($BS$1:$BV$1,0,IF($B244=6,1,IF($B244=7,2,0))),0),1),
IF(OR($M244="캐릭터 상자 일반등급",$M244="캐릭터 상자 영웅등급"),"삭제",
IF(OR($M244="지정 캐릭터",$M244="지정 캐릭터 PP",IF(ISERROR(FIND("지정 캐릭터 LBP",$M244)),0,1)),
  IF(AND(OR($B244=10,$B244=11),$M244=OFFSET($M244,-1,0)),OFFSET(N244,-1,0),VLOOKUP($E244,$BZ:$CA,MATCH($CA$1,$BZ$1:$CA$1,0),1)),
IF(OR($M244="안 지정 캐릭터 영웅등급",$M244="안 지정 캐릭터 PP 일반등급",$M244="안 지정 캐릭터 PP 영웅등급"),
  IF(AND(OR($B244=10,$B244=11),$M244=OFFSET($M244,-1,0)),OFFSET(N244,-1,0),INT($E244*100000)),
"그외없음"))))))</f>
        <v>29074</v>
      </c>
      <c r="O244">
        <f ca="1">IF(LEN(L244)&lt;&gt;0,
  IF(OR(LEN($J244)=0,LEN($K244)=0),"세 칸 모두 입력",L244),
IF($M244="삭제","삭제",
IF(OR($M244="지정 장비",$M244="캐릭터 상자 일반등급",$M244="캐릭터 상자 영웅등급",$M244="지정 캐릭터",IF(ISERROR(FIND("지정 캐릭터 LBP",$M244)),0,1),$M244="안 지정 캐릭터 영웅등급"),1,
IF($M244="지정 캐릭터 PP",
  IF(AND(OR($B244=10,$B244=11),$M244=OFFSET($M244,-1,0)),OFFSET(O244,-1,0),
    VLOOKUP($M244,$AP:$BB,MATCH($AX$1,$AP$1:$BB$1,0),0)+INT($E244*(VLOOKUP($M244,$AP:$BB,MATCH($AY$1,$AP$1:$BB$1,0),0)-VLOOKUP($M244,$AP:$BB,MATCH($AX$1,$AP$1:$BB$1,0),0)+1))),
IF(OR($M244="안 지정 캐릭터 PP 일반등급",$M244="안 지정 캐릭터 PP 영웅등급"),
  IF(AND(OR($B244=10,$B244=11),$M244=OFFSET($M244,-1,0)),OFFSET(O244,-1,0),
    VLOOKUP($M244,$AP:$BB,MATCH($AX$1,$AP$1:$BB$1,0),0)+INT($E244*(VLOOKUP($M244,$AP:$BB,MATCH($AY$1,$AP$1:$BB$1,0),0)-VLOOKUP($M244,$AP:$BB,MATCH($AX$1,$AP$1:$BB$1,0),0)+1))),
"그외없음")))))</f>
        <v>6</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1800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ca="1">IF(OR(ISNUMBER(N244),N244="삭제",ISBLANK(N244)),"",
IF(LEFT(N244,5)="Equip",IF(MID(N244,7,1)="4","전설",""),
IF(LEFT(N244,5)="Actor",IF(MID(N244,7,1)="2","전설",""),
"그외없음")))</f>
        <v/>
      </c>
      <c r="U244" t="s">
        <v>91</v>
      </c>
      <c r="V244">
        <v>84832</v>
      </c>
      <c r="W244">
        <v>14</v>
      </c>
      <c r="X244" t="s">
        <v>125</v>
      </c>
      <c r="Z244">
        <v>1400</v>
      </c>
      <c r="AA244" t="str">
        <f ca="1">IF(ISBLANK(AB244),"",
VLOOKUP(AB244,OFFSET(INDIRECT("$A:$B"),0,MATCH(AB$1&amp;"_Verify",INDIRECT("$1:$1"),0)-1),2,0)
)</f>
        <v>fe</v>
      </c>
      <c r="AB244" t="s">
        <v>82</v>
      </c>
      <c r="AC244" t="s">
        <v>413</v>
      </c>
      <c r="AD244">
        <v>1</v>
      </c>
      <c r="AE244" t="s">
        <v>125</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IF(OR(ISNUMBER(AC244),AC244="삭제",ISBLANK(AC244)),"",
IF(LEFT(AC244,5)="Equip",IF(MID(AC244,7,1)="4","전설",""),
IF(LEFT(AC244,5)="Actor",IF(MID(AC244,7,1)="2","전설",""),
"그외없음")))</f>
        <v/>
      </c>
      <c r="AJ244" t="str">
        <f>IF(ISBLANK($AB244),"",
IF(AND($B244&gt;=VLOOKUP($AB244,$AP:$AS,3,0),$B244&lt;=VLOOKUP($AB244,$AP:$AS,4,0)),"","슬롯타입이상"))</f>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주홍 스킨</v>
      </c>
      <c r="AL244">
        <v>1</v>
      </c>
      <c r="AM244" t="str">
        <f ca="1">IF(ROW()=2,AN244,OFFSET(AM244,-1,0)&amp;IF(LEN(AN244)=0,"",","&amp;AN244))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v>
      </c>
      <c r="AN244" t="str">
        <f ca="1">IF(AL244&lt;&gt;1,"",
"{"""&amp;A$1&amp;""":"&amp;A244
&amp;","""&amp;B$1&amp;""":"&amp;B244
&amp;IF(LEN(AA244)=0,"",","""&amp;AA$1&amp;""":"""&amp;AA244&amp;"""")
&amp;IF(LEN(AC244)=0,"",","""&amp;AC$1&amp;""":"""&amp;AC244&amp;"""")
&amp;IF(LEN(AD244)=0,"",","""&amp;AD$1&amp;""":"&amp;AD244)
&amp;IF(LEN(AE244)=0,"",","""&amp;AE$1&amp;""":"""&amp;AE244&amp;"""")
&amp;IF(LEN(AF244)=0,"",","""&amp;AF$1&amp;""":"&amp;AF244)
&amp;IF(LEN(AG244)=0,"",","""&amp;AG$1&amp;""":"&amp;AG244)&amp;"}")</f>
        <v>{"dy":25,"sl":2,"tp":"fe","vl":"Equip5102","cn":1,"pt":"GO","pr":1200}</v>
      </c>
    </row>
    <row r="245" spans="1:40">
      <c r="A245">
        <v>25</v>
      </c>
      <c r="B245">
        <v>3</v>
      </c>
      <c r="C245">
        <f>IF(B245&lt;=9,0,
IF(B245=10,1,2))</f>
        <v>0</v>
      </c>
      <c r="D245">
        <f ca="1">RAND()</f>
        <v>0.35451144762680364</v>
      </c>
      <c r="E245">
        <f ca="1">RAND()</f>
        <v>0.20348843681493045</v>
      </c>
      <c r="F245">
        <f ca="1">RAND()</f>
        <v>0.83757426557053438</v>
      </c>
      <c r="G245">
        <f ca="1">RAND()</f>
        <v>0.48251721799649094</v>
      </c>
      <c r="H245">
        <f ca="1">RAND()</f>
        <v>0.78587144348150395</v>
      </c>
      <c r="I245">
        <f ca="1">RAND()</f>
        <v>0.99740715173520866</v>
      </c>
      <c r="M245" t="str">
        <f ca="1">IF(LEN(J245)&lt;&gt;0,J245,VLOOKUP(D245+$B245,$BJ:$BK,MATCH($BK$1,$BJ$1:$BK$1,0),1))</f>
        <v>안 지정 캐릭터 PP 일반등급</v>
      </c>
      <c r="N245">
        <f ca="1">IF(LEN(K245)&lt;&gt;0,
  IF(LEN($J245)=0,"두 칸 모두 입력",
  IF($J245="지정 장비",K245,INDEX($CA:$CA,MATCH(K245,$CB:$CB,0)))),
IF($M245="삭제","삭제",
IF($M245="지정 장비",VLOOKUP($E245,OFFSET($BS:$BV,0,IF($B245=6,1,IF($B245=7,2,0))),MATCH($BV$1,OFFSET($BS$1:$BV$1,0,IF($B245=6,1,IF($B245=7,2,0))),0),1),
IF(OR($M245="캐릭터 상자 일반등급",$M245="캐릭터 상자 영웅등급"),"삭제",
IF(OR($M245="지정 캐릭터",$M245="지정 캐릭터 PP",IF(ISERROR(FIND("지정 캐릭터 LBP",$M245)),0,1)),
  IF(AND(OR($B245=10,$B245=11),$M245=OFFSET($M245,-1,0)),OFFSET(N245,-1,0),VLOOKUP($E245,$BZ:$CA,MATCH($CA$1,$BZ$1:$CA$1,0),1)),
IF(OR($M245="안 지정 캐릭터 영웅등급",$M245="안 지정 캐릭터 PP 일반등급",$M245="안 지정 캐릭터 PP 영웅등급"),
  IF(AND(OR($B245=10,$B245=11),$M245=OFFSET($M245,-1,0)),OFFSET(N245,-1,0),INT($E245*100000)),
"그외없음"))))))</f>
        <v>20348</v>
      </c>
      <c r="O245">
        <f ca="1">IF(LEN(L245)&lt;&gt;0,
  IF(OR(LEN($J245)=0,LEN($K245)=0),"세 칸 모두 입력",L245),
IF($M245="삭제","삭제",
IF(OR($M245="지정 장비",$M245="캐릭터 상자 일반등급",$M245="캐릭터 상자 영웅등급",$M245="지정 캐릭터",IF(ISERROR(FIND("지정 캐릭터 LBP",$M245)),0,1),$M245="안 지정 캐릭터 영웅등급"),1,
IF($M245="지정 캐릭터 PP",
  IF(AND(OR($B245=10,$B245=11),$M245=OFFSET($M245,-1,0)),OFFSET(O245,-1,0),
    VLOOKUP($M245,$AP:$BB,MATCH($AX$1,$AP$1:$BB$1,0),0)+INT($E245*(VLOOKUP($M245,$AP:$BB,MATCH($AY$1,$AP$1:$BB$1,0),0)-VLOOKUP($M245,$AP:$BB,MATCH($AX$1,$AP$1:$BB$1,0),0)+1))),
IF(OR($M245="안 지정 캐릭터 PP 일반등급",$M245="안 지정 캐릭터 PP 영웅등급"),
  IF(AND(OR($B245=10,$B245=11),$M245=OFFSET($M245,-1,0)),OFFSET(O245,-1,0),
    VLOOKUP($M245,$AP:$BB,MATCH($AX$1,$AP$1:$BB$1,0),0)+INT($E245*(VLOOKUP($M245,$AP:$BB,MATCH($AY$1,$AP$1:$BB$1,0),0)-VLOOKUP($M245,$AP:$BB,MATCH($AX$1,$AP$1:$BB$1,0),0)+1))),
"그외없음")))))</f>
        <v>5</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1500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ca="1">IF(OR(ISNUMBER(N245),N245="삭제",ISBLANK(N245)),"",
IF(LEFT(N245,5)="Equip",IF(MID(N245,7,1)="4","전설",""),
IF(LEFT(N245,5)="Actor",IF(MID(N245,7,1)="2","전설",""),
"그외없음")))</f>
        <v/>
      </c>
      <c r="U245" t="s">
        <v>92</v>
      </c>
      <c r="V245">
        <v>94548</v>
      </c>
      <c r="W245">
        <v>14</v>
      </c>
      <c r="X245" t="s">
        <v>125</v>
      </c>
      <c r="Z245">
        <v>1400</v>
      </c>
      <c r="AA245" t="str">
        <f ca="1">IF(ISBLANK(AB245),"",
VLOOKUP(AB245,OFFSET(INDIRECT("$A:$B"),0,MATCH(AB$1&amp;"_Verify",INDIRECT("$1:$1"),0)-1),2,0)
)</f>
        <v>uph</v>
      </c>
      <c r="AB245" t="s">
        <v>91</v>
      </c>
      <c r="AC245">
        <v>64832</v>
      </c>
      <c r="AD245">
        <v>7</v>
      </c>
      <c r="AE245" t="s">
        <v>125</v>
      </c>
      <c r="AG245">
        <v>2100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IF(OR(ISNUMBER(AC245),AC245="삭제",ISBLANK(AC245)),"",
IF(LEFT(AC245,5)="Equip",IF(MID(AC245,7,1)="4","전설",""),
IF(LEFT(AC245,5)="Actor",IF(MID(AC245,7,1)="2","전설",""),
"그외없음")))</f>
        <v/>
      </c>
      <c r="AJ245" t="str">
        <f>IF(ISBLANK($AB245),"",
IF(AND($B245&gt;=VLOOKUP($AB245,$AP:$AS,3,0),$B245&lt;=VLOOKUP($AB245,$AP:$AS,4,0)),"","슬롯타입이상"))</f>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ca="1">IF(ROW()=2,AN245,OFFSET(AM245,-1,0)&amp;IF(LEN(AN245)=0,"",","&amp;AN245))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v>
      </c>
      <c r="AN245" t="str">
        <f ca="1">IF(AL245&lt;&gt;1,"",
"{"""&amp;A$1&amp;""":"&amp;A245
&amp;","""&amp;B$1&amp;""":"&amp;B245
&amp;IF(LEN(AA245)=0,"",","""&amp;AA$1&amp;""":"""&amp;AA245&amp;"""")
&amp;IF(LEN(AC245)=0,"",","""&amp;AC$1&amp;""":"""&amp;AC245&amp;"""")
&amp;IF(LEN(AD245)=0,"",","""&amp;AD$1&amp;""":"&amp;AD245)
&amp;IF(LEN(AE245)=0,"",","""&amp;AE$1&amp;""":"""&amp;AE245&amp;"""")
&amp;IF(LEN(AF245)=0,"",","""&amp;AF$1&amp;""":"&amp;AF245)
&amp;IF(LEN(AG245)=0,"",","""&amp;AG$1&amp;""":"&amp;AG245)&amp;"}")</f>
        <v>{"dy":25,"sl":3,"tp":"uph","vl":"64832","cn":7,"pt":"GO","pr":2100}</v>
      </c>
    </row>
    <row r="246" spans="1:40">
      <c r="A246">
        <v>25</v>
      </c>
      <c r="B246">
        <v>4</v>
      </c>
      <c r="C246">
        <f>IF(B246&lt;=9,0,
IF(B246=10,1,2))</f>
        <v>0</v>
      </c>
      <c r="D246">
        <f ca="1">RAND()</f>
        <v>0.12285867489630498</v>
      </c>
      <c r="E246">
        <f ca="1">RAND()</f>
        <v>0.32683779559338089</v>
      </c>
      <c r="F246">
        <f ca="1">RAND()</f>
        <v>0.99101964977575741</v>
      </c>
      <c r="G246">
        <f ca="1">RAND()</f>
        <v>0.51012889902188274</v>
      </c>
      <c r="H246">
        <f ca="1">RAND()</f>
        <v>0.79569724376432716</v>
      </c>
      <c r="I246">
        <f ca="1">RAND()</f>
        <v>0.41641859782626334</v>
      </c>
      <c r="M246" t="str">
        <f ca="1">IF(LEN(J246)&lt;&gt;0,J246,VLOOKUP(D246+$B246,$BJ:$BK,MATCH($BK$1,$BJ$1:$BK$1,0),1))</f>
        <v>안 지정 캐릭터 PP 일반등급</v>
      </c>
      <c r="N246">
        <f ca="1">IF(LEN(K246)&lt;&gt;0,
  IF(LEN($J246)=0,"두 칸 모두 입력",
  IF($J246="지정 장비",K246,INDEX($CA:$CA,MATCH(K246,$CB:$CB,0)))),
IF($M246="삭제","삭제",
IF($M246="지정 장비",VLOOKUP($E246,OFFSET($BS:$BV,0,IF($B246=6,1,IF($B246=7,2,0))),MATCH($BV$1,OFFSET($BS$1:$BV$1,0,IF($B246=6,1,IF($B246=7,2,0))),0),1),
IF(OR($M246="캐릭터 상자 일반등급",$M246="캐릭터 상자 영웅등급"),"삭제",
IF(OR($M246="지정 캐릭터",$M246="지정 캐릭터 PP",IF(ISERROR(FIND("지정 캐릭터 LBP",$M246)),0,1)),
  IF(AND(OR($B246=10,$B246=11),$M246=OFFSET($M246,-1,0)),OFFSET(N246,-1,0),VLOOKUP($E246,$BZ:$CA,MATCH($CA$1,$BZ$1:$CA$1,0),1)),
IF(OR($M246="안 지정 캐릭터 영웅등급",$M246="안 지정 캐릭터 PP 일반등급",$M246="안 지정 캐릭터 PP 영웅등급"),
  IF(AND(OR($B246=10,$B246=11),$M246=OFFSET($M246,-1,0)),OFFSET(N246,-1,0),INT($E246*100000)),
"그외없음"))))))</f>
        <v>32683</v>
      </c>
      <c r="O246">
        <f ca="1">IF(LEN(L246)&lt;&gt;0,
  IF(OR(LEN($J246)=0,LEN($K246)=0),"세 칸 모두 입력",L246),
IF($M246="삭제","삭제",
IF(OR($M246="지정 장비",$M246="캐릭터 상자 일반등급",$M246="캐릭터 상자 영웅등급",$M246="지정 캐릭터",IF(ISERROR(FIND("지정 캐릭터 LBP",$M246)),0,1),$M246="안 지정 캐릭터 영웅등급"),1,
IF($M246="지정 캐릭터 PP",
  IF(AND(OR($B246=10,$B246=11),$M246=OFFSET($M246,-1,0)),OFFSET(O246,-1,0),
    VLOOKUP($M246,$AP:$BB,MATCH($AX$1,$AP$1:$BB$1,0),0)+INT($E246*(VLOOKUP($M246,$AP:$BB,MATCH($AY$1,$AP$1:$BB$1,0),0)-VLOOKUP($M246,$AP:$BB,MATCH($AX$1,$AP$1:$BB$1,0),0)+1))),
IF(OR($M246="안 지정 캐릭터 PP 일반등급",$M246="안 지정 캐릭터 PP 영웅등급"),
  IF(AND(OR($B246=10,$B246=11),$M246=OFFSET($M246,-1,0)),OFFSET(O246,-1,0),
    VLOOKUP($M246,$AP:$BB,MATCH($AX$1,$AP$1:$BB$1,0),0)+INT($E246*(VLOOKUP($M246,$AP:$BB,MATCH($AY$1,$AP$1:$BB$1,0),0)-VLOOKUP($M246,$AP:$BB,MATCH($AX$1,$AP$1:$BB$1,0),0)+1))),
"그외없음")))))</f>
        <v>6</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1800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ca="1">IF(OR(ISNUMBER(N246),N246="삭제",ISBLANK(N246)),"",
IF(LEFT(N246,5)="Equip",IF(MID(N246,7,1)="4","전설",""),
IF(LEFT(N246,5)="Actor",IF(MID(N246,7,1)="2","전설",""),
"그외없음")))</f>
        <v/>
      </c>
      <c r="U246" t="s">
        <v>92</v>
      </c>
      <c r="V246">
        <v>14628</v>
      </c>
      <c r="W246">
        <v>9</v>
      </c>
      <c r="X246" t="s">
        <v>125</v>
      </c>
      <c r="Z246">
        <v>900</v>
      </c>
      <c r="AA246" t="str">
        <f ca="1">IF(ISBLANK(AB246),"",
VLOOKUP(AB246,OFFSET(INDIRECT("$A:$B"),0,MATCH(AB$1&amp;"_Verify",INDIRECT("$1:$1"),0)-1),2,0)
)</f>
        <v>upn</v>
      </c>
      <c r="AB246" t="s">
        <v>92</v>
      </c>
      <c r="AC246">
        <v>94548</v>
      </c>
      <c r="AD246">
        <v>13</v>
      </c>
      <c r="AE246" t="s">
        <v>68</v>
      </c>
      <c r="AG246">
        <v>3900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IF(OR(ISNUMBER(AC246),AC246="삭제",ISBLANK(AC246)),"",
IF(LEFT(AC246,5)="Equip",IF(MID(AC246,7,1)="4","전설",""),
IF(LEFT(AC246,5)="Actor",IF(MID(AC246,7,1)="2","전설",""),
"그외없음")))</f>
        <v/>
      </c>
      <c r="AJ246" t="str">
        <f>IF(ISBLANK($AB246),"",
IF(AND($B246&gt;=VLOOKUP($AB246,$AP:$AS,3,0),$B246&lt;=VLOOKUP($AB246,$AP:$AS,4,0)),"","슬롯타입이상"))</f>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ca="1">IF(ROW()=2,AN246,OFFSET(AM246,-1,0)&amp;IF(LEN(AN246)=0,"",","&amp;AN246))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v>
      </c>
      <c r="AN246" t="str">
        <f ca="1">IF(AL246&lt;&gt;1,"",
"{"""&amp;A$1&amp;""":"&amp;A246
&amp;","""&amp;B$1&amp;""":"&amp;B246
&amp;IF(LEN(AA246)=0,"",","""&amp;AA$1&amp;""":"""&amp;AA246&amp;"""")
&amp;IF(LEN(AC246)=0,"",","""&amp;AC$1&amp;""":"""&amp;AC246&amp;"""")
&amp;IF(LEN(AD246)=0,"",","""&amp;AD$1&amp;""":"&amp;AD246)
&amp;IF(LEN(AE246)=0,"",","""&amp;AE$1&amp;""":"""&amp;AE246&amp;"""")
&amp;IF(LEN(AF246)=0,"",","""&amp;AF$1&amp;""":"&amp;AF246)
&amp;IF(LEN(AG246)=0,"",","""&amp;AG$1&amp;""":"&amp;AG246)&amp;"}")</f>
        <v>{"dy":25,"sl":4,"tp":"upn","vl":"94548","cn":13,"pt":"GO","pr":3900}</v>
      </c>
    </row>
    <row r="247" spans="1:40">
      <c r="A247">
        <v>25</v>
      </c>
      <c r="B247">
        <v>5</v>
      </c>
      <c r="C247">
        <f>IF(B247&lt;=9,0,
IF(B247=10,1,2))</f>
        <v>0</v>
      </c>
      <c r="D247">
        <f ca="1">RAND()</f>
        <v>4.0781819692134014E-2</v>
      </c>
      <c r="E247">
        <f ca="1">RAND()</f>
        <v>0.10224105066452671</v>
      </c>
      <c r="F247">
        <f ca="1">RAND()</f>
        <v>0.46780945575254085</v>
      </c>
      <c r="G247">
        <f ca="1">RAND()</f>
        <v>0.99330335210683296</v>
      </c>
      <c r="H247">
        <f ca="1">RAND()</f>
        <v>0.147927618154023</v>
      </c>
      <c r="I247">
        <f ca="1">RAND()</f>
        <v>0.71276874046108285</v>
      </c>
      <c r="M247" t="str">
        <f ca="1">IF(LEN(J247)&lt;&gt;0,J247,VLOOKUP(D247+$B247,$BJ:$BK,MATCH($BK$1,$BJ$1:$BK$1,0),1))</f>
        <v>지정 장비</v>
      </c>
      <c r="N247" t="str">
        <f ca="1">IF(LEN(K247)&lt;&gt;0,
  IF(LEN($J247)=0,"두 칸 모두 입력",
  IF($J247="지정 장비",K247,INDEX($CA:$CA,MATCH(K247,$CB:$CB,0)))),
IF($M247="삭제","삭제",
IF($M247="지정 장비",VLOOKUP($E247,OFFSET($BS:$BV,0,IF($B247=6,1,IF($B247=7,2,0))),MATCH($BV$1,OFFSET($BS$1:$BV$1,0,IF($B247=6,1,IF($B247=7,2,0))),0),1),
IF(OR($M247="캐릭터 상자 일반등급",$M247="캐릭터 상자 영웅등급"),"삭제",
IF(OR($M247="지정 캐릭터",$M247="지정 캐릭터 PP",IF(ISERROR(FIND("지정 캐릭터 LBP",$M247)),0,1)),
  IF(AND(OR($B247=10,$B247=11),$M247=OFFSET($M247,-1,0)),OFFSET(N247,-1,0),VLOOKUP($E247,$BZ:$CA,MATCH($CA$1,$BZ$1:$CA$1,0),1)),
IF(OR($M247="안 지정 캐릭터 영웅등급",$M247="안 지정 캐릭터 PP 일반등급",$M247="안 지정 캐릭터 PP 영웅등급"),
  IF(AND(OR($B247=10,$B247=11),$M247=OFFSET($M247,-1,0)),OFFSET(N247,-1,0),INT($E247*100000)),
"그외없음"))))))</f>
        <v>Equip0302</v>
      </c>
      <c r="O247">
        <f ca="1">IF(LEN(L247)&lt;&gt;0,
  IF(OR(LEN($J247)=0,LEN($K247)=0),"세 칸 모두 입력",L247),
IF($M247="삭제","삭제",
IF(OR($M247="지정 장비",$M247="캐릭터 상자 일반등급",$M247="캐릭터 상자 영웅등급",$M247="지정 캐릭터",IF(ISERROR(FIND("지정 캐릭터 LBP",$M247)),0,1),$M247="안 지정 캐릭터 영웅등급"),1,
IF($M247="지정 캐릭터 PP",
  IF(AND(OR($B247=10,$B247=11),$M247=OFFSET($M247,-1,0)),OFFSET(O247,-1,0),
    VLOOKUP($M247,$AP:$BB,MATCH($AX$1,$AP$1:$BB$1,0),0)+INT($E247*(VLOOKUP($M247,$AP:$BB,MATCH($AY$1,$AP$1:$BB$1,0),0)-VLOOKUP($M247,$AP:$BB,MATCH($AX$1,$AP$1:$BB$1,0),0)+1))),
IF(OR($M247="안 지정 캐릭터 PP 일반등급",$M247="안 지정 캐릭터 PP 영웅등급"),
  IF(AND(OR($B247=10,$B247=11),$M247=OFFSET($M247,-1,0)),OFFSET(O247,-1,0),
    VLOOKUP($M247,$AP:$BB,MATCH($AX$1,$AP$1:$BB$1,0),0)+INT($E247*(VLOOKUP($M247,$AP:$BB,MATCH($AY$1,$AP$1:$BB$1,0),0)-VLOOKUP($M247,$AP:$BB,MATCH($AX$1,$AP$1:$BB$1,0),0)+1))),
"그외없음")))))</f>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7700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ca="1">IF(OR(ISNUMBER(N247),N247="삭제",ISBLANK(N247)),"",
IF(LEFT(N247,5)="Equip",IF(MID(N247,7,1)="4","전설",""),
IF(LEFT(N247,5)="Actor",IF(MID(N247,7,1)="2","전설",""),
"그외없음")))</f>
        <v/>
      </c>
      <c r="U247" t="s">
        <v>91</v>
      </c>
      <c r="V247">
        <v>31175</v>
      </c>
      <c r="W247">
        <v>10</v>
      </c>
      <c r="X247" t="s">
        <v>125</v>
      </c>
      <c r="Z247">
        <v>1000</v>
      </c>
      <c r="AA247" t="str">
        <f ca="1">IF(ISBLANK(AB247),"",
VLOOKUP(AB247,OFFSET(INDIRECT("$A:$B"),0,MATCH(AB$1&amp;"_Verify",INDIRECT("$1:$1"),0)-1),2,0)
)</f>
        <v>fe</v>
      </c>
      <c r="AB247" t="s">
        <v>82</v>
      </c>
      <c r="AC247" t="s">
        <v>253</v>
      </c>
      <c r="AD247">
        <v>1</v>
      </c>
      <c r="AE247" t="s">
        <v>125</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IF(OR(ISNUMBER(AC247),AC247="삭제",ISBLANK(AC247)),"",
IF(LEFT(AC247,5)="Equip",IF(MID(AC247,7,1)="4","전설",""),
IF(LEFT(AC247,5)="Actor",IF(MID(AC247,7,1)="2","전설",""),
"그외없음")))</f>
        <v/>
      </c>
      <c r="AJ247" t="str">
        <f>IF(ISBLANK($AB247),"",
IF(AND($B247&gt;=VLOOKUP($AB247,$AP:$AS,3,0),$B247&lt;=VLOOKUP($AB247,$AP:$AS,4,0)),"","슬롯타입이상"))</f>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용력의 방패</v>
      </c>
      <c r="AL247">
        <v>1</v>
      </c>
      <c r="AM247" t="str">
        <f ca="1">IF(ROW()=2,AN247,OFFSET(AM247,-1,0)&amp;IF(LEN(AN247)=0,"",","&amp;AN247))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v>
      </c>
      <c r="AN247" t="str">
        <f ca="1">IF(AL247&lt;&gt;1,"",
"{"""&amp;A$1&amp;""":"&amp;A247
&amp;","""&amp;B$1&amp;""":"&amp;B247
&amp;IF(LEN(AA247)=0,"",","""&amp;AA$1&amp;""":"""&amp;AA247&amp;"""")
&amp;IF(LEN(AC247)=0,"",","""&amp;AC$1&amp;""":"""&amp;AC247&amp;"""")
&amp;IF(LEN(AD247)=0,"",","""&amp;AD$1&amp;""":"&amp;AD247)
&amp;IF(LEN(AE247)=0,"",","""&amp;AE$1&amp;""":"""&amp;AE247&amp;"""")
&amp;IF(LEN(AF247)=0,"",","""&amp;AF$1&amp;""":"&amp;AF247)
&amp;IF(LEN(AG247)=0,"",","""&amp;AG$1&amp;""":"&amp;AG247)&amp;"}")</f>
        <v>{"dy":25,"sl":5,"tp":"fe","vl":"Equip7101","cn":1,"pt":"GO","pr":3600}</v>
      </c>
    </row>
    <row r="248" spans="1:40">
      <c r="A248">
        <v>25</v>
      </c>
      <c r="B248">
        <v>6</v>
      </c>
      <c r="C248">
        <f>IF(B248&lt;=9,0,
IF(B248=10,1,2))</f>
        <v>0</v>
      </c>
      <c r="D248">
        <f ca="1">RAND()</f>
        <v>0.93053624154041892</v>
      </c>
      <c r="E248">
        <f ca="1">RAND()</f>
        <v>0.20899090553626698</v>
      </c>
      <c r="F248">
        <f ca="1">RAND()</f>
        <v>0.92345170602912652</v>
      </c>
      <c r="G248">
        <f ca="1">RAND()</f>
        <v>0.58210152045296093</v>
      </c>
      <c r="H248">
        <f ca="1">RAND()</f>
        <v>0.7808866917020576</v>
      </c>
      <c r="I248">
        <f ca="1">RAND()</f>
        <v>0.48466588101543895</v>
      </c>
      <c r="M248" t="str">
        <f ca="1">IF(LEN(J248)&lt;&gt;0,J248,VLOOKUP(D248+$B248,$BJ:$BK,MATCH($BK$1,$BJ$1:$BK$1,0),1))</f>
        <v>지정 장비</v>
      </c>
      <c r="N248" t="str">
        <f ca="1">IF(LEN(K248)&lt;&gt;0,
  IF(LEN($J248)=0,"두 칸 모두 입력",
  IF($J248="지정 장비",K248,INDEX($CA:$CA,MATCH(K248,$CB:$CB,0)))),
IF($M248="삭제","삭제",
IF($M248="지정 장비",VLOOKUP($E248,OFFSET($BS:$BV,0,IF($B248=6,1,IF($B248=7,2,0))),MATCH($BV$1,OFFSET($BS$1:$BV$1,0,IF($B248=6,1,IF($B248=7,2,0))),0),1),
IF(OR($M248="캐릭터 상자 일반등급",$M248="캐릭터 상자 영웅등급"),"삭제",
IF(OR($M248="지정 캐릭터",$M248="지정 캐릭터 PP",IF(ISERROR(FIND("지정 캐릭터 LBP",$M248)),0,1)),
  IF(AND(OR($B248=10,$B248=11),$M248=OFFSET($M248,-1,0)),OFFSET(N248,-1,0),VLOOKUP($E248,$BZ:$CA,MATCH($CA$1,$BZ$1:$CA$1,0),1)),
IF(OR($M248="안 지정 캐릭터 영웅등급",$M248="안 지정 캐릭터 PP 일반등급",$M248="안 지정 캐릭터 PP 영웅등급"),
  IF(AND(OR($B248=10,$B248=11),$M248=OFFSET($M248,-1,0)),OFFSET(N248,-1,0),INT($E248*100000)),
"그외없음"))))))</f>
        <v>Equip2202</v>
      </c>
      <c r="O248">
        <f ca="1">IF(LEN(L248)&lt;&gt;0,
  IF(OR(LEN($J248)=0,LEN($K248)=0),"세 칸 모두 입력",L248),
IF($M248="삭제","삭제",
IF(OR($M248="지정 장비",$M248="캐릭터 상자 일반등급",$M248="캐릭터 상자 영웅등급",$M248="지정 캐릭터",IF(ISERROR(FIND("지정 캐릭터 LBP",$M248)),0,1),$M248="안 지정 캐릭터 영웅등급"),1,
IF($M248="지정 캐릭터 PP",
  IF(AND(OR($B248=10,$B248=11),$M248=OFFSET($M248,-1,0)),OFFSET(O248,-1,0),
    VLOOKUP($M248,$AP:$BB,MATCH($AX$1,$AP$1:$BB$1,0),0)+INT($E248*(VLOOKUP($M248,$AP:$BB,MATCH($AY$1,$AP$1:$BB$1,0),0)-VLOOKUP($M248,$AP:$BB,MATCH($AX$1,$AP$1:$BB$1,0),0)+1))),
IF(OR($M248="안 지정 캐릭터 PP 일반등급",$M248="안 지정 캐릭터 PP 영웅등급"),
  IF(AND(OR($B248=10,$B248=11),$M248=OFFSET($M248,-1,0)),OFFSET(O248,-1,0),
    VLOOKUP($M248,$AP:$BB,MATCH($AX$1,$AP$1:$BB$1,0),0)+INT($E248*(VLOOKUP($M248,$AP:$BB,MATCH($AY$1,$AP$1:$BB$1,0),0)-VLOOKUP($M248,$AP:$BB,MATCH($AX$1,$AP$1:$BB$1,0),0)+1))),
"그외없음")))))</f>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3000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ca="1">IF(OR(ISNUMBER(N248),N248="삭제",ISBLANK(N248)),"",
IF(LEFT(N248,5)="Equip",IF(MID(N248,7,1)="4","전설",""),
IF(LEFT(N248,5)="Actor",IF(MID(N248,7,1)="2","전설",""),
"그외없음")))</f>
        <v/>
      </c>
      <c r="U248" t="s">
        <v>82</v>
      </c>
      <c r="V248" t="s">
        <v>183</v>
      </c>
      <c r="W248">
        <v>1</v>
      </c>
      <c r="X248" t="s">
        <v>125</v>
      </c>
      <c r="Z248">
        <v>3600</v>
      </c>
      <c r="AA248" t="str">
        <f ca="1">IF(ISBLANK(AB248),"",
VLOOKUP(AB248,OFFSET(INDIRECT("$A:$B"),0,MATCH(AB$1&amp;"_Verify",INDIRECT("$1:$1"),0)-1),2,0)
)</f>
        <v>upn</v>
      </c>
      <c r="AB248" t="s">
        <v>92</v>
      </c>
      <c r="AC248">
        <v>14628</v>
      </c>
      <c r="AD248">
        <v>6</v>
      </c>
      <c r="AE248" t="s">
        <v>125</v>
      </c>
      <c r="AG248">
        <v>1800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IF(OR(ISNUMBER(AC248),AC248="삭제",ISBLANK(AC248)),"",
IF(LEFT(AC248,5)="Equip",IF(MID(AC248,7,1)="4","전설",""),
IF(LEFT(AC248,5)="Actor",IF(MID(AC248,7,1)="2","전설",""),
"그외없음")))</f>
        <v/>
      </c>
      <c r="AJ248" t="str">
        <f>IF(ISBLANK($AB248),"",
IF(AND($B248&gt;=VLOOKUP($AB248,$AP:$AS,3,0),$B248&lt;=VLOOKUP($AB248,$AP:$AS,4,0)),"","슬롯타입이상"))</f>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ca="1">IF(ROW()=2,AN248,OFFSET(AM248,-1,0)&amp;IF(LEN(AN248)=0,"",","&amp;AN248))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v>
      </c>
      <c r="AN248" t="str">
        <f ca="1">IF(AL248&lt;&gt;1,"",
"{"""&amp;A$1&amp;""":"&amp;A248
&amp;","""&amp;B$1&amp;""":"&amp;B248
&amp;IF(LEN(AA248)=0,"",","""&amp;AA$1&amp;""":"""&amp;AA248&amp;"""")
&amp;IF(LEN(AC248)=0,"",","""&amp;AC$1&amp;""":"""&amp;AC248&amp;"""")
&amp;IF(LEN(AD248)=0,"",","""&amp;AD$1&amp;""":"&amp;AD248)
&amp;IF(LEN(AE248)=0,"",","""&amp;AE$1&amp;""":"""&amp;AE248&amp;"""")
&amp;IF(LEN(AF248)=0,"",","""&amp;AF$1&amp;""":"&amp;AF248)
&amp;IF(LEN(AG248)=0,"",","""&amp;AG$1&amp;""":"&amp;AG248)&amp;"}")</f>
        <v>{"dy":25,"sl":6,"tp":"upn","vl":"14628","cn":6,"pt":"GO","pr":1800}</v>
      </c>
    </row>
    <row r="249" spans="1:40">
      <c r="A249">
        <v>25</v>
      </c>
      <c r="B249">
        <v>7</v>
      </c>
      <c r="C249">
        <f>IF(B249&lt;=9,0,
IF(B249=10,1,2))</f>
        <v>0</v>
      </c>
      <c r="D249">
        <f ca="1">RAND()</f>
        <v>0.91133416422462799</v>
      </c>
      <c r="E249">
        <f ca="1">RAND()</f>
        <v>1.360705282974406E-2</v>
      </c>
      <c r="F249">
        <f ca="1">RAND()</f>
        <v>0.9698306151904873</v>
      </c>
      <c r="G249">
        <f ca="1">RAND()</f>
        <v>0.44459337054698189</v>
      </c>
      <c r="H249">
        <f ca="1">RAND()</f>
        <v>0.3937222236910829</v>
      </c>
      <c r="I249">
        <f ca="1">RAND()</f>
        <v>6.7811671906625848E-2</v>
      </c>
      <c r="M249" t="str">
        <f ca="1">IF(LEN(J249)&lt;&gt;0,J249,VLOOKUP(D249+$B249,$BJ:$BK,MATCH($BK$1,$BJ$1:$BK$1,0),1))</f>
        <v>지정 장비</v>
      </c>
      <c r="N249" t="str">
        <f ca="1">IF(LEN(K249)&lt;&gt;0,
  IF(LEN($J249)=0,"두 칸 모두 입력",
  IF($J249="지정 장비",K249,INDEX($CA:$CA,MATCH(K249,$CB:$CB,0)))),
IF($M249="삭제","삭제",
IF($M249="지정 장비",VLOOKUP($E249,OFFSET($BS:$BV,0,IF($B249=6,1,IF($B249=7,2,0))),MATCH($BV$1,OFFSET($BS$1:$BV$1,0,IF($B249=6,1,IF($B249=7,2,0))),0),1),
IF(OR($M249="캐릭터 상자 일반등급",$M249="캐릭터 상자 영웅등급"),"삭제",
IF(OR($M249="지정 캐릭터",$M249="지정 캐릭터 PP",IF(ISERROR(FIND("지정 캐릭터 LBP",$M249)),0,1)),
  IF(AND(OR($B249=10,$B249=11),$M249=OFFSET($M249,-1,0)),OFFSET(N249,-1,0),VLOOKUP($E249,$BZ:$CA,MATCH($CA$1,$BZ$1:$CA$1,0),1)),
IF(OR($M249="안 지정 캐릭터 영웅등급",$M249="안 지정 캐릭터 PP 일반등급",$M249="안 지정 캐릭터 PP 영웅등급"),
  IF(AND(OR($B249=10,$B249=11),$M249=OFFSET($M249,-1,0)),OFFSET(N249,-1,0),INT($E249*100000)),
"그외없음"))))))</f>
        <v>Equip0002</v>
      </c>
      <c r="O249">
        <f ca="1">IF(LEN(L249)&lt;&gt;0,
  IF(OR(LEN($J249)=0,LEN($K249)=0),"세 칸 모두 입력",L249),
IF($M249="삭제","삭제",
IF(OR($M249="지정 장비",$M249="캐릭터 상자 일반등급",$M249="캐릭터 상자 영웅등급",$M249="지정 캐릭터",IF(ISERROR(FIND("지정 캐릭터 LBP",$M249)),0,1),$M249="안 지정 캐릭터 영웅등급"),1,
IF($M249="지정 캐릭터 PP",
  IF(AND(OR($B249=10,$B249=11),$M249=OFFSET($M249,-1,0)),OFFSET(O249,-1,0),
    VLOOKUP($M249,$AP:$BB,MATCH($AX$1,$AP$1:$BB$1,0),0)+INT($E249*(VLOOKUP($M249,$AP:$BB,MATCH($AY$1,$AP$1:$BB$1,0),0)-VLOOKUP($M249,$AP:$BB,MATCH($AX$1,$AP$1:$BB$1,0),0)+1))),
IF(OR($M249="안 지정 캐릭터 PP 일반등급",$M249="안 지정 캐릭터 PP 영웅등급"),
  IF(AND(OR($B249=10,$B249=11),$M249=OFFSET($M249,-1,0)),OFFSET(O249,-1,0),
    VLOOKUP($M249,$AP:$BB,MATCH($AX$1,$AP$1:$BB$1,0),0)+INT($E249*(VLOOKUP($M249,$AP:$BB,MATCH($AY$1,$AP$1:$BB$1,0),0)-VLOOKUP($M249,$AP:$BB,MATCH($AX$1,$AP$1:$BB$1,0),0)+1))),
"그외없음")))))</f>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600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ca="1">IF(OR(ISNUMBER(N249),N249="삭제",ISBLANK(N249)),"",
IF(LEFT(N249,5)="Equip",IF(MID(N249,7,1)="4","전설",""),
IF(LEFT(N249,5)="Actor",IF(MID(N249,7,1)="2","전설",""),
"그외없음")))</f>
        <v/>
      </c>
      <c r="U249" t="s">
        <v>82</v>
      </c>
      <c r="V249" t="s">
        <v>292</v>
      </c>
      <c r="W249">
        <v>1</v>
      </c>
      <c r="X249" t="s">
        <v>125</v>
      </c>
      <c r="Z249">
        <v>1200</v>
      </c>
      <c r="AA249" t="str">
        <f ca="1">IF(ISBLANK(AB249),"",
VLOOKUP(AB249,OFFSET(INDIRECT("$A:$B"),0,MATCH(AB$1&amp;"_Verify",INDIRECT("$1:$1"),0)-1),2,0)
)</f>
        <v>uph</v>
      </c>
      <c r="AB249" t="s">
        <v>91</v>
      </c>
      <c r="AC249">
        <v>31175</v>
      </c>
      <c r="AD249">
        <v>11</v>
      </c>
      <c r="AE249" t="s">
        <v>68</v>
      </c>
      <c r="AG249">
        <v>3300</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IF(OR(ISNUMBER(AC249),AC249="삭제",ISBLANK(AC249)),"",
IF(LEFT(AC249,5)="Equip",IF(MID(AC249,7,1)="4","전설",""),
IF(LEFT(AC249,5)="Actor",IF(MID(AC249,7,1)="2","전설",""),
"그외없음")))</f>
        <v/>
      </c>
      <c r="AJ249" t="str">
        <f>IF(ISBLANK($AB249),"",
IF(AND($B249&gt;=VLOOKUP($AB249,$AP:$AS,3,0),$B249&lt;=VLOOKUP($AB249,$AP:$AS,4,0)),"","슬롯타입이상"))</f>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ca="1">IF(ROW()=2,AN249,OFFSET(AM249,-1,0)&amp;IF(LEN(AN249)=0,"",","&amp;AN249))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v>
      </c>
      <c r="AN249" t="str">
        <f ca="1">IF(AL249&lt;&gt;1,"",
"{"""&amp;A$1&amp;""":"&amp;A249
&amp;","""&amp;B$1&amp;""":"&amp;B249
&amp;IF(LEN(AA249)=0,"",","""&amp;AA$1&amp;""":"""&amp;AA249&amp;"""")
&amp;IF(LEN(AC249)=0,"",","""&amp;AC$1&amp;""":"""&amp;AC249&amp;"""")
&amp;IF(LEN(AD249)=0,"",","""&amp;AD$1&amp;""":"&amp;AD249)
&amp;IF(LEN(AE249)=0,"",","""&amp;AE$1&amp;""":"""&amp;AE249&amp;"""")
&amp;IF(LEN(AF249)=0,"",","""&amp;AF$1&amp;""":"&amp;AF249)
&amp;IF(LEN(AG249)=0,"",","""&amp;AG$1&amp;""":"&amp;AG249)&amp;"}")</f>
        <v>{"dy":25,"sl":7,"tp":"uph","vl":"31175","cn":11,"pt":"GO","pr":3300}</v>
      </c>
    </row>
    <row r="250" spans="1:40">
      <c r="A250">
        <v>25</v>
      </c>
      <c r="B250">
        <v>8</v>
      </c>
      <c r="C250">
        <f>IF(B250&lt;=9,0,
IF(B250=10,1,2))</f>
        <v>0</v>
      </c>
      <c r="D250">
        <f ca="1">RAND()</f>
        <v>0.69988777069945141</v>
      </c>
      <c r="E250">
        <f ca="1">RAND()</f>
        <v>0.34926416706417907</v>
      </c>
      <c r="F250">
        <f ca="1">RAND()</f>
        <v>7.9760780070492365E-2</v>
      </c>
      <c r="G250">
        <f ca="1">RAND()</f>
        <v>0.21941828060398261</v>
      </c>
      <c r="H250">
        <f ca="1">RAND()</f>
        <v>0.68589789717955574</v>
      </c>
      <c r="I250">
        <f ca="1">RAND()</f>
        <v>3.7273972094536645E-2</v>
      </c>
      <c r="M250" t="str">
        <f ca="1">IF(LEN(J250)&lt;&gt;0,J250,VLOOKUP(D250+$B250,$BJ:$BK,MATCH($BK$1,$BJ$1:$BK$1,0),1))</f>
        <v>삭제</v>
      </c>
      <c r="N250" t="str">
        <f ca="1">IF(LEN(K250)&lt;&gt;0,
  IF(LEN($J250)=0,"두 칸 모두 입력",
  IF($J250="지정 장비",K250,INDEX($CA:$CA,MATCH(K250,$CB:$CB,0)))),
IF($M250="삭제","삭제",
IF($M250="지정 장비",VLOOKUP($E250,OFFSET($BS:$BV,0,IF($B250=6,1,IF($B250=7,2,0))),MATCH($BV$1,OFFSET($BS$1:$BV$1,0,IF($B250=6,1,IF($B250=7,2,0))),0),1),
IF(OR($M250="캐릭터 상자 일반등급",$M250="캐릭터 상자 영웅등급"),"삭제",
IF(OR($M250="지정 캐릭터",$M250="지정 캐릭터 PP",IF(ISERROR(FIND("지정 캐릭터 LBP",$M250)),0,1)),
  IF(AND(OR($B250=10,$B250=11),$M250=OFFSET($M250,-1,0)),OFFSET(N250,-1,0),VLOOKUP($E250,$BZ:$CA,MATCH($CA$1,$BZ$1:$CA$1,0),1)),
IF(OR($M250="안 지정 캐릭터 영웅등급",$M250="안 지정 캐릭터 PP 일반등급",$M250="안 지정 캐릭터 PP 영웅등급"),
  IF(AND(OR($B250=10,$B250=11),$M250=OFFSET($M250,-1,0)),OFFSET(N250,-1,0),INT($E250*100000)),
"그외없음"))))))</f>
        <v>삭제</v>
      </c>
      <c r="O250" t="str">
        <f ca="1">IF(LEN(L250)&lt;&gt;0,
  IF(OR(LEN($J250)=0,LEN($K250)=0),"세 칸 모두 입력",L250),
IF($M250="삭제","삭제",
IF(OR($M250="지정 장비",$M250="캐릭터 상자 일반등급",$M250="캐릭터 상자 영웅등급",$M250="지정 캐릭터",IF(ISERROR(FIND("지정 캐릭터 LBP",$M250)),0,1),$M250="안 지정 캐릭터 영웅등급"),1,
IF($M250="지정 캐릭터 PP",
  IF(AND(OR($B250=10,$B250=11),$M250=OFFSET($M250,-1,0)),OFFSET(O250,-1,0),
    VLOOKUP($M250,$AP:$BB,MATCH($AX$1,$AP$1:$BB$1,0),0)+INT($E250*(VLOOKUP($M250,$AP:$BB,MATCH($AY$1,$AP$1:$BB$1,0),0)-VLOOKUP($M250,$AP:$BB,MATCH($AX$1,$AP$1:$BB$1,0),0)+1))),
IF(OR($M250="안 지정 캐릭터 PP 일반등급",$M250="안 지정 캐릭터 PP 영웅등급"),
  IF(AND(OR($B250=10,$B250=11),$M250=OFFSET($M250,-1,0)),OFFSET(O250,-1,0),
    VLOOKUP($M250,$AP:$BB,MATCH($AX$1,$AP$1:$BB$1,0),0)+INT($E250*(VLOOKUP($M250,$AP:$BB,MATCH($AY$1,$AP$1:$BB$1,0),0)-VLOOKUP($M250,$AP:$BB,MATCH($AX$1,$AP$1:$BB$1,0),0)+1))),
"그외없음")))))</f>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ca="1">IF(OR(ISNUMBER(N250),N250="삭제",ISBLANK(N250)),"",
IF(LEFT(N250,5)="Equip",IF(MID(N250,7,1)="4","전설",""),
IF(LEFT(N250,5)="Actor",IF(MID(N250,7,1)="2","전설",""),
"그외없음")))</f>
        <v/>
      </c>
      <c r="AA250" t="str">
        <f ca="1">IF(ISBLANK(AB250),"",
VLOOKUP(AB250,OFFSET(INDIRECT("$A:$B"),0,MATCH(AB$1&amp;"_Verify",INDIRECT("$1:$1"),0)-1),2,0)
)</f>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IF(OR(ISNUMBER(AC250),AC250="삭제",ISBLANK(AC250)),"",
IF(LEFT(AC250,5)="Equip",IF(MID(AC250,7,1)="4","전설",""),
IF(LEFT(AC250,5)="Actor",IF(MID(AC250,7,1)="2","전설",""),
"그외없음")))</f>
        <v/>
      </c>
      <c r="AJ250" t="str">
        <f>IF(ISBLANK($AB250),"",
IF(AND($B250&gt;=VLOOKUP($AB250,$AP:$AS,3,0),$B250&lt;=VLOOKUP($AB250,$AP:$AS,4,0)),"","슬롯타입이상"))</f>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ca="1">IF(ROW()=2,AN250,OFFSET(AM250,-1,0)&amp;IF(LEN(AN250)=0,"",","&amp;AN250))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v>
      </c>
      <c r="AN250" t="str">
        <f ca="1">IF(AL250&lt;&gt;1,"",
"{"""&amp;A$1&amp;""":"&amp;A250
&amp;","""&amp;B$1&amp;""":"&amp;B250
&amp;IF(LEN(AA250)=0,"",","""&amp;AA$1&amp;""":"""&amp;AA250&amp;"""")
&amp;IF(LEN(AC250)=0,"",","""&amp;AC$1&amp;""":"""&amp;AC250&amp;"""")
&amp;IF(LEN(AD250)=0,"",","""&amp;AD$1&amp;""":"&amp;AD250)
&amp;IF(LEN(AE250)=0,"",","""&amp;AE$1&amp;""":"""&amp;AE250&amp;"""")
&amp;IF(LEN(AF250)=0,"",","""&amp;AF$1&amp;""":"&amp;AF250)
&amp;IF(LEN(AG250)=0,"",","""&amp;AG$1&amp;""":"&amp;AG250)&amp;"}")</f>
        <v>{"dy":25,"sl":8}</v>
      </c>
    </row>
    <row r="251" spans="1:40">
      <c r="A251">
        <v>25</v>
      </c>
      <c r="B251">
        <v>9</v>
      </c>
      <c r="C251">
        <f>IF(B251&lt;=9,0,
IF(B251=10,1,2))</f>
        <v>0</v>
      </c>
      <c r="D251">
        <f ca="1">RAND()</f>
        <v>0.65311792513359734</v>
      </c>
      <c r="E251">
        <f ca="1">RAND()</f>
        <v>5.8894103128505293E-2</v>
      </c>
      <c r="F251">
        <f ca="1">RAND()</f>
        <v>0.91777610869550352</v>
      </c>
      <c r="G251">
        <f ca="1">RAND()</f>
        <v>0.21161614334472789</v>
      </c>
      <c r="H251">
        <f ca="1">RAND()</f>
        <v>0.94356489457170711</v>
      </c>
      <c r="I251">
        <f ca="1">RAND()</f>
        <v>0.18802085653751488</v>
      </c>
      <c r="M251" t="str">
        <f ca="1">IF(LEN(J251)&lt;&gt;0,J251,VLOOKUP(D251+$B251,$BJ:$BK,MATCH($BK$1,$BJ$1:$BK$1,0),1))</f>
        <v>삭제</v>
      </c>
      <c r="N251" t="str">
        <f ca="1">IF(LEN(K251)&lt;&gt;0,
  IF(LEN($J251)=0,"두 칸 모두 입력",
  IF($J251="지정 장비",K251,INDEX($CA:$CA,MATCH(K251,$CB:$CB,0)))),
IF($M251="삭제","삭제",
IF($M251="지정 장비",VLOOKUP($E251,OFFSET($BS:$BV,0,IF($B251=6,1,IF($B251=7,2,0))),MATCH($BV$1,OFFSET($BS$1:$BV$1,0,IF($B251=6,1,IF($B251=7,2,0))),0),1),
IF(OR($M251="캐릭터 상자 일반등급",$M251="캐릭터 상자 영웅등급"),"삭제",
IF(OR($M251="지정 캐릭터",$M251="지정 캐릭터 PP",IF(ISERROR(FIND("지정 캐릭터 LBP",$M251)),0,1)),
  IF(AND(OR($B251=10,$B251=11),$M251=OFFSET($M251,-1,0)),OFFSET(N251,-1,0),VLOOKUP($E251,$BZ:$CA,MATCH($CA$1,$BZ$1:$CA$1,0),1)),
IF(OR($M251="안 지정 캐릭터 영웅등급",$M251="안 지정 캐릭터 PP 일반등급",$M251="안 지정 캐릭터 PP 영웅등급"),
  IF(AND(OR($B251=10,$B251=11),$M251=OFFSET($M251,-1,0)),OFFSET(N251,-1,0),INT($E251*100000)),
"그외없음"))))))</f>
        <v>삭제</v>
      </c>
      <c r="O251" t="str">
        <f ca="1">IF(LEN(L251)&lt;&gt;0,
  IF(OR(LEN($J251)=0,LEN($K251)=0),"세 칸 모두 입력",L251),
IF($M251="삭제","삭제",
IF(OR($M251="지정 장비",$M251="캐릭터 상자 일반등급",$M251="캐릭터 상자 영웅등급",$M251="지정 캐릭터",IF(ISERROR(FIND("지정 캐릭터 LBP",$M251)),0,1),$M251="안 지정 캐릭터 영웅등급"),1,
IF($M251="지정 캐릭터 PP",
  IF(AND(OR($B251=10,$B251=11),$M251=OFFSET($M251,-1,0)),OFFSET(O251,-1,0),
    VLOOKUP($M251,$AP:$BB,MATCH($AX$1,$AP$1:$BB$1,0),0)+INT($E251*(VLOOKUP($M251,$AP:$BB,MATCH($AY$1,$AP$1:$BB$1,0),0)-VLOOKUP($M251,$AP:$BB,MATCH($AX$1,$AP$1:$BB$1,0),0)+1))),
IF(OR($M251="안 지정 캐릭터 PP 일반등급",$M251="안 지정 캐릭터 PP 영웅등급"),
  IF(AND(OR($B251=10,$B251=11),$M251=OFFSET($M251,-1,0)),OFFSET(O251,-1,0),
    VLOOKUP($M251,$AP:$BB,MATCH($AX$1,$AP$1:$BB$1,0),0)+INT($E251*(VLOOKUP($M251,$AP:$BB,MATCH($AY$1,$AP$1:$BB$1,0),0)-VLOOKUP($M251,$AP:$BB,MATCH($AX$1,$AP$1:$BB$1,0),0)+1))),
"그외없음")))))</f>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ca="1">IF(OR(ISNUMBER(N251),N251="삭제",ISBLANK(N251)),"",
IF(LEFT(N251,5)="Equip",IF(MID(N251,7,1)="4","전설",""),
IF(LEFT(N251,5)="Actor",IF(MID(N251,7,1)="2","전설",""),
"그외없음")))</f>
        <v/>
      </c>
      <c r="AA251" t="str">
        <f ca="1">IF(ISBLANK(AB251),"",
VLOOKUP(AB251,OFFSET(INDIRECT("$A:$B"),0,MATCH(AB$1&amp;"_Verify",INDIRECT("$1:$1"),0)-1),2,0)
)</f>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IF(OR(ISNUMBER(AC251),AC251="삭제",ISBLANK(AC251)),"",
IF(LEFT(AC251,5)="Equip",IF(MID(AC251,7,1)="4","전설",""),
IF(LEFT(AC251,5)="Actor",IF(MID(AC251,7,1)="2","전설",""),
"그외없음")))</f>
        <v/>
      </c>
      <c r="AJ251" t="str">
        <f>IF(ISBLANK($AB251),"",
IF(AND($B251&gt;=VLOOKUP($AB251,$AP:$AS,3,0),$B251&lt;=VLOOKUP($AB251,$AP:$AS,4,0)),"","슬롯타입이상"))</f>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ca="1">IF(ROW()=2,AN251,OFFSET(AM251,-1,0)&amp;IF(LEN(AN251)=0,"",","&amp;AN251))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v>
      </c>
      <c r="AN251" t="str">
        <f ca="1">IF(AL251&lt;&gt;1,"",
"{"""&amp;A$1&amp;""":"&amp;A251
&amp;","""&amp;B$1&amp;""":"&amp;B251
&amp;IF(LEN(AA251)=0,"",","""&amp;AA$1&amp;""":"""&amp;AA251&amp;"""")
&amp;IF(LEN(AC251)=0,"",","""&amp;AC$1&amp;""":"""&amp;AC251&amp;"""")
&amp;IF(LEN(AD251)=0,"",","""&amp;AD$1&amp;""":"&amp;AD251)
&amp;IF(LEN(AE251)=0,"",","""&amp;AE$1&amp;""":"""&amp;AE251&amp;"""")
&amp;IF(LEN(AF251)=0,"",","""&amp;AF$1&amp;""":"&amp;AF251)
&amp;IF(LEN(AG251)=0,"",","""&amp;AG$1&amp;""":"&amp;AG251)&amp;"}")</f>
        <v>{"dy":25,"sl":9}</v>
      </c>
    </row>
    <row r="252" spans="1:40">
      <c r="A252">
        <v>26</v>
      </c>
      <c r="B252">
        <v>0</v>
      </c>
      <c r="C252">
        <f>IF(B252&lt;=9,0,
IF(B252=10,1,2))</f>
        <v>0</v>
      </c>
      <c r="D252">
        <f ca="1">RAND()</f>
        <v>0.70440365937244753</v>
      </c>
      <c r="E252">
        <f ca="1">RAND()</f>
        <v>0.936042064680913</v>
      </c>
      <c r="F252">
        <f ca="1">RAND()</f>
        <v>0.4690869000435236</v>
      </c>
      <c r="G252">
        <f ca="1">RAND()</f>
        <v>0.68634535524406748</v>
      </c>
      <c r="H252">
        <f ca="1">RAND()</f>
        <v>0.25196394410377765</v>
      </c>
      <c r="I252">
        <f ca="1">RAND()</f>
        <v>2.8058693601481499E-2</v>
      </c>
      <c r="M252" t="str">
        <f ca="1">IF(LEN(J252)&lt;&gt;0,J252,VLOOKUP(D252+$B252,$BJ:$BK,MATCH($BK$1,$BJ$1:$BK$1,0),1))</f>
        <v>지정 장비</v>
      </c>
      <c r="N252" t="str">
        <f ca="1">IF(LEN(K252)&lt;&gt;0,
  IF(LEN($J252)=0,"두 칸 모두 입력",
  IF($J252="지정 장비",K252,INDEX($CA:$CA,MATCH(K252,$CB:$CB,0)))),
IF($M252="삭제","삭제",
IF($M252="지정 장비",VLOOKUP($E252,OFFSET($BS:$BV,0,IF($B252=6,1,IF($B252=7,2,0))),MATCH($BV$1,OFFSET($BS$1:$BV$1,0,IF($B252=6,1,IF($B252=7,2,0))),0),1),
IF(OR($M252="캐릭터 상자 일반등급",$M252="캐릭터 상자 영웅등급"),"삭제",
IF(OR($M252="지정 캐릭터",$M252="지정 캐릭터 PP",IF(ISERROR(FIND("지정 캐릭터 LBP",$M252)),0,1)),
  IF(AND(OR($B252=10,$B252=11),$M252=OFFSET($M252,-1,0)),OFFSET(N252,-1,0),VLOOKUP($E252,$BZ:$CA,MATCH($CA$1,$BZ$1:$CA$1,0),1)),
IF(OR($M252="안 지정 캐릭터 영웅등급",$M252="안 지정 캐릭터 PP 일반등급",$M252="안 지정 캐릭터 PP 영웅등급"),
  IF(AND(OR($B252=10,$B252=11),$M252=OFFSET($M252,-1,0)),OFFSET(N252,-1,0),INT($E252*100000)),
"그외없음"))))))</f>
        <v>Equip8102</v>
      </c>
      <c r="O252">
        <f ca="1">IF(LEN(L252)&lt;&gt;0,
  IF(OR(LEN($J252)=0,LEN($K252)=0),"세 칸 모두 입력",L252),
IF($M252="삭제","삭제",
IF(OR($M252="지정 장비",$M252="캐릭터 상자 일반등급",$M252="캐릭터 상자 영웅등급",$M252="지정 캐릭터",IF(ISERROR(FIND("지정 캐릭터 LBP",$M252)),0,1),$M252="안 지정 캐릭터 영웅등급"),1,
IF($M252="지정 캐릭터 PP",
  IF(AND(OR($B252=10,$B252=11),$M252=OFFSET($M252,-1,0)),OFFSET(O252,-1,0),
    VLOOKUP($M252,$AP:$BB,MATCH($AX$1,$AP$1:$BB$1,0),0)+INT($E252*(VLOOKUP($M252,$AP:$BB,MATCH($AY$1,$AP$1:$BB$1,0),0)-VLOOKUP($M252,$AP:$BB,MATCH($AX$1,$AP$1:$BB$1,0),0)+1))),
IF(OR($M252="안 지정 캐릭터 PP 일반등급",$M252="안 지정 캐릭터 PP 영웅등급"),
  IF(AND(OR($B252=10,$B252=11),$M252=OFFSET($M252,-1,0)),OFFSET(O252,-1,0),
    VLOOKUP($M252,$AP:$BB,MATCH($AX$1,$AP$1:$BB$1,0),0)+INT($E252*(VLOOKUP($M252,$AP:$BB,MATCH($AY$1,$AP$1:$BB$1,0),0)-VLOOKUP($M252,$AP:$BB,MATCH($AX$1,$AP$1:$BB$1,0),0)+1))),
"그외없음")))))</f>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GO</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7500</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ca="1">IF(OR(ISNUMBER(N252),N252="삭제",ISBLANK(N252)),"",
IF(LEFT(N252,5)="Equip",IF(MID(N252,7,1)="4","전설",""),
IF(LEFT(N252,5)="Actor",IF(MID(N252,7,1)="2","전설",""),
"그외없음")))</f>
        <v/>
      </c>
      <c r="U252" t="s">
        <v>82</v>
      </c>
      <c r="V252" t="s">
        <v>191</v>
      </c>
      <c r="W252">
        <v>1</v>
      </c>
      <c r="X252" t="s">
        <v>125</v>
      </c>
      <c r="Z252">
        <v>1900</v>
      </c>
      <c r="AA252" t="str">
        <f ca="1">IF(ISBLANK(AB252),"",
VLOOKUP(AB252,OFFSET(INDIRECT("$A:$B"),0,MATCH(AB$1&amp;"_Verify",INDIRECT("$1:$1"),0)-1),2,0)
)</f>
        <v>fe</v>
      </c>
      <c r="AB252" t="s">
        <v>82</v>
      </c>
      <c r="AC252" t="s">
        <v>468</v>
      </c>
      <c r="AD252">
        <v>1</v>
      </c>
      <c r="AE252" t="s">
        <v>125</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IF(OR(ISNUMBER(AC252),AC252="삭제",ISBLANK(AC252)),"",
IF(LEFT(AC252,5)="Equip",IF(MID(AC252,7,1)="4","전설",""),
IF(LEFT(AC252,5)="Actor",IF(MID(AC252,7,1)="2","전설",""),
"그외없음")))</f>
        <v/>
      </c>
      <c r="AJ252" t="str">
        <f>IF(ISBLANK($AB252),"",
IF(AND($B252&gt;=VLOOKUP($AB252,$AP:$AS,3,0),$B252&lt;=VLOOKUP($AB252,$AP:$AS,4,0)),"","슬롯타입이상"))</f>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은빛 유산</v>
      </c>
      <c r="AL252">
        <v>1</v>
      </c>
      <c r="AM252" t="str">
        <f ca="1">IF(ROW()=2,AN252,OFFSET(AM252,-1,0)&amp;IF(LEN(AN252)=0,"",","&amp;AN252))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v>
      </c>
      <c r="AN252" t="str">
        <f ca="1">IF(AL252&lt;&gt;1,"",
"{"""&amp;A$1&amp;""":"&amp;A252
&amp;","""&amp;B$1&amp;""":"&amp;B252
&amp;IF(LEN(AA252)=0,"",","""&amp;AA$1&amp;""":"""&amp;AA252&amp;"""")
&amp;IF(LEN(AC252)=0,"",","""&amp;AC$1&amp;""":"""&amp;AC252&amp;"""")
&amp;IF(LEN(AD252)=0,"",","""&amp;AD$1&amp;""":"&amp;AD252)
&amp;IF(LEN(AE252)=0,"",","""&amp;AE$1&amp;""":"""&amp;AE252&amp;"""")
&amp;IF(LEN(AF252)=0,"",","""&amp;AF$1&amp;""":"&amp;AF252)
&amp;IF(LEN(AG252)=0,"",","""&amp;AG$1&amp;""":"&amp;AG252)&amp;"}")</f>
        <v>{"dy":26,"sl":0,"tp":"fe","vl":"Equip0202","cn":1,"pt":"GO","pr":3100}</v>
      </c>
    </row>
    <row r="253" spans="1:40">
      <c r="A253">
        <v>26</v>
      </c>
      <c r="B253">
        <v>1</v>
      </c>
      <c r="C253">
        <f>IF(B253&lt;=9,0,
IF(B253=10,1,2))</f>
        <v>0</v>
      </c>
      <c r="D253">
        <f ca="1">RAND()</f>
        <v>0.74368491451381458</v>
      </c>
      <c r="E253">
        <f ca="1">RAND()</f>
        <v>0.42472685131063104</v>
      </c>
      <c r="F253">
        <f ca="1">RAND()</f>
        <v>0.28374500699535354</v>
      </c>
      <c r="G253">
        <f ca="1">RAND()</f>
        <v>0.81423086941162803</v>
      </c>
      <c r="H253">
        <f ca="1">RAND()</f>
        <v>0.31849559285760698</v>
      </c>
      <c r="I253">
        <f ca="1">RAND()</f>
        <v>0.764167116289027</v>
      </c>
      <c r="M253" t="str">
        <f ca="1">IF(LEN(J253)&lt;&gt;0,J253,VLOOKUP(D253+$B253,$BJ:$BK,MATCH($BK$1,$BJ$1:$BK$1,0),1))</f>
        <v>지정 장비</v>
      </c>
      <c r="N253" t="str">
        <f ca="1">IF(LEN(K253)&lt;&gt;0,
  IF(LEN($J253)=0,"두 칸 모두 입력",
  IF($J253="지정 장비",K253,INDEX($CA:$CA,MATCH(K253,$CB:$CB,0)))),
IF($M253="삭제","삭제",
IF($M253="지정 장비",VLOOKUP($E253,OFFSET($BS:$BV,0,IF($B253=6,1,IF($B253=7,2,0))),MATCH($BV$1,OFFSET($BS$1:$BV$1,0,IF($B253=6,1,IF($B253=7,2,0))),0),1),
IF(OR($M253="캐릭터 상자 일반등급",$M253="캐릭터 상자 영웅등급"),"삭제",
IF(OR($M253="지정 캐릭터",$M253="지정 캐릭터 PP",IF(ISERROR(FIND("지정 캐릭터 LBP",$M253)),0,1)),
  IF(AND(OR($B253=10,$B253=11),$M253=OFFSET($M253,-1,0)),OFFSET(N253,-1,0),VLOOKUP($E253,$BZ:$CA,MATCH($CA$1,$BZ$1:$CA$1,0),1)),
IF(OR($M253="안 지정 캐릭터 영웅등급",$M253="안 지정 캐릭터 PP 일반등급",$M253="안 지정 캐릭터 PP 영웅등급"),
  IF(AND(OR($B253=10,$B253=11),$M253=OFFSET($M253,-1,0)),OFFSET(N253,-1,0),INT($E253*100000)),
"그외없음"))))))</f>
        <v>Equip3301</v>
      </c>
      <c r="O253">
        <f ca="1">IF(LEN(L253)&lt;&gt;0,
  IF(OR(LEN($J253)=0,LEN($K253)=0),"세 칸 모두 입력",L253),
IF($M253="삭제","삭제",
IF(OR($M253="지정 장비",$M253="캐릭터 상자 일반등급",$M253="캐릭터 상자 영웅등급",$M253="지정 캐릭터",IF(ISERROR(FIND("지정 캐릭터 LBP",$M253)),0,1),$M253="안 지정 캐릭터 영웅등급"),1,
IF($M253="지정 캐릭터 PP",
  IF(AND(OR($B253=10,$B253=11),$M253=OFFSET($M253,-1,0)),OFFSET(O253,-1,0),
    VLOOKUP($M253,$AP:$BB,MATCH($AX$1,$AP$1:$BB$1,0),0)+INT($E253*(VLOOKUP($M253,$AP:$BB,MATCH($AY$1,$AP$1:$BB$1,0),0)-VLOOKUP($M253,$AP:$BB,MATCH($AX$1,$AP$1:$BB$1,0),0)+1))),
IF(OR($M253="안 지정 캐릭터 PP 일반등급",$M253="안 지정 캐릭터 PP 영웅등급"),
  IF(AND(OR($B253=10,$B253=11),$M253=OFFSET($M253,-1,0)),OFFSET(O253,-1,0),
    VLOOKUP($M253,$AP:$BB,MATCH($AX$1,$AP$1:$BB$1,0),0)+INT($E253*(VLOOKUP($M253,$AP:$BB,MATCH($AY$1,$AP$1:$BB$1,0),0)-VLOOKUP($M253,$AP:$BB,MATCH($AX$1,$AP$1:$BB$1,0),0)+1))),
"그외없음")))))</f>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7800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ca="1">IF(OR(ISNUMBER(N253),N253="삭제",ISBLANK(N253)),"",
IF(LEFT(N253,5)="Equip",IF(MID(N253,7,1)="4","전설",""),
IF(LEFT(N253,5)="Actor",IF(MID(N253,7,1)="2","전설",""),
"그외없음")))</f>
        <v/>
      </c>
      <c r="U253" t="s">
        <v>82</v>
      </c>
      <c r="V253" t="s">
        <v>183</v>
      </c>
      <c r="W253">
        <v>1</v>
      </c>
      <c r="X253" t="s">
        <v>125</v>
      </c>
      <c r="Z253">
        <v>3800</v>
      </c>
      <c r="AA253" t="str">
        <f ca="1">IF(ISBLANK(AB253),"",
VLOOKUP(AB253,OFFSET(INDIRECT("$A:$B"),0,MATCH(AB$1&amp;"_Verify",INDIRECT("$1:$1"),0)-1),2,0)
)</f>
        <v>upn</v>
      </c>
      <c r="AB253" t="s">
        <v>92</v>
      </c>
      <c r="AC253">
        <v>45727</v>
      </c>
      <c r="AD253">
        <v>5</v>
      </c>
      <c r="AE253" t="s">
        <v>125</v>
      </c>
      <c r="AG253">
        <v>1500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IF(OR(ISNUMBER(AC253),AC253="삭제",ISBLANK(AC253)),"",
IF(LEFT(AC253,5)="Equip",IF(MID(AC253,7,1)="4","전설",""),
IF(LEFT(AC253,5)="Actor",IF(MID(AC253,7,1)="2","전설",""),
"그외없음")))</f>
        <v/>
      </c>
      <c r="AJ253" t="str">
        <f>IF(ISBLANK($AB253),"",
IF(AND($B253&gt;=VLOOKUP($AB253,$AP:$AS,3,0),$B253&lt;=VLOOKUP($AB253,$AP:$AS,4,0)),"","슬롯타입이상"))</f>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ca="1">IF(ROW()=2,AN253,OFFSET(AM253,-1,0)&amp;IF(LEN(AN253)=0,"",","&amp;AN253))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v>
      </c>
      <c r="AN253" t="str">
        <f ca="1">IF(AL253&lt;&gt;1,"",
"{"""&amp;A$1&amp;""":"&amp;A253
&amp;","""&amp;B$1&amp;""":"&amp;B253
&amp;IF(LEN(AA253)=0,"",","""&amp;AA$1&amp;""":"""&amp;AA253&amp;"""")
&amp;IF(LEN(AC253)=0,"",","""&amp;AC$1&amp;""":"""&amp;AC253&amp;"""")
&amp;IF(LEN(AD253)=0,"",","""&amp;AD$1&amp;""":"&amp;AD253)
&amp;IF(LEN(AE253)=0,"",","""&amp;AE$1&amp;""":"""&amp;AE253&amp;"""")
&amp;IF(LEN(AF253)=0,"",","""&amp;AF$1&amp;""":"&amp;AF253)
&amp;IF(LEN(AG253)=0,"",","""&amp;AG$1&amp;""":"&amp;AG253)&amp;"}")</f>
        <v>{"dy":26,"sl":1,"tp":"upn","vl":"45727","cn":5,"pt":"GO","pr":1500}</v>
      </c>
    </row>
    <row r="254" spans="1:40">
      <c r="A254">
        <v>26</v>
      </c>
      <c r="B254">
        <v>2</v>
      </c>
      <c r="C254">
        <f>IF(B254&lt;=9,0,
IF(B254=10,1,2))</f>
        <v>0</v>
      </c>
      <c r="D254">
        <f ca="1">RAND()</f>
        <v>0.79833083251188686</v>
      </c>
      <c r="E254">
        <f ca="1">RAND()</f>
        <v>0.31947817419875624</v>
      </c>
      <c r="F254">
        <f ca="1">RAND()</f>
        <v>0.9820315394648278</v>
      </c>
      <c r="G254">
        <f ca="1">RAND()</f>
        <v>7.8021919274869789E-2</v>
      </c>
      <c r="H254">
        <f ca="1">RAND()</f>
        <v>0.41518438945360281</v>
      </c>
      <c r="I254">
        <f ca="1">RAND()</f>
        <v>0.38377756713557509</v>
      </c>
      <c r="M254" t="str">
        <f ca="1">IF(LEN(J254)&lt;&gt;0,J254,VLOOKUP(D254+$B254,$BJ:$BK,MATCH($BK$1,$BJ$1:$BK$1,0),1))</f>
        <v>안 지정 캐릭터 PP 영웅등급</v>
      </c>
      <c r="N254">
        <f ca="1">IF(LEN(K254)&lt;&gt;0,
  IF(LEN($J254)=0,"두 칸 모두 입력",
  IF($J254="지정 장비",K254,INDEX($CA:$CA,MATCH(K254,$CB:$CB,0)))),
IF($M254="삭제","삭제",
IF($M254="지정 장비",VLOOKUP($E254,OFFSET($BS:$BV,0,IF($B254=6,1,IF($B254=7,2,0))),MATCH($BV$1,OFFSET($BS$1:$BV$1,0,IF($B254=6,1,IF($B254=7,2,0))),0),1),
IF(OR($M254="캐릭터 상자 일반등급",$M254="캐릭터 상자 영웅등급"),"삭제",
IF(OR($M254="지정 캐릭터",$M254="지정 캐릭터 PP",IF(ISERROR(FIND("지정 캐릭터 LBP",$M254)),0,1)),
  IF(AND(OR($B254=10,$B254=11),$M254=OFFSET($M254,-1,0)),OFFSET(N254,-1,0),VLOOKUP($E254,$BZ:$CA,MATCH($CA$1,$BZ$1:$CA$1,0),1)),
IF(OR($M254="안 지정 캐릭터 영웅등급",$M254="안 지정 캐릭터 PP 일반등급",$M254="안 지정 캐릭터 PP 영웅등급"),
  IF(AND(OR($B254=10,$B254=11),$M254=OFFSET($M254,-1,0)),OFFSET(N254,-1,0),INT($E254*100000)),
"그외없음"))))))</f>
        <v>31947</v>
      </c>
      <c r="O254">
        <f ca="1">IF(LEN(L254)&lt;&gt;0,
  IF(OR(LEN($J254)=0,LEN($K254)=0),"세 칸 모두 입력",L254),
IF($M254="삭제","삭제",
IF(OR($M254="지정 장비",$M254="캐릭터 상자 일반등급",$M254="캐릭터 상자 영웅등급",$M254="지정 캐릭터",IF(ISERROR(FIND("지정 캐릭터 LBP",$M254)),0,1),$M254="안 지정 캐릭터 영웅등급"),1,
IF($M254="지정 캐릭터 PP",
  IF(AND(OR($B254=10,$B254=11),$M254=OFFSET($M254,-1,0)),OFFSET(O254,-1,0),
    VLOOKUP($M254,$AP:$BB,MATCH($AX$1,$AP$1:$BB$1,0),0)+INT($E254*(VLOOKUP($M254,$AP:$BB,MATCH($AY$1,$AP$1:$BB$1,0),0)-VLOOKUP($M254,$AP:$BB,MATCH($AX$1,$AP$1:$BB$1,0),0)+1))),
IF(OR($M254="안 지정 캐릭터 PP 일반등급",$M254="안 지정 캐릭터 PP 영웅등급"),
  IF(AND(OR($B254=10,$B254=11),$M254=OFFSET($M254,-1,0)),OFFSET(O254,-1,0),
    VLOOKUP($M254,$AP:$BB,MATCH($AX$1,$AP$1:$BB$1,0),0)+INT($E254*(VLOOKUP($M254,$AP:$BB,MATCH($AY$1,$AP$1:$BB$1,0),0)-VLOOKUP($M254,$AP:$BB,MATCH($AX$1,$AP$1:$BB$1,0),0)+1))),
"그외없음")))))</f>
        <v>6</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1800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ca="1">IF(OR(ISNUMBER(N254),N254="삭제",ISBLANK(N254)),"",
IF(LEFT(N254,5)="Equip",IF(MID(N254,7,1)="4","전설",""),
IF(LEFT(N254,5)="Actor",IF(MID(N254,7,1)="2","전설",""),
"그외없음")))</f>
        <v/>
      </c>
      <c r="U254" t="s">
        <v>91</v>
      </c>
      <c r="V254">
        <v>56908</v>
      </c>
      <c r="W254">
        <v>12</v>
      </c>
      <c r="X254" t="s">
        <v>125</v>
      </c>
      <c r="Z254">
        <v>1200</v>
      </c>
      <c r="AA254" t="str">
        <f ca="1">IF(ISBLANK(AB254),"",
VLOOKUP(AB254,OFFSET(INDIRECT("$A:$B"),0,MATCH(AB$1&amp;"_Verify",INDIRECT("$1:$1"),0)-1),2,0)
)</f>
        <v>upn</v>
      </c>
      <c r="AB254" t="s">
        <v>92</v>
      </c>
      <c r="AC254">
        <v>56908</v>
      </c>
      <c r="AD254">
        <v>10</v>
      </c>
      <c r="AE254" t="s">
        <v>125</v>
      </c>
      <c r="AG254">
        <v>3000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IF(OR(ISNUMBER(AC254),AC254="삭제",ISBLANK(AC254)),"",
IF(LEFT(AC254,5)="Equip",IF(MID(AC254,7,1)="4","전설",""),
IF(LEFT(AC254,5)="Actor",IF(MID(AC254,7,1)="2","전설",""),
"그외없음")))</f>
        <v/>
      </c>
      <c r="AJ254" t="str">
        <f>IF(ISBLANK($AB254),"",
IF(AND($B254&gt;=VLOOKUP($AB254,$AP:$AS,3,0),$B254&lt;=VLOOKUP($AB254,$AP:$AS,4,0)),"","슬롯타입이상"))</f>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ca="1">IF(ROW()=2,AN254,OFFSET(AM254,-1,0)&amp;IF(LEN(AN254)=0,"",","&amp;AN254))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v>
      </c>
      <c r="AN254" t="str">
        <f ca="1">IF(AL254&lt;&gt;1,"",
"{"""&amp;A$1&amp;""":"&amp;A254
&amp;","""&amp;B$1&amp;""":"&amp;B254
&amp;IF(LEN(AA254)=0,"",","""&amp;AA$1&amp;""":"""&amp;AA254&amp;"""")
&amp;IF(LEN(AC254)=0,"",","""&amp;AC$1&amp;""":"""&amp;AC254&amp;"""")
&amp;IF(LEN(AD254)=0,"",","""&amp;AD$1&amp;""":"&amp;AD254)
&amp;IF(LEN(AE254)=0,"",","""&amp;AE$1&amp;""":"""&amp;AE254&amp;"""")
&amp;IF(LEN(AF254)=0,"",","""&amp;AF$1&amp;""":"&amp;AF254)
&amp;IF(LEN(AG254)=0,"",","""&amp;AG$1&amp;""":"&amp;AG254)&amp;"}")</f>
        <v>{"dy":26,"sl":2,"tp":"upn","vl":"56908","cn":10,"pt":"GO","pr":3000}</v>
      </c>
    </row>
    <row r="255" spans="1:40">
      <c r="A255">
        <v>26</v>
      </c>
      <c r="B255">
        <v>3</v>
      </c>
      <c r="C255">
        <f>IF(B255&lt;=9,0,
IF(B255=10,1,2))</f>
        <v>0</v>
      </c>
      <c r="D255">
        <f ca="1">RAND()</f>
        <v>0.22981621187551726</v>
      </c>
      <c r="E255">
        <f ca="1">RAND()</f>
        <v>0.97142704739292285</v>
      </c>
      <c r="F255">
        <f ca="1">RAND()</f>
        <v>0.7550411750253293</v>
      </c>
      <c r="G255">
        <f ca="1">RAND()</f>
        <v>0.32098103228995689</v>
      </c>
      <c r="H255">
        <f ca="1">RAND()</f>
        <v>2.3028429069915313E-2</v>
      </c>
      <c r="I255">
        <f ca="1">RAND()</f>
        <v>0.63944698293865654</v>
      </c>
      <c r="M255" t="str">
        <f ca="1">IF(LEN(J255)&lt;&gt;0,J255,VLOOKUP(D255+$B255,$BJ:$BK,MATCH($BK$1,$BJ$1:$BK$1,0),1))</f>
        <v>안 지정 캐릭터 PP 영웅등급</v>
      </c>
      <c r="N255">
        <f ca="1">IF(LEN(K255)&lt;&gt;0,
  IF(LEN($J255)=0,"두 칸 모두 입력",
  IF($J255="지정 장비",K255,INDEX($CA:$CA,MATCH(K255,$CB:$CB,0)))),
IF($M255="삭제","삭제",
IF($M255="지정 장비",VLOOKUP($E255,OFFSET($BS:$BV,0,IF($B255=6,1,IF($B255=7,2,0))),MATCH($BV$1,OFFSET($BS$1:$BV$1,0,IF($B255=6,1,IF($B255=7,2,0))),0),1),
IF(OR($M255="캐릭터 상자 일반등급",$M255="캐릭터 상자 영웅등급"),"삭제",
IF(OR($M255="지정 캐릭터",$M255="지정 캐릭터 PP",IF(ISERROR(FIND("지정 캐릭터 LBP",$M255)),0,1)),
  IF(AND(OR($B255=10,$B255=11),$M255=OFFSET($M255,-1,0)),OFFSET(N255,-1,0),VLOOKUP($E255,$BZ:$CA,MATCH($CA$1,$BZ$1:$CA$1,0),1)),
IF(OR($M255="안 지정 캐릭터 영웅등급",$M255="안 지정 캐릭터 PP 일반등급",$M255="안 지정 캐릭터 PP 영웅등급"),
  IF(AND(OR($B255=10,$B255=11),$M255=OFFSET($M255,-1,0)),OFFSET(N255,-1,0),INT($E255*100000)),
"그외없음"))))))</f>
        <v>97142</v>
      </c>
      <c r="O255">
        <f ca="1">IF(LEN(L255)&lt;&gt;0,
  IF(OR(LEN($J255)=0,LEN($K255)=0),"세 칸 모두 입력",L255),
IF($M255="삭제","삭제",
IF(OR($M255="지정 장비",$M255="캐릭터 상자 일반등급",$M255="캐릭터 상자 영웅등급",$M255="지정 캐릭터",IF(ISERROR(FIND("지정 캐릭터 LBP",$M255)),0,1),$M255="안 지정 캐릭터 영웅등급"),1,
IF($M255="지정 캐릭터 PP",
  IF(AND(OR($B255=10,$B255=11),$M255=OFFSET($M255,-1,0)),OFFSET(O255,-1,0),
    VLOOKUP($M255,$AP:$BB,MATCH($AX$1,$AP$1:$BB$1,0),0)+INT($E255*(VLOOKUP($M255,$AP:$BB,MATCH($AY$1,$AP$1:$BB$1,0),0)-VLOOKUP($M255,$AP:$BB,MATCH($AX$1,$AP$1:$BB$1,0),0)+1))),
IF(OR($M255="안 지정 캐릭터 PP 일반등급",$M255="안 지정 캐릭터 PP 영웅등급"),
  IF(AND(OR($B255=10,$B255=11),$M255=OFFSET($M255,-1,0)),OFFSET(O255,-1,0),
    VLOOKUP($M255,$AP:$BB,MATCH($AX$1,$AP$1:$BB$1,0),0)+INT($E255*(VLOOKUP($M255,$AP:$BB,MATCH($AY$1,$AP$1:$BB$1,0),0)-VLOOKUP($M255,$AP:$BB,MATCH($AX$1,$AP$1:$BB$1,0),0)+1))),
"그외없음")))))</f>
        <v>14</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4200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ca="1">IF(OR(ISNUMBER(N255),N255="삭제",ISBLANK(N255)),"",
IF(LEFT(N255,5)="Equip",IF(MID(N255,7,1)="4","전설",""),
IF(LEFT(N255,5)="Actor",IF(MID(N255,7,1)="2","전설",""),
"그외없음")))</f>
        <v/>
      </c>
      <c r="U255" t="s">
        <v>92</v>
      </c>
      <c r="V255">
        <v>5727</v>
      </c>
      <c r="W255">
        <v>9</v>
      </c>
      <c r="X255" t="s">
        <v>125</v>
      </c>
      <c r="Z255">
        <v>900</v>
      </c>
      <c r="AA255" t="str">
        <f ca="1">IF(ISBLANK(AB255),"",
VLOOKUP(AB255,OFFSET(INDIRECT("$A:$B"),0,MATCH(AB$1&amp;"_Verify",INDIRECT("$1:$1"),0)-1),2,0)
)</f>
        <v>fe</v>
      </c>
      <c r="AB255" t="s">
        <v>82</v>
      </c>
      <c r="AC255" t="s">
        <v>425</v>
      </c>
      <c r="AD255">
        <v>1</v>
      </c>
      <c r="AE255" t="s">
        <v>125</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IF(OR(ISNUMBER(AC255),AC255="삭제",ISBLANK(AC255)),"",
IF(LEFT(AC255,5)="Equip",IF(MID(AC255,7,1)="4","전설",""),
IF(LEFT(AC255,5)="Actor",IF(MID(AC255,7,1)="2","전설",""),
"그외없음")))</f>
        <v/>
      </c>
      <c r="AJ255" t="str">
        <f>IF(ISBLANK($AB255),"",
IF(AND($B255&gt;=VLOOKUP($AB255,$AP:$AS,3,0),$B255&lt;=VLOOKUP($AB255,$AP:$AS,4,0)),"","슬롯타입이상"))</f>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흑마법의 지팡이</v>
      </c>
      <c r="AL255">
        <v>1</v>
      </c>
      <c r="AM255" t="str">
        <f ca="1">IF(ROW()=2,AN255,OFFSET(AM255,-1,0)&amp;IF(LEN(AN255)=0,"",","&amp;AN255))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v>
      </c>
      <c r="AN255" t="str">
        <f ca="1">IF(AL255&lt;&gt;1,"",
"{"""&amp;A$1&amp;""":"&amp;A255
&amp;","""&amp;B$1&amp;""":"&amp;B255
&amp;IF(LEN(AA255)=0,"",","""&amp;AA$1&amp;""":"""&amp;AA255&amp;"""")
&amp;IF(LEN(AC255)=0,"",","""&amp;AC$1&amp;""":"""&amp;AC255&amp;"""")
&amp;IF(LEN(AD255)=0,"",","""&amp;AD$1&amp;""":"&amp;AD255)
&amp;IF(LEN(AE255)=0,"",","""&amp;AE$1&amp;""":"""&amp;AE255&amp;"""")
&amp;IF(LEN(AF255)=0,"",","""&amp;AF$1&amp;""":"&amp;AF255)
&amp;IF(LEN(AG255)=0,"",","""&amp;AG$1&amp;""":"&amp;AG255)&amp;"}")</f>
        <v>{"dy":26,"sl":3,"tp":"fe","vl":"Equip3102","cn":1,"pt":"GO","pr":1500}</v>
      </c>
    </row>
    <row r="256" spans="1:40">
      <c r="A256">
        <v>26</v>
      </c>
      <c r="B256">
        <v>4</v>
      </c>
      <c r="C256">
        <f>IF(B256&lt;=9,0,
IF(B256=10,1,2))</f>
        <v>0</v>
      </c>
      <c r="D256">
        <f ca="1">RAND()</f>
        <v>4.7973214621604199E-2</v>
      </c>
      <c r="E256">
        <f ca="1">RAND()</f>
        <v>0.76049407224966692</v>
      </c>
      <c r="F256">
        <f ca="1">RAND()</f>
        <v>0.49870941255802848</v>
      </c>
      <c r="G256">
        <f ca="1">RAND()</f>
        <v>0.71497065436276941</v>
      </c>
      <c r="H256">
        <f ca="1">RAND()</f>
        <v>0.65859198074852832</v>
      </c>
      <c r="I256">
        <f ca="1">RAND()</f>
        <v>0.9099192396867779</v>
      </c>
      <c r="M256" t="str">
        <f ca="1">IF(LEN(J256)&lt;&gt;0,J256,VLOOKUP(D256+$B256,$BJ:$BK,MATCH($BK$1,$BJ$1:$BK$1,0),1))</f>
        <v>안 지정 캐릭터 PP 일반등급</v>
      </c>
      <c r="N256">
        <f ca="1">IF(LEN(K256)&lt;&gt;0,
  IF(LEN($J256)=0,"두 칸 모두 입력",
  IF($J256="지정 장비",K256,INDEX($CA:$CA,MATCH(K256,$CB:$CB,0)))),
IF($M256="삭제","삭제",
IF($M256="지정 장비",VLOOKUP($E256,OFFSET($BS:$BV,0,IF($B256=6,1,IF($B256=7,2,0))),MATCH($BV$1,OFFSET($BS$1:$BV$1,0,IF($B256=6,1,IF($B256=7,2,0))),0),1),
IF(OR($M256="캐릭터 상자 일반등급",$M256="캐릭터 상자 영웅등급"),"삭제",
IF(OR($M256="지정 캐릭터",$M256="지정 캐릭터 PP",IF(ISERROR(FIND("지정 캐릭터 LBP",$M256)),0,1)),
  IF(AND(OR($B256=10,$B256=11),$M256=OFFSET($M256,-1,0)),OFFSET(N256,-1,0),VLOOKUP($E256,$BZ:$CA,MATCH($CA$1,$BZ$1:$CA$1,0),1)),
IF(OR($M256="안 지정 캐릭터 영웅등급",$M256="안 지정 캐릭터 PP 일반등급",$M256="안 지정 캐릭터 PP 영웅등급"),
  IF(AND(OR($B256=10,$B256=11),$M256=OFFSET($M256,-1,0)),OFFSET(N256,-1,0),INT($E256*100000)),
"그외없음"))))))</f>
        <v>76049</v>
      </c>
      <c r="O256">
        <f ca="1">IF(LEN(L256)&lt;&gt;0,
  IF(OR(LEN($J256)=0,LEN($K256)=0),"세 칸 모두 입력",L256),
IF($M256="삭제","삭제",
IF(OR($M256="지정 장비",$M256="캐릭터 상자 일반등급",$M256="캐릭터 상자 영웅등급",$M256="지정 캐릭터",IF(ISERROR(FIND("지정 캐릭터 LBP",$M256)),0,1),$M256="안 지정 캐릭터 영웅등급"),1,
IF($M256="지정 캐릭터 PP",
  IF(AND(OR($B256=10,$B256=11),$M256=OFFSET($M256,-1,0)),OFFSET(O256,-1,0),
    VLOOKUP($M256,$AP:$BB,MATCH($AX$1,$AP$1:$BB$1,0),0)+INT($E256*(VLOOKUP($M256,$AP:$BB,MATCH($AY$1,$AP$1:$BB$1,0),0)-VLOOKUP($M256,$AP:$BB,MATCH($AX$1,$AP$1:$BB$1,0),0)+1))),
IF(OR($M256="안 지정 캐릭터 PP 일반등급",$M256="안 지정 캐릭터 PP 영웅등급"),
  IF(AND(OR($B256=10,$B256=11),$M256=OFFSET($M256,-1,0)),OFFSET(O256,-1,0),
    VLOOKUP($M256,$AP:$BB,MATCH($AX$1,$AP$1:$BB$1,0),0)+INT($E256*(VLOOKUP($M256,$AP:$BB,MATCH($AY$1,$AP$1:$BB$1,0),0)-VLOOKUP($M256,$AP:$BB,MATCH($AX$1,$AP$1:$BB$1,0),0)+1))),
"그외없음")))))</f>
        <v>12</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3600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ca="1">IF(OR(ISNUMBER(N256),N256="삭제",ISBLANK(N256)),"",
IF(LEFT(N256,5)="Equip",IF(MID(N256,7,1)="4","전설",""),
IF(LEFT(N256,5)="Actor",IF(MID(N256,7,1)="2","전설",""),
"그외없음")))</f>
        <v/>
      </c>
      <c r="U256" t="s">
        <v>92</v>
      </c>
      <c r="V256">
        <v>4971</v>
      </c>
      <c r="W256">
        <v>9</v>
      </c>
      <c r="X256" t="s">
        <v>125</v>
      </c>
      <c r="Z256">
        <v>900</v>
      </c>
      <c r="AA256" t="str">
        <f ca="1">IF(ISBLANK(AB256),"",
VLOOKUP(AB256,OFFSET(INDIRECT("$A:$B"),0,MATCH(AB$1&amp;"_Verify",INDIRECT("$1:$1"),0)-1),2,0)
)</f>
        <v>fe</v>
      </c>
      <c r="AB256" t="s">
        <v>82</v>
      </c>
      <c r="AC256" t="s">
        <v>449</v>
      </c>
      <c r="AD256">
        <v>1</v>
      </c>
      <c r="AE256" t="s">
        <v>129</v>
      </c>
      <c r="AF256">
        <v>189</v>
      </c>
      <c r="AG256">
        <v>109</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IF(OR(ISNUMBER(AC256),AC256="삭제",ISBLANK(AC256)),"",
IF(LEFT(AC256,5)="Equip",IF(MID(AC256,7,1)="4","전설",""),
IF(LEFT(AC256,5)="Actor",IF(MID(AC256,7,1)="2","전설",""),
"그외없음")))</f>
        <v>전설</v>
      </c>
      <c r="AJ256" t="str">
        <f>IF(ISBLANK($AB256),"",
IF(AND($B256&gt;=VLOOKUP($AB256,$AP:$AS,3,0),$B256&lt;=VLOOKUP($AB256,$AP:$AS,4,0)),"","슬롯타입이상"))</f>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단단한 칼날 메이스</v>
      </c>
      <c r="AL256">
        <v>1</v>
      </c>
      <c r="AM256" t="str">
        <f ca="1">IF(ROW()=2,AN256,OFFSET(AM256,-1,0)&amp;IF(LEN(AN256)=0,"",","&amp;AN256))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v>
      </c>
      <c r="AN256" t="str">
        <f ca="1">IF(AL256&lt;&gt;1,"",
"{"""&amp;A$1&amp;""":"&amp;A256
&amp;","""&amp;B$1&amp;""":"&amp;B256
&amp;IF(LEN(AA256)=0,"",","""&amp;AA$1&amp;""":"""&amp;AA256&amp;"""")
&amp;IF(LEN(AC256)=0,"",","""&amp;AC$1&amp;""":"""&amp;AC256&amp;"""")
&amp;IF(LEN(AD256)=0,"",","""&amp;AD$1&amp;""":"&amp;AD256)
&amp;IF(LEN(AE256)=0,"",","""&amp;AE$1&amp;""":"""&amp;AE256&amp;"""")
&amp;IF(LEN(AF256)=0,"",","""&amp;AF$1&amp;""":"&amp;AF256)
&amp;IF(LEN(AG256)=0,"",","""&amp;AG$1&amp;""":"&amp;AG256)&amp;"}")</f>
        <v>{"dy":26,"sl":4,"tp":"fe","vl":"Equip4401","cn":1,"pt":"DI","pp":189,"pr":109}</v>
      </c>
    </row>
    <row r="257" spans="1:40">
      <c r="A257">
        <v>26</v>
      </c>
      <c r="B257">
        <v>5</v>
      </c>
      <c r="C257">
        <f>IF(B257&lt;=9,0,
IF(B257=10,1,2))</f>
        <v>0</v>
      </c>
      <c r="D257">
        <f ca="1">RAND()</f>
        <v>0.38412010184072443</v>
      </c>
      <c r="E257">
        <f ca="1">RAND()</f>
        <v>0.72594880871072343</v>
      </c>
      <c r="F257">
        <f ca="1">RAND()</f>
        <v>0.66608402318279303</v>
      </c>
      <c r="G257">
        <f ca="1">RAND()</f>
        <v>0.73288483387302561</v>
      </c>
      <c r="H257">
        <f ca="1">RAND()</f>
        <v>9.976366346704002E-2</v>
      </c>
      <c r="I257">
        <f ca="1">RAND()</f>
        <v>0.4459451896451071</v>
      </c>
      <c r="M257" t="str">
        <f ca="1">IF(LEN(J257)&lt;&gt;0,J257,VLOOKUP(D257+$B257,$BJ:$BK,MATCH($BK$1,$BJ$1:$BK$1,0),1))</f>
        <v>지정 장비</v>
      </c>
      <c r="N257" t="str">
        <f ca="1">IF(LEN(K257)&lt;&gt;0,
  IF(LEN($J257)=0,"두 칸 모두 입력",
  IF($J257="지정 장비",K257,INDEX($CA:$CA,MATCH(K257,$CB:$CB,0)))),
IF($M257="삭제","삭제",
IF($M257="지정 장비",VLOOKUP($E257,OFFSET($BS:$BV,0,IF($B257=6,1,IF($B257=7,2,0))),MATCH($BV$1,OFFSET($BS$1:$BV$1,0,IF($B257=6,1,IF($B257=7,2,0))),0),1),
IF(OR($M257="캐릭터 상자 일반등급",$M257="캐릭터 상자 영웅등급"),"삭제",
IF(OR($M257="지정 캐릭터",$M257="지정 캐릭터 PP",IF(ISERROR(FIND("지정 캐릭터 LBP",$M257)),0,1)),
  IF(AND(OR($B257=10,$B257=11),$M257=OFFSET($M257,-1,0)),OFFSET(N257,-1,0),VLOOKUP($E257,$BZ:$CA,MATCH($CA$1,$BZ$1:$CA$1,0),1)),
IF(OR($M257="안 지정 캐릭터 영웅등급",$M257="안 지정 캐릭터 PP 일반등급",$M257="안 지정 캐릭터 PP 영웅등급"),
  IF(AND(OR($B257=10,$B257=11),$M257=OFFSET($M257,-1,0)),OFFSET(N257,-1,0),INT($E257*100000)),
"그외없음"))))))</f>
        <v>Equip6201</v>
      </c>
      <c r="O257">
        <f ca="1">IF(LEN(L257)&lt;&gt;0,
  IF(OR(LEN($J257)=0,LEN($K257)=0),"세 칸 모두 입력",L257),
IF($M257="삭제","삭제",
IF(OR($M257="지정 장비",$M257="캐릭터 상자 일반등급",$M257="캐릭터 상자 영웅등급",$M257="지정 캐릭터",IF(ISERROR(FIND("지정 캐릭터 LBP",$M257)),0,1),$M257="안 지정 캐릭터 영웅등급"),1,
IF($M257="지정 캐릭터 PP",
  IF(AND(OR($B257=10,$B257=11),$M257=OFFSET($M257,-1,0)),OFFSET(O257,-1,0),
    VLOOKUP($M257,$AP:$BB,MATCH($AX$1,$AP$1:$BB$1,0),0)+INT($E257*(VLOOKUP($M257,$AP:$BB,MATCH($AY$1,$AP$1:$BB$1,0),0)-VLOOKUP($M257,$AP:$BB,MATCH($AX$1,$AP$1:$BB$1,0),0)+1))),
IF(OR($M257="안 지정 캐릭터 PP 일반등급",$M257="안 지정 캐릭터 PP 영웅등급"),
  IF(AND(OR($B257=10,$B257=11),$M257=OFFSET($M257,-1,0)),OFFSET(O257,-1,0),
    VLOOKUP($M257,$AP:$BB,MATCH($AX$1,$AP$1:$BB$1,0),0)+INT($E257*(VLOOKUP($M257,$AP:$BB,MATCH($AY$1,$AP$1:$BB$1,0),0)-VLOOKUP($M257,$AP:$BB,MATCH($AX$1,$AP$1:$BB$1,0),0)+1))),
"그외없음")))))</f>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9300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ca="1">IF(OR(ISNUMBER(N257),N257="삭제",ISBLANK(N257)),"",
IF(LEFT(N257,5)="Equip",IF(MID(N257,7,1)="4","전설",""),
IF(LEFT(N257,5)="Actor",IF(MID(N257,7,1)="2","전설",""),
"그외없음")))</f>
        <v/>
      </c>
      <c r="U257" t="s">
        <v>92</v>
      </c>
      <c r="V257">
        <v>79985</v>
      </c>
      <c r="W257">
        <v>13</v>
      </c>
      <c r="X257" t="s">
        <v>125</v>
      </c>
      <c r="Z257">
        <v>1300</v>
      </c>
      <c r="AA257" t="str">
        <f ca="1">IF(ISBLANK(AB257),"",
VLOOKUP(AB257,OFFSET(INDIRECT("$A:$B"),0,MATCH(AB$1&amp;"_Verify",INDIRECT("$1:$1"),0)-1),2,0)
)</f>
        <v>fe</v>
      </c>
      <c r="AB257" t="s">
        <v>82</v>
      </c>
      <c r="AC257" t="s">
        <v>380</v>
      </c>
      <c r="AD257">
        <v>1</v>
      </c>
      <c r="AE257" t="s">
        <v>125</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IF(OR(ISNUMBER(AC257),AC257="삭제",ISBLANK(AC257)),"",
IF(LEFT(AC257,5)="Equip",IF(MID(AC257,7,1)="4","전설",""),
IF(LEFT(AC257,5)="Actor",IF(MID(AC257,7,1)="2","전설",""),
"그외없음")))</f>
        <v/>
      </c>
      <c r="AJ257" t="str">
        <f>IF(ISBLANK($AB257),"",
IF(AND($B257&gt;=VLOOKUP($AB257,$AP:$AS,3,0),$B257&lt;=VLOOKUP($AB257,$AP:$AS,4,0)),"","슬롯타입이상"))</f>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ca="1">IF(ROW()=2,AN257,OFFSET(AM257,-1,0)&amp;IF(LEN(AN257)=0,"",","&amp;AN257))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v>
      </c>
      <c r="AN257" t="str">
        <f ca="1">IF(AL257&lt;&gt;1,"",
"{"""&amp;A$1&amp;""":"&amp;A257
&amp;","""&amp;B$1&amp;""":"&amp;B257
&amp;IF(LEN(AA257)=0,"",","""&amp;AA$1&amp;""":"""&amp;AA257&amp;"""")
&amp;IF(LEN(AC257)=0,"",","""&amp;AC$1&amp;""":"""&amp;AC257&amp;"""")
&amp;IF(LEN(AD257)=0,"",","""&amp;AD$1&amp;""":"&amp;AD257)
&amp;IF(LEN(AE257)=0,"",","""&amp;AE$1&amp;""":"""&amp;AE257&amp;"""")
&amp;IF(LEN(AF257)=0,"",","""&amp;AF$1&amp;""":"&amp;AF257)
&amp;IF(LEN(AG257)=0,"",","""&amp;AG$1&amp;""":"&amp;AG257)&amp;"}")</f>
        <v>{"dy":26,"sl":5,"tp":"fe","vl":"Equip7002","cn":1,"pt":"GO","pr":1900}</v>
      </c>
    </row>
    <row r="258" spans="1:40">
      <c r="A258">
        <v>26</v>
      </c>
      <c r="B258">
        <v>6</v>
      </c>
      <c r="C258">
        <f>IF(B258&lt;=9,0,
IF(B258=10,1,2))</f>
        <v>0</v>
      </c>
      <c r="D258">
        <f ca="1">RAND()</f>
        <v>0.79057527556676699</v>
      </c>
      <c r="E258">
        <f ca="1">RAND()</f>
        <v>0.45892257138486936</v>
      </c>
      <c r="F258">
        <f ca="1">RAND()</f>
        <v>0.21818933541826868</v>
      </c>
      <c r="G258">
        <f ca="1">RAND()</f>
        <v>0.89315453990352078</v>
      </c>
      <c r="H258">
        <f ca="1">RAND()</f>
        <v>0.40070317502022956</v>
      </c>
      <c r="I258">
        <f ca="1">RAND()</f>
        <v>0.58095782630524129</v>
      </c>
      <c r="M258" t="str">
        <f ca="1">IF(LEN(J258)&lt;&gt;0,J258,VLOOKUP(D258+$B258,$BJ:$BK,MATCH($BK$1,$BJ$1:$BK$1,0),1))</f>
        <v>지정 장비</v>
      </c>
      <c r="N258" t="str">
        <f ca="1">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Equip5302</v>
      </c>
      <c r="O258">
        <f ca="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7600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ca="1">IF(OR(ISNUMBER(N258),N258="삭제",ISBLANK(N258)),"",
IF(LEFT(N258,5)="Equip",IF(MID(N258,7,1)="4","전설",""),
IF(LEFT(N258,5)="Actor",IF(MID(N258,7,1)="2","전설",""),
"그외없음")))</f>
        <v/>
      </c>
      <c r="U258" t="s">
        <v>82</v>
      </c>
      <c r="V258" t="s">
        <v>257</v>
      </c>
      <c r="W258">
        <v>1</v>
      </c>
      <c r="X258" t="s">
        <v>125</v>
      </c>
      <c r="Z258">
        <v>3100</v>
      </c>
      <c r="AA258" t="str">
        <f ca="1">IF(ISBLANK(AB258),"",
VLOOKUP(AB258,OFFSET(INDIRECT("$A:$B"),0,MATCH(AB$1&amp;"_Verify",INDIRECT("$1:$1"),0)-1),2,0)
)</f>
        <v>uph</v>
      </c>
      <c r="AB258" t="s">
        <v>91</v>
      </c>
      <c r="AC258">
        <v>79985</v>
      </c>
      <c r="AD258">
        <v>12</v>
      </c>
      <c r="AE258" t="s">
        <v>125</v>
      </c>
      <c r="AG258">
        <v>3600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IF(OR(ISNUMBER(AC258),AC258="삭제",ISBLANK(AC258)),"",
IF(LEFT(AC258,5)="Equip",IF(MID(AC258,7,1)="4","전설",""),
IF(LEFT(AC258,5)="Actor",IF(MID(AC258,7,1)="2","전설",""),
"그외없음")))</f>
        <v/>
      </c>
      <c r="AJ258" t="str">
        <f>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ca="1">IF(ROW()=2,AN258,OFFSET(AM258,-1,0)&amp;IF(LEN(AN258)=0,"",","&amp;AN258))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v>
      </c>
      <c r="AN258" t="str">
        <f ca="1">IF(AL258&lt;&gt;1,"",
"{"""&amp;A$1&amp;""":"&amp;A258
&amp;","""&amp;B$1&amp;""":"&amp;B258
&amp;IF(LEN(AA258)=0,"",","""&amp;AA$1&amp;""":"""&amp;AA258&amp;"""")
&amp;IF(LEN(AC258)=0,"",","""&amp;AC$1&amp;""":"""&amp;AC258&amp;"""")
&amp;IF(LEN(AD258)=0,"",","""&amp;AD$1&amp;""":"&amp;AD258)
&amp;IF(LEN(AE258)=0,"",","""&amp;AE$1&amp;""":"""&amp;AE258&amp;"""")
&amp;IF(LEN(AF258)=0,"",","""&amp;AF$1&amp;""":"&amp;AF258)
&amp;IF(LEN(AG258)=0,"",","""&amp;AG$1&amp;""":"&amp;AG258)&amp;"}")</f>
        <v>{"dy":26,"sl":6,"tp":"uph","vl":"79985","cn":12,"pt":"GO","pr":3600}</v>
      </c>
    </row>
    <row r="259" spans="1:40">
      <c r="A259">
        <v>26</v>
      </c>
      <c r="B259">
        <v>7</v>
      </c>
      <c r="C259">
        <f>IF(B259&lt;=9,0,
IF(B259=10,1,2))</f>
        <v>0</v>
      </c>
      <c r="D259">
        <f ca="1">RAND()</f>
        <v>0.42544475963084327</v>
      </c>
      <c r="E259">
        <f ca="1">RAND()</f>
        <v>0.50753409880349309</v>
      </c>
      <c r="F259">
        <f ca="1">RAND()</f>
        <v>0.73090060960163772</v>
      </c>
      <c r="G259">
        <f ca="1">RAND()</f>
        <v>0.49239987526742224</v>
      </c>
      <c r="H259">
        <f ca="1">RAND()</f>
        <v>0.23774242662719802</v>
      </c>
      <c r="I259">
        <f ca="1">RAND()</f>
        <v>0.43087390653697755</v>
      </c>
      <c r="M259" t="str">
        <f ca="1">IF(LEN(J259)&lt;&gt;0,J259,VLOOKUP(D259+$B259,$BJ:$BK,MATCH($BK$1,$BJ$1:$BK$1,0),1))</f>
        <v>지정 장비</v>
      </c>
      <c r="N259" t="str">
        <f ca="1">IF(LEN(K259)&lt;&gt;0,
  IF(LEN($J259)=0,"두 칸 모두 입력",
  IF($J259="지정 장비",K259,INDEX($CA:$CA,MATCH(K259,$CB:$CB,0)))),
IF($M259="삭제","삭제",
IF($M259="지정 장비",VLOOKUP($E259,OFFSET($BS:$BV,0,IF($B259=6,1,IF($B259=7,2,0))),MATCH($BV$1,OFFSET($BS$1:$BV$1,0,IF($B259=6,1,IF($B259=7,2,0))),0),1),
IF(OR($M259="캐릭터 상자 일반등급",$M259="캐릭터 상자 영웅등급"),"삭제",
IF(OR($M259="지정 캐릭터",$M259="지정 캐릭터 PP",IF(ISERROR(FIND("지정 캐릭터 LBP",$M259)),0,1)),
  IF(AND(OR($B259=10,$B259=11),$M259=OFFSET($M259,-1,0)),OFFSET(N259,-1,0),VLOOKUP($E259,$BZ:$CA,MATCH($CA$1,$BZ$1:$CA$1,0),1)),
IF(OR($M259="안 지정 캐릭터 영웅등급",$M259="안 지정 캐릭터 PP 일반등급",$M259="안 지정 캐릭터 PP 영웅등급"),
  IF(AND(OR($B259=10,$B259=11),$M259=OFFSET($M259,-1,0)),OFFSET(N259,-1,0),INT($E259*100000)),
"그외없음"))))))</f>
        <v>Equip6001</v>
      </c>
      <c r="O259">
        <f ca="1">IF(LEN(L259)&lt;&gt;0,
  IF(OR(LEN($J259)=0,LEN($K259)=0),"세 칸 모두 입력",L259),
IF($M259="삭제","삭제",
IF(OR($M259="지정 장비",$M259="캐릭터 상자 일반등급",$M259="캐릭터 상자 영웅등급",$M259="지정 캐릭터",IF(ISERROR(FIND("지정 캐릭터 LBP",$M259)),0,1),$M259="안 지정 캐릭터 영웅등급"),1,
IF($M259="지정 캐릭터 PP",
  IF(AND(OR($B259=10,$B259=11),$M259=OFFSET($M259,-1,0)),OFFSET(O259,-1,0),
    VLOOKUP($M259,$AP:$BB,MATCH($AX$1,$AP$1:$BB$1,0),0)+INT($E259*(VLOOKUP($M259,$AP:$BB,MATCH($AY$1,$AP$1:$BB$1,0),0)-VLOOKUP($M259,$AP:$BB,MATCH($AX$1,$AP$1:$BB$1,0),0)+1))),
IF(OR($M259="안 지정 캐릭터 PP 일반등급",$M259="안 지정 캐릭터 PP 영웅등급"),
  IF(AND(OR($B259=10,$B259=11),$M259=OFFSET($M259,-1,0)),OFFSET(O259,-1,0),
    VLOOKUP($M259,$AP:$BB,MATCH($AX$1,$AP$1:$BB$1,0),0)+INT($E259*(VLOOKUP($M259,$AP:$BB,MATCH($AY$1,$AP$1:$BB$1,0),0)-VLOOKUP($M259,$AP:$BB,MATCH($AX$1,$AP$1:$BB$1,0),0)+1))),
"그외없음")))))</f>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2000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ca="1">IF(OR(ISNUMBER(N259),N259="삭제",ISBLANK(N259)),"",
IF(LEFT(N259,5)="Equip",IF(MID(N259,7,1)="4","전설",""),
IF(LEFT(N259,5)="Actor",IF(MID(N259,7,1)="2","전설",""),
"그외없음")))</f>
        <v/>
      </c>
      <c r="U259" t="s">
        <v>82</v>
      </c>
      <c r="V259" t="s">
        <v>240</v>
      </c>
      <c r="W259">
        <v>1</v>
      </c>
      <c r="X259" t="s">
        <v>125</v>
      </c>
      <c r="Z259">
        <v>1500</v>
      </c>
      <c r="AA259" t="str">
        <f ca="1">IF(ISBLANK(AB259),"",
VLOOKUP(AB259,OFFSET(INDIRECT("$A:$B"),0,MATCH(AB$1&amp;"_Verify",INDIRECT("$1:$1"),0)-1),2,0)
)</f>
        <v>fe</v>
      </c>
      <c r="AB259" t="s">
        <v>82</v>
      </c>
      <c r="AC259" t="s">
        <v>372</v>
      </c>
      <c r="AD259">
        <v>1</v>
      </c>
      <c r="AE259" t="s">
        <v>125</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IF(OR(ISNUMBER(AC259),AC259="삭제",ISBLANK(AC259)),"",
IF(LEFT(AC259,5)="Equip",IF(MID(AC259,7,1)="4","전설",""),
IF(LEFT(AC259,5)="Actor",IF(MID(AC259,7,1)="2","전설",""),
"그외없음")))</f>
        <v/>
      </c>
      <c r="AJ259" t="str">
        <f>IF(ISBLANK($AB259),"",
IF(AND($B259&gt;=VLOOKUP($AB259,$AP:$AS,3,0),$B259&lt;=VLOOKUP($AB259,$AP:$AS,4,0)),"","슬롯타입이상"))</f>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빅 바디</v>
      </c>
      <c r="AL259">
        <v>1</v>
      </c>
      <c r="AM259" t="str">
        <f ca="1">IF(ROW()=2,AN259,OFFSET(AM259,-1,0)&amp;IF(LEN(AN259)=0,"",","&amp;AN259))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v>
      </c>
      <c r="AN259" t="str">
        <f ca="1">IF(AL259&lt;&gt;1,"",
"{"""&amp;A$1&amp;""":"&amp;A259
&amp;","""&amp;B$1&amp;""":"&amp;B259
&amp;IF(LEN(AA259)=0,"",","""&amp;AA$1&amp;""":"""&amp;AA259&amp;"""")
&amp;IF(LEN(AC259)=0,"",","""&amp;AC$1&amp;""":"""&amp;AC259&amp;"""")
&amp;IF(LEN(AD259)=0,"",","""&amp;AD$1&amp;""":"&amp;AD259)
&amp;IF(LEN(AE259)=0,"",","""&amp;AE$1&amp;""":"""&amp;AE259&amp;"""")
&amp;IF(LEN(AF259)=0,"",","""&amp;AF$1&amp;""":"&amp;AF259)
&amp;IF(LEN(AG259)=0,"",","""&amp;AG$1&amp;""":"&amp;AG259)&amp;"}")</f>
        <v>{"dy":26,"sl":7,"tp":"fe","vl":"Equip6101","cn":1,"pt":"GO","pr":3800}</v>
      </c>
    </row>
    <row r="260" spans="1:40">
      <c r="A260">
        <v>26</v>
      </c>
      <c r="B260">
        <v>8</v>
      </c>
      <c r="C260">
        <f>IF(B260&lt;=9,0,
IF(B260=10,1,2))</f>
        <v>0</v>
      </c>
      <c r="D260">
        <f ca="1">RAND()</f>
        <v>0.22958674282333746</v>
      </c>
      <c r="E260">
        <f ca="1">RAND()</f>
        <v>0.69361521497158496</v>
      </c>
      <c r="F260">
        <f ca="1">RAND()</f>
        <v>1.7329196652416168E-2</v>
      </c>
      <c r="G260">
        <f ca="1">RAND()</f>
        <v>0.10270004805243427</v>
      </c>
      <c r="H260">
        <f ca="1">RAND()</f>
        <v>0.34781050972576266</v>
      </c>
      <c r="I260">
        <f ca="1">RAND()</f>
        <v>0.73728070232969067</v>
      </c>
      <c r="M260" t="str">
        <f ca="1">IF(LEN(J260)&lt;&gt;0,J260,VLOOKUP(D260+$B260,$BJ:$BK,MATCH($BK$1,$BJ$1:$BK$1,0),1))</f>
        <v>삭제</v>
      </c>
      <c r="N260" t="str">
        <f ca="1">IF(LEN(K260)&lt;&gt;0,
  IF(LEN($J260)=0,"두 칸 모두 입력",
  IF($J260="지정 장비",K260,INDEX($CA:$CA,MATCH(K260,$CB:$CB,0)))),
IF($M260="삭제","삭제",
IF($M260="지정 장비",VLOOKUP($E260,OFFSET($BS:$BV,0,IF($B260=6,1,IF($B260=7,2,0))),MATCH($BV$1,OFFSET($BS$1:$BV$1,0,IF($B260=6,1,IF($B260=7,2,0))),0),1),
IF(OR($M260="캐릭터 상자 일반등급",$M260="캐릭터 상자 영웅등급"),"삭제",
IF(OR($M260="지정 캐릭터",$M260="지정 캐릭터 PP",IF(ISERROR(FIND("지정 캐릭터 LBP",$M260)),0,1)),
  IF(AND(OR($B260=10,$B260=11),$M260=OFFSET($M260,-1,0)),OFFSET(N260,-1,0),VLOOKUP($E260,$BZ:$CA,MATCH($CA$1,$BZ$1:$CA$1,0),1)),
IF(OR($M260="안 지정 캐릭터 영웅등급",$M260="안 지정 캐릭터 PP 일반등급",$M260="안 지정 캐릭터 PP 영웅등급"),
  IF(AND(OR($B260=10,$B260=11),$M260=OFFSET($M260,-1,0)),OFFSET(N260,-1,0),INT($E260*100000)),
"그외없음"))))))</f>
        <v>삭제</v>
      </c>
      <c r="O260" t="str">
        <f ca="1">IF(LEN(L260)&lt;&gt;0,
  IF(OR(LEN($J260)=0,LEN($K260)=0),"세 칸 모두 입력",L260),
IF($M260="삭제","삭제",
IF(OR($M260="지정 장비",$M260="캐릭터 상자 일반등급",$M260="캐릭터 상자 영웅등급",$M260="지정 캐릭터",IF(ISERROR(FIND("지정 캐릭터 LBP",$M260)),0,1),$M260="안 지정 캐릭터 영웅등급"),1,
IF($M260="지정 캐릭터 PP",
  IF(AND(OR($B260=10,$B260=11),$M260=OFFSET($M260,-1,0)),OFFSET(O260,-1,0),
    VLOOKUP($M260,$AP:$BB,MATCH($AX$1,$AP$1:$BB$1,0),0)+INT($E260*(VLOOKUP($M260,$AP:$BB,MATCH($AY$1,$AP$1:$BB$1,0),0)-VLOOKUP($M260,$AP:$BB,MATCH($AX$1,$AP$1:$BB$1,0),0)+1))),
IF(OR($M260="안 지정 캐릭터 PP 일반등급",$M260="안 지정 캐릭터 PP 영웅등급"),
  IF(AND(OR($B260=10,$B260=11),$M260=OFFSET($M260,-1,0)),OFFSET(O260,-1,0),
    VLOOKUP($M260,$AP:$BB,MATCH($AX$1,$AP$1:$BB$1,0),0)+INT($E260*(VLOOKUP($M260,$AP:$BB,MATCH($AY$1,$AP$1:$BB$1,0),0)-VLOOKUP($M260,$AP:$BB,MATCH($AX$1,$AP$1:$BB$1,0),0)+1))),
"그외없음")))))</f>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ca="1">IF(OR(ISNUMBER(N260),N260="삭제",ISBLANK(N260)),"",
IF(LEFT(N260,5)="Equip",IF(MID(N260,7,1)="4","전설",""),
IF(LEFT(N260,5)="Actor",IF(MID(N260,7,1)="2","전설",""),
"그외없음")))</f>
        <v/>
      </c>
      <c r="AA260" t="str">
        <f ca="1">IF(ISBLANK(AB260),"",
VLOOKUP(AB260,OFFSET(INDIRECT("$A:$B"),0,MATCH(AB$1&amp;"_Verify",INDIRECT("$1:$1"),0)-1),2,0)
)</f>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IF(OR(ISNUMBER(AC260),AC260="삭제",ISBLANK(AC260)),"",
IF(LEFT(AC260,5)="Equip",IF(MID(AC260,7,1)="4","전설",""),
IF(LEFT(AC260,5)="Actor",IF(MID(AC260,7,1)="2","전설",""),
"그외없음")))</f>
        <v/>
      </c>
      <c r="AJ260" t="str">
        <f>IF(ISBLANK($AB260),"",
IF(AND($B260&gt;=VLOOKUP($AB260,$AP:$AS,3,0),$B260&lt;=VLOOKUP($AB260,$AP:$AS,4,0)),"","슬롯타입이상"))</f>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ca="1">IF(ROW()=2,AN260,OFFSET(AM260,-1,0)&amp;IF(LEN(AN260)=0,"",","&amp;AN260))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v>
      </c>
      <c r="AN260" t="str">
        <f ca="1">IF(AL260&lt;&gt;1,"",
"{"""&amp;A$1&amp;""":"&amp;A260
&amp;","""&amp;B$1&amp;""":"&amp;B260
&amp;IF(LEN(AA260)=0,"",","""&amp;AA$1&amp;""":"""&amp;AA260&amp;"""")
&amp;IF(LEN(AC260)=0,"",","""&amp;AC$1&amp;""":"""&amp;AC260&amp;"""")
&amp;IF(LEN(AD260)=0,"",","""&amp;AD$1&amp;""":"&amp;AD260)
&amp;IF(LEN(AE260)=0,"",","""&amp;AE$1&amp;""":"""&amp;AE260&amp;"""")
&amp;IF(LEN(AF260)=0,"",","""&amp;AF$1&amp;""":"&amp;AF260)
&amp;IF(LEN(AG260)=0,"",","""&amp;AG$1&amp;""":"&amp;AG260)&amp;"}")</f>
        <v>{"dy":26,"sl":8}</v>
      </c>
    </row>
    <row r="261" spans="1:40">
      <c r="A261">
        <v>26</v>
      </c>
      <c r="B261">
        <v>9</v>
      </c>
      <c r="C261">
        <f>IF(B261&lt;=9,0,
IF(B261=10,1,2))</f>
        <v>0</v>
      </c>
      <c r="D261">
        <f ca="1">RAND()</f>
        <v>0.24706219325559087</v>
      </c>
      <c r="E261">
        <f ca="1">RAND()</f>
        <v>0.19011650949002779</v>
      </c>
      <c r="F261">
        <f ca="1">RAND()</f>
        <v>0.25773373131018362</v>
      </c>
      <c r="G261">
        <f ca="1">RAND()</f>
        <v>8.9699892795280012E-2</v>
      </c>
      <c r="H261">
        <f ca="1">RAND()</f>
        <v>0.69131798168682934</v>
      </c>
      <c r="I261">
        <f ca="1">RAND()</f>
        <v>0.19254645028840733</v>
      </c>
      <c r="M261" t="str">
        <f ca="1">IF(LEN(J261)&lt;&gt;0,J261,VLOOKUP(D261+$B261,$BJ:$BK,MATCH($BK$1,$BJ$1:$BK$1,0),1))</f>
        <v>삭제</v>
      </c>
      <c r="N261" t="str">
        <f ca="1">IF(LEN(K261)&lt;&gt;0,
  IF(LEN($J261)=0,"두 칸 모두 입력",
  IF($J261="지정 장비",K261,INDEX($CA:$CA,MATCH(K261,$CB:$CB,0)))),
IF($M261="삭제","삭제",
IF($M261="지정 장비",VLOOKUP($E261,OFFSET($BS:$BV,0,IF($B261=6,1,IF($B261=7,2,0))),MATCH($BV$1,OFFSET($BS$1:$BV$1,0,IF($B261=6,1,IF($B261=7,2,0))),0),1),
IF(OR($M261="캐릭터 상자 일반등급",$M261="캐릭터 상자 영웅등급"),"삭제",
IF(OR($M261="지정 캐릭터",$M261="지정 캐릭터 PP",IF(ISERROR(FIND("지정 캐릭터 LBP",$M261)),0,1)),
  IF(AND(OR($B261=10,$B261=11),$M261=OFFSET($M261,-1,0)),OFFSET(N261,-1,0),VLOOKUP($E261,$BZ:$CA,MATCH($CA$1,$BZ$1:$CA$1,0),1)),
IF(OR($M261="안 지정 캐릭터 영웅등급",$M261="안 지정 캐릭터 PP 일반등급",$M261="안 지정 캐릭터 PP 영웅등급"),
  IF(AND(OR($B261=10,$B261=11),$M261=OFFSET($M261,-1,0)),OFFSET(N261,-1,0),INT($E261*100000)),
"그외없음"))))))</f>
        <v>삭제</v>
      </c>
      <c r="O261" t="str">
        <f ca="1">IF(LEN(L261)&lt;&gt;0,
  IF(OR(LEN($J261)=0,LEN($K261)=0),"세 칸 모두 입력",L261),
IF($M261="삭제","삭제",
IF(OR($M261="지정 장비",$M261="캐릭터 상자 일반등급",$M261="캐릭터 상자 영웅등급",$M261="지정 캐릭터",IF(ISERROR(FIND("지정 캐릭터 LBP",$M261)),0,1),$M261="안 지정 캐릭터 영웅등급"),1,
IF($M261="지정 캐릭터 PP",
  IF(AND(OR($B261=10,$B261=11),$M261=OFFSET($M261,-1,0)),OFFSET(O261,-1,0),
    VLOOKUP($M261,$AP:$BB,MATCH($AX$1,$AP$1:$BB$1,0),0)+INT($E261*(VLOOKUP($M261,$AP:$BB,MATCH($AY$1,$AP$1:$BB$1,0),0)-VLOOKUP($M261,$AP:$BB,MATCH($AX$1,$AP$1:$BB$1,0),0)+1))),
IF(OR($M261="안 지정 캐릭터 PP 일반등급",$M261="안 지정 캐릭터 PP 영웅등급"),
  IF(AND(OR($B261=10,$B261=11),$M261=OFFSET($M261,-1,0)),OFFSET(O261,-1,0),
    VLOOKUP($M261,$AP:$BB,MATCH($AX$1,$AP$1:$BB$1,0),0)+INT($E261*(VLOOKUP($M261,$AP:$BB,MATCH($AY$1,$AP$1:$BB$1,0),0)-VLOOKUP($M261,$AP:$BB,MATCH($AX$1,$AP$1:$BB$1,0),0)+1))),
"그외없음")))))</f>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ca="1">IF(OR(ISNUMBER(N261),N261="삭제",ISBLANK(N261)),"",
IF(LEFT(N261,5)="Equip",IF(MID(N261,7,1)="4","전설",""),
IF(LEFT(N261,5)="Actor",IF(MID(N261,7,1)="2","전설",""),
"그외없음")))</f>
        <v/>
      </c>
      <c r="AA261" t="str">
        <f ca="1">IF(ISBLANK(AB261),"",
VLOOKUP(AB261,OFFSET(INDIRECT("$A:$B"),0,MATCH(AB$1&amp;"_Verify",INDIRECT("$1:$1"),0)-1),2,0)
)</f>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IF(OR(ISNUMBER(AC261),AC261="삭제",ISBLANK(AC261)),"",
IF(LEFT(AC261,5)="Equip",IF(MID(AC261,7,1)="4","전설",""),
IF(LEFT(AC261,5)="Actor",IF(MID(AC261,7,1)="2","전설",""),
"그외없음")))</f>
        <v/>
      </c>
      <c r="AJ261" t="str">
        <f>IF(ISBLANK($AB261),"",
IF(AND($B261&gt;=VLOOKUP($AB261,$AP:$AS,3,0),$B261&lt;=VLOOKUP($AB261,$AP:$AS,4,0)),"","슬롯타입이상"))</f>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ca="1">IF(ROW()=2,AN261,OFFSET(AM261,-1,0)&amp;IF(LEN(AN261)=0,"",","&amp;AN261))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v>
      </c>
      <c r="AN261" t="str">
        <f ca="1">IF(AL261&lt;&gt;1,"",
"{"""&amp;A$1&amp;""":"&amp;A261
&amp;","""&amp;B$1&amp;""":"&amp;B261
&amp;IF(LEN(AA261)=0,"",","""&amp;AA$1&amp;""":"""&amp;AA261&amp;"""")
&amp;IF(LEN(AC261)=0,"",","""&amp;AC$1&amp;""":"""&amp;AC261&amp;"""")
&amp;IF(LEN(AD261)=0,"",","""&amp;AD$1&amp;""":"&amp;AD261)
&amp;IF(LEN(AE261)=0,"",","""&amp;AE$1&amp;""":"""&amp;AE261&amp;"""")
&amp;IF(LEN(AF261)=0,"",","""&amp;AF$1&amp;""":"&amp;AF261)
&amp;IF(LEN(AG261)=0,"",","""&amp;AG$1&amp;""":"&amp;AG261)&amp;"}")</f>
        <v>{"dy":26,"sl":9}</v>
      </c>
    </row>
    <row r="262" spans="1:40">
      <c r="A262">
        <v>27</v>
      </c>
      <c r="B262">
        <v>0</v>
      </c>
      <c r="C262">
        <f>IF(B262&lt;=9,0,
IF(B262=10,1,2))</f>
        <v>0</v>
      </c>
      <c r="D262">
        <f ca="1">RAND()</f>
        <v>8.2367706961229636E-2</v>
      </c>
      <c r="E262">
        <f ca="1">RAND()</f>
        <v>0.72816340837836546</v>
      </c>
      <c r="F262">
        <f ca="1">RAND()</f>
        <v>0.7208992137238851</v>
      </c>
      <c r="G262">
        <f ca="1">RAND()</f>
        <v>0.57038992372388075</v>
      </c>
      <c r="H262">
        <f ca="1">RAND()</f>
        <v>0.11387336858454133</v>
      </c>
      <c r="I262">
        <f ca="1">RAND()</f>
        <v>7.3176012704750604E-2</v>
      </c>
      <c r="M262" t="str">
        <f ca="1">IF(LEN(J262)&lt;&gt;0,J262,VLOOKUP(D262+$B262,$BJ:$BK,MATCH($BK$1,$BJ$1:$BK$1,0),1))</f>
        <v>지정 장비</v>
      </c>
      <c r="N262" t="str">
        <f ca="1">IF(LEN(K262)&lt;&gt;0,
  IF(LEN($J262)=0,"두 칸 모두 입력",
  IF($J262="지정 장비",K262,INDEX($CA:$CA,MATCH(K262,$CB:$CB,0)))),
IF($M262="삭제","삭제",
IF($M262="지정 장비",VLOOKUP($E262,OFFSET($BS:$BV,0,IF($B262=6,1,IF($B262=7,2,0))),MATCH($BV$1,OFFSET($BS$1:$BV$1,0,IF($B262=6,1,IF($B262=7,2,0))),0),1),
IF(OR($M262="캐릭터 상자 일반등급",$M262="캐릭터 상자 영웅등급"),"삭제",
IF(OR($M262="지정 캐릭터",$M262="지정 캐릭터 PP",IF(ISERROR(FIND("지정 캐릭터 LBP",$M262)),0,1)),
  IF(AND(OR($B262=10,$B262=11),$M262=OFFSET($M262,-1,0)),OFFSET(N262,-1,0),VLOOKUP($E262,$BZ:$CA,MATCH($CA$1,$BZ$1:$CA$1,0),1)),
IF(OR($M262="안 지정 캐릭터 영웅등급",$M262="안 지정 캐릭터 PP 일반등급",$M262="안 지정 캐릭터 PP 영웅등급"),
  IF(AND(OR($B262=10,$B262=11),$M262=OFFSET($M262,-1,0)),OFFSET(N262,-1,0),INT($E262*100000)),
"그외없음"))))))</f>
        <v>Equip6201</v>
      </c>
      <c r="O262">
        <f ca="1">IF(LEN(L262)&lt;&gt;0,
  IF(OR(LEN($J262)=0,LEN($K262)=0),"세 칸 모두 입력",L262),
IF($M262="삭제","삭제",
IF(OR($M262="지정 장비",$M262="캐릭터 상자 일반등급",$M262="캐릭터 상자 영웅등급",$M262="지정 캐릭터",IF(ISERROR(FIND("지정 캐릭터 LBP",$M262)),0,1),$M262="안 지정 캐릭터 영웅등급"),1,
IF($M262="지정 캐릭터 PP",
  IF(AND(OR($B262=10,$B262=11),$M262=OFFSET($M262,-1,0)),OFFSET(O262,-1,0),
    VLOOKUP($M262,$AP:$BB,MATCH($AX$1,$AP$1:$BB$1,0),0)+INT($E262*(VLOOKUP($M262,$AP:$BB,MATCH($AY$1,$AP$1:$BB$1,0),0)-VLOOKUP($M262,$AP:$BB,MATCH($AX$1,$AP$1:$BB$1,0),0)+1))),
IF(OR($M262="안 지정 캐릭터 PP 일반등급",$M262="안 지정 캐릭터 PP 영웅등급"),
  IF(AND(OR($B262=10,$B262=11),$M262=OFFSET($M262,-1,0)),OFFSET(O262,-1,0),
    VLOOKUP($M262,$AP:$BB,MATCH($AX$1,$AP$1:$BB$1,0),0)+INT($E262*(VLOOKUP($M262,$AP:$BB,MATCH($AY$1,$AP$1:$BB$1,0),0)-VLOOKUP($M262,$AP:$BB,MATCH($AX$1,$AP$1:$BB$1,0),0)+1))),
"그외없음")))))</f>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8900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ca="1">IF(OR(ISNUMBER(N262),N262="삭제",ISBLANK(N262)),"",
IF(LEFT(N262,5)="Equip",IF(MID(N262,7,1)="4","전설",""),
IF(LEFT(N262,5)="Actor",IF(MID(N262,7,1)="2","전설",""),
"그외없음")))</f>
        <v/>
      </c>
      <c r="U262" t="s">
        <v>82</v>
      </c>
      <c r="V262" t="s">
        <v>178</v>
      </c>
      <c r="W262">
        <v>1</v>
      </c>
      <c r="X262" t="s">
        <v>125</v>
      </c>
      <c r="Z262">
        <v>1000</v>
      </c>
      <c r="AA262" t="str">
        <f ca="1">IF(ISBLANK(AB262),"",
VLOOKUP(AB262,OFFSET(INDIRECT("$A:$B"),0,MATCH(AB$1&amp;"_Verify",INDIRECT("$1:$1"),0)-1),2,0)
)</f>
        <v>fe</v>
      </c>
      <c r="AB262" t="s">
        <v>82</v>
      </c>
      <c r="AC262" t="s">
        <v>473</v>
      </c>
      <c r="AD262">
        <v>1</v>
      </c>
      <c r="AE262" t="s">
        <v>125</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IF(OR(ISNUMBER(AC262),AC262="삭제",ISBLANK(AC262)),"",
IF(LEFT(AC262,5)="Equip",IF(MID(AC262,7,1)="4","전설",""),
IF(LEFT(AC262,5)="Actor",IF(MID(AC262,7,1)="2","전설",""),
"그외없음")))</f>
        <v/>
      </c>
      <c r="AJ262" t="str">
        <f>IF(ISBLANK($AB262),"",
IF(AND($B262&gt;=VLOOKUP($AB262,$AP:$AS,3,0),$B262&lt;=VLOOKUP($AB262,$AP:$AS,4,0)),"","슬롯타입이상"))</f>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결사대의 활</v>
      </c>
      <c r="AL262">
        <v>1</v>
      </c>
      <c r="AM262" t="str">
        <f ca="1">IF(ROW()=2,AN262,OFFSET(AM262,-1,0)&amp;IF(LEN(AN262)=0,"",","&amp;AN262))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v>
      </c>
      <c r="AN262" t="str">
        <f ca="1">IF(AL262&lt;&gt;1,"",
"{"""&amp;A$1&amp;""":"&amp;A262
&amp;","""&amp;B$1&amp;""":"&amp;B262
&amp;IF(LEN(AA262)=0,"",","""&amp;AA$1&amp;""":"""&amp;AA262&amp;"""")
&amp;IF(LEN(AC262)=0,"",","""&amp;AC$1&amp;""":"""&amp;AC262&amp;"""")
&amp;IF(LEN(AD262)=0,"",","""&amp;AD$1&amp;""":"&amp;AD262)
&amp;IF(LEN(AE262)=0,"",","""&amp;AE$1&amp;""":"""&amp;AE262&amp;"""")
&amp;IF(LEN(AF262)=0,"",","""&amp;AF$1&amp;""":"&amp;AF262)
&amp;IF(LEN(AG262)=0,"",","""&amp;AG$1&amp;""":"&amp;AG262)&amp;"}")</f>
        <v>{"dy":27,"sl":0,"tp":"fe","vl":"Equip2101","cn":1,"pt":"GO","pr":1400}</v>
      </c>
    </row>
    <row r="263" spans="1:40">
      <c r="A263">
        <v>27</v>
      </c>
      <c r="B263">
        <v>1</v>
      </c>
      <c r="C263">
        <f>IF(B263&lt;=9,0,
IF(B263=10,1,2))</f>
        <v>0</v>
      </c>
      <c r="D263">
        <f ca="1">RAND()</f>
        <v>0.73904634691496951</v>
      </c>
      <c r="E263">
        <f ca="1">RAND()</f>
        <v>0.18197156065090869</v>
      </c>
      <c r="F263">
        <f ca="1">RAND()</f>
        <v>3.7533371713575403E-2</v>
      </c>
      <c r="G263">
        <f ca="1">RAND()</f>
        <v>0.83309550064669768</v>
      </c>
      <c r="H263">
        <f ca="1">RAND()</f>
        <v>0.44905143452791696</v>
      </c>
      <c r="I263">
        <f ca="1">RAND()</f>
        <v>0.63283747343125074</v>
      </c>
      <c r="M263" t="str">
        <f ca="1">IF(LEN(J263)&lt;&gt;0,J263,VLOOKUP(D263+$B263,$BJ:$BK,MATCH($BK$1,$BJ$1:$BK$1,0),1))</f>
        <v>지정 장비</v>
      </c>
      <c r="N263" t="str">
        <f ca="1">IF(LEN(K263)&lt;&gt;0,
  IF(LEN($J263)=0,"두 칸 모두 입력",
  IF($J263="지정 장비",K263,INDEX($CA:$CA,MATCH(K263,$CB:$CB,0)))),
IF($M263="삭제","삭제",
IF($M263="지정 장비",VLOOKUP($E263,OFFSET($BS:$BV,0,IF($B263=6,1,IF($B263=7,2,0))),MATCH($BV$1,OFFSET($BS$1:$BV$1,0,IF($B263=6,1,IF($B263=7,2,0))),0),1),
IF(OR($M263="캐릭터 상자 일반등급",$M263="캐릭터 상자 영웅등급"),"삭제",
IF(OR($M263="지정 캐릭터",$M263="지정 캐릭터 PP",IF(ISERROR(FIND("지정 캐릭터 LBP",$M263)),0,1)),
  IF(AND(OR($B263=10,$B263=11),$M263=OFFSET($M263,-1,0)),OFFSET(N263,-1,0),VLOOKUP($E263,$BZ:$CA,MATCH($CA$1,$BZ$1:$CA$1,0),1)),
IF(OR($M263="안 지정 캐릭터 영웅등급",$M263="안 지정 캐릭터 PP 일반등급",$M263="안 지정 캐릭터 PP 영웅등급"),
  IF(AND(OR($B263=10,$B263=11),$M263=OFFSET($M263,-1,0)),OFFSET(N263,-1,0),INT($E263*100000)),
"그외없음"))))))</f>
        <v>Equip1202</v>
      </c>
      <c r="O263">
        <f ca="1">IF(LEN(L263)&lt;&gt;0,
  IF(OR(LEN($J263)=0,LEN($K263)=0),"세 칸 모두 입력",L263),
IF($M263="삭제","삭제",
IF(OR($M263="지정 장비",$M263="캐릭터 상자 일반등급",$M263="캐릭터 상자 영웅등급",$M263="지정 캐릭터",IF(ISERROR(FIND("지정 캐릭터 LBP",$M263)),0,1),$M263="안 지정 캐릭터 영웅등급"),1,
IF($M263="지정 캐릭터 PP",
  IF(AND(OR($B263=10,$B263=11),$M263=OFFSET($M263,-1,0)),OFFSET(O263,-1,0),
    VLOOKUP($M263,$AP:$BB,MATCH($AX$1,$AP$1:$BB$1,0),0)+INT($E263*(VLOOKUP($M263,$AP:$BB,MATCH($AY$1,$AP$1:$BB$1,0),0)-VLOOKUP($M263,$AP:$BB,MATCH($AX$1,$AP$1:$BB$1,0),0)+1))),
IF(OR($M263="안 지정 캐릭터 PP 일반등급",$M263="안 지정 캐릭터 PP 영웅등급"),
  IF(AND(OR($B263=10,$B263=11),$M263=OFFSET($M263,-1,0)),OFFSET(O263,-1,0),
    VLOOKUP($M263,$AP:$BB,MATCH($AX$1,$AP$1:$BB$1,0),0)+INT($E263*(VLOOKUP($M263,$AP:$BB,MATCH($AY$1,$AP$1:$BB$1,0),0)-VLOOKUP($M263,$AP:$BB,MATCH($AX$1,$AP$1:$BB$1,0),0)+1))),
"그외없음")))))</f>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3100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ca="1">IF(OR(ISNUMBER(N263),N263="삭제",ISBLANK(N263)),"",
IF(LEFT(N263,5)="Equip",IF(MID(N263,7,1)="4","전설",""),
IF(LEFT(N263,5)="Actor",IF(MID(N263,7,1)="2","전설",""),
"그외없음")))</f>
        <v/>
      </c>
      <c r="U263" t="s">
        <v>82</v>
      </c>
      <c r="V263" t="s">
        <v>276</v>
      </c>
      <c r="W263">
        <v>1</v>
      </c>
      <c r="X263" t="s">
        <v>125</v>
      </c>
      <c r="Z263">
        <v>1400</v>
      </c>
      <c r="AA263" t="str">
        <f ca="1">IF(ISBLANK(AB263),"",
VLOOKUP(AB263,OFFSET(INDIRECT("$A:$B"),0,MATCH(AB$1&amp;"_Verify",INDIRECT("$1:$1"),0)-1),2,0)
)</f>
        <v>upn</v>
      </c>
      <c r="AB263" t="s">
        <v>92</v>
      </c>
      <c r="AC263">
        <v>46336</v>
      </c>
      <c r="AD263">
        <v>11</v>
      </c>
      <c r="AE263" t="s">
        <v>125</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IF(OR(ISNUMBER(AC263),AC263="삭제",ISBLANK(AC263)),"",
IF(LEFT(AC263,5)="Equip",IF(MID(AC263,7,1)="4","전설",""),
IF(LEFT(AC263,5)="Actor",IF(MID(AC263,7,1)="2","전설",""),
"그외없음")))</f>
        <v/>
      </c>
      <c r="AJ263" t="str">
        <f>IF(ISBLANK($AB263),"",
IF(AND($B263&gt;=VLOOKUP($AB263,$AP:$AS,3,0),$B263&lt;=VLOOKUP($AB263,$AP:$AS,4,0)),"","슬롯타입이상"))</f>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ca="1">IF(ROW()=2,AN263,OFFSET(AM263,-1,0)&amp;IF(LEN(AN263)=0,"",","&amp;AN263))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v>
      </c>
      <c r="AN263" t="str">
        <f ca="1">IF(AL263&lt;&gt;1,"",
"{"""&amp;A$1&amp;""":"&amp;A263
&amp;","""&amp;B$1&amp;""":"&amp;B263
&amp;IF(LEN(AA263)=0,"",","""&amp;AA$1&amp;""":"""&amp;AA263&amp;"""")
&amp;IF(LEN(AC263)=0,"",","""&amp;AC$1&amp;""":"""&amp;AC263&amp;"""")
&amp;IF(LEN(AD263)=0,"",","""&amp;AD$1&amp;""":"&amp;AD263)
&amp;IF(LEN(AE263)=0,"",","""&amp;AE$1&amp;""":"""&amp;AE263&amp;"""")
&amp;IF(LEN(AF263)=0,"",","""&amp;AF$1&amp;""":"&amp;AF263)
&amp;IF(LEN(AG263)=0,"",","""&amp;AG$1&amp;""":"&amp;AG263)&amp;"}")</f>
        <v>{"dy":27,"sl":1,"tp":"upn","vl":"46336","cn":11,"pt":"GO","pr":3300}</v>
      </c>
    </row>
    <row r="264" spans="1:40">
      <c r="A264">
        <v>27</v>
      </c>
      <c r="B264">
        <v>2</v>
      </c>
      <c r="C264">
        <f>IF(B264&lt;=9,0,
IF(B264=10,1,2))</f>
        <v>0</v>
      </c>
      <c r="D264">
        <f ca="1">RAND()</f>
        <v>0.32418394007474283</v>
      </c>
      <c r="E264">
        <f ca="1">RAND()</f>
        <v>0.76649959028649839</v>
      </c>
      <c r="F264">
        <f ca="1">RAND()</f>
        <v>0.31384233904540637</v>
      </c>
      <c r="G264">
        <f ca="1">RAND()</f>
        <v>0.98623247423224181</v>
      </c>
      <c r="H264">
        <f ca="1">RAND()</f>
        <v>0.77302593022800026</v>
      </c>
      <c r="I264">
        <f ca="1">RAND()</f>
        <v>0.554791284861198</v>
      </c>
      <c r="M264" t="str">
        <f ca="1">IF(LEN(J264)&lt;&gt;0,J264,VLOOKUP(D264+$B264,$BJ:$BK,MATCH($BK$1,$BJ$1:$BK$1,0),1))</f>
        <v>안 지정 캐릭터 PP 영웅등급</v>
      </c>
      <c r="N264">
        <f ca="1">IF(LEN(K264)&lt;&gt;0,
  IF(LEN($J264)=0,"두 칸 모두 입력",
  IF($J264="지정 장비",K264,INDEX($CA:$CA,MATCH(K264,$CB:$CB,0)))),
IF($M264="삭제","삭제",
IF($M264="지정 장비",VLOOKUP($E264,OFFSET($BS:$BV,0,IF($B264=6,1,IF($B264=7,2,0))),MATCH($BV$1,OFFSET($BS$1:$BV$1,0,IF($B264=6,1,IF($B264=7,2,0))),0),1),
IF(OR($M264="캐릭터 상자 일반등급",$M264="캐릭터 상자 영웅등급"),"삭제",
IF(OR($M264="지정 캐릭터",$M264="지정 캐릭터 PP",IF(ISERROR(FIND("지정 캐릭터 LBP",$M264)),0,1)),
  IF(AND(OR($B264=10,$B264=11),$M264=OFFSET($M264,-1,0)),OFFSET(N264,-1,0),VLOOKUP($E264,$BZ:$CA,MATCH($CA$1,$BZ$1:$CA$1,0),1)),
IF(OR($M264="안 지정 캐릭터 영웅등급",$M264="안 지정 캐릭터 PP 일반등급",$M264="안 지정 캐릭터 PP 영웅등급"),
  IF(AND(OR($B264=10,$B264=11),$M264=OFFSET($M264,-1,0)),OFFSET(N264,-1,0),INT($E264*100000)),
"그외없음"))))))</f>
        <v>76649</v>
      </c>
      <c r="O264">
        <f ca="1">IF(LEN(L264)&lt;&gt;0,
  IF(OR(LEN($J264)=0,LEN($K264)=0),"세 칸 모두 입력",L264),
IF($M264="삭제","삭제",
IF(OR($M264="지정 장비",$M264="캐릭터 상자 일반등급",$M264="캐릭터 상자 영웅등급",$M264="지정 캐릭터",IF(ISERROR(FIND("지정 캐릭터 LBP",$M264)),0,1),$M264="안 지정 캐릭터 영웅등급"),1,
IF($M264="지정 캐릭터 PP",
  IF(AND(OR($B264=10,$B264=11),$M264=OFFSET($M264,-1,0)),OFFSET(O264,-1,0),
    VLOOKUP($M264,$AP:$BB,MATCH($AX$1,$AP$1:$BB$1,0),0)+INT($E264*(VLOOKUP($M264,$AP:$BB,MATCH($AY$1,$AP$1:$BB$1,0),0)-VLOOKUP($M264,$AP:$BB,MATCH($AX$1,$AP$1:$BB$1,0),0)+1))),
IF(OR($M264="안 지정 캐릭터 PP 일반등급",$M264="안 지정 캐릭터 PP 영웅등급"),
  IF(AND(OR($B264=10,$B264=11),$M264=OFFSET($M264,-1,0)),OFFSET(O264,-1,0),
    VLOOKUP($M264,$AP:$BB,MATCH($AX$1,$AP$1:$BB$1,0),0)+INT($E264*(VLOOKUP($M264,$AP:$BB,MATCH($AY$1,$AP$1:$BB$1,0),0)-VLOOKUP($M264,$AP:$BB,MATCH($AX$1,$AP$1:$BB$1,0),0)+1))),
"그외없음")))))</f>
        <v>12</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3600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ca="1">IF(OR(ISNUMBER(N264),N264="삭제",ISBLANK(N264)),"",
IF(LEFT(N264,5)="Equip",IF(MID(N264,7,1)="4","전설",""),
IF(LEFT(N264,5)="Actor",IF(MID(N264,7,1)="2","전설",""),
"그외없음")))</f>
        <v/>
      </c>
      <c r="U264" t="s">
        <v>91</v>
      </c>
      <c r="V264">
        <v>15562</v>
      </c>
      <c r="W264">
        <v>9</v>
      </c>
      <c r="X264" t="s">
        <v>125</v>
      </c>
      <c r="Z264">
        <v>900</v>
      </c>
      <c r="AA264" t="str">
        <f ca="1">IF(ISBLANK(AB264),"",
VLOOKUP(AB264,OFFSET(INDIRECT("$A:$B"),0,MATCH(AB$1&amp;"_Verify",INDIRECT("$1:$1"),0)-1),2,0)
)</f>
        <v>fe</v>
      </c>
      <c r="AB264" t="s">
        <v>82</v>
      </c>
      <c r="AC264" t="s">
        <v>426</v>
      </c>
      <c r="AD264">
        <v>1</v>
      </c>
      <c r="AE264" t="s">
        <v>125</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IF(OR(ISNUMBER(AC264),AC264="삭제",ISBLANK(AC264)),"",
IF(LEFT(AC264,5)="Equip",IF(MID(AC264,7,1)="4","전설",""),
IF(LEFT(AC264,5)="Actor",IF(MID(AC264,7,1)="2","전설",""),
"그외없음")))</f>
        <v/>
      </c>
      <c r="AJ264" t="str">
        <f>IF(ISBLANK($AB264),"",
IF(AND($B264&gt;=VLOOKUP($AB264,$AP:$AS,3,0),$B264&lt;=VLOOKUP($AB264,$AP:$AS,4,0)),"","슬롯타입이상"))</f>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스켈레톤 쉴드</v>
      </c>
      <c r="AL264">
        <v>1</v>
      </c>
      <c r="AM264" t="str">
        <f ca="1">IF(ROW()=2,AN264,OFFSET(AM264,-1,0)&amp;IF(LEN(AN264)=0,"",","&amp;AN264))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v>
      </c>
      <c r="AN264" t="str">
        <f ca="1">IF(AL264&lt;&gt;1,"",
"{"""&amp;A$1&amp;""":"&amp;A264
&amp;","""&amp;B$1&amp;""":"&amp;B264
&amp;IF(LEN(AA264)=0,"",","""&amp;AA$1&amp;""":"""&amp;AA264&amp;"""")
&amp;IF(LEN(AC264)=0,"",","""&amp;AC$1&amp;""":"""&amp;AC264&amp;"""")
&amp;IF(LEN(AD264)=0,"",","""&amp;AD$1&amp;""":"&amp;AD264)
&amp;IF(LEN(AE264)=0,"",","""&amp;AE$1&amp;""":"""&amp;AE264&amp;"""")
&amp;IF(LEN(AF264)=0,"",","""&amp;AF$1&amp;""":"&amp;AF264)
&amp;IF(LEN(AG264)=0,"",","""&amp;AG$1&amp;""":"&amp;AG264)&amp;"}")</f>
        <v>{"dy":27,"sl":2,"tp":"fe","vl":"Equip7102","cn":1,"pt":"GO","pr":3200}</v>
      </c>
    </row>
    <row r="265" spans="1:40">
      <c r="A265">
        <v>27</v>
      </c>
      <c r="B265">
        <v>3</v>
      </c>
      <c r="C265">
        <f>IF(B265&lt;=9,0,
IF(B265=10,1,2))</f>
        <v>0</v>
      </c>
      <c r="D265">
        <f ca="1">RAND()</f>
        <v>0.75116968008772356</v>
      </c>
      <c r="E265">
        <f ca="1">RAND()</f>
        <v>0.40780727430280406</v>
      </c>
      <c r="F265">
        <f ca="1">RAND()</f>
        <v>0.75034883205669767</v>
      </c>
      <c r="G265">
        <f ca="1">RAND()</f>
        <v>0.43657385897880041</v>
      </c>
      <c r="H265">
        <f ca="1">RAND()</f>
        <v>0.31760758363585939</v>
      </c>
      <c r="I265">
        <f ca="1">RAND()</f>
        <v>0.80959971917426909</v>
      </c>
      <c r="M265" t="str">
        <f ca="1">IF(LEN(J265)&lt;&gt;0,J265,VLOOKUP(D265+$B265,$BJ:$BK,MATCH($BK$1,$BJ$1:$BK$1,0),1))</f>
        <v>안 지정 캐릭터 PP 일반등급</v>
      </c>
      <c r="N265">
        <f ca="1">IF(LEN(K265)&lt;&gt;0,
  IF(LEN($J265)=0,"두 칸 모두 입력",
  IF($J265="지정 장비",K265,INDEX($CA:$CA,MATCH(K265,$CB:$CB,0)))),
IF($M265="삭제","삭제",
IF($M265="지정 장비",VLOOKUP($E265,OFFSET($BS:$BV,0,IF($B265=6,1,IF($B265=7,2,0))),MATCH($BV$1,OFFSET($BS$1:$BV$1,0,IF($B265=6,1,IF($B265=7,2,0))),0),1),
IF(OR($M265="캐릭터 상자 일반등급",$M265="캐릭터 상자 영웅등급"),"삭제",
IF(OR($M265="지정 캐릭터",$M265="지정 캐릭터 PP",IF(ISERROR(FIND("지정 캐릭터 LBP",$M265)),0,1)),
  IF(AND(OR($B265=10,$B265=11),$M265=OFFSET($M265,-1,0)),OFFSET(N265,-1,0),VLOOKUP($E265,$BZ:$CA,MATCH($CA$1,$BZ$1:$CA$1,0),1)),
IF(OR($M265="안 지정 캐릭터 영웅등급",$M265="안 지정 캐릭터 PP 일반등급",$M265="안 지정 캐릭터 PP 영웅등급"),
  IF(AND(OR($B265=10,$B265=11),$M265=OFFSET($M265,-1,0)),OFFSET(N265,-1,0),INT($E265*100000)),
"그외없음"))))))</f>
        <v>40780</v>
      </c>
      <c r="O265">
        <f ca="1">IF(LEN(L265)&lt;&gt;0,
  IF(OR(LEN($J265)=0,LEN($K265)=0),"세 칸 모두 입력",L265),
IF($M265="삭제","삭제",
IF(OR($M265="지정 장비",$M265="캐릭터 상자 일반등급",$M265="캐릭터 상자 영웅등급",$M265="지정 캐릭터",IF(ISERROR(FIND("지정 캐릭터 LBP",$M265)),0,1),$M265="안 지정 캐릭터 영웅등급"),1,
IF($M265="지정 캐릭터 PP",
  IF(AND(OR($B265=10,$B265=11),$M265=OFFSET($M265,-1,0)),OFFSET(O265,-1,0),
    VLOOKUP($M265,$AP:$BB,MATCH($AX$1,$AP$1:$BB$1,0),0)+INT($E265*(VLOOKUP($M265,$AP:$BB,MATCH($AY$1,$AP$1:$BB$1,0),0)-VLOOKUP($M265,$AP:$BB,MATCH($AX$1,$AP$1:$BB$1,0),0)+1))),
IF(OR($M265="안 지정 캐릭터 PP 일반등급",$M265="안 지정 캐릭터 PP 영웅등급"),
  IF(AND(OR($B265=10,$B265=11),$M265=OFFSET($M265,-1,0)),OFFSET(O265,-1,0),
    VLOOKUP($M265,$AP:$BB,MATCH($AX$1,$AP$1:$BB$1,0),0)+INT($E265*(VLOOKUP($M265,$AP:$BB,MATCH($AY$1,$AP$1:$BB$1,0),0)-VLOOKUP($M265,$AP:$BB,MATCH($AX$1,$AP$1:$BB$1,0),0)+1))),
"그외없음")))))</f>
        <v>7</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2100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ca="1">IF(OR(ISNUMBER(N265),N265="삭제",ISBLANK(N265)),"",
IF(LEFT(N265,5)="Equip",IF(MID(N265,7,1)="4","전설",""),
IF(LEFT(N265,5)="Actor",IF(MID(N265,7,1)="2","전설",""),
"그외없음")))</f>
        <v/>
      </c>
      <c r="U265" t="s">
        <v>92</v>
      </c>
      <c r="V265">
        <v>43028</v>
      </c>
      <c r="W265">
        <v>11</v>
      </c>
      <c r="X265" t="s">
        <v>125</v>
      </c>
      <c r="Z265">
        <v>1100</v>
      </c>
      <c r="AA265" t="str">
        <f ca="1">IF(ISBLANK(AB265),"",
VLOOKUP(AB265,OFFSET(INDIRECT("$A:$B"),0,MATCH(AB$1&amp;"_Verify",INDIRECT("$1:$1"),0)-1),2,0)
)</f>
        <v>fe</v>
      </c>
      <c r="AB265" t="s">
        <v>82</v>
      </c>
      <c r="AC265" t="s">
        <v>463</v>
      </c>
      <c r="AD265">
        <v>1</v>
      </c>
      <c r="AE265" t="s">
        <v>129</v>
      </c>
      <c r="AG265">
        <v>15</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IF(OR(ISNUMBER(AC265),AC265="삭제",ISBLANK(AC265)),"",
IF(LEFT(AC265,5)="Equip",IF(MID(AC265,7,1)="4","전설",""),
IF(LEFT(AC265,5)="Actor",IF(MID(AC265,7,1)="2","전설",""),
"그외없음")))</f>
        <v/>
      </c>
      <c r="AJ265" t="str">
        <f>IF(ISBLANK($AB265),"",
IF(AND($B265&gt;=VLOOKUP($AB265,$AP:$AS,3,0),$B265&lt;=VLOOKUP($AB265,$AP:$AS,4,0)),"","슬롯타입이상"))</f>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더블 이퀄라이저</v>
      </c>
      <c r="AL265">
        <v>1</v>
      </c>
      <c r="AM265" t="str">
        <f ca="1">IF(ROW()=2,AN265,OFFSET(AM265,-1,0)&amp;IF(LEN(AN265)=0,"",","&amp;AN265))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v>
      </c>
      <c r="AN265" t="str">
        <f ca="1">IF(AL265&lt;&gt;1,"",
"{"""&amp;A$1&amp;""":"&amp;A265
&amp;","""&amp;B$1&amp;""":"&amp;B265
&amp;IF(LEN(AA265)=0,"",","""&amp;AA$1&amp;""":"""&amp;AA265&amp;"""")
&amp;IF(LEN(AC265)=0,"",","""&amp;AC$1&amp;""":"""&amp;AC265&amp;"""")
&amp;IF(LEN(AD265)=0,"",","""&amp;AD$1&amp;""":"&amp;AD265)
&amp;IF(LEN(AE265)=0,"",","""&amp;AE$1&amp;""":"""&amp;AE265&amp;"""")
&amp;IF(LEN(AF265)=0,"",","""&amp;AF$1&amp;""":"&amp;AF265)
&amp;IF(LEN(AG265)=0,"",","""&amp;AG$1&amp;""":"&amp;AG265)&amp;"}")</f>
        <v>{"dy":27,"sl":3,"tp":"fe","vl":"Equip6201","cn":1,"pt":"DI","pr":15}</v>
      </c>
    </row>
    <row r="266" spans="1:40">
      <c r="A266">
        <v>27</v>
      </c>
      <c r="B266">
        <v>4</v>
      </c>
      <c r="C266">
        <f>IF(B266&lt;=9,0,
IF(B266=10,1,2))</f>
        <v>0</v>
      </c>
      <c r="D266">
        <f ca="1">RAND()</f>
        <v>0.52228013107387716</v>
      </c>
      <c r="E266">
        <f ca="1">RAND()</f>
        <v>0.10647869222662798</v>
      </c>
      <c r="F266">
        <f ca="1">RAND()</f>
        <v>0.64212457572308901</v>
      </c>
      <c r="G266">
        <f ca="1">RAND()</f>
        <v>0.43028234339308713</v>
      </c>
      <c r="H266">
        <f ca="1">RAND()</f>
        <v>0.72128869165508203</v>
      </c>
      <c r="I266">
        <f ca="1">RAND()</f>
        <v>0.21469261757570923</v>
      </c>
      <c r="M266" t="str">
        <f ca="1">IF(LEN(J266)&lt;&gt;0,J266,VLOOKUP(D266+$B266,$BJ:$BK,MATCH($BK$1,$BJ$1:$BK$1,0),1))</f>
        <v>안 지정 캐릭터 PP 일반등급</v>
      </c>
      <c r="N266">
        <f ca="1">IF(LEN(K266)&lt;&gt;0,
  IF(LEN($J266)=0,"두 칸 모두 입력",
  IF($J266="지정 장비",K266,INDEX($CA:$CA,MATCH(K266,$CB:$CB,0)))),
IF($M266="삭제","삭제",
IF($M266="지정 장비",VLOOKUP($E266,OFFSET($BS:$BV,0,IF($B266=6,1,IF($B266=7,2,0))),MATCH($BV$1,OFFSET($BS$1:$BV$1,0,IF($B266=6,1,IF($B266=7,2,0))),0),1),
IF(OR($M266="캐릭터 상자 일반등급",$M266="캐릭터 상자 영웅등급"),"삭제",
IF(OR($M266="지정 캐릭터",$M266="지정 캐릭터 PP",IF(ISERROR(FIND("지정 캐릭터 LBP",$M266)),0,1)),
  IF(AND(OR($B266=10,$B266=11),$M266=OFFSET($M266,-1,0)),OFFSET(N266,-1,0),VLOOKUP($E266,$BZ:$CA,MATCH($CA$1,$BZ$1:$CA$1,0),1)),
IF(OR($M266="안 지정 캐릭터 영웅등급",$M266="안 지정 캐릭터 PP 일반등급",$M266="안 지정 캐릭터 PP 영웅등급"),
  IF(AND(OR($B266=10,$B266=11),$M266=OFFSET($M266,-1,0)),OFFSET(N266,-1,0),INT($E266*100000)),
"그외없음"))))))</f>
        <v>10647</v>
      </c>
      <c r="O266">
        <f ca="1">IF(LEN(L266)&lt;&gt;0,
  IF(OR(LEN($J266)=0,LEN($K266)=0),"세 칸 모두 입력",L266),
IF($M266="삭제","삭제",
IF(OR($M266="지정 장비",$M266="캐릭터 상자 일반등급",$M266="캐릭터 상자 영웅등급",$M266="지정 캐릭터",IF(ISERROR(FIND("지정 캐릭터 LBP",$M266)),0,1),$M266="안 지정 캐릭터 영웅등급"),1,
IF($M266="지정 캐릭터 PP",
  IF(AND(OR($B266=10,$B266=11),$M266=OFFSET($M266,-1,0)),OFFSET(O266,-1,0),
    VLOOKUP($M266,$AP:$BB,MATCH($AX$1,$AP$1:$BB$1,0),0)+INT($E266*(VLOOKUP($M266,$AP:$BB,MATCH($AY$1,$AP$1:$BB$1,0),0)-VLOOKUP($M266,$AP:$BB,MATCH($AX$1,$AP$1:$BB$1,0),0)+1))),
IF(OR($M266="안 지정 캐릭터 PP 일반등급",$M266="안 지정 캐릭터 PP 영웅등급"),
  IF(AND(OR($B266=10,$B266=11),$M266=OFFSET($M266,-1,0)),OFFSET(O266,-1,0),
    VLOOKUP($M266,$AP:$BB,MATCH($AX$1,$AP$1:$BB$1,0),0)+INT($E266*(VLOOKUP($M266,$AP:$BB,MATCH($AY$1,$AP$1:$BB$1,0),0)-VLOOKUP($M266,$AP:$BB,MATCH($AX$1,$AP$1:$BB$1,0),0)+1))),
"그외없음")))))</f>
        <v>4</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1200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ca="1">IF(OR(ISNUMBER(N266),N266="삭제",ISBLANK(N266)),"",
IF(LEFT(N266,5)="Equip",IF(MID(N266,7,1)="4","전설",""),
IF(LEFT(N266,5)="Actor",IF(MID(N266,7,1)="2","전설",""),
"그외없음")))</f>
        <v/>
      </c>
      <c r="U266" t="s">
        <v>92</v>
      </c>
      <c r="V266">
        <v>19175</v>
      </c>
      <c r="W266">
        <v>10</v>
      </c>
      <c r="X266" t="s">
        <v>125</v>
      </c>
      <c r="Z266">
        <v>1000</v>
      </c>
      <c r="AA266" t="str">
        <f ca="1">IF(ISBLANK(AB266),"",
VLOOKUP(AB266,OFFSET(INDIRECT("$A:$B"),0,MATCH(AB$1&amp;"_Verify",INDIRECT("$1:$1"),0)-1),2,0)
)</f>
        <v>upn</v>
      </c>
      <c r="AB266" t="s">
        <v>92</v>
      </c>
      <c r="AC266">
        <v>58093</v>
      </c>
      <c r="AD266">
        <v>12</v>
      </c>
      <c r="AE266" t="s">
        <v>125</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IF(OR(ISNUMBER(AC266),AC266="삭제",ISBLANK(AC266)),"",
IF(LEFT(AC266,5)="Equip",IF(MID(AC266,7,1)="4","전설",""),
IF(LEFT(AC266,5)="Actor",IF(MID(AC266,7,1)="2","전설",""),
"그외없음")))</f>
        <v/>
      </c>
      <c r="AJ266" t="str">
        <f>IF(ISBLANK($AB266),"",
IF(AND($B266&gt;=VLOOKUP($AB266,$AP:$AS,3,0),$B266&lt;=VLOOKUP($AB266,$AP:$AS,4,0)),"","슬롯타입이상"))</f>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ca="1">IF(ROW()=2,AN266,OFFSET(AM266,-1,0)&amp;IF(LEN(AN266)=0,"",","&amp;AN266))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v>
      </c>
      <c r="AN266" t="str">
        <f ca="1">IF(AL266&lt;&gt;1,"",
"{"""&amp;A$1&amp;""":"&amp;A266
&amp;","""&amp;B$1&amp;""":"&amp;B266
&amp;IF(LEN(AA266)=0,"",","""&amp;AA$1&amp;""":"""&amp;AA266&amp;"""")
&amp;IF(LEN(AC266)=0,"",","""&amp;AC$1&amp;""":"""&amp;AC266&amp;"""")
&amp;IF(LEN(AD266)=0,"",","""&amp;AD$1&amp;""":"&amp;AD266)
&amp;IF(LEN(AE266)=0,"",","""&amp;AE$1&amp;""":"""&amp;AE266&amp;"""")
&amp;IF(LEN(AF266)=0,"",","""&amp;AF$1&amp;""":"&amp;AF266)
&amp;IF(LEN(AG266)=0,"",","""&amp;AG$1&amp;""":"&amp;AG266)&amp;"}")</f>
        <v>{"dy":27,"sl":4,"tp":"upn","vl":"58093","cn":12,"pt":"GO","pr":3600}</v>
      </c>
    </row>
    <row r="267" spans="1:40">
      <c r="A267">
        <v>27</v>
      </c>
      <c r="B267">
        <v>5</v>
      </c>
      <c r="C267">
        <f>IF(B267&lt;=9,0,
IF(B267=10,1,2))</f>
        <v>0</v>
      </c>
      <c r="D267">
        <f ca="1">RAND()</f>
        <v>2.656866673540792E-2</v>
      </c>
      <c r="E267">
        <f ca="1">RAND()</f>
        <v>0.87295861529916507</v>
      </c>
      <c r="F267">
        <f ca="1">RAND()</f>
        <v>0.32389463919501693</v>
      </c>
      <c r="G267">
        <f ca="1">RAND()</f>
        <v>0.85044804725990131</v>
      </c>
      <c r="H267">
        <f ca="1">RAND()</f>
        <v>0.7931232156093615</v>
      </c>
      <c r="I267">
        <f ca="1">RAND()</f>
        <v>0.74731454551310472</v>
      </c>
      <c r="M267" t="str">
        <f ca="1">IF(LEN(J267)&lt;&gt;0,J267,VLOOKUP(D267+$B267,$BJ:$BK,MATCH($BK$1,$BJ$1:$BK$1,0),1))</f>
        <v>지정 장비</v>
      </c>
      <c r="N267" t="str">
        <f ca="1">IF(LEN(K267)&lt;&gt;0,
  IF(LEN($J267)=0,"두 칸 모두 입력",
  IF($J267="지정 장비",K267,INDEX($CA:$CA,MATCH(K267,$CB:$CB,0)))),
IF($M267="삭제","삭제",
IF($M267="지정 장비",VLOOKUP($E267,OFFSET($BS:$BV,0,IF($B267=6,1,IF($B267=7,2,0))),MATCH($BV$1,OFFSET($BS$1:$BV$1,0,IF($B267=6,1,IF($B267=7,2,0))),0),1),
IF(OR($M267="캐릭터 상자 일반등급",$M267="캐릭터 상자 영웅등급"),"삭제",
IF(OR($M267="지정 캐릭터",$M267="지정 캐릭터 PP",IF(ISERROR(FIND("지정 캐릭터 LBP",$M267)),0,1)),
  IF(AND(OR($B267=10,$B267=11),$M267=OFFSET($M267,-1,0)),OFFSET(N267,-1,0),VLOOKUP($E267,$BZ:$CA,MATCH($CA$1,$BZ$1:$CA$1,0),1)),
IF(OR($M267="안 지정 캐릭터 영웅등급",$M267="안 지정 캐릭터 PP 일반등급",$M267="안 지정 캐릭터 PP 영웅등급"),
  IF(AND(OR($B267=10,$B267=11),$M267=OFFSET($M267,-1,0)),OFFSET(N267,-1,0),INT($E267*100000)),
"그외없음"))))))</f>
        <v>Equip7301</v>
      </c>
      <c r="O267">
        <f ca="1">IF(LEN(L267)&lt;&gt;0,
  IF(OR(LEN($J267)=0,LEN($K267)=0),"세 칸 모두 입력",L267),
IF($M267="삭제","삭제",
IF(OR($M267="지정 장비",$M267="캐릭터 상자 일반등급",$M267="캐릭터 상자 영웅등급",$M267="지정 캐릭터",IF(ISERROR(FIND("지정 캐릭터 LBP",$M267)),0,1),$M267="안 지정 캐릭터 영웅등급"),1,
IF($M267="지정 캐릭터 PP",
  IF(AND(OR($B267=10,$B267=11),$M267=OFFSET($M267,-1,0)),OFFSET(O267,-1,0),
    VLOOKUP($M267,$AP:$BB,MATCH($AX$1,$AP$1:$BB$1,0),0)+INT($E267*(VLOOKUP($M267,$AP:$BB,MATCH($AY$1,$AP$1:$BB$1,0),0)-VLOOKUP($M267,$AP:$BB,MATCH($AX$1,$AP$1:$BB$1,0),0)+1))),
IF(OR($M267="안 지정 캐릭터 PP 일반등급",$M267="안 지정 캐릭터 PP 영웅등급"),
  IF(AND(OR($B267=10,$B267=11),$M267=OFFSET($M267,-1,0)),OFFSET(O267,-1,0),
    VLOOKUP($M267,$AP:$BB,MATCH($AX$1,$AP$1:$BB$1,0),0)+INT($E267*(VLOOKUP($M267,$AP:$BB,MATCH($AY$1,$AP$1:$BB$1,0),0)-VLOOKUP($M267,$AP:$BB,MATCH($AX$1,$AP$1:$BB$1,0),0)+1))),
"그외없음")))))</f>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22800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ca="1">IF(OR(ISNUMBER(N267),N267="삭제",ISBLANK(N267)),"",
IF(LEFT(N267,5)="Equip",IF(MID(N267,7,1)="4","전설",""),
IF(LEFT(N267,5)="Actor",IF(MID(N267,7,1)="2","전설",""),
"그외없음")))</f>
        <v/>
      </c>
      <c r="U267" t="s">
        <v>91</v>
      </c>
      <c r="V267">
        <v>73986</v>
      </c>
      <c r="W267">
        <v>13</v>
      </c>
      <c r="X267" t="s">
        <v>125</v>
      </c>
      <c r="Z267">
        <v>1300</v>
      </c>
      <c r="AA267" t="str">
        <f ca="1">IF(ISBLANK(AB267),"",
VLOOKUP(AB267,OFFSET(INDIRECT("$A:$B"),0,MATCH(AB$1&amp;"_Verify",INDIRECT("$1:$1"),0)-1),2,0)
)</f>
        <v>fe</v>
      </c>
      <c r="AB267" t="s">
        <v>82</v>
      </c>
      <c r="AC267" t="s">
        <v>427</v>
      </c>
      <c r="AD267">
        <v>1</v>
      </c>
      <c r="AE267" t="s">
        <v>125</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IF(OR(ISNUMBER(AC267),AC267="삭제",ISBLANK(AC267)),"",
IF(LEFT(AC267,5)="Equip",IF(MID(AC267,7,1)="4","전설",""),
IF(LEFT(AC267,5)="Actor",IF(MID(AC267,7,1)="2","전설",""),
"그외없음")))</f>
        <v/>
      </c>
      <c r="AJ267" t="str">
        <f>IF(ISBLANK($AB267),"",
IF(AND($B267&gt;=VLOOKUP($AB267,$AP:$AS,3,0),$B267&lt;=VLOOKUP($AB267,$AP:$AS,4,0)),"","슬롯타입이상"))</f>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SMG28</v>
      </c>
      <c r="AL267">
        <v>1</v>
      </c>
      <c r="AM267" t="str">
        <f ca="1">IF(ROW()=2,AN267,OFFSET(AM267,-1,0)&amp;IF(LEN(AN267)=0,"",","&amp;AN267))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v>
      </c>
      <c r="AN267" t="str">
        <f ca="1">IF(AL267&lt;&gt;1,"",
"{"""&amp;A$1&amp;""":"&amp;A267
&amp;","""&amp;B$1&amp;""":"&amp;B267
&amp;IF(LEN(AA267)=0,"",","""&amp;AA$1&amp;""":"""&amp;AA267&amp;"""")
&amp;IF(LEN(AC267)=0,"",","""&amp;AC$1&amp;""":"""&amp;AC267&amp;"""")
&amp;IF(LEN(AD267)=0,"",","""&amp;AD$1&amp;""":"&amp;AD267)
&amp;IF(LEN(AE267)=0,"",","""&amp;AE$1&amp;""":"""&amp;AE267&amp;"""")
&amp;IF(LEN(AF267)=0,"",","""&amp;AF$1&amp;""":"&amp;AF267)
&amp;IF(LEN(AG267)=0,"",","""&amp;AG$1&amp;""":"&amp;AG267)&amp;"}")</f>
        <v>{"dy":27,"sl":5,"tp":"fe","vl":"Equip6002","cn":1,"pt":"GO","pr":2200}</v>
      </c>
    </row>
    <row r="268" spans="1:40">
      <c r="A268">
        <v>27</v>
      </c>
      <c r="B268">
        <v>6</v>
      </c>
      <c r="C268">
        <f>IF(B268&lt;=9,0,
IF(B268=10,1,2))</f>
        <v>0</v>
      </c>
      <c r="D268">
        <f ca="1">RAND()</f>
        <v>0.99592747331671672</v>
      </c>
      <c r="E268">
        <f ca="1">RAND()</f>
        <v>0.95554161593503051</v>
      </c>
      <c r="F268">
        <f ca="1">RAND()</f>
        <v>0.7917068535725007</v>
      </c>
      <c r="G268">
        <f ca="1">RAND()</f>
        <v>0.15290202225783833</v>
      </c>
      <c r="H268">
        <f ca="1">RAND()</f>
        <v>0.49309983346429653</v>
      </c>
      <c r="I268">
        <f ca="1">RAND()</f>
        <v>0.34718595429864996</v>
      </c>
      <c r="M268" t="str">
        <f ca="1">IF(LEN(J268)&lt;&gt;0,J268,VLOOKUP(D268+$B268,$BJ:$BK,MATCH($BK$1,$BJ$1:$BK$1,0),1))</f>
        <v>지정 장비</v>
      </c>
      <c r="N268" t="str">
        <f ca="1">IF(LEN(K268)&lt;&gt;0,
  IF(LEN($J268)=0,"두 칸 모두 입력",
  IF($J268="지정 장비",K268,INDEX($CA:$CA,MATCH(K268,$CB:$CB,0)))),
IF($M268="삭제","삭제",
IF($M268="지정 장비",VLOOKUP($E268,OFFSET($BS:$BV,0,IF($B268=6,1,IF($B268=7,2,0))),MATCH($BV$1,OFFSET($BS$1:$BV$1,0,IF($B268=6,1,IF($B268=7,2,0))),0),1),
IF(OR($M268="캐릭터 상자 일반등급",$M268="캐릭터 상자 영웅등급"),"삭제",
IF(OR($M268="지정 캐릭터",$M268="지정 캐릭터 PP",IF(ISERROR(FIND("지정 캐릭터 LBP",$M268)),0,1)),
  IF(AND(OR($B268=10,$B268=11),$M268=OFFSET($M268,-1,0)),OFFSET(N268,-1,0),VLOOKUP($E268,$BZ:$CA,MATCH($CA$1,$BZ$1:$CA$1,0),1)),
IF(OR($M268="안 지정 캐릭터 영웅등급",$M268="안 지정 캐릭터 PP 일반등급",$M268="안 지정 캐릭터 PP 영웅등급"),
  IF(AND(OR($B268=10,$B268=11),$M268=OFFSET($M268,-1,0)),OFFSET(N268,-1,0),INT($E268*100000)),
"그외없음"))))))</f>
        <v>Equip8102</v>
      </c>
      <c r="O268">
        <f ca="1">IF(LEN(L268)&lt;&gt;0,
  IF(OR(LEN($J268)=0,LEN($K268)=0),"세 칸 모두 입력",L268),
IF($M268="삭제","삭제",
IF(OR($M268="지정 장비",$M268="캐릭터 상자 일반등급",$M268="캐릭터 상자 영웅등급",$M268="지정 캐릭터",IF(ISERROR(FIND("지정 캐릭터 LBP",$M268)),0,1),$M268="안 지정 캐릭터 영웅등급"),1,
IF($M268="지정 캐릭터 PP",
  IF(AND(OR($B268=10,$B268=11),$M268=OFFSET($M268,-1,0)),OFFSET(O268,-1,0),
    VLOOKUP($M268,$AP:$BB,MATCH($AX$1,$AP$1:$BB$1,0),0)+INT($E268*(VLOOKUP($M268,$AP:$BB,MATCH($AY$1,$AP$1:$BB$1,0),0)-VLOOKUP($M268,$AP:$BB,MATCH($AX$1,$AP$1:$BB$1,0),0)+1))),
IF(OR($M268="안 지정 캐릭터 PP 일반등급",$M268="안 지정 캐릭터 PP 영웅등급"),
  IF(AND(OR($B268=10,$B268=11),$M268=OFFSET($M268,-1,0)),OFFSET(O268,-1,0),
    VLOOKUP($M268,$AP:$BB,MATCH($AX$1,$AP$1:$BB$1,0),0)+INT($E268*(VLOOKUP($M268,$AP:$BB,MATCH($AY$1,$AP$1:$BB$1,0),0)-VLOOKUP($M268,$AP:$BB,MATCH($AX$1,$AP$1:$BB$1,0),0)+1))),
"그외없음")))))</f>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7800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ca="1">IF(OR(ISNUMBER(N268),N268="삭제",ISBLANK(N268)),"",
IF(LEFT(N268,5)="Equip",IF(MID(N268,7,1)="4","전설",""),
IF(LEFT(N268,5)="Actor",IF(MID(N268,7,1)="2","전설",""),
"그외없음")))</f>
        <v/>
      </c>
      <c r="U268" t="s">
        <v>82</v>
      </c>
      <c r="V268" t="s">
        <v>243</v>
      </c>
      <c r="W268">
        <v>1</v>
      </c>
      <c r="X268" t="s">
        <v>125</v>
      </c>
      <c r="Z268">
        <v>600</v>
      </c>
      <c r="AA268" t="str">
        <f ca="1">IF(ISBLANK(AB268),"",
VLOOKUP(AB268,OFFSET(INDIRECT("$A:$B"),0,MATCH(AB$1&amp;"_Verify",INDIRECT("$1:$1"),0)-1),2,0)
)</f>
        <v>fe</v>
      </c>
      <c r="AB268" t="s">
        <v>82</v>
      </c>
      <c r="AC268" t="s">
        <v>428</v>
      </c>
      <c r="AD268">
        <v>1</v>
      </c>
      <c r="AE268" t="s">
        <v>125</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IF(OR(ISNUMBER(AC268),AC268="삭제",ISBLANK(AC268)),"",
IF(LEFT(AC268,5)="Equip",IF(MID(AC268,7,1)="4","전설",""),
IF(LEFT(AC268,5)="Actor",IF(MID(AC268,7,1)="2","전설",""),
"그외없음")))</f>
        <v/>
      </c>
      <c r="AJ268" t="str">
        <f>IF(ISBLANK($AB268),"",
IF(AND($B268&gt;=VLOOKUP($AB268,$AP:$AS,3,0),$B268&lt;=VLOOKUP($AB268,$AP:$AS,4,0)),"","슬롯타입이상"))</f>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M29 그레이트소드</v>
      </c>
      <c r="AL268">
        <v>1</v>
      </c>
      <c r="AM268" t="str">
        <f ca="1">IF(ROW()=2,AN268,OFFSET(AM268,-1,0)&amp;IF(LEN(AN268)=0,"",","&amp;AN268))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v>
      </c>
      <c r="AN268" t="str">
        <f ca="1">IF(AL268&lt;&gt;1,"",
"{"""&amp;A$1&amp;""":"&amp;A268
&amp;","""&amp;B$1&amp;""":"&amp;B268
&amp;IF(LEN(AA268)=0,"",","""&amp;AA$1&amp;""":"""&amp;AA268&amp;"""")
&amp;IF(LEN(AC268)=0,"",","""&amp;AC$1&amp;""":"""&amp;AC268&amp;"""")
&amp;IF(LEN(AD268)=0,"",","""&amp;AD$1&amp;""":"&amp;AD268)
&amp;IF(LEN(AE268)=0,"",","""&amp;AE$1&amp;""":"""&amp;AE268&amp;"""")
&amp;IF(LEN(AF268)=0,"",","""&amp;AF$1&amp;""":"&amp;AF268)
&amp;IF(LEN(AG268)=0,"",","""&amp;AG$1&amp;""":"&amp;AG268)&amp;"}")</f>
        <v>{"dy":27,"sl":6,"tp":"fe","vl":"Equip8201","cn":1,"pt":"GO","pr":29100}</v>
      </c>
    </row>
    <row r="269" spans="1:40">
      <c r="A269">
        <v>27</v>
      </c>
      <c r="B269">
        <v>7</v>
      </c>
      <c r="C269">
        <f>IF(B269&lt;=9,0,
IF(B269=10,1,2))</f>
        <v>0</v>
      </c>
      <c r="D269">
        <f ca="1">RAND()</f>
        <v>0.33556051897100669</v>
      </c>
      <c r="E269">
        <f ca="1">RAND()</f>
        <v>9.5229173185242821E-3</v>
      </c>
      <c r="F269">
        <f ca="1">RAND()</f>
        <v>0.39196268060651407</v>
      </c>
      <c r="G269">
        <f ca="1">RAND()</f>
        <v>0.13570617297461751</v>
      </c>
      <c r="H269">
        <f ca="1">RAND()</f>
        <v>5.7798045291176492E-2</v>
      </c>
      <c r="I269">
        <f ca="1">RAND()</f>
        <v>0.21133156179497314</v>
      </c>
      <c r="M269" t="str">
        <f ca="1">IF(LEN(J269)&lt;&gt;0,J269,VLOOKUP(D269+$B269,$BJ:$BK,MATCH($BK$1,$BJ$1:$BK$1,0),1))</f>
        <v>지정 장비</v>
      </c>
      <c r="N269" t="str">
        <f ca="1">IF(LEN(K269)&lt;&gt;0,
  IF(LEN($J269)=0,"두 칸 모두 입력",
  IF($J269="지정 장비",K269,INDEX($CA:$CA,MATCH(K269,$CB:$CB,0)))),
IF($M269="삭제","삭제",
IF($M269="지정 장비",VLOOKUP($E269,OFFSET($BS:$BV,0,IF($B269=6,1,IF($B269=7,2,0))),MATCH($BV$1,OFFSET($BS$1:$BV$1,0,IF($B269=6,1,IF($B269=7,2,0))),0),1),
IF(OR($M269="캐릭터 상자 일반등급",$M269="캐릭터 상자 영웅등급"),"삭제",
IF(OR($M269="지정 캐릭터",$M269="지정 캐릭터 PP",IF(ISERROR(FIND("지정 캐릭터 LBP",$M269)),0,1)),
  IF(AND(OR($B269=10,$B269=11),$M269=OFFSET($M269,-1,0)),OFFSET(N269,-1,0),VLOOKUP($E269,$BZ:$CA,MATCH($CA$1,$BZ$1:$CA$1,0),1)),
IF(OR($M269="안 지정 캐릭터 영웅등급",$M269="안 지정 캐릭터 PP 일반등급",$M269="안 지정 캐릭터 PP 영웅등급"),
  IF(AND(OR($B269=10,$B269=11),$M269=OFFSET($M269,-1,0)),OFFSET(N269,-1,0),INT($E269*100000)),
"그외없음"))))))</f>
        <v>Equip0001</v>
      </c>
      <c r="O269">
        <f ca="1">IF(LEN(L269)&lt;&gt;0,
  IF(OR(LEN($J269)=0,LEN($K269)=0),"세 칸 모두 입력",L269),
IF($M269="삭제","삭제",
IF(OR($M269="지정 장비",$M269="캐릭터 상자 일반등급",$M269="캐릭터 상자 영웅등급",$M269="지정 캐릭터",IF(ISERROR(FIND("지정 캐릭터 LBP",$M269)),0,1),$M269="안 지정 캐릭터 영웅등급"),1,
IF($M269="지정 캐릭터 PP",
  IF(AND(OR($B269=10,$B269=11),$M269=OFFSET($M269,-1,0)),OFFSET(O269,-1,0),
    VLOOKUP($M269,$AP:$BB,MATCH($AX$1,$AP$1:$BB$1,0),0)+INT($E269*(VLOOKUP($M269,$AP:$BB,MATCH($AY$1,$AP$1:$BB$1,0),0)-VLOOKUP($M269,$AP:$BB,MATCH($AX$1,$AP$1:$BB$1,0),0)+1))),
IF(OR($M269="안 지정 캐릭터 PP 일반등급",$M269="안 지정 캐릭터 PP 영웅등급"),
  IF(AND(OR($B269=10,$B269=11),$M269=OFFSET($M269,-1,0)),OFFSET(O269,-1,0),
    VLOOKUP($M269,$AP:$BB,MATCH($AX$1,$AP$1:$BB$1,0),0)+INT($E269*(VLOOKUP($M269,$AP:$BB,MATCH($AY$1,$AP$1:$BB$1,0),0)-VLOOKUP($M269,$AP:$BB,MATCH($AX$1,$AP$1:$BB$1,0),0)+1))),
"그외없음")))))</f>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600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ca="1">IF(OR(ISNUMBER(N269),N269="삭제",ISBLANK(N269)),"",
IF(LEFT(N269,5)="Equip",IF(MID(N269,7,1)="4","전설",""),
IF(LEFT(N269,5)="Actor",IF(MID(N269,7,1)="2","전설",""),
"그외없음")))</f>
        <v/>
      </c>
      <c r="U269" t="s">
        <v>82</v>
      </c>
      <c r="V269" t="s">
        <v>198</v>
      </c>
      <c r="W269">
        <v>1</v>
      </c>
      <c r="X269" t="s">
        <v>125</v>
      </c>
      <c r="Z269">
        <v>74600</v>
      </c>
      <c r="AA269" t="str">
        <f ca="1">IF(ISBLANK(AB269),"",
VLOOKUP(AB269,OFFSET(INDIRECT("$A:$B"),0,MATCH(AB$1&amp;"_Verify",INDIRECT("$1:$1"),0)-1),2,0)
)</f>
        <v>uph</v>
      </c>
      <c r="AB269" t="s">
        <v>91</v>
      </c>
      <c r="AC269">
        <v>34952</v>
      </c>
      <c r="AD269">
        <v>11</v>
      </c>
      <c r="AE269" t="s">
        <v>420</v>
      </c>
      <c r="AG269">
        <v>3</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IF(OR(ISNUMBER(AC269),AC269="삭제",ISBLANK(AC269)),"",
IF(LEFT(AC269,5)="Equip",IF(MID(AC269,7,1)="4","전설",""),
IF(LEFT(AC269,5)="Actor",IF(MID(AC269,7,1)="2","전설",""),
"그외없음")))</f>
        <v/>
      </c>
      <c r="AJ269" t="str">
        <f>IF(ISBLANK($AB269),"",
IF(AND($B269&gt;=VLOOKUP($AB269,$AP:$AS,3,0),$B269&lt;=VLOOKUP($AB269,$AP:$AS,4,0)),"","슬롯타입이상"))</f>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ca="1">IF(ROW()=2,AN269,OFFSET(AM269,-1,0)&amp;IF(LEN(AN269)=0,"",","&amp;AN269))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v>
      </c>
      <c r="AN269" t="str">
        <f ca="1">IF(AL269&lt;&gt;1,"",
"{"""&amp;A$1&amp;""":"&amp;A269
&amp;","""&amp;B$1&amp;""":"&amp;B269
&amp;IF(LEN(AA269)=0,"",","""&amp;AA$1&amp;""":"""&amp;AA269&amp;"""")
&amp;IF(LEN(AC269)=0,"",","""&amp;AC$1&amp;""":"""&amp;AC269&amp;"""")
&amp;IF(LEN(AD269)=0,"",","""&amp;AD$1&amp;""":"&amp;AD269)
&amp;IF(LEN(AE269)=0,"",","""&amp;AE$1&amp;""":"""&amp;AE269&amp;"""")
&amp;IF(LEN(AF269)=0,"",","""&amp;AF$1&amp;""":"&amp;AF269)
&amp;IF(LEN(AG269)=0,"",","""&amp;AG$1&amp;""":"&amp;AG269)&amp;"}")</f>
        <v>{"dy":27,"sl":7,"tp":"uph","vl":"34952","cn":11,"pt":"DI","pr":3}</v>
      </c>
    </row>
    <row r="270" spans="1:40">
      <c r="A270">
        <v>27</v>
      </c>
      <c r="B270">
        <v>8</v>
      </c>
      <c r="C270">
        <f>IF(B270&lt;=9,0,
IF(B270=10,1,2))</f>
        <v>0</v>
      </c>
      <c r="D270">
        <f ca="1">RAND()</f>
        <v>0.3561032459920076</v>
      </c>
      <c r="E270">
        <f ca="1">RAND()</f>
        <v>0.18367920741582555</v>
      </c>
      <c r="F270">
        <f ca="1">RAND()</f>
        <v>0.61544570165410328</v>
      </c>
      <c r="G270">
        <f ca="1">RAND()</f>
        <v>4.2752600759377923E-2</v>
      </c>
      <c r="H270">
        <f ca="1">RAND()</f>
        <v>9.1316414243480137E-2</v>
      </c>
      <c r="I270">
        <f ca="1">RAND()</f>
        <v>0.31908201753704268</v>
      </c>
      <c r="M270" t="str">
        <f ca="1">IF(LEN(J270)&lt;&gt;0,J270,VLOOKUP(D270+$B270,$BJ:$BK,MATCH($BK$1,$BJ$1:$BK$1,0),1))</f>
        <v>삭제</v>
      </c>
      <c r="N270" t="str">
        <f ca="1">IF(LEN(K270)&lt;&gt;0,
  IF(LEN($J270)=0,"두 칸 모두 입력",
  IF($J270="지정 장비",K270,INDEX($CA:$CA,MATCH(K270,$CB:$CB,0)))),
IF($M270="삭제","삭제",
IF($M270="지정 장비",VLOOKUP($E270,OFFSET($BS:$BV,0,IF($B270=6,1,IF($B270=7,2,0))),MATCH($BV$1,OFFSET($BS$1:$BV$1,0,IF($B270=6,1,IF($B270=7,2,0))),0),1),
IF(OR($M270="캐릭터 상자 일반등급",$M270="캐릭터 상자 영웅등급"),"삭제",
IF(OR($M270="지정 캐릭터",$M270="지정 캐릭터 PP",IF(ISERROR(FIND("지정 캐릭터 LBP",$M270)),0,1)),
  IF(AND(OR($B270=10,$B270=11),$M270=OFFSET($M270,-1,0)),OFFSET(N270,-1,0),VLOOKUP($E270,$BZ:$CA,MATCH($CA$1,$BZ$1:$CA$1,0),1)),
IF(OR($M270="안 지정 캐릭터 영웅등급",$M270="안 지정 캐릭터 PP 일반등급",$M270="안 지정 캐릭터 PP 영웅등급"),
  IF(AND(OR($B270=10,$B270=11),$M270=OFFSET($M270,-1,0)),OFFSET(N270,-1,0),INT($E270*100000)),
"그외없음"))))))</f>
        <v>삭제</v>
      </c>
      <c r="O270" t="str">
        <f ca="1">IF(LEN(L270)&lt;&gt;0,
  IF(OR(LEN($J270)=0,LEN($K270)=0),"세 칸 모두 입력",L270),
IF($M270="삭제","삭제",
IF(OR($M270="지정 장비",$M270="캐릭터 상자 일반등급",$M270="캐릭터 상자 영웅등급",$M270="지정 캐릭터",IF(ISERROR(FIND("지정 캐릭터 LBP",$M270)),0,1),$M270="안 지정 캐릭터 영웅등급"),1,
IF($M270="지정 캐릭터 PP",
  IF(AND(OR($B270=10,$B270=11),$M270=OFFSET($M270,-1,0)),OFFSET(O270,-1,0),
    VLOOKUP($M270,$AP:$BB,MATCH($AX$1,$AP$1:$BB$1,0),0)+INT($E270*(VLOOKUP($M270,$AP:$BB,MATCH($AY$1,$AP$1:$BB$1,0),0)-VLOOKUP($M270,$AP:$BB,MATCH($AX$1,$AP$1:$BB$1,0),0)+1))),
IF(OR($M270="안 지정 캐릭터 PP 일반등급",$M270="안 지정 캐릭터 PP 영웅등급"),
  IF(AND(OR($B270=10,$B270=11),$M270=OFFSET($M270,-1,0)),OFFSET(O270,-1,0),
    VLOOKUP($M270,$AP:$BB,MATCH($AX$1,$AP$1:$BB$1,0),0)+INT($E270*(VLOOKUP($M270,$AP:$BB,MATCH($AY$1,$AP$1:$BB$1,0),0)-VLOOKUP($M270,$AP:$BB,MATCH($AX$1,$AP$1:$BB$1,0),0)+1))),
"그외없음")))))</f>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ca="1">IF(OR(ISNUMBER(N270),N270="삭제",ISBLANK(N270)),"",
IF(LEFT(N270,5)="Equip",IF(MID(N270,7,1)="4","전설",""),
IF(LEFT(N270,5)="Actor",IF(MID(N270,7,1)="2","전설",""),
"그외없음")))</f>
        <v/>
      </c>
      <c r="AA270" t="str">
        <f ca="1">IF(ISBLANK(AB270),"",
VLOOKUP(AB270,OFFSET(INDIRECT("$A:$B"),0,MATCH(AB$1&amp;"_Verify",INDIRECT("$1:$1"),0)-1),2,0)
)</f>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IF(OR(ISNUMBER(AC270),AC270="삭제",ISBLANK(AC270)),"",
IF(LEFT(AC270,5)="Equip",IF(MID(AC270,7,1)="4","전설",""),
IF(LEFT(AC270,5)="Actor",IF(MID(AC270,7,1)="2","전설",""),
"그외없음")))</f>
        <v/>
      </c>
      <c r="AJ270" t="str">
        <f>IF(ISBLANK($AB270),"",
IF(AND($B270&gt;=VLOOKUP($AB270,$AP:$AS,3,0),$B270&lt;=VLOOKUP($AB270,$AP:$AS,4,0)),"","슬롯타입이상"))</f>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ca="1">IF(ROW()=2,AN270,OFFSET(AM270,-1,0)&amp;IF(LEN(AN270)=0,"",","&amp;AN270))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v>
      </c>
      <c r="AN270" t="str">
        <f ca="1">IF(AL270&lt;&gt;1,"",
"{"""&amp;A$1&amp;""":"&amp;A270
&amp;","""&amp;B$1&amp;""":"&amp;B270
&amp;IF(LEN(AA270)=0,"",","""&amp;AA$1&amp;""":"""&amp;AA270&amp;"""")
&amp;IF(LEN(AC270)=0,"",","""&amp;AC$1&amp;""":"""&amp;AC270&amp;"""")
&amp;IF(LEN(AD270)=0,"",","""&amp;AD$1&amp;""":"&amp;AD270)
&amp;IF(LEN(AE270)=0,"",","""&amp;AE$1&amp;""":"""&amp;AE270&amp;"""")
&amp;IF(LEN(AF270)=0,"",","""&amp;AF$1&amp;""":"&amp;AF270)
&amp;IF(LEN(AG270)=0,"",","""&amp;AG$1&amp;""":"&amp;AG270)&amp;"}")</f>
        <v>{"dy":27,"sl":8}</v>
      </c>
    </row>
    <row r="271" spans="1:40">
      <c r="A271">
        <v>27</v>
      </c>
      <c r="B271">
        <v>9</v>
      </c>
      <c r="C271">
        <f>IF(B271&lt;=9,0,
IF(B271=10,1,2))</f>
        <v>0</v>
      </c>
      <c r="D271">
        <f ca="1">RAND()</f>
        <v>0.33794597149174388</v>
      </c>
      <c r="E271">
        <f ca="1">RAND()</f>
        <v>0.56116033774826013</v>
      </c>
      <c r="F271">
        <f ca="1">RAND()</f>
        <v>0.20628303017658045</v>
      </c>
      <c r="G271">
        <f ca="1">RAND()</f>
        <v>0.57885512090274216</v>
      </c>
      <c r="H271">
        <f ca="1">RAND()</f>
        <v>0.62373952203195449</v>
      </c>
      <c r="I271">
        <f ca="1">RAND()</f>
        <v>0.82780768262299709</v>
      </c>
      <c r="M271" t="str">
        <f ca="1">IF(LEN(J271)&lt;&gt;0,J271,VLOOKUP(D271+$B271,$BJ:$BK,MATCH($BK$1,$BJ$1:$BK$1,0),1))</f>
        <v>삭제</v>
      </c>
      <c r="N271" t="str">
        <f ca="1">IF(LEN(K271)&lt;&gt;0,
  IF(LEN($J271)=0,"두 칸 모두 입력",
  IF($J271="지정 장비",K271,INDEX($CA:$CA,MATCH(K271,$CB:$CB,0)))),
IF($M271="삭제","삭제",
IF($M271="지정 장비",VLOOKUP($E271,OFFSET($BS:$BV,0,IF($B271=6,1,IF($B271=7,2,0))),MATCH($BV$1,OFFSET($BS$1:$BV$1,0,IF($B271=6,1,IF($B271=7,2,0))),0),1),
IF(OR($M271="캐릭터 상자 일반등급",$M271="캐릭터 상자 영웅등급"),"삭제",
IF(OR($M271="지정 캐릭터",$M271="지정 캐릭터 PP",IF(ISERROR(FIND("지정 캐릭터 LBP",$M271)),0,1)),
  IF(AND(OR($B271=10,$B271=11),$M271=OFFSET($M271,-1,0)),OFFSET(N271,-1,0),VLOOKUP($E271,$BZ:$CA,MATCH($CA$1,$BZ$1:$CA$1,0),1)),
IF(OR($M271="안 지정 캐릭터 영웅등급",$M271="안 지정 캐릭터 PP 일반등급",$M271="안 지정 캐릭터 PP 영웅등급"),
  IF(AND(OR($B271=10,$B271=11),$M271=OFFSET($M271,-1,0)),OFFSET(N271,-1,0),INT($E271*100000)),
"그외없음"))))))</f>
        <v>삭제</v>
      </c>
      <c r="O271" t="str">
        <f ca="1">IF(LEN(L271)&lt;&gt;0,
  IF(OR(LEN($J271)=0,LEN($K271)=0),"세 칸 모두 입력",L271),
IF($M271="삭제","삭제",
IF(OR($M271="지정 장비",$M271="캐릭터 상자 일반등급",$M271="캐릭터 상자 영웅등급",$M271="지정 캐릭터",IF(ISERROR(FIND("지정 캐릭터 LBP",$M271)),0,1),$M271="안 지정 캐릭터 영웅등급"),1,
IF($M271="지정 캐릭터 PP",
  IF(AND(OR($B271=10,$B271=11),$M271=OFFSET($M271,-1,0)),OFFSET(O271,-1,0),
    VLOOKUP($M271,$AP:$BB,MATCH($AX$1,$AP$1:$BB$1,0),0)+INT($E271*(VLOOKUP($M271,$AP:$BB,MATCH($AY$1,$AP$1:$BB$1,0),0)-VLOOKUP($M271,$AP:$BB,MATCH($AX$1,$AP$1:$BB$1,0),0)+1))),
IF(OR($M271="안 지정 캐릭터 PP 일반등급",$M271="안 지정 캐릭터 PP 영웅등급"),
  IF(AND(OR($B271=10,$B271=11),$M271=OFFSET($M271,-1,0)),OFFSET(O271,-1,0),
    VLOOKUP($M271,$AP:$BB,MATCH($AX$1,$AP$1:$BB$1,0),0)+INT($E271*(VLOOKUP($M271,$AP:$BB,MATCH($AY$1,$AP$1:$BB$1,0),0)-VLOOKUP($M271,$AP:$BB,MATCH($AX$1,$AP$1:$BB$1,0),0)+1))),
"그외없음")))))</f>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ca="1">IF(OR(ISNUMBER(N271),N271="삭제",ISBLANK(N271)),"",
IF(LEFT(N271,5)="Equip",IF(MID(N271,7,1)="4","전설",""),
IF(LEFT(N271,5)="Actor",IF(MID(N271,7,1)="2","전설",""),
"그외없음")))</f>
        <v/>
      </c>
      <c r="AA271" t="str">
        <f ca="1">IF(ISBLANK(AB271),"",
VLOOKUP(AB271,OFFSET(INDIRECT("$A:$B"),0,MATCH(AB$1&amp;"_Verify",INDIRECT("$1:$1"),0)-1),2,0)
)</f>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IF(OR(ISNUMBER(AC271),AC271="삭제",ISBLANK(AC271)),"",
IF(LEFT(AC271,5)="Equip",IF(MID(AC271,7,1)="4","전설",""),
IF(LEFT(AC271,5)="Actor",IF(MID(AC271,7,1)="2","전설",""),
"그외없음")))</f>
        <v/>
      </c>
      <c r="AJ271" t="str">
        <f>IF(ISBLANK($AB271),"",
IF(AND($B271&gt;=VLOOKUP($AB271,$AP:$AS,3,0),$B271&lt;=VLOOKUP($AB271,$AP:$AS,4,0)),"","슬롯타입이상"))</f>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ca="1">IF(ROW()=2,AN271,OFFSET(AM271,-1,0)&amp;IF(LEN(AN271)=0,"",","&amp;AN271))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v>
      </c>
      <c r="AN271" t="str">
        <f ca="1">IF(AL271&lt;&gt;1,"",
"{"""&amp;A$1&amp;""":"&amp;A271
&amp;","""&amp;B$1&amp;""":"&amp;B271
&amp;IF(LEN(AA271)=0,"",","""&amp;AA$1&amp;""":"""&amp;AA271&amp;"""")
&amp;IF(LEN(AC271)=0,"",","""&amp;AC$1&amp;""":"""&amp;AC271&amp;"""")
&amp;IF(LEN(AD271)=0,"",","""&amp;AD$1&amp;""":"&amp;AD271)
&amp;IF(LEN(AE271)=0,"",","""&amp;AE$1&amp;""":"""&amp;AE271&amp;"""")
&amp;IF(LEN(AF271)=0,"",","""&amp;AF$1&amp;""":"&amp;AF271)
&amp;IF(LEN(AG271)=0,"",","""&amp;AG$1&amp;""":"&amp;AG271)&amp;"}")</f>
        <v>{"dy":27,"sl":9}</v>
      </c>
    </row>
    <row r="272" spans="1:40">
      <c r="A272">
        <v>28</v>
      </c>
      <c r="B272">
        <v>0</v>
      </c>
      <c r="C272">
        <f>IF(B272&lt;=9,0,
IF(B272=10,1,2))</f>
        <v>0</v>
      </c>
      <c r="D272">
        <f ca="1">RAND()</f>
        <v>0.24420557545433108</v>
      </c>
      <c r="E272">
        <f ca="1">RAND()</f>
        <v>0.59042682398866253</v>
      </c>
      <c r="F272">
        <f ca="1">RAND()</f>
        <v>0.42739236683721649</v>
      </c>
      <c r="G272">
        <f ca="1">RAND()</f>
        <v>0.96165269557149213</v>
      </c>
      <c r="H272">
        <f ca="1">RAND()</f>
        <v>0.64007089770469394</v>
      </c>
      <c r="I272">
        <f ca="1">RAND()</f>
        <v>0.10951524892000142</v>
      </c>
      <c r="M272" t="str">
        <f ca="1">IF(LEN(J272)&lt;&gt;0,J272,VLOOKUP(D272+$B272,$BJ:$BK,MATCH($BK$1,$BJ$1:$BK$1,0),1))</f>
        <v>지정 장비</v>
      </c>
      <c r="N272" t="str">
        <f ca="1">IF(LEN(K272)&lt;&gt;0,
  IF(LEN($J272)=0,"두 칸 모두 입력",
  IF($J272="지정 장비",K272,INDEX($CA:$CA,MATCH(K272,$CB:$CB,0)))),
IF($M272="삭제","삭제",
IF($M272="지정 장비",VLOOKUP($E272,OFFSET($BS:$BV,0,IF($B272=6,1,IF($B272=7,2,0))),MATCH($BV$1,OFFSET($BS$1:$BV$1,0,IF($B272=6,1,IF($B272=7,2,0))),0),1),
IF(OR($M272="캐릭터 상자 일반등급",$M272="캐릭터 상자 영웅등급"),"삭제",
IF(OR($M272="지정 캐릭터",$M272="지정 캐릭터 PP",IF(ISERROR(FIND("지정 캐릭터 LBP",$M272)),0,1)),
  IF(AND(OR($B272=10,$B272=11),$M272=OFFSET($M272,-1,0)),OFFSET(N272,-1,0),VLOOKUP($E272,$BZ:$CA,MATCH($CA$1,$BZ$1:$CA$1,0),1)),
IF(OR($M272="안 지정 캐릭터 영웅등급",$M272="안 지정 캐릭터 PP 일반등급",$M272="안 지정 캐릭터 PP 영웅등급"),
  IF(AND(OR($B272=10,$B272=11),$M272=OFFSET($M272,-1,0)),OFFSET(N272,-1,0),INT($E272*100000)),
"그외없음"))))))</f>
        <v>Equip5101</v>
      </c>
      <c r="O272">
        <f ca="1">IF(LEN(L272)&lt;&gt;0,
  IF(OR(LEN($J272)=0,LEN($K272)=0),"세 칸 모두 입력",L272),
IF($M272="삭제","삭제",
IF(OR($M272="지정 장비",$M272="캐릭터 상자 일반등급",$M272="캐릭터 상자 영웅등급",$M272="지정 캐릭터",IF(ISERROR(FIND("지정 캐릭터 LBP",$M272)),0,1),$M272="안 지정 캐릭터 영웅등급"),1,
IF($M272="지정 캐릭터 PP",
  IF(AND(OR($B272=10,$B272=11),$M272=OFFSET($M272,-1,0)),OFFSET(O272,-1,0),
    VLOOKUP($M272,$AP:$BB,MATCH($AX$1,$AP$1:$BB$1,0),0)+INT($E272*(VLOOKUP($M272,$AP:$BB,MATCH($AY$1,$AP$1:$BB$1,0),0)-VLOOKUP($M272,$AP:$BB,MATCH($AX$1,$AP$1:$BB$1,0),0)+1))),
IF(OR($M272="안 지정 캐릭터 PP 일반등급",$M272="안 지정 캐릭터 PP 영웅등급"),
  IF(AND(OR($B272=10,$B272=11),$M272=OFFSET($M272,-1,0)),OFFSET(O272,-1,0),
    VLOOKUP($M272,$AP:$BB,MATCH($AX$1,$AP$1:$BB$1,0),0)+INT($E272*(VLOOKUP($M272,$AP:$BB,MATCH($AY$1,$AP$1:$BB$1,0),0)-VLOOKUP($M272,$AP:$BB,MATCH($AX$1,$AP$1:$BB$1,0),0)+1))),
"그외없음")))))</f>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1000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ca="1">IF(OR(ISNUMBER(N272),N272="삭제",ISBLANK(N272)),"",
IF(LEFT(N272,5)="Equip",IF(MID(N272,7,1)="4","전설",""),
IF(LEFT(N272,5)="Actor",IF(MID(N272,7,1)="2","전설",""),
"그외없음")))</f>
        <v/>
      </c>
      <c r="U272" t="s">
        <v>82</v>
      </c>
      <c r="V272" t="s">
        <v>204</v>
      </c>
      <c r="W272">
        <v>1</v>
      </c>
      <c r="X272" t="s">
        <v>125</v>
      </c>
      <c r="Z272">
        <v>3200</v>
      </c>
      <c r="AA272" t="str">
        <f ca="1">IF(ISBLANK(AB272),"",
VLOOKUP(AB272,OFFSET(INDIRECT("$A:$B"),0,MATCH(AB$1&amp;"_Verify",INDIRECT("$1:$1"),0)-1),2,0)
)</f>
        <v>fe</v>
      </c>
      <c r="AB272" t="s">
        <v>82</v>
      </c>
      <c r="AC272" t="s">
        <v>383</v>
      </c>
      <c r="AD272">
        <v>1</v>
      </c>
      <c r="AE272" t="s">
        <v>125</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IF(OR(ISNUMBER(AC272),AC272="삭제",ISBLANK(AC272)),"",
IF(LEFT(AC272,5)="Equip",IF(MID(AC272,7,1)="4","전설",""),
IF(LEFT(AC272,5)="Actor",IF(MID(AC272,7,1)="2","전설",""),
"그외없음")))</f>
        <v/>
      </c>
      <c r="AJ272" t="str">
        <f>IF(ISBLANK($AB272),"",
IF(AND($B272&gt;=VLOOKUP($AB272,$AP:$AS,3,0),$B272&lt;=VLOOKUP($AB272,$AP:$AS,4,0)),"","슬롯타입이상"))</f>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그림자 단검</v>
      </c>
      <c r="AL272">
        <v>1</v>
      </c>
      <c r="AM272" t="str">
        <f ca="1">IF(ROW()=2,AN272,OFFSET(AM272,-1,0)&amp;IF(LEN(AN272)=0,"",","&amp;AN272))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v>
      </c>
      <c r="AN272" t="str">
        <f ca="1">IF(AL272&lt;&gt;1,"",
"{"""&amp;A$1&amp;""":"&amp;A272
&amp;","""&amp;B$1&amp;""":"&amp;B272
&amp;IF(LEN(AA272)=0,"",","""&amp;AA$1&amp;""":"""&amp;AA272&amp;"""")
&amp;IF(LEN(AC272)=0,"",","""&amp;AC$1&amp;""":"""&amp;AC272&amp;"""")
&amp;IF(LEN(AD272)=0,"",","""&amp;AD$1&amp;""":"&amp;AD272)
&amp;IF(LEN(AE272)=0,"",","""&amp;AE$1&amp;""":"""&amp;AE272&amp;"""")
&amp;IF(LEN(AF272)=0,"",","""&amp;AF$1&amp;""":"&amp;AF272)
&amp;IF(LEN(AG272)=0,"",","""&amp;AG$1&amp;""":"&amp;AG272)&amp;"}")</f>
        <v>{"dy":28,"sl":0,"tp":"fe","vl":"Equip1102","cn":1,"pt":"GO","pr":1100}</v>
      </c>
    </row>
    <row r="273" spans="1:40">
      <c r="A273">
        <v>28</v>
      </c>
      <c r="B273">
        <v>1</v>
      </c>
      <c r="C273">
        <f>IF(B273&lt;=9,0,
IF(B273=10,1,2))</f>
        <v>0</v>
      </c>
      <c r="D273">
        <f ca="1">RAND()</f>
        <v>0.81143663275509303</v>
      </c>
      <c r="E273">
        <f ca="1">RAND()</f>
        <v>0.99946058704532104</v>
      </c>
      <c r="F273">
        <f ca="1">RAND()</f>
        <v>0.25643846669351389</v>
      </c>
      <c r="G273">
        <f ca="1">RAND()</f>
        <v>0.18963786363476931</v>
      </c>
      <c r="H273">
        <f ca="1">RAND()</f>
        <v>0.65882373027119201</v>
      </c>
      <c r="I273">
        <f ca="1">RAND()</f>
        <v>0.85544924895876329</v>
      </c>
      <c r="M273" t="str">
        <f ca="1">IF(LEN(J273)&lt;&gt;0,J273,VLOOKUP(D273+$B273,$BJ:$BK,MATCH($BK$1,$BJ$1:$BK$1,0),1))</f>
        <v>지정 장비</v>
      </c>
      <c r="N273" t="str">
        <f ca="1">IF(LEN(K273)&lt;&gt;0,
  IF(LEN($J273)=0,"두 칸 모두 입력",
  IF($J273="지정 장비",K273,INDEX($CA:$CA,MATCH(K273,$CB:$CB,0)))),
IF($M273="삭제","삭제",
IF($M273="지정 장비",VLOOKUP($E273,OFFSET($BS:$BV,0,IF($B273=6,1,IF($B273=7,2,0))),MATCH($BV$1,OFFSET($BS$1:$BV$1,0,IF($B273=6,1,IF($B273=7,2,0))),0),1),
IF(OR($M273="캐릭터 상자 일반등급",$M273="캐릭터 상자 영웅등급"),"삭제",
IF(OR($M273="지정 캐릭터",$M273="지정 캐릭터 PP",IF(ISERROR(FIND("지정 캐릭터 LBP",$M273)),0,1)),
  IF(AND(OR($B273=10,$B273=11),$M273=OFFSET($M273,-1,0)),OFFSET(N273,-1,0),VLOOKUP($E273,$BZ:$CA,MATCH($CA$1,$BZ$1:$CA$1,0),1)),
IF(OR($M273="안 지정 캐릭터 영웅등급",$M273="안 지정 캐릭터 PP 일반등급",$M273="안 지정 캐릭터 PP 영웅등급"),
  IF(AND(OR($B273=10,$B273=11),$M273=OFFSET($M273,-1,0)),OFFSET(N273,-1,0),INT($E273*100000)),
"그외없음"))))))</f>
        <v>Equip8402</v>
      </c>
      <c r="O273">
        <f ca="1">IF(LEN(L273)&lt;&gt;0,
  IF(OR(LEN($J273)=0,LEN($K273)=0),"세 칸 모두 입력",L273),
IF($M273="삭제","삭제",
IF(OR($M273="지정 장비",$M273="캐릭터 상자 일반등급",$M273="캐릭터 상자 영웅등급",$M273="지정 캐릭터",IF(ISERROR(FIND("지정 캐릭터 LBP",$M273)),0,1),$M273="안 지정 캐릭터 영웅등급"),1,
IF($M273="지정 캐릭터 PP",
  IF(AND(OR($B273=10,$B273=11),$M273=OFFSET($M273,-1,0)),OFFSET(O273,-1,0),
    VLOOKUP($M273,$AP:$BB,MATCH($AX$1,$AP$1:$BB$1,0),0)+INT($E273*(VLOOKUP($M273,$AP:$BB,MATCH($AY$1,$AP$1:$BB$1,0),0)-VLOOKUP($M273,$AP:$BB,MATCH($AX$1,$AP$1:$BB$1,0),0)+1))),
IF(OR($M273="안 지정 캐릭터 PP 일반등급",$M273="안 지정 캐릭터 PP 영웅등급"),
  IF(AND(OR($B273=10,$B273=11),$M273=OFFSET($M273,-1,0)),OFFSET(O273,-1,0),
    VLOOKUP($M273,$AP:$BB,MATCH($AX$1,$AP$1:$BB$1,0),0)+INT($E273*(VLOOKUP($M273,$AP:$BB,MATCH($AY$1,$AP$1:$BB$1,0),0)-VLOOKUP($M273,$AP:$BB,MATCH($AX$1,$AP$1:$BB$1,0),0)+1))),
"그외없음")))))</f>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DI</v>
      </c>
      <c r="Q273">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247</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176</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ca="1">IF(OR(ISNUMBER(N273),N273="삭제",ISBLANK(N273)),"",
IF(LEFT(N273,5)="Equip",IF(MID(N273,7,1)="4","전설",""),
IF(LEFT(N273,5)="Actor",IF(MID(N273,7,1)="2","전설",""),
"그외없음")))</f>
        <v>전설</v>
      </c>
      <c r="U273" t="s">
        <v>82</v>
      </c>
      <c r="V273" t="s">
        <v>245</v>
      </c>
      <c r="W273">
        <v>1</v>
      </c>
      <c r="X273" t="s">
        <v>125</v>
      </c>
      <c r="Z273">
        <v>900</v>
      </c>
      <c r="AA273" t="str">
        <f ca="1">IF(ISBLANK(AB273),"",
VLOOKUP(AB273,OFFSET(INDIRECT("$A:$B"),0,MATCH(AB$1&amp;"_Verify",INDIRECT("$1:$1"),0)-1),2,0)
)</f>
        <v>fe</v>
      </c>
      <c r="AB273" t="s">
        <v>82</v>
      </c>
      <c r="AC273" t="s">
        <v>429</v>
      </c>
      <c r="AD273">
        <v>1</v>
      </c>
      <c r="AE273" t="s">
        <v>129</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IF(OR(ISNUMBER(AC273),AC273="삭제",ISBLANK(AC273)),"",
IF(LEFT(AC273,5)="Equip",IF(MID(AC273,7,1)="4","전설",""),
IF(LEFT(AC273,5)="Actor",IF(MID(AC273,7,1)="2","전설",""),
"그외없음")))</f>
        <v/>
      </c>
      <c r="AJ273" t="str">
        <f>IF(ISBLANK($AB273),"",
IF(AND($B273&gt;=VLOOKUP($AB273,$AP:$AS,3,0),$B273&lt;=VLOOKUP($AB273,$AP:$AS,4,0)),"","슬롯타입이상"))</f>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작은 별 완드</v>
      </c>
      <c r="AL273">
        <v>1</v>
      </c>
      <c r="AM273" t="str">
        <f ca="1">IF(ROW()=2,AN273,OFFSET(AM273,-1,0)&amp;IF(LEN(AN273)=0,"",","&amp;AN273))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v>
      </c>
      <c r="AN273" t="str">
        <f ca="1">IF(AL273&lt;&gt;1,"",
"{"""&amp;A$1&amp;""":"&amp;A273
&amp;","""&amp;B$1&amp;""":"&amp;B273
&amp;IF(LEN(AA273)=0,"",","""&amp;AA$1&amp;""":"""&amp;AA273&amp;"""")
&amp;IF(LEN(AC273)=0,"",","""&amp;AC$1&amp;""":"""&amp;AC273&amp;"""")
&amp;IF(LEN(AD273)=0,"",","""&amp;AD$1&amp;""":"&amp;AD273)
&amp;IF(LEN(AE273)=0,"",","""&amp;AE$1&amp;""":"""&amp;AE273&amp;"""")
&amp;IF(LEN(AF273)=0,"",","""&amp;AF$1&amp;""":"&amp;AF273)
&amp;IF(LEN(AG273)=0,"",","""&amp;AG$1&amp;""":"&amp;AG273)&amp;"}")</f>
        <v>{"dy":28,"sl":1,"tp":"fe","vl":"Equip3202","cn":1,"pt":"DI","pr":4}</v>
      </c>
    </row>
    <row r="274" spans="1:40">
      <c r="A274">
        <v>28</v>
      </c>
      <c r="B274">
        <v>2</v>
      </c>
      <c r="C274">
        <f>IF(B274&lt;=9,0,
IF(B274=10,1,2))</f>
        <v>0</v>
      </c>
      <c r="D274">
        <f ca="1">RAND()</f>
        <v>0.33165820901544818</v>
      </c>
      <c r="E274">
        <f ca="1">RAND()</f>
        <v>0.40119640868688522</v>
      </c>
      <c r="F274">
        <f ca="1">RAND()</f>
        <v>0.72928043571499757</v>
      </c>
      <c r="G274">
        <f ca="1">RAND()</f>
        <v>0.2023123012725242</v>
      </c>
      <c r="H274">
        <f ca="1">RAND()</f>
        <v>0.89493364833046518</v>
      </c>
      <c r="I274">
        <f ca="1">RAND()</f>
        <v>0.65698830016166643</v>
      </c>
      <c r="M274" t="str">
        <f ca="1">IF(LEN(J274)&lt;&gt;0,J274,VLOOKUP(D274+$B274,$BJ:$BK,MATCH($BK$1,$BJ$1:$BK$1,0),1))</f>
        <v>안 지정 캐릭터 PP 영웅등급</v>
      </c>
      <c r="N274">
        <f ca="1">IF(LEN(K274)&lt;&gt;0,
  IF(LEN($J274)=0,"두 칸 모두 입력",
  IF($J274="지정 장비",K274,INDEX($CA:$CA,MATCH(K274,$CB:$CB,0)))),
IF($M274="삭제","삭제",
IF($M274="지정 장비",VLOOKUP($E274,OFFSET($BS:$BV,0,IF($B274=6,1,IF($B274=7,2,0))),MATCH($BV$1,OFFSET($BS$1:$BV$1,0,IF($B274=6,1,IF($B274=7,2,0))),0),1),
IF(OR($M274="캐릭터 상자 일반등급",$M274="캐릭터 상자 영웅등급"),"삭제",
IF(OR($M274="지정 캐릭터",$M274="지정 캐릭터 PP",IF(ISERROR(FIND("지정 캐릭터 LBP",$M274)),0,1)),
  IF(AND(OR($B274=10,$B274=11),$M274=OFFSET($M274,-1,0)),OFFSET(N274,-1,0),VLOOKUP($E274,$BZ:$CA,MATCH($CA$1,$BZ$1:$CA$1,0),1)),
IF(OR($M274="안 지정 캐릭터 영웅등급",$M274="안 지정 캐릭터 PP 일반등급",$M274="안 지정 캐릭터 PP 영웅등급"),
  IF(AND(OR($B274=10,$B274=11),$M274=OFFSET($M274,-1,0)),OFFSET(N274,-1,0),INT($E274*100000)),
"그외없음"))))))</f>
        <v>40119</v>
      </c>
      <c r="O274">
        <f ca="1">IF(LEN(L274)&lt;&gt;0,
  IF(OR(LEN($J274)=0,LEN($K274)=0),"세 칸 모두 입력",L274),
IF($M274="삭제","삭제",
IF(OR($M274="지정 장비",$M274="캐릭터 상자 일반등급",$M274="캐릭터 상자 영웅등급",$M274="지정 캐릭터",IF(ISERROR(FIND("지정 캐릭터 LBP",$M274)),0,1),$M274="안 지정 캐릭터 영웅등급"),1,
IF($M274="지정 캐릭터 PP",
  IF(AND(OR($B274=10,$B274=11),$M274=OFFSET($M274,-1,0)),OFFSET(O274,-1,0),
    VLOOKUP($M274,$AP:$BB,MATCH($AX$1,$AP$1:$BB$1,0),0)+INT($E274*(VLOOKUP($M274,$AP:$BB,MATCH($AY$1,$AP$1:$BB$1,0),0)-VLOOKUP($M274,$AP:$BB,MATCH($AX$1,$AP$1:$BB$1,0),0)+1))),
IF(OR($M274="안 지정 캐릭터 PP 일반등급",$M274="안 지정 캐릭터 PP 영웅등급"),
  IF(AND(OR($B274=10,$B274=11),$M274=OFFSET($M274,-1,0)),OFFSET(O274,-1,0),
    VLOOKUP($M274,$AP:$BB,MATCH($AX$1,$AP$1:$BB$1,0),0)+INT($E274*(VLOOKUP($M274,$AP:$BB,MATCH($AY$1,$AP$1:$BB$1,0),0)-VLOOKUP($M274,$AP:$BB,MATCH($AX$1,$AP$1:$BB$1,0),0)+1))),
"그외없음")))))</f>
        <v>7</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2100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ca="1">IF(OR(ISNUMBER(N274),N274="삭제",ISBLANK(N274)),"",
IF(LEFT(N274,5)="Equip",IF(MID(N274,7,1)="4","전설",""),
IF(LEFT(N274,5)="Actor",IF(MID(N274,7,1)="2","전설",""),
"그외없음")))</f>
        <v/>
      </c>
      <c r="U274" t="s">
        <v>91</v>
      </c>
      <c r="V274">
        <v>28045</v>
      </c>
      <c r="W274">
        <v>10</v>
      </c>
      <c r="X274" t="s">
        <v>125</v>
      </c>
      <c r="Z274">
        <v>1000</v>
      </c>
      <c r="AA274" t="str">
        <f ca="1">IF(ISBLANK(AB274),"",
VLOOKUP(AB274,OFFSET(INDIRECT("$A:$B"),0,MATCH(AB$1&amp;"_Verify",INDIRECT("$1:$1"),0)-1),2,0)
)</f>
        <v>fe</v>
      </c>
      <c r="AB274" t="s">
        <v>82</v>
      </c>
      <c r="AC274" t="s">
        <v>430</v>
      </c>
      <c r="AD274">
        <v>1</v>
      </c>
      <c r="AE274" t="s">
        <v>125</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IF(OR(ISNUMBER(AC274),AC274="삭제",ISBLANK(AC274)),"",
IF(LEFT(AC274,5)="Equip",IF(MID(AC274,7,1)="4","전설",""),
IF(LEFT(AC274,5)="Actor",IF(MID(AC274,7,1)="2","전설",""),
"그외없음")))</f>
        <v/>
      </c>
      <c r="AJ274" t="str">
        <f>IF(ISBLANK($AB274),"",
IF(AND($B274&gt;=VLOOKUP($AB274,$AP:$AS,3,0),$B274&lt;=VLOOKUP($AB274,$AP:$AS,4,0)),"","슬롯타입이상"))</f>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잿더미 스톤해머</v>
      </c>
      <c r="AL274">
        <v>1</v>
      </c>
      <c r="AM274" t="str">
        <f ca="1">IF(ROW()=2,AN274,OFFSET(AM274,-1,0)&amp;IF(LEN(AN274)=0,"",","&amp;AN274))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v>
      </c>
      <c r="AN274" t="str">
        <f ca="1">IF(AL274&lt;&gt;1,"",
"{"""&amp;A$1&amp;""":"&amp;A274
&amp;","""&amp;B$1&amp;""":"&amp;B274
&amp;IF(LEN(AA274)=0,"",","""&amp;AA$1&amp;""":"""&amp;AA274&amp;"""")
&amp;IF(LEN(AC274)=0,"",","""&amp;AC$1&amp;""":"""&amp;AC274&amp;"""")
&amp;IF(LEN(AD274)=0,"",","""&amp;AD$1&amp;""":"&amp;AD274)
&amp;IF(LEN(AE274)=0,"",","""&amp;AE$1&amp;""":"""&amp;AE274&amp;"""")
&amp;IF(LEN(AF274)=0,"",","""&amp;AF$1&amp;""":"&amp;AF274)
&amp;IF(LEN(AG274)=0,"",","""&amp;AG$1&amp;""":"&amp;AG274)&amp;"}")</f>
        <v>{"dy":28,"sl":2,"tp":"fe","vl":"Equip4302","cn":1,"pt":"GO","pr":7400}</v>
      </c>
    </row>
    <row r="275" spans="1:40">
      <c r="A275">
        <v>28</v>
      </c>
      <c r="B275">
        <v>3</v>
      </c>
      <c r="C275">
        <f>IF(B275&lt;=9,0,
IF(B275=10,1,2))</f>
        <v>0</v>
      </c>
      <c r="D275">
        <f ca="1">RAND()</f>
        <v>0.74038854805673193</v>
      </c>
      <c r="E275">
        <f ca="1">RAND()</f>
        <v>1.2766977253660161E-2</v>
      </c>
      <c r="F275">
        <f ca="1">RAND()</f>
        <v>0.74800757990966005</v>
      </c>
      <c r="G275">
        <f ca="1">RAND()</f>
        <v>0.74530970939116525</v>
      </c>
      <c r="H275">
        <f ca="1">RAND()</f>
        <v>0.91302813237936464</v>
      </c>
      <c r="I275">
        <f ca="1">RAND()</f>
        <v>0.503829404225144</v>
      </c>
      <c r="M275" t="str">
        <f ca="1">IF(LEN(J275)&lt;&gt;0,J275,VLOOKUP(D275+$B275,$BJ:$BK,MATCH($BK$1,$BJ$1:$BK$1,0),1))</f>
        <v>안 지정 캐릭터 PP 일반등급</v>
      </c>
      <c r="N275">
        <f ca="1">IF(LEN(K275)&lt;&gt;0,
  IF(LEN($J275)=0,"두 칸 모두 입력",
  IF($J275="지정 장비",K275,INDEX($CA:$CA,MATCH(K275,$CB:$CB,0)))),
IF($M275="삭제","삭제",
IF($M275="지정 장비",VLOOKUP($E275,OFFSET($BS:$BV,0,IF($B275=6,1,IF($B275=7,2,0))),MATCH($BV$1,OFFSET($BS$1:$BV$1,0,IF($B275=6,1,IF($B275=7,2,0))),0),1),
IF(OR($M275="캐릭터 상자 일반등급",$M275="캐릭터 상자 영웅등급"),"삭제",
IF(OR($M275="지정 캐릭터",$M275="지정 캐릭터 PP",IF(ISERROR(FIND("지정 캐릭터 LBP",$M275)),0,1)),
  IF(AND(OR($B275=10,$B275=11),$M275=OFFSET($M275,-1,0)),OFFSET(N275,-1,0),VLOOKUP($E275,$BZ:$CA,MATCH($CA$1,$BZ$1:$CA$1,0),1)),
IF(OR($M275="안 지정 캐릭터 영웅등급",$M275="안 지정 캐릭터 PP 일반등급",$M275="안 지정 캐릭터 PP 영웅등급"),
  IF(AND(OR($B275=10,$B275=11),$M275=OFFSET($M275,-1,0)),OFFSET(N275,-1,0),INT($E275*100000)),
"그외없음"))))))</f>
        <v>1276</v>
      </c>
      <c r="O275">
        <f ca="1">IF(LEN(L275)&lt;&gt;0,
  IF(OR(LEN($J275)=0,LEN($K275)=0),"세 칸 모두 입력",L275),
IF($M275="삭제","삭제",
IF(OR($M275="지정 장비",$M275="캐릭터 상자 일반등급",$M275="캐릭터 상자 영웅등급",$M275="지정 캐릭터",IF(ISERROR(FIND("지정 캐릭터 LBP",$M275)),0,1),$M275="안 지정 캐릭터 영웅등급"),1,
IF($M275="지정 캐릭터 PP",
  IF(AND(OR($B275=10,$B275=11),$M275=OFFSET($M275,-1,0)),OFFSET(O275,-1,0),
    VLOOKUP($M275,$AP:$BB,MATCH($AX$1,$AP$1:$BB$1,0),0)+INT($E275*(VLOOKUP($M275,$AP:$BB,MATCH($AY$1,$AP$1:$BB$1,0),0)-VLOOKUP($M275,$AP:$BB,MATCH($AX$1,$AP$1:$BB$1,0),0)+1))),
IF(OR($M275="안 지정 캐릭터 PP 일반등급",$M275="안 지정 캐릭터 PP 영웅등급"),
  IF(AND(OR($B275=10,$B275=11),$M275=OFFSET($M275,-1,0)),OFFSET(O275,-1,0),
    VLOOKUP($M275,$AP:$BB,MATCH($AX$1,$AP$1:$BB$1,0),0)+INT($E275*(VLOOKUP($M275,$AP:$BB,MATCH($AY$1,$AP$1:$BB$1,0),0)-VLOOKUP($M275,$AP:$BB,MATCH($AX$1,$AP$1:$BB$1,0),0)+1))),
"그외없음")))))</f>
        <v>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ca="1">IF(OR(ISNUMBER(N275),N275="삭제",ISBLANK(N275)),"",
IF(LEFT(N275,5)="Equip",IF(MID(N275,7,1)="4","전설",""),
IF(LEFT(N275,5)="Actor",IF(MID(N275,7,1)="2","전설",""),
"그외없음")))</f>
        <v/>
      </c>
      <c r="U275" t="s">
        <v>92</v>
      </c>
      <c r="V275">
        <v>45750</v>
      </c>
      <c r="W275">
        <v>11</v>
      </c>
      <c r="X275" t="s">
        <v>125</v>
      </c>
      <c r="Z275">
        <v>1100</v>
      </c>
      <c r="AA275" t="str">
        <f ca="1">IF(ISBLANK(AB275),"",
VLOOKUP(AB275,OFFSET(INDIRECT("$A:$B"),0,MATCH(AB$1&amp;"_Verify",INDIRECT("$1:$1"),0)-1),2,0)
)</f>
        <v>fe</v>
      </c>
      <c r="AB275" t="s">
        <v>82</v>
      </c>
      <c r="AC275" t="s">
        <v>516</v>
      </c>
      <c r="AD275">
        <v>1</v>
      </c>
      <c r="AE275" t="s">
        <v>129</v>
      </c>
      <c r="AF275">
        <v>179</v>
      </c>
      <c r="AG275">
        <v>69</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IF(OR(ISNUMBER(AC275),AC275="삭제",ISBLANK(AC275)),"",
IF(LEFT(AC275,5)="Equip",IF(MID(AC275,7,1)="4","전설",""),
IF(LEFT(AC275,5)="Actor",IF(MID(AC275,7,1)="2","전설",""),
"그외없음")))</f>
        <v>전설</v>
      </c>
      <c r="AJ275" t="str">
        <f>IF(ISBLANK($AB275),"",
IF(AND($B275&gt;=VLOOKUP($AB275,$AP:$AS,3,0),$B275&lt;=VLOOKUP($AB275,$AP:$AS,4,0)),"","슬롯타입이상"))</f>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유물 약탈자</v>
      </c>
      <c r="AL275">
        <v>1</v>
      </c>
      <c r="AM275" t="str">
        <f ca="1">IF(ROW()=2,AN275,OFFSET(AM275,-1,0)&amp;IF(LEN(AN275)=0,"",","&amp;AN275))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v>
      </c>
      <c r="AN275" t="str">
        <f ca="1">IF(AL275&lt;&gt;1,"",
"{"""&amp;A$1&amp;""":"&amp;A275
&amp;","""&amp;B$1&amp;""":"&amp;B275
&amp;IF(LEN(AA275)=0,"",","""&amp;AA$1&amp;""":"""&amp;AA275&amp;"""")
&amp;IF(LEN(AC275)=0,"",","""&amp;AC$1&amp;""":"""&amp;AC275&amp;"""")
&amp;IF(LEN(AD275)=0,"",","""&amp;AD$1&amp;""":"&amp;AD275)
&amp;IF(LEN(AE275)=0,"",","""&amp;AE$1&amp;""":"""&amp;AE275&amp;"""")
&amp;IF(LEN(AF275)=0,"",","""&amp;AF$1&amp;""":"&amp;AF275)
&amp;IF(LEN(AG275)=0,"",","""&amp;AG$1&amp;""":"&amp;AG275)&amp;"}")</f>
        <v>{"dy":28,"sl":3,"tp":"fe","vl":"Equip0402","cn":1,"pt":"DI","pp":179,"pr":69}</v>
      </c>
    </row>
    <row r="276" spans="1:40">
      <c r="A276">
        <v>28</v>
      </c>
      <c r="B276">
        <v>4</v>
      </c>
      <c r="C276">
        <f>IF(B276&lt;=9,0,
IF(B276=10,1,2))</f>
        <v>0</v>
      </c>
      <c r="D276">
        <f ca="1">RAND()</f>
        <v>0.39188250377075107</v>
      </c>
      <c r="E276">
        <f ca="1">RAND()</f>
        <v>3.7672215894220207E-2</v>
      </c>
      <c r="F276">
        <f ca="1">RAND()</f>
        <v>0.56533205283287624</v>
      </c>
      <c r="G276">
        <f ca="1">RAND()</f>
        <v>0.44692113611242945</v>
      </c>
      <c r="H276">
        <f ca="1">RAND()</f>
        <v>0.21307537041003632</v>
      </c>
      <c r="I276">
        <f ca="1">RAND()</f>
        <v>0.31053439592803667</v>
      </c>
      <c r="M276" t="str">
        <f ca="1">IF(LEN(J276)&lt;&gt;0,J276,VLOOKUP(D276+$B276,$BJ:$BK,MATCH($BK$1,$BJ$1:$BK$1,0),1))</f>
        <v>안 지정 캐릭터 PP 일반등급</v>
      </c>
      <c r="N276">
        <f ca="1">IF(LEN(K276)&lt;&gt;0,
  IF(LEN($J276)=0,"두 칸 모두 입력",
  IF($J276="지정 장비",K276,INDEX($CA:$CA,MATCH(K276,$CB:$CB,0)))),
IF($M276="삭제","삭제",
IF($M276="지정 장비",VLOOKUP($E276,OFFSET($BS:$BV,0,IF($B276=6,1,IF($B276=7,2,0))),MATCH($BV$1,OFFSET($BS$1:$BV$1,0,IF($B276=6,1,IF($B276=7,2,0))),0),1),
IF(OR($M276="캐릭터 상자 일반등급",$M276="캐릭터 상자 영웅등급"),"삭제",
IF(OR($M276="지정 캐릭터",$M276="지정 캐릭터 PP",IF(ISERROR(FIND("지정 캐릭터 LBP",$M276)),0,1)),
  IF(AND(OR($B276=10,$B276=11),$M276=OFFSET($M276,-1,0)),OFFSET(N276,-1,0),VLOOKUP($E276,$BZ:$CA,MATCH($CA$1,$BZ$1:$CA$1,0),1)),
IF(OR($M276="안 지정 캐릭터 영웅등급",$M276="안 지정 캐릭터 PP 일반등급",$M276="안 지정 캐릭터 PP 영웅등급"),
  IF(AND(OR($B276=10,$B276=11),$M276=OFFSET($M276,-1,0)),OFFSET(N276,-1,0),INT($E276*100000)),
"그외없음"))))))</f>
        <v>3767</v>
      </c>
      <c r="O276">
        <f ca="1">IF(LEN(L276)&lt;&gt;0,
  IF(OR(LEN($J276)=0,LEN($K276)=0),"세 칸 모두 입력",L276),
IF($M276="삭제","삭제",
IF(OR($M276="지정 장비",$M276="캐릭터 상자 일반등급",$M276="캐릭터 상자 영웅등급",$M276="지정 캐릭터",IF(ISERROR(FIND("지정 캐릭터 LBP",$M276)),0,1),$M276="안 지정 캐릭터 영웅등급"),1,
IF($M276="지정 캐릭터 PP",
  IF(AND(OR($B276=10,$B276=11),$M276=OFFSET($M276,-1,0)),OFFSET(O276,-1,0),
    VLOOKUP($M276,$AP:$BB,MATCH($AX$1,$AP$1:$BB$1,0),0)+INT($E276*(VLOOKUP($M276,$AP:$BB,MATCH($AY$1,$AP$1:$BB$1,0),0)-VLOOKUP($M276,$AP:$BB,MATCH($AX$1,$AP$1:$BB$1,0),0)+1))),
IF(OR($M276="안 지정 캐릭터 PP 일반등급",$M276="안 지정 캐릭터 PP 영웅등급"),
  IF(AND(OR($B276=10,$B276=11),$M276=OFFSET($M276,-1,0)),OFFSET(O276,-1,0),
    VLOOKUP($M276,$AP:$BB,MATCH($AX$1,$AP$1:$BB$1,0),0)+INT($E276*(VLOOKUP($M276,$AP:$BB,MATCH($AY$1,$AP$1:$BB$1,0),0)-VLOOKUP($M276,$AP:$BB,MATCH($AX$1,$AP$1:$BB$1,0),0)+1))),
"그외없음")))))</f>
        <v>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ca="1">IF(OR(ISNUMBER(N276),N276="삭제",ISBLANK(N276)),"",
IF(LEFT(N276,5)="Equip",IF(MID(N276,7,1)="4","전설",""),
IF(LEFT(N276,5)="Actor",IF(MID(N276,7,1)="2","전설",""),
"그외없음")))</f>
        <v/>
      </c>
      <c r="U276" t="s">
        <v>92</v>
      </c>
      <c r="V276">
        <v>71086</v>
      </c>
      <c r="W276">
        <v>13</v>
      </c>
      <c r="X276" t="s">
        <v>125</v>
      </c>
      <c r="Z276">
        <v>1300</v>
      </c>
      <c r="AA276" t="str">
        <f ca="1">IF(ISBLANK(AB276),"",
VLOOKUP(AB276,OFFSET(INDIRECT("$A:$B"),0,MATCH(AB$1&amp;"_Verify",INDIRECT("$1:$1"),0)-1),2,0)
)</f>
        <v>fe</v>
      </c>
      <c r="AB276" t="s">
        <v>82</v>
      </c>
      <c r="AC276" t="s">
        <v>432</v>
      </c>
      <c r="AD276">
        <v>1</v>
      </c>
      <c r="AE276" t="s">
        <v>125</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IF(OR(ISNUMBER(AC276),AC276="삭제",ISBLANK(AC276)),"",
IF(LEFT(AC276,5)="Equip",IF(MID(AC276,7,1)="4","전설",""),
IF(LEFT(AC276,5)="Actor",IF(MID(AC276,7,1)="2","전설",""),
"그외없음")))</f>
        <v/>
      </c>
      <c r="AJ276" t="str">
        <f>IF(ISBLANK($AB276),"",
IF(AND($B276&gt;=VLOOKUP($AB276,$AP:$AS,3,0),$B276&lt;=VLOOKUP($AB276,$AP:$AS,4,0)),"","슬롯타입이상"))</f>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귀족의 하사품</v>
      </c>
      <c r="AL276">
        <v>1</v>
      </c>
      <c r="AM276" t="str">
        <f ca="1">IF(ROW()=2,AN276,OFFSET(AM276,-1,0)&amp;IF(LEN(AN276)=0,"",","&amp;AN276))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v>
      </c>
      <c r="AN276" t="str">
        <f ca="1">IF(AL276&lt;&gt;1,"",
"{"""&amp;A$1&amp;""":"&amp;A276
&amp;","""&amp;B$1&amp;""":"&amp;B276
&amp;IF(LEN(AA276)=0,"",","""&amp;AA$1&amp;""":"""&amp;AA276&amp;"""")
&amp;IF(LEN(AC276)=0,"",","""&amp;AC$1&amp;""":"""&amp;AC276&amp;"""")
&amp;IF(LEN(AD276)=0,"",","""&amp;AD$1&amp;""":"&amp;AD276)
&amp;IF(LEN(AE276)=0,"",","""&amp;AE$1&amp;""":"""&amp;AE276&amp;"""")
&amp;IF(LEN(AF276)=0,"",","""&amp;AF$1&amp;""":"&amp;AF276)
&amp;IF(LEN(AG276)=0,"",","""&amp;AG$1&amp;""":"&amp;AG276)&amp;"}")</f>
        <v>{"dy":28,"sl":4,"tp":"fe","vl":"Equip7201","cn":1,"pt":"GO","pr":9600}</v>
      </c>
    </row>
    <row r="277" spans="1:40">
      <c r="A277">
        <v>28</v>
      </c>
      <c r="B277">
        <v>5</v>
      </c>
      <c r="C277">
        <f>IF(B277&lt;=9,0,
IF(B277=10,1,2))</f>
        <v>0</v>
      </c>
      <c r="D277">
        <f ca="1">RAND()</f>
        <v>0.6664567361593442</v>
      </c>
      <c r="E277">
        <f ca="1">RAND()</f>
        <v>0.91942510566639235</v>
      </c>
      <c r="F277">
        <f ca="1">RAND()</f>
        <v>0.82548093441955273</v>
      </c>
      <c r="G277">
        <f ca="1">RAND()</f>
        <v>8.6072773911053724E-2</v>
      </c>
      <c r="H277">
        <f ca="1">RAND()</f>
        <v>0.36129406608926429</v>
      </c>
      <c r="I277">
        <f ca="1">RAND()</f>
        <v>0.80362723573900519</v>
      </c>
      <c r="M277" t="str">
        <f ca="1">IF(LEN(J277)&lt;&gt;0,J277,VLOOKUP(D277+$B277,$BJ:$BK,MATCH($BK$1,$BJ$1:$BK$1,0),1))</f>
        <v>안 지정 캐릭터 PP 영웅등급</v>
      </c>
      <c r="N277">
        <f ca="1">IF(LEN(K277)&lt;&gt;0,
  IF(LEN($J277)=0,"두 칸 모두 입력",
  IF($J277="지정 장비",K277,INDEX($CA:$CA,MATCH(K277,$CB:$CB,0)))),
IF($M277="삭제","삭제",
IF($M277="지정 장비",VLOOKUP($E277,OFFSET($BS:$BV,0,IF($B277=6,1,IF($B277=7,2,0))),MATCH($BV$1,OFFSET($BS$1:$BV$1,0,IF($B277=6,1,IF($B277=7,2,0))),0),1),
IF(OR($M277="캐릭터 상자 일반등급",$M277="캐릭터 상자 영웅등급"),"삭제",
IF(OR($M277="지정 캐릭터",$M277="지정 캐릭터 PP",IF(ISERROR(FIND("지정 캐릭터 LBP",$M277)),0,1)),
  IF(AND(OR($B277=10,$B277=11),$M277=OFFSET($M277,-1,0)),OFFSET(N277,-1,0),VLOOKUP($E277,$BZ:$CA,MATCH($CA$1,$BZ$1:$CA$1,0),1)),
IF(OR($M277="안 지정 캐릭터 영웅등급",$M277="안 지정 캐릭터 PP 일반등급",$M277="안 지정 캐릭터 PP 영웅등급"),
  IF(AND(OR($B277=10,$B277=11),$M277=OFFSET($M277,-1,0)),OFFSET(N277,-1,0),INT($E277*100000)),
"그외없음"))))))</f>
        <v>91942</v>
      </c>
      <c r="O277">
        <f ca="1">IF(LEN(L277)&lt;&gt;0,
  IF(OR(LEN($J277)=0,LEN($K277)=0),"세 칸 모두 입력",L277),
IF($M277="삭제","삭제",
IF(OR($M277="지정 장비",$M277="캐릭터 상자 일반등급",$M277="캐릭터 상자 영웅등급",$M277="지정 캐릭터",IF(ISERROR(FIND("지정 캐릭터 LBP",$M277)),0,1),$M277="안 지정 캐릭터 영웅등급"),1,
IF($M277="지정 캐릭터 PP",
  IF(AND(OR($B277=10,$B277=11),$M277=OFFSET($M277,-1,0)),OFFSET(O277,-1,0),
    VLOOKUP($M277,$AP:$BB,MATCH($AX$1,$AP$1:$BB$1,0),0)+INT($E277*(VLOOKUP($M277,$AP:$BB,MATCH($AY$1,$AP$1:$BB$1,0),0)-VLOOKUP($M277,$AP:$BB,MATCH($AX$1,$AP$1:$BB$1,0),0)+1))),
IF(OR($M277="안 지정 캐릭터 PP 일반등급",$M277="안 지정 캐릭터 PP 영웅등급"),
  IF(AND(OR($B277=10,$B277=11),$M277=OFFSET($M277,-1,0)),OFFSET(O277,-1,0),
    VLOOKUP($M277,$AP:$BB,MATCH($AX$1,$AP$1:$BB$1,0),0)+INT($E277*(VLOOKUP($M277,$AP:$BB,MATCH($AY$1,$AP$1:$BB$1,0),0)-VLOOKUP($M277,$AP:$BB,MATCH($AX$1,$AP$1:$BB$1,0),0)+1))),
"그외없음")))))</f>
        <v>14</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4200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ca="1">IF(OR(ISNUMBER(N277),N277="삭제",ISBLANK(N277)),"",
IF(LEFT(N277,5)="Equip",IF(MID(N277,7,1)="4","전설",""),
IF(LEFT(N277,5)="Actor",IF(MID(N277,7,1)="2","전설",""),
"그외없음")))</f>
        <v/>
      </c>
      <c r="U277" t="s">
        <v>91</v>
      </c>
      <c r="V277">
        <v>12431</v>
      </c>
      <c r="W277">
        <v>9</v>
      </c>
      <c r="X277" t="s">
        <v>125</v>
      </c>
      <c r="Z277">
        <v>900</v>
      </c>
      <c r="AA277" t="str">
        <f ca="1">IF(ISBLANK(AB277),"",
VLOOKUP(AB277,OFFSET(INDIRECT("$A:$B"),0,MATCH(AB$1&amp;"_Verify",INDIRECT("$1:$1"),0)-1),2,0)
)</f>
        <v>uph</v>
      </c>
      <c r="AB277" t="s">
        <v>91</v>
      </c>
      <c r="AC277">
        <v>85730</v>
      </c>
      <c r="AD277">
        <v>7</v>
      </c>
      <c r="AE277" t="s">
        <v>125</v>
      </c>
      <c r="AG277">
        <v>2100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IF(OR(ISNUMBER(AC277),AC277="삭제",ISBLANK(AC277)),"",
IF(LEFT(AC277,5)="Equip",IF(MID(AC277,7,1)="4","전설",""),
IF(LEFT(AC277,5)="Actor",IF(MID(AC277,7,1)="2","전설",""),
"그외없음")))</f>
        <v/>
      </c>
      <c r="AJ277" t="str">
        <f>IF(ISBLANK($AB277),"",
IF(AND($B277&gt;=VLOOKUP($AB277,$AP:$AS,3,0),$B277&lt;=VLOOKUP($AB277,$AP:$AS,4,0)),"","슬롯타입이상"))</f>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ca="1">IF(ROW()=2,AN277,OFFSET(AM277,-1,0)&amp;IF(LEN(AN277)=0,"",","&amp;AN277))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v>
      </c>
      <c r="AN277" t="str">
        <f ca="1">IF(AL277&lt;&gt;1,"",
"{"""&amp;A$1&amp;""":"&amp;A277
&amp;","""&amp;B$1&amp;""":"&amp;B277
&amp;IF(LEN(AA277)=0,"",","""&amp;AA$1&amp;""":"""&amp;AA277&amp;"""")
&amp;IF(LEN(AC277)=0,"",","""&amp;AC$1&amp;""":"""&amp;AC277&amp;"""")
&amp;IF(LEN(AD277)=0,"",","""&amp;AD$1&amp;""":"&amp;AD277)
&amp;IF(LEN(AE277)=0,"",","""&amp;AE$1&amp;""":"""&amp;AE277&amp;"""")
&amp;IF(LEN(AF277)=0,"",","""&amp;AF$1&amp;""":"&amp;AF277)
&amp;IF(LEN(AG277)=0,"",","""&amp;AG$1&amp;""":"&amp;AG277)&amp;"}")</f>
        <v>{"dy":28,"sl":5,"tp":"uph","vl":"85730","cn":7,"pt":"GO","pr":2100}</v>
      </c>
    </row>
    <row r="278" spans="1:40">
      <c r="A278">
        <v>28</v>
      </c>
      <c r="B278">
        <v>6</v>
      </c>
      <c r="C278">
        <f>IF(B278&lt;=9,0,
IF(B278=10,1,2))</f>
        <v>0</v>
      </c>
      <c r="D278">
        <f ca="1">RAND()</f>
        <v>0.18636260887663236</v>
      </c>
      <c r="E278">
        <f ca="1">RAND()</f>
        <v>0.65683746073318983</v>
      </c>
      <c r="F278">
        <f ca="1">RAND()</f>
        <v>0.56383700220971056</v>
      </c>
      <c r="G278">
        <f ca="1">RAND()</f>
        <v>0.66205522723100607</v>
      </c>
      <c r="H278">
        <f ca="1">RAND()</f>
        <v>0.39583307362861542</v>
      </c>
      <c r="I278">
        <f ca="1">RAND()</f>
        <v>0.43448597712983117</v>
      </c>
      <c r="M278" t="str">
        <f ca="1">IF(LEN(J278)&lt;&gt;0,J278,VLOOKUP(D278+$B278,$BJ:$BK,MATCH($BK$1,$BJ$1:$BK$1,0),1))</f>
        <v>지정 장비</v>
      </c>
      <c r="N278" t="str">
        <f ca="1">IF(LEN(K278)&lt;&gt;0,
  IF(LEN($J278)=0,"두 칸 모두 입력",
  IF($J278="지정 장비",K278,INDEX($CA:$CA,MATCH(K278,$CB:$CB,0)))),
IF($M278="삭제","삭제",
IF($M278="지정 장비",VLOOKUP($E278,OFFSET($BS:$BV,0,IF($B278=6,1,IF($B278=7,2,0))),MATCH($BV$1,OFFSET($BS$1:$BV$1,0,IF($B278=6,1,IF($B278=7,2,0))),0),1),
IF(OR($M278="캐릭터 상자 일반등급",$M278="캐릭터 상자 영웅등급"),"삭제",
IF(OR($M278="지정 캐릭터",$M278="지정 캐릭터 PP",IF(ISERROR(FIND("지정 캐릭터 LBP",$M278)),0,1)),
  IF(AND(OR($B278=10,$B278=11),$M278=OFFSET($M278,-1,0)),OFFSET(N278,-1,0),VLOOKUP($E278,$BZ:$CA,MATCH($CA$1,$BZ$1:$CA$1,0),1)),
IF(OR($M278="안 지정 캐릭터 영웅등급",$M278="안 지정 캐릭터 PP 일반등급",$M278="안 지정 캐릭터 PP 영웅등급"),
  IF(AND(OR($B278=10,$B278=11),$M278=OFFSET($M278,-1,0)),OFFSET(N278,-1,0),INT($E278*100000)),
"그외없음"))))))</f>
        <v>Equip6301</v>
      </c>
      <c r="O278">
        <f ca="1">IF(LEN(L278)&lt;&gt;0,
  IF(OR(LEN($J278)=0,LEN($K278)=0),"세 칸 모두 입력",L278),
IF($M278="삭제","삭제",
IF(OR($M278="지정 장비",$M278="캐릭터 상자 일반등급",$M278="캐릭터 상자 영웅등급",$M278="지정 캐릭터",IF(ISERROR(FIND("지정 캐릭터 LBP",$M278)),0,1),$M278="안 지정 캐릭터 영웅등급"),1,
IF($M278="지정 캐릭터 PP",
  IF(AND(OR($B278=10,$B278=11),$M278=OFFSET($M278,-1,0)),OFFSET(O278,-1,0),
    VLOOKUP($M278,$AP:$BB,MATCH($AX$1,$AP$1:$BB$1,0),0)+INT($E278*(VLOOKUP($M278,$AP:$BB,MATCH($AY$1,$AP$1:$BB$1,0),0)-VLOOKUP($M278,$AP:$BB,MATCH($AX$1,$AP$1:$BB$1,0),0)+1))),
IF(OR($M278="안 지정 캐릭터 PP 일반등급",$M278="안 지정 캐릭터 PP 영웅등급"),
  IF(AND(OR($B278=10,$B278=11),$M278=OFFSET($M278,-1,0)),OFFSET(O278,-1,0),
    VLOOKUP($M278,$AP:$BB,MATCH($AX$1,$AP$1:$BB$1,0),0)+INT($E278*(VLOOKUP($M278,$AP:$BB,MATCH($AY$1,$AP$1:$BB$1,0),0)-VLOOKUP($M278,$AP:$BB,MATCH($AX$1,$AP$1:$BB$1,0),0)+1))),
"그외없음")))))</f>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22400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ca="1">IF(OR(ISNUMBER(N278),N278="삭제",ISBLANK(N278)),"",
IF(LEFT(N278,5)="Equip",IF(MID(N278,7,1)="4","전설",""),
IF(LEFT(N278,5)="Actor",IF(MID(N278,7,1)="2","전설",""),
"그외없음")))</f>
        <v/>
      </c>
      <c r="U278" t="s">
        <v>82</v>
      </c>
      <c r="V278" t="s">
        <v>259</v>
      </c>
      <c r="W278">
        <v>1</v>
      </c>
      <c r="X278" t="s">
        <v>125</v>
      </c>
      <c r="Z278">
        <v>8000</v>
      </c>
      <c r="AA278" t="str">
        <f ca="1">IF(ISBLANK(AB278),"",
VLOOKUP(AB278,OFFSET(INDIRECT("$A:$B"),0,MATCH(AB$1&amp;"_Verify",INDIRECT("$1:$1"),0)-1),2,0)
)</f>
        <v>upn</v>
      </c>
      <c r="AB278" t="s">
        <v>92</v>
      </c>
      <c r="AC278">
        <v>13144</v>
      </c>
      <c r="AD278">
        <v>14</v>
      </c>
      <c r="AE278" t="s">
        <v>125</v>
      </c>
      <c r="AG278">
        <v>4200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IF(OR(ISNUMBER(AC278),AC278="삭제",ISBLANK(AC278)),"",
IF(LEFT(AC278,5)="Equip",IF(MID(AC278,7,1)="4","전설",""),
IF(LEFT(AC278,5)="Actor",IF(MID(AC278,7,1)="2","전설",""),
"그외없음")))</f>
        <v/>
      </c>
      <c r="AJ278" t="str">
        <f>IF(ISBLANK($AB278),"",
IF(AND($B278&gt;=VLOOKUP($AB278,$AP:$AS,3,0),$B278&lt;=VLOOKUP($AB278,$AP:$AS,4,0)),"","슬롯타입이상"))</f>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ca="1">IF(ROW()=2,AN278,OFFSET(AM278,-1,0)&amp;IF(LEN(AN278)=0,"",","&amp;AN278))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v>
      </c>
      <c r="AN278" t="str">
        <f ca="1">IF(AL278&lt;&gt;1,"",
"{"""&amp;A$1&amp;""":"&amp;A278
&amp;","""&amp;B$1&amp;""":"&amp;B278
&amp;IF(LEN(AA278)=0,"",","""&amp;AA$1&amp;""":"""&amp;AA278&amp;"""")
&amp;IF(LEN(AC278)=0,"",","""&amp;AC$1&amp;""":"""&amp;AC278&amp;"""")
&amp;IF(LEN(AD278)=0,"",","""&amp;AD$1&amp;""":"&amp;AD278)
&amp;IF(LEN(AE278)=0,"",","""&amp;AE$1&amp;""":"""&amp;AE278&amp;"""")
&amp;IF(LEN(AF278)=0,"",","""&amp;AF$1&amp;""":"&amp;AF278)
&amp;IF(LEN(AG278)=0,"",","""&amp;AG$1&amp;""":"&amp;AG278)&amp;"}")</f>
        <v>{"dy":28,"sl":6,"tp":"upn","vl":"13144","cn":14,"pt":"GO","pr":4200}</v>
      </c>
    </row>
    <row r="279" spans="1:40">
      <c r="A279">
        <v>28</v>
      </c>
      <c r="B279">
        <v>7</v>
      </c>
      <c r="C279">
        <f>IF(B279&lt;=9,0,
IF(B279=10,1,2))</f>
        <v>0</v>
      </c>
      <c r="D279">
        <f ca="1">RAND()</f>
        <v>0.34360105895938997</v>
      </c>
      <c r="E279">
        <f ca="1">RAND()</f>
        <v>0.86520646991406425</v>
      </c>
      <c r="F279">
        <f ca="1">RAND()</f>
        <v>2.3968314929785461E-2</v>
      </c>
      <c r="G279">
        <f ca="1">RAND()</f>
        <v>0.8909443888998192</v>
      </c>
      <c r="H279">
        <f ca="1">RAND()</f>
        <v>0.5812672893755495</v>
      </c>
      <c r="I279">
        <f ca="1">RAND()</f>
        <v>0.10887168409051484</v>
      </c>
      <c r="M279" t="str">
        <f ca="1">IF(LEN(J279)&lt;&gt;0,J279,VLOOKUP(D279+$B279,$BJ:$BK,MATCH($BK$1,$BJ$1:$BK$1,0),1))</f>
        <v>지정 장비</v>
      </c>
      <c r="N279" t="str">
        <f ca="1">IF(LEN(K279)&lt;&gt;0,
  IF(LEN($J279)=0,"두 칸 모두 입력",
  IF($J279="지정 장비",K279,INDEX($CA:$CA,MATCH(K279,$CB:$CB,0)))),
IF($M279="삭제","삭제",
IF($M279="지정 장비",VLOOKUP($E279,OFFSET($BS:$BV,0,IF($B279=6,1,IF($B279=7,2,0))),MATCH($BV$1,OFFSET($BS$1:$BV$1,0,IF($B279=6,1,IF($B279=7,2,0))),0),1),
IF(OR($M279="캐릭터 상자 일반등급",$M279="캐릭터 상자 영웅등급"),"삭제",
IF(OR($M279="지정 캐릭터",$M279="지정 캐릭터 PP",IF(ISERROR(FIND("지정 캐릭터 LBP",$M279)),0,1)),
  IF(AND(OR($B279=10,$B279=11),$M279=OFFSET($M279,-1,0)),OFFSET(N279,-1,0),VLOOKUP($E279,$BZ:$CA,MATCH($CA$1,$BZ$1:$CA$1,0),1)),
IF(OR($M279="안 지정 캐릭터 영웅등급",$M279="안 지정 캐릭터 PP 일반등급",$M279="안 지정 캐릭터 PP 영웅등급"),
  IF(AND(OR($B279=10,$B279=11),$M279=OFFSET($M279,-1,0)),OFFSET(N279,-1,0),INT($E279*100000)),
"그외없음"))))))</f>
        <v>Equip8201</v>
      </c>
      <c r="O279">
        <f ca="1">IF(LEN(L279)&lt;&gt;0,
  IF(OR(LEN($J279)=0,LEN($K279)=0),"세 칸 모두 입력",L279),
IF($M279="삭제","삭제",
IF(OR($M279="지정 장비",$M279="캐릭터 상자 일반등급",$M279="캐릭터 상자 영웅등급",$M279="지정 캐릭터",IF(ISERROR(FIND("지정 캐릭터 LBP",$M279)),0,1),$M279="안 지정 캐릭터 영웅등급"),1,
IF($M279="지정 캐릭터 PP",
  IF(AND(OR($B279=10,$B279=11),$M279=OFFSET($M279,-1,0)),OFFSET(O279,-1,0),
    VLOOKUP($M279,$AP:$BB,MATCH($AX$1,$AP$1:$BB$1,0),0)+INT($E279*(VLOOKUP($M279,$AP:$BB,MATCH($AY$1,$AP$1:$BB$1,0),0)-VLOOKUP($M279,$AP:$BB,MATCH($AX$1,$AP$1:$BB$1,0),0)+1))),
IF(OR($M279="안 지정 캐릭터 PP 일반등급",$M279="안 지정 캐릭터 PP 영웅등급"),
  IF(AND(OR($B279=10,$B279=11),$M279=OFFSET($M279,-1,0)),OFFSET(O279,-1,0),
    VLOOKUP($M279,$AP:$BB,MATCH($AX$1,$AP$1:$BB$1,0),0)+INT($E279*(VLOOKUP($M279,$AP:$BB,MATCH($AY$1,$AP$1:$BB$1,0),0)-VLOOKUP($M279,$AP:$BB,MATCH($AX$1,$AP$1:$BB$1,0),0)+1))),
"그외없음")))))</f>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29000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ca="1">IF(OR(ISNUMBER(N279),N279="삭제",ISBLANK(N279)),"",
IF(LEFT(N279,5)="Equip",IF(MID(N279,7,1)="4","전설",""),
IF(LEFT(N279,5)="Actor",IF(MID(N279,7,1)="2","전설",""),
"그외없음")))</f>
        <v/>
      </c>
      <c r="U279" t="s">
        <v>82</v>
      </c>
      <c r="V279" t="s">
        <v>255</v>
      </c>
      <c r="W279">
        <v>1</v>
      </c>
      <c r="X279" t="s">
        <v>125</v>
      </c>
      <c r="Z279">
        <v>2000</v>
      </c>
      <c r="AA279" t="str">
        <f ca="1">IF(ISBLANK(AB279),"",
VLOOKUP(AB279,OFFSET(INDIRECT("$A:$B"),0,MATCH(AB$1&amp;"_Verify",INDIRECT("$1:$1"),0)-1),2,0)
)</f>
        <v>upn</v>
      </c>
      <c r="AB279" t="s">
        <v>92</v>
      </c>
      <c r="AC279">
        <v>41165</v>
      </c>
      <c r="AD279">
        <v>11</v>
      </c>
      <c r="AE279" t="s">
        <v>125</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IF(OR(ISNUMBER(AC279),AC279="삭제",ISBLANK(AC279)),"",
IF(LEFT(AC279,5)="Equip",IF(MID(AC279,7,1)="4","전설",""),
IF(LEFT(AC279,5)="Actor",IF(MID(AC279,7,1)="2","전설",""),
"그외없음")))</f>
        <v/>
      </c>
      <c r="AJ279" t="str">
        <f>IF(ISBLANK($AB279),"",
IF(AND($B279&gt;=VLOOKUP($AB279,$AP:$AS,3,0),$B279&lt;=VLOOKUP($AB279,$AP:$AS,4,0)),"","슬롯타입이상"))</f>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ca="1">IF(ROW()=2,AN279,OFFSET(AM279,-1,0)&amp;IF(LEN(AN279)=0,"",","&amp;AN279))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v>
      </c>
      <c r="AN279" t="str">
        <f ca="1">IF(AL279&lt;&gt;1,"",
"{"""&amp;A$1&amp;""":"&amp;A279
&amp;","""&amp;B$1&amp;""":"&amp;B279
&amp;IF(LEN(AA279)=0,"",","""&amp;AA$1&amp;""":"""&amp;AA279&amp;"""")
&amp;IF(LEN(AC279)=0,"",","""&amp;AC$1&amp;""":"""&amp;AC279&amp;"""")
&amp;IF(LEN(AD279)=0,"",","""&amp;AD$1&amp;""":"&amp;AD279)
&amp;IF(LEN(AE279)=0,"",","""&amp;AE$1&amp;""":"""&amp;AE279&amp;"""")
&amp;IF(LEN(AF279)=0,"",","""&amp;AF$1&amp;""":"&amp;AF279)
&amp;IF(LEN(AG279)=0,"",","""&amp;AG$1&amp;""":"&amp;AG279)&amp;"}")</f>
        <v>{"dy":28,"sl":7,"tp":"upn","vl":"41165","cn":11,"pt":"GO","pr":3300}</v>
      </c>
    </row>
    <row r="280" spans="1:40">
      <c r="A280">
        <v>28</v>
      </c>
      <c r="B280">
        <v>8</v>
      </c>
      <c r="C280">
        <f>IF(B280&lt;=9,0,
IF(B280=10,1,2))</f>
        <v>0</v>
      </c>
      <c r="D280">
        <f ca="1">RAND()</f>
        <v>0.28016810591187191</v>
      </c>
      <c r="E280">
        <f ca="1">RAND()</f>
        <v>0.70129890289561381</v>
      </c>
      <c r="F280">
        <f ca="1">RAND()</f>
        <v>0.72972437054245709</v>
      </c>
      <c r="G280">
        <f ca="1">RAND()</f>
        <v>0.99262884318153199</v>
      </c>
      <c r="H280">
        <f ca="1">RAND()</f>
        <v>0.36355306610573368</v>
      </c>
      <c r="I280">
        <f ca="1">RAND()</f>
        <v>0.61640540900066143</v>
      </c>
      <c r="M280" t="str">
        <f ca="1">IF(LEN(J280)&lt;&gt;0,J280,VLOOKUP(D280+$B280,$BJ:$BK,MATCH($BK$1,$BJ$1:$BK$1,0),1))</f>
        <v>삭제</v>
      </c>
      <c r="N280" t="str">
        <f ca="1">IF(LEN(K280)&lt;&gt;0,
  IF(LEN($J280)=0,"두 칸 모두 입력",
  IF($J280="지정 장비",K280,INDEX($CA:$CA,MATCH(K280,$CB:$CB,0)))),
IF($M280="삭제","삭제",
IF($M280="지정 장비",VLOOKUP($E280,OFFSET($BS:$BV,0,IF($B280=6,1,IF($B280=7,2,0))),MATCH($BV$1,OFFSET($BS$1:$BV$1,0,IF($B280=6,1,IF($B280=7,2,0))),0),1),
IF(OR($M280="캐릭터 상자 일반등급",$M280="캐릭터 상자 영웅등급"),"삭제",
IF(OR($M280="지정 캐릭터",$M280="지정 캐릭터 PP",IF(ISERROR(FIND("지정 캐릭터 LBP",$M280)),0,1)),
  IF(AND(OR($B280=10,$B280=11),$M280=OFFSET($M280,-1,0)),OFFSET(N280,-1,0),VLOOKUP($E280,$BZ:$CA,MATCH($CA$1,$BZ$1:$CA$1,0),1)),
IF(OR($M280="안 지정 캐릭터 영웅등급",$M280="안 지정 캐릭터 PP 일반등급",$M280="안 지정 캐릭터 PP 영웅등급"),
  IF(AND(OR($B280=10,$B280=11),$M280=OFFSET($M280,-1,0)),OFFSET(N280,-1,0),INT($E280*100000)),
"그외없음"))))))</f>
        <v>삭제</v>
      </c>
      <c r="O280" t="str">
        <f ca="1">IF(LEN(L280)&lt;&gt;0,
  IF(OR(LEN($J280)=0,LEN($K280)=0),"세 칸 모두 입력",L280),
IF($M280="삭제","삭제",
IF(OR($M280="지정 장비",$M280="캐릭터 상자 일반등급",$M280="캐릭터 상자 영웅등급",$M280="지정 캐릭터",IF(ISERROR(FIND("지정 캐릭터 LBP",$M280)),0,1),$M280="안 지정 캐릭터 영웅등급"),1,
IF($M280="지정 캐릭터 PP",
  IF(AND(OR($B280=10,$B280=11),$M280=OFFSET($M280,-1,0)),OFFSET(O280,-1,0),
    VLOOKUP($M280,$AP:$BB,MATCH($AX$1,$AP$1:$BB$1,0),0)+INT($E280*(VLOOKUP($M280,$AP:$BB,MATCH($AY$1,$AP$1:$BB$1,0),0)-VLOOKUP($M280,$AP:$BB,MATCH($AX$1,$AP$1:$BB$1,0),0)+1))),
IF(OR($M280="안 지정 캐릭터 PP 일반등급",$M280="안 지정 캐릭터 PP 영웅등급"),
  IF(AND(OR($B280=10,$B280=11),$M280=OFFSET($M280,-1,0)),OFFSET(O280,-1,0),
    VLOOKUP($M280,$AP:$BB,MATCH($AX$1,$AP$1:$BB$1,0),0)+INT($E280*(VLOOKUP($M280,$AP:$BB,MATCH($AY$1,$AP$1:$BB$1,0),0)-VLOOKUP($M280,$AP:$BB,MATCH($AX$1,$AP$1:$BB$1,0),0)+1))),
"그외없음")))))</f>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ca="1">IF(OR(ISNUMBER(N280),N280="삭제",ISBLANK(N280)),"",
IF(LEFT(N280,5)="Equip",IF(MID(N280,7,1)="4","전설",""),
IF(LEFT(N280,5)="Actor",IF(MID(N280,7,1)="2","전설",""),
"그외없음")))</f>
        <v/>
      </c>
      <c r="AA280" t="str">
        <f ca="1">IF(ISBLANK(AB280),"",
VLOOKUP(AB280,OFFSET(INDIRECT("$A:$B"),0,MATCH(AB$1&amp;"_Verify",INDIRECT("$1:$1"),0)-1),2,0)
)</f>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IF(OR(ISNUMBER(AC280),AC280="삭제",ISBLANK(AC280)),"",
IF(LEFT(AC280,5)="Equip",IF(MID(AC280,7,1)="4","전설",""),
IF(LEFT(AC280,5)="Actor",IF(MID(AC280,7,1)="2","전설",""),
"그외없음")))</f>
        <v/>
      </c>
      <c r="AJ280" t="str">
        <f>IF(ISBLANK($AB280),"",
IF(AND($B280&gt;=VLOOKUP($AB280,$AP:$AS,3,0),$B280&lt;=VLOOKUP($AB280,$AP:$AS,4,0)),"","슬롯타입이상"))</f>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ca="1">IF(ROW()=2,AN280,OFFSET(AM280,-1,0)&amp;IF(LEN(AN280)=0,"",","&amp;AN280))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v>
      </c>
      <c r="AN280" t="str">
        <f ca="1">IF(AL280&lt;&gt;1,"",
"{"""&amp;A$1&amp;""":"&amp;A280
&amp;","""&amp;B$1&amp;""":"&amp;B280
&amp;IF(LEN(AA280)=0,"",","""&amp;AA$1&amp;""":"""&amp;AA280&amp;"""")
&amp;IF(LEN(AC280)=0,"",","""&amp;AC$1&amp;""":"""&amp;AC280&amp;"""")
&amp;IF(LEN(AD280)=0,"",","""&amp;AD$1&amp;""":"&amp;AD280)
&amp;IF(LEN(AE280)=0,"",","""&amp;AE$1&amp;""":"""&amp;AE280&amp;"""")
&amp;IF(LEN(AF280)=0,"",","""&amp;AF$1&amp;""":"&amp;AF280)
&amp;IF(LEN(AG280)=0,"",","""&amp;AG$1&amp;""":"&amp;AG280)&amp;"}")</f>
        <v>{"dy":28,"sl":8}</v>
      </c>
    </row>
    <row r="281" spans="1:40">
      <c r="A281">
        <v>28</v>
      </c>
      <c r="B281">
        <v>9</v>
      </c>
      <c r="C281">
        <f>IF(B281&lt;=9,0,
IF(B281=10,1,2))</f>
        <v>0</v>
      </c>
      <c r="D281">
        <f ca="1">RAND()</f>
        <v>0.71140287849270167</v>
      </c>
      <c r="E281">
        <f ca="1">RAND()</f>
        <v>0.90771070122103537</v>
      </c>
      <c r="F281">
        <f ca="1">RAND()</f>
        <v>0.90455292030844703</v>
      </c>
      <c r="G281">
        <f ca="1">RAND()</f>
        <v>0.74811855408331862</v>
      </c>
      <c r="H281">
        <f ca="1">RAND()</f>
        <v>0.47764231682614222</v>
      </c>
      <c r="I281">
        <f ca="1">RAND()</f>
        <v>4.0193734830414884E-2</v>
      </c>
      <c r="M281" t="str">
        <f ca="1">IF(LEN(J281)&lt;&gt;0,J281,VLOOKUP(D281+$B281,$BJ:$BK,MATCH($BK$1,$BJ$1:$BK$1,0),1))</f>
        <v>삭제</v>
      </c>
      <c r="N281" t="str">
        <f ca="1">IF(LEN(K281)&lt;&gt;0,
  IF(LEN($J281)=0,"두 칸 모두 입력",
  IF($J281="지정 장비",K281,INDEX($CA:$CA,MATCH(K281,$CB:$CB,0)))),
IF($M281="삭제","삭제",
IF($M281="지정 장비",VLOOKUP($E281,OFFSET($BS:$BV,0,IF($B281=6,1,IF($B281=7,2,0))),MATCH($BV$1,OFFSET($BS$1:$BV$1,0,IF($B281=6,1,IF($B281=7,2,0))),0),1),
IF(OR($M281="캐릭터 상자 일반등급",$M281="캐릭터 상자 영웅등급"),"삭제",
IF(OR($M281="지정 캐릭터",$M281="지정 캐릭터 PP",IF(ISERROR(FIND("지정 캐릭터 LBP",$M281)),0,1)),
  IF(AND(OR($B281=10,$B281=11),$M281=OFFSET($M281,-1,0)),OFFSET(N281,-1,0),VLOOKUP($E281,$BZ:$CA,MATCH($CA$1,$BZ$1:$CA$1,0),1)),
IF(OR($M281="안 지정 캐릭터 영웅등급",$M281="안 지정 캐릭터 PP 일반등급",$M281="안 지정 캐릭터 PP 영웅등급"),
  IF(AND(OR($B281=10,$B281=11),$M281=OFFSET($M281,-1,0)),OFFSET(N281,-1,0),INT($E281*100000)),
"그외없음"))))))</f>
        <v>삭제</v>
      </c>
      <c r="O281" t="str">
        <f ca="1">IF(LEN(L281)&lt;&gt;0,
  IF(OR(LEN($J281)=0,LEN($K281)=0),"세 칸 모두 입력",L281),
IF($M281="삭제","삭제",
IF(OR($M281="지정 장비",$M281="캐릭터 상자 일반등급",$M281="캐릭터 상자 영웅등급",$M281="지정 캐릭터",IF(ISERROR(FIND("지정 캐릭터 LBP",$M281)),0,1),$M281="안 지정 캐릭터 영웅등급"),1,
IF($M281="지정 캐릭터 PP",
  IF(AND(OR($B281=10,$B281=11),$M281=OFFSET($M281,-1,0)),OFFSET(O281,-1,0),
    VLOOKUP($M281,$AP:$BB,MATCH($AX$1,$AP$1:$BB$1,0),0)+INT($E281*(VLOOKUP($M281,$AP:$BB,MATCH($AY$1,$AP$1:$BB$1,0),0)-VLOOKUP($M281,$AP:$BB,MATCH($AX$1,$AP$1:$BB$1,0),0)+1))),
IF(OR($M281="안 지정 캐릭터 PP 일반등급",$M281="안 지정 캐릭터 PP 영웅등급"),
  IF(AND(OR($B281=10,$B281=11),$M281=OFFSET($M281,-1,0)),OFFSET(O281,-1,0),
    VLOOKUP($M281,$AP:$BB,MATCH($AX$1,$AP$1:$BB$1,0),0)+INT($E281*(VLOOKUP($M281,$AP:$BB,MATCH($AY$1,$AP$1:$BB$1,0),0)-VLOOKUP($M281,$AP:$BB,MATCH($AX$1,$AP$1:$BB$1,0),0)+1))),
"그외없음")))))</f>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ca="1">IF(OR(ISNUMBER(N281),N281="삭제",ISBLANK(N281)),"",
IF(LEFT(N281,5)="Equip",IF(MID(N281,7,1)="4","전설",""),
IF(LEFT(N281,5)="Actor",IF(MID(N281,7,1)="2","전설",""),
"그외없음")))</f>
        <v/>
      </c>
      <c r="AA281" t="str">
        <f ca="1">IF(ISBLANK(AB281),"",
VLOOKUP(AB281,OFFSET(INDIRECT("$A:$B"),0,MATCH(AB$1&amp;"_Verify",INDIRECT("$1:$1"),0)-1),2,0)
)</f>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IF(OR(ISNUMBER(AC281),AC281="삭제",ISBLANK(AC281)),"",
IF(LEFT(AC281,5)="Equip",IF(MID(AC281,7,1)="4","전설",""),
IF(LEFT(AC281,5)="Actor",IF(MID(AC281,7,1)="2","전설",""),
"그외없음")))</f>
        <v/>
      </c>
      <c r="AJ281" t="str">
        <f>IF(ISBLANK($AB281),"",
IF(AND($B281&gt;=VLOOKUP($AB281,$AP:$AS,3,0),$B281&lt;=VLOOKUP($AB281,$AP:$AS,4,0)),"","슬롯타입이상"))</f>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ca="1">IF(ROW()=2,AN281,OFFSET(AM281,-1,0)&amp;IF(LEN(AN281)=0,"",","&amp;AN281))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v>
      </c>
      <c r="AN281" t="str">
        <f ca="1">IF(AL281&lt;&gt;1,"",
"{"""&amp;A$1&amp;""":"&amp;A281
&amp;","""&amp;B$1&amp;""":"&amp;B281
&amp;IF(LEN(AA281)=0,"",","""&amp;AA$1&amp;""":"""&amp;AA281&amp;"""")
&amp;IF(LEN(AC281)=0,"",","""&amp;AC$1&amp;""":"""&amp;AC281&amp;"""")
&amp;IF(LEN(AD281)=0,"",","""&amp;AD$1&amp;""":"&amp;AD281)
&amp;IF(LEN(AE281)=0,"",","""&amp;AE$1&amp;""":"""&amp;AE281&amp;"""")
&amp;IF(LEN(AF281)=0,"",","""&amp;AF$1&amp;""":"&amp;AF281)
&amp;IF(LEN(AG281)=0,"",","""&amp;AG$1&amp;""":"&amp;AG281)&amp;"}")</f>
        <v>{"dy":28,"sl":9}</v>
      </c>
    </row>
    <row r="282" spans="1:40">
      <c r="A282">
        <v>29</v>
      </c>
      <c r="B282">
        <v>0</v>
      </c>
      <c r="C282">
        <f>IF(B282&lt;=9,0,
IF(B282=10,1,2))</f>
        <v>0</v>
      </c>
      <c r="D282">
        <f ca="1">RAND()</f>
        <v>0.96352586628252235</v>
      </c>
      <c r="E282">
        <f ca="1">RAND()</f>
        <v>0.13374465039272887</v>
      </c>
      <c r="F282">
        <f ca="1">RAND()</f>
        <v>8.3154757283163683E-2</v>
      </c>
      <c r="G282">
        <f ca="1">RAND()</f>
        <v>0.60371088589238175</v>
      </c>
      <c r="H282">
        <f ca="1">RAND()</f>
        <v>0.38421636220591771</v>
      </c>
      <c r="I282">
        <f ca="1">RAND()</f>
        <v>0.37466740164320789</v>
      </c>
      <c r="M282" t="str">
        <f ca="1">IF(LEN(J282)&lt;&gt;0,J282,VLOOKUP(D282+$B282,$BJ:$BK,MATCH($BK$1,$BJ$1:$BK$1,0),1))</f>
        <v>캐릭터 상자 영웅등급</v>
      </c>
      <c r="N282" t="str">
        <f ca="1">IF(LEN(K282)&lt;&gt;0,
  IF(LEN($J282)=0,"두 칸 모두 입력",
  IF($J282="지정 장비",K282,INDEX($CA:$CA,MATCH(K282,$CB:$CB,0)))),
IF($M282="삭제","삭제",
IF($M282="지정 장비",VLOOKUP($E282,OFFSET($BS:$BV,0,IF($B282=6,1,IF($B282=7,2,0))),MATCH($BV$1,OFFSET($BS$1:$BV$1,0,IF($B282=6,1,IF($B282=7,2,0))),0),1),
IF(OR($M282="캐릭터 상자 일반등급",$M282="캐릭터 상자 영웅등급"),"삭제",
IF(OR($M282="지정 캐릭터",$M282="지정 캐릭터 PP",IF(ISERROR(FIND("지정 캐릭터 LBP",$M282)),0,1)),
  IF(AND(OR($B282=10,$B282=11),$M282=OFFSET($M282,-1,0)),OFFSET(N282,-1,0),VLOOKUP($E282,$BZ:$CA,MATCH($CA$1,$BZ$1:$CA$1,0),1)),
IF(OR($M282="안 지정 캐릭터 영웅등급",$M282="안 지정 캐릭터 PP 일반등급",$M282="안 지정 캐릭터 PP 영웅등급"),
  IF(AND(OR($B282=10,$B282=11),$M282=OFFSET($M282,-1,0)),OFFSET(N282,-1,0),INT($E282*100000)),
"그외없음"))))))</f>
        <v>삭제</v>
      </c>
      <c r="O282">
        <f ca="1">IF(LEN(L282)&lt;&gt;0,
  IF(OR(LEN($J282)=0,LEN($K282)=0),"세 칸 모두 입력",L282),
IF($M282="삭제","삭제",
IF(OR($M282="지정 장비",$M282="캐릭터 상자 일반등급",$M282="캐릭터 상자 영웅등급",$M282="지정 캐릭터",IF(ISERROR(FIND("지정 캐릭터 LBP",$M282)),0,1),$M282="안 지정 캐릭터 영웅등급"),1,
IF($M282="지정 캐릭터 PP",
  IF(AND(OR($B282=10,$B282=11),$M282=OFFSET($M282,-1,0)),OFFSET(O282,-1,0),
    VLOOKUP($M282,$AP:$BB,MATCH($AX$1,$AP$1:$BB$1,0),0)+INT($E282*(VLOOKUP($M282,$AP:$BB,MATCH($AY$1,$AP$1:$BB$1,0),0)-VLOOKUP($M282,$AP:$BB,MATCH($AX$1,$AP$1:$BB$1,0),0)+1))),
IF(OR($M282="안 지정 캐릭터 PP 일반등급",$M282="안 지정 캐릭터 PP 영웅등급"),
  IF(AND(OR($B282=10,$B282=11),$M282=OFFSET($M282,-1,0)),OFFSET(O282,-1,0),
    VLOOKUP($M282,$AP:$BB,MATCH($AX$1,$AP$1:$BB$1,0),0)+INT($E282*(VLOOKUP($M282,$AP:$BB,MATCH($AY$1,$AP$1:$BB$1,0),0)-VLOOKUP($M282,$AP:$BB,MATCH($AX$1,$AP$1:$BB$1,0),0)+1))),
"그외없음")))))</f>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DI</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149</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ca="1">IF(OR(ISNUMBER(N282),N282="삭제",ISBLANK(N282)),"",
IF(LEFT(N282,5)="Equip",IF(MID(N282,7,1)="4","전설",""),
IF(LEFT(N282,5)="Actor",IF(MID(N282,7,1)="2","전설",""),
"그외없음")))</f>
        <v/>
      </c>
      <c r="U282" t="s">
        <v>83</v>
      </c>
      <c r="W282">
        <v>1</v>
      </c>
      <c r="X282" t="s">
        <v>129</v>
      </c>
      <c r="Z282">
        <v>29</v>
      </c>
      <c r="AA282" t="str">
        <f ca="1">IF(ISBLANK(AB282),"",
VLOOKUP(AB282,OFFSET(INDIRECT("$A:$B"),0,MATCH(AB$1&amp;"_Verify",INDIRECT("$1:$1"),0)-1),2,0)
)</f>
        <v>upn</v>
      </c>
      <c r="AB282" t="s">
        <v>92</v>
      </c>
      <c r="AC282">
        <v>13898</v>
      </c>
      <c r="AD282">
        <v>9</v>
      </c>
      <c r="AE282" t="s">
        <v>125</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IF(OR(ISNUMBER(AC282),AC282="삭제",ISBLANK(AC282)),"",
IF(LEFT(AC282,5)="Equip",IF(MID(AC282,7,1)="4","전설",""),
IF(LEFT(AC282,5)="Actor",IF(MID(AC282,7,1)="2","전설",""),
"그외없음")))</f>
        <v/>
      </c>
      <c r="AJ282" t="str">
        <f>IF(ISBLANK($AB282),"",
IF(AND($B282&gt;=VLOOKUP($AB282,$AP:$AS,3,0),$B282&lt;=VLOOKUP($AB282,$AP:$AS,4,0)),"","슬롯타입이상"))</f>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ca="1">IF(ROW()=2,AN282,OFFSET(AM282,-1,0)&amp;IF(LEN(AN282)=0,"",","&amp;AN282))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v>
      </c>
      <c r="AN282" t="str">
        <f ca="1">IF(AL282&lt;&gt;1,"",
"{"""&amp;A$1&amp;""":"&amp;A282
&amp;","""&amp;B$1&amp;""":"&amp;B282
&amp;IF(LEN(AA282)=0,"",","""&amp;AA$1&amp;""":"""&amp;AA282&amp;"""")
&amp;IF(LEN(AC282)=0,"",","""&amp;AC$1&amp;""":"""&amp;AC282&amp;"""")
&amp;IF(LEN(AD282)=0,"",","""&amp;AD$1&amp;""":"&amp;AD282)
&amp;IF(LEN(AE282)=0,"",","""&amp;AE$1&amp;""":"""&amp;AE282&amp;"""")
&amp;IF(LEN(AF282)=0,"",","""&amp;AF$1&amp;""":"&amp;AF282)
&amp;IF(LEN(AG282)=0,"",","""&amp;AG$1&amp;""":"&amp;AG282)&amp;"}")</f>
        <v>{"dy":29,"sl":0,"tp":"upn","vl":"13898","cn":9,"pt":"GO","pr":2700}</v>
      </c>
    </row>
    <row r="283" spans="1:40">
      <c r="A283">
        <v>29</v>
      </c>
      <c r="B283">
        <v>1</v>
      </c>
      <c r="C283">
        <f>IF(B283&lt;=9,0,
IF(B283=10,1,2))</f>
        <v>0</v>
      </c>
      <c r="D283">
        <f ca="1">RAND()</f>
        <v>0.50882876436526858</v>
      </c>
      <c r="E283">
        <f ca="1">RAND()</f>
        <v>0.65631155961306631</v>
      </c>
      <c r="F283">
        <f ca="1">RAND()</f>
        <v>0.66518566273186253</v>
      </c>
      <c r="G283">
        <f ca="1">RAND()</f>
        <v>0.59010978125257174</v>
      </c>
      <c r="H283">
        <f ca="1">RAND()</f>
        <v>0.59168150655780283</v>
      </c>
      <c r="I283">
        <f ca="1">RAND()</f>
        <v>0.45662808658433751</v>
      </c>
      <c r="M283" t="str">
        <f ca="1">IF(LEN(J283)&lt;&gt;0,J283,VLOOKUP(D283+$B283,$BJ:$BK,MATCH($BK$1,$BJ$1:$BK$1,0),1))</f>
        <v>지정 장비</v>
      </c>
      <c r="N283" t="str">
        <f ca="1">IF(LEN(K283)&lt;&gt;0,
  IF(LEN($J283)=0,"두 칸 모두 입력",
  IF($J283="지정 장비",K283,INDEX($CA:$CA,MATCH(K283,$CB:$CB,0)))),
IF($M283="삭제","삭제",
IF($M283="지정 장비",VLOOKUP($E283,OFFSET($BS:$BV,0,IF($B283=6,1,IF($B283=7,2,0))),MATCH($BV$1,OFFSET($BS$1:$BV$1,0,IF($B283=6,1,IF($B283=7,2,0))),0),1),
IF(OR($M283="캐릭터 상자 일반등급",$M283="캐릭터 상자 영웅등급"),"삭제",
IF(OR($M283="지정 캐릭터",$M283="지정 캐릭터 PP",IF(ISERROR(FIND("지정 캐릭터 LBP",$M283)),0,1)),
  IF(AND(OR($B283=10,$B283=11),$M283=OFFSET($M283,-1,0)),OFFSET(N283,-1,0),VLOOKUP($E283,$BZ:$CA,MATCH($CA$1,$BZ$1:$CA$1,0),1)),
IF(OR($M283="안 지정 캐릭터 영웅등급",$M283="안 지정 캐릭터 PP 일반등급",$M283="안 지정 캐릭터 PP 영웅등급"),
  IF(AND(OR($B283=10,$B283=11),$M283=OFFSET($M283,-1,0)),OFFSET(N283,-1,0),INT($E283*100000)),
"그외없음"))))))</f>
        <v>Equip5302</v>
      </c>
      <c r="O283">
        <f ca="1">IF(LEN(L283)&lt;&gt;0,
  IF(OR(LEN($J283)=0,LEN($K283)=0),"세 칸 모두 입력",L283),
IF($M283="삭제","삭제",
IF(OR($M283="지정 장비",$M283="캐릭터 상자 일반등급",$M283="캐릭터 상자 영웅등급",$M283="지정 캐릭터",IF(ISERROR(FIND("지정 캐릭터 LBP",$M283)),0,1),$M283="안 지정 캐릭터 영웅등급"),1,
IF($M283="지정 캐릭터 PP",
  IF(AND(OR($B283=10,$B283=11),$M283=OFFSET($M283,-1,0)),OFFSET(O283,-1,0),
    VLOOKUP($M283,$AP:$BB,MATCH($AX$1,$AP$1:$BB$1,0),0)+INT($E283*(VLOOKUP($M283,$AP:$BB,MATCH($AY$1,$AP$1:$BB$1,0),0)-VLOOKUP($M283,$AP:$BB,MATCH($AX$1,$AP$1:$BB$1,0),0)+1))),
IF(OR($M283="안 지정 캐릭터 PP 일반등급",$M283="안 지정 캐릭터 PP 영웅등급"),
  IF(AND(OR($B283=10,$B283=11),$M283=OFFSET($M283,-1,0)),OFFSET(O283,-1,0),
    VLOOKUP($M283,$AP:$BB,MATCH($AX$1,$AP$1:$BB$1,0),0)+INT($E283*(VLOOKUP($M283,$AP:$BB,MATCH($AY$1,$AP$1:$BB$1,0),0)-VLOOKUP($M283,$AP:$BB,MATCH($AX$1,$AP$1:$BB$1,0),0)+1))),
"그외없음")))))</f>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7500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ca="1">IF(OR(ISNUMBER(N283),N283="삭제",ISBLANK(N283)),"",
IF(LEFT(N283,5)="Equip",IF(MID(N283,7,1)="4","전설",""),
IF(LEFT(N283,5)="Actor",IF(MID(N283,7,1)="2","전설",""),
"그외없음")))</f>
        <v/>
      </c>
      <c r="U283" t="s">
        <v>82</v>
      </c>
      <c r="V283" t="s">
        <v>199</v>
      </c>
      <c r="W283">
        <v>1</v>
      </c>
      <c r="X283" t="s">
        <v>125</v>
      </c>
      <c r="Z283">
        <v>3200</v>
      </c>
      <c r="AA283" t="str">
        <f ca="1">IF(ISBLANK(AB283),"",
VLOOKUP(AB283,OFFSET(INDIRECT("$A:$B"),0,MATCH(AB$1&amp;"_Verify",INDIRECT("$1:$1"),0)-1),2,0)
)</f>
        <v>fe</v>
      </c>
      <c r="AB283" t="s">
        <v>82</v>
      </c>
      <c r="AC283" t="s">
        <v>493</v>
      </c>
      <c r="AD283">
        <v>1</v>
      </c>
      <c r="AE283" t="s">
        <v>125</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IF(OR(ISNUMBER(AC283),AC283="삭제",ISBLANK(AC283)),"",
IF(LEFT(AC283,5)="Equip",IF(MID(AC283,7,1)="4","전설",""),
IF(LEFT(AC283,5)="Actor",IF(MID(AC283,7,1)="2","전설",""),
"그외없음")))</f>
        <v/>
      </c>
      <c r="AJ283" t="str">
        <f>IF(ISBLANK($AB283),"",
IF(AND($B283&gt;=VLOOKUP($AB283,$AP:$AS,3,0),$B283&lt;=VLOOKUP($AB283,$AP:$AS,4,0)),"","슬롯타입이상"))</f>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석공의 망치</v>
      </c>
      <c r="AL283">
        <v>1</v>
      </c>
      <c r="AM283" t="str">
        <f ca="1">IF(ROW()=2,AN283,OFFSET(AM283,-1,0)&amp;IF(LEN(AN283)=0,"",","&amp;AN283))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v>
      </c>
      <c r="AN283" t="str">
        <f ca="1">IF(AL283&lt;&gt;1,"",
"{"""&amp;A$1&amp;""":"&amp;A283
&amp;","""&amp;B$1&amp;""":"&amp;B283
&amp;IF(LEN(AA283)=0,"",","""&amp;AA$1&amp;""":"""&amp;AA283&amp;"""")
&amp;IF(LEN(AC283)=0,"",","""&amp;AC$1&amp;""":"""&amp;AC283&amp;"""")
&amp;IF(LEN(AD283)=0,"",","""&amp;AD$1&amp;""":"&amp;AD283)
&amp;IF(LEN(AE283)=0,"",","""&amp;AE$1&amp;""":"""&amp;AE283&amp;"""")
&amp;IF(LEN(AF283)=0,"",","""&amp;AF$1&amp;""":"&amp;AF283)
&amp;IF(LEN(AG283)=0,"",","""&amp;AG$1&amp;""":"&amp;AG283)&amp;"}")</f>
        <v>{"dy":29,"sl":1,"tp":"fe","vl":"Equip4001","cn":1,"pt":"GO","pr":600}</v>
      </c>
    </row>
    <row r="284" spans="1:40">
      <c r="A284">
        <v>29</v>
      </c>
      <c r="B284">
        <v>2</v>
      </c>
      <c r="C284">
        <f>IF(B284&lt;=9,0,
IF(B284=10,1,2))</f>
        <v>0</v>
      </c>
      <c r="D284">
        <f ca="1">RAND()</f>
        <v>0.38907159277743131</v>
      </c>
      <c r="E284">
        <f ca="1">RAND()</f>
        <v>0.60992464595637252</v>
      </c>
      <c r="F284">
        <f ca="1">RAND()</f>
        <v>0.60679182863867587</v>
      </c>
      <c r="G284">
        <f ca="1">RAND()</f>
        <v>0.10984458503776673</v>
      </c>
      <c r="H284">
        <f ca="1">RAND()</f>
        <v>0.37380089442777453</v>
      </c>
      <c r="I284">
        <f ca="1">RAND()</f>
        <v>0.4990921695949242</v>
      </c>
      <c r="M284" t="str">
        <f ca="1">IF(LEN(J284)&lt;&gt;0,J284,VLOOKUP(D284+$B284,$BJ:$BK,MATCH($BK$1,$BJ$1:$BK$1,0),1))</f>
        <v>안 지정 캐릭터 PP 영웅등급</v>
      </c>
      <c r="N284">
        <f ca="1">IF(LEN(K284)&lt;&gt;0,
  IF(LEN($J284)=0,"두 칸 모두 입력",
  IF($J284="지정 장비",K284,INDEX($CA:$CA,MATCH(K284,$CB:$CB,0)))),
IF($M284="삭제","삭제",
IF($M284="지정 장비",VLOOKUP($E284,OFFSET($BS:$BV,0,IF($B284=6,1,IF($B284=7,2,0))),MATCH($BV$1,OFFSET($BS$1:$BV$1,0,IF($B284=6,1,IF($B284=7,2,0))),0),1),
IF(OR($M284="캐릭터 상자 일반등급",$M284="캐릭터 상자 영웅등급"),"삭제",
IF(OR($M284="지정 캐릭터",$M284="지정 캐릭터 PP",IF(ISERROR(FIND("지정 캐릭터 LBP",$M284)),0,1)),
  IF(AND(OR($B284=10,$B284=11),$M284=OFFSET($M284,-1,0)),OFFSET(N284,-1,0),VLOOKUP($E284,$BZ:$CA,MATCH($CA$1,$BZ$1:$CA$1,0),1)),
IF(OR($M284="안 지정 캐릭터 영웅등급",$M284="안 지정 캐릭터 PP 일반등급",$M284="안 지정 캐릭터 PP 영웅등급"),
  IF(AND(OR($B284=10,$B284=11),$M284=OFFSET($M284,-1,0)),OFFSET(N284,-1,0),INT($E284*100000)),
"그외없음"))))))</f>
        <v>60992</v>
      </c>
      <c r="O284">
        <f ca="1">IF(LEN(L284)&lt;&gt;0,
  IF(OR(LEN($J284)=0,LEN($K284)=0),"세 칸 모두 입력",L284),
IF($M284="삭제","삭제",
IF(OR($M284="지정 장비",$M284="캐릭터 상자 일반등급",$M284="캐릭터 상자 영웅등급",$M284="지정 캐릭터",IF(ISERROR(FIND("지정 캐릭터 LBP",$M284)),0,1),$M284="안 지정 캐릭터 영웅등급"),1,
IF($M284="지정 캐릭터 PP",
  IF(AND(OR($B284=10,$B284=11),$M284=OFFSET($M284,-1,0)),OFFSET(O284,-1,0),
    VLOOKUP($M284,$AP:$BB,MATCH($AX$1,$AP$1:$BB$1,0),0)+INT($E284*(VLOOKUP($M284,$AP:$BB,MATCH($AY$1,$AP$1:$BB$1,0),0)-VLOOKUP($M284,$AP:$BB,MATCH($AX$1,$AP$1:$BB$1,0),0)+1))),
IF(OR($M284="안 지정 캐릭터 PP 일반등급",$M284="안 지정 캐릭터 PP 영웅등급"),
  IF(AND(OR($B284=10,$B284=11),$M284=OFFSET($M284,-1,0)),OFFSET(O284,-1,0),
    VLOOKUP($M284,$AP:$BB,MATCH($AX$1,$AP$1:$BB$1,0),0)+INT($E284*(VLOOKUP($M284,$AP:$BB,MATCH($AY$1,$AP$1:$BB$1,0),0)-VLOOKUP($M284,$AP:$BB,MATCH($AX$1,$AP$1:$BB$1,0),0)+1))),
"그외없음")))))</f>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ca="1">IF(OR(ISNUMBER(N284),N284="삭제",ISBLANK(N284)),"",
IF(LEFT(N284,5)="Equip",IF(MID(N284,7,1)="4","전설",""),
IF(LEFT(N284,5)="Actor",IF(MID(N284,7,1)="2","전설",""),
"그외없음")))</f>
        <v/>
      </c>
      <c r="U284" t="s">
        <v>91</v>
      </c>
      <c r="V284">
        <v>63388</v>
      </c>
      <c r="W284">
        <v>12</v>
      </c>
      <c r="X284" t="s">
        <v>125</v>
      </c>
      <c r="Z284">
        <v>1200</v>
      </c>
      <c r="AA284" t="str">
        <f ca="1">IF(ISBLANK(AB284),"",
VLOOKUP(AB284,OFFSET(INDIRECT("$A:$B"),0,MATCH(AB$1&amp;"_Verify",INDIRECT("$1:$1"),0)-1),2,0)
)</f>
        <v>uph</v>
      </c>
      <c r="AB284" t="s">
        <v>91</v>
      </c>
      <c r="AC284">
        <v>81067</v>
      </c>
      <c r="AD284">
        <v>12</v>
      </c>
      <c r="AE284" t="s">
        <v>125</v>
      </c>
      <c r="AG284">
        <v>3600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IF(OR(ISNUMBER(AC284),AC284="삭제",ISBLANK(AC284)),"",
IF(LEFT(AC284,5)="Equip",IF(MID(AC284,7,1)="4","전설",""),
IF(LEFT(AC284,5)="Actor",IF(MID(AC284,7,1)="2","전설",""),
"그외없음")))</f>
        <v/>
      </c>
      <c r="AJ284" t="str">
        <f>IF(ISBLANK($AB284),"",
IF(AND($B284&gt;=VLOOKUP($AB284,$AP:$AS,3,0),$B284&lt;=VLOOKUP($AB284,$AP:$AS,4,0)),"","슬롯타입이상"))</f>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ca="1">IF(ROW()=2,AN284,OFFSET(AM284,-1,0)&amp;IF(LEN(AN284)=0,"",","&amp;AN284))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v>
      </c>
      <c r="AN284" t="str">
        <f ca="1">IF(AL284&lt;&gt;1,"",
"{"""&amp;A$1&amp;""":"&amp;A284
&amp;","""&amp;B$1&amp;""":"&amp;B284
&amp;IF(LEN(AA284)=0,"",","""&amp;AA$1&amp;""":"""&amp;AA284&amp;"""")
&amp;IF(LEN(AC284)=0,"",","""&amp;AC$1&amp;""":"""&amp;AC284&amp;"""")
&amp;IF(LEN(AD284)=0,"",","""&amp;AD$1&amp;""":"&amp;AD284)
&amp;IF(LEN(AE284)=0,"",","""&amp;AE$1&amp;""":"""&amp;AE284&amp;"""")
&amp;IF(LEN(AF284)=0,"",","""&amp;AF$1&amp;""":"&amp;AF284)
&amp;IF(LEN(AG284)=0,"",","""&amp;AG$1&amp;""":"&amp;AG284)&amp;"}")</f>
        <v>{"dy":29,"sl":2,"tp":"uph","vl":"81067","cn":12,"pt":"GO","pr":3600}</v>
      </c>
    </row>
    <row r="285" spans="1:40">
      <c r="A285">
        <v>29</v>
      </c>
      <c r="B285">
        <v>3</v>
      </c>
      <c r="C285">
        <f>IF(B285&lt;=9,0,
IF(B285=10,1,2))</f>
        <v>0</v>
      </c>
      <c r="D285">
        <f ca="1">RAND()</f>
        <v>0.10356166850132409</v>
      </c>
      <c r="E285">
        <f ca="1">RAND()</f>
        <v>0.39693889157908768</v>
      </c>
      <c r="F285">
        <f ca="1">RAND()</f>
        <v>0.70617657724121941</v>
      </c>
      <c r="G285">
        <f ca="1">RAND()</f>
        <v>0.76564378329148297</v>
      </c>
      <c r="H285">
        <f ca="1">RAND()</f>
        <v>0.6205125879216199</v>
      </c>
      <c r="I285">
        <f ca="1">RAND()</f>
        <v>0.21113406101116539</v>
      </c>
      <c r="M285" t="str">
        <f ca="1">IF(LEN(J285)&lt;&gt;0,J285,VLOOKUP(D285+$B285,$BJ:$BK,MATCH($BK$1,$BJ$1:$BK$1,0),1))</f>
        <v>안 지정 캐릭터 PP 영웅등급</v>
      </c>
      <c r="N285">
        <f ca="1">IF(LEN(K285)&lt;&gt;0,
  IF(LEN($J285)=0,"두 칸 모두 입력",
  IF($J285="지정 장비",K285,INDEX($CA:$CA,MATCH(K285,$CB:$CB,0)))),
IF($M285="삭제","삭제",
IF($M285="지정 장비",VLOOKUP($E285,OFFSET($BS:$BV,0,IF($B285=6,1,IF($B285=7,2,0))),MATCH($BV$1,OFFSET($BS$1:$BV$1,0,IF($B285=6,1,IF($B285=7,2,0))),0),1),
IF(OR($M285="캐릭터 상자 일반등급",$M285="캐릭터 상자 영웅등급"),"삭제",
IF(OR($M285="지정 캐릭터",$M285="지정 캐릭터 PP",IF(ISERROR(FIND("지정 캐릭터 LBP",$M285)),0,1)),
  IF(AND(OR($B285=10,$B285=11),$M285=OFFSET($M285,-1,0)),OFFSET(N285,-1,0),VLOOKUP($E285,$BZ:$CA,MATCH($CA$1,$BZ$1:$CA$1,0),1)),
IF(OR($M285="안 지정 캐릭터 영웅등급",$M285="안 지정 캐릭터 PP 일반등급",$M285="안 지정 캐릭터 PP 영웅등급"),
  IF(AND(OR($B285=10,$B285=11),$M285=OFFSET($M285,-1,0)),OFFSET(N285,-1,0),INT($E285*100000)),
"그외없음"))))))</f>
        <v>39693</v>
      </c>
      <c r="O285">
        <f ca="1">IF(LEN(L285)&lt;&gt;0,
  IF(OR(LEN($J285)=0,LEN($K285)=0),"세 칸 모두 입력",L285),
IF($M285="삭제","삭제",
IF(OR($M285="지정 장비",$M285="캐릭터 상자 일반등급",$M285="캐릭터 상자 영웅등급",$M285="지정 캐릭터",IF(ISERROR(FIND("지정 캐릭터 LBP",$M285)),0,1),$M285="안 지정 캐릭터 영웅등급"),1,
IF($M285="지정 캐릭터 PP",
  IF(AND(OR($B285=10,$B285=11),$M285=OFFSET($M285,-1,0)),OFFSET(O285,-1,0),
    VLOOKUP($M285,$AP:$BB,MATCH($AX$1,$AP$1:$BB$1,0),0)+INT($E285*(VLOOKUP($M285,$AP:$BB,MATCH($AY$1,$AP$1:$BB$1,0),0)-VLOOKUP($M285,$AP:$BB,MATCH($AX$1,$AP$1:$BB$1,0),0)+1))),
IF(OR($M285="안 지정 캐릭터 PP 일반등급",$M285="안 지정 캐릭터 PP 영웅등급"),
  IF(AND(OR($B285=10,$B285=11),$M285=OFFSET($M285,-1,0)),OFFSET(O285,-1,0),
    VLOOKUP($M285,$AP:$BB,MATCH($AX$1,$AP$1:$BB$1,0),0)+INT($E285*(VLOOKUP($M285,$AP:$BB,MATCH($AY$1,$AP$1:$BB$1,0),0)-VLOOKUP($M285,$AP:$BB,MATCH($AX$1,$AP$1:$BB$1,0),0)+1))),
"그외없음")))))</f>
        <v>7</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2100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ca="1">IF(OR(ISNUMBER(N285),N285="삭제",ISBLANK(N285)),"",
IF(LEFT(N285,5)="Equip",IF(MID(N285,7,1)="4","전설",""),
IF(LEFT(N285,5)="Actor",IF(MID(N285,7,1)="2","전설",""),
"그외없음")))</f>
        <v/>
      </c>
      <c r="U285" t="s">
        <v>92</v>
      </c>
      <c r="V285">
        <v>36673</v>
      </c>
      <c r="W285">
        <v>11</v>
      </c>
      <c r="X285" t="s">
        <v>125</v>
      </c>
      <c r="Z285">
        <v>1100</v>
      </c>
      <c r="AA285" t="str">
        <f ca="1">IF(ISBLANK(AB285),"",
VLOOKUP(AB285,OFFSET(INDIRECT("$A:$B"),0,MATCH(AB$1&amp;"_Verify",INDIRECT("$1:$1"),0)-1),2,0)
)</f>
        <v>fe</v>
      </c>
      <c r="AB285" t="s">
        <v>82</v>
      </c>
      <c r="AC285" t="s">
        <v>489</v>
      </c>
      <c r="AD285">
        <v>1</v>
      </c>
      <c r="AE285" t="s">
        <v>129</v>
      </c>
      <c r="AG285">
        <v>4</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IF(OR(ISNUMBER(AC285),AC285="삭제",ISBLANK(AC285)),"",
IF(LEFT(AC285,5)="Equip",IF(MID(AC285,7,1)="4","전설",""),
IF(LEFT(AC285,5)="Actor",IF(MID(AC285,7,1)="2","전설",""),
"그외없음")))</f>
        <v/>
      </c>
      <c r="AJ285" t="str">
        <f>IF(ISBLANK($AB285),"",
IF(AND($B285&gt;=VLOOKUP($AB285,$AP:$AS,3,0),$B285&lt;=VLOOKUP($AB285,$AP:$AS,4,0)),"","슬롯타입이상"))</f>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파수꾼의 숏보우</v>
      </c>
      <c r="AL285">
        <v>1</v>
      </c>
      <c r="AM285" t="str">
        <f ca="1">IF(ROW()=2,AN285,OFFSET(AM285,-1,0)&amp;IF(LEN(AN285)=0,"",","&amp;AN285))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v>
      </c>
      <c r="AN285" t="str">
        <f ca="1">IF(AL285&lt;&gt;1,"",
"{"""&amp;A$1&amp;""":"&amp;A285
&amp;","""&amp;B$1&amp;""":"&amp;B285
&amp;IF(LEN(AA285)=0,"",","""&amp;AA$1&amp;""":"""&amp;AA285&amp;"""")
&amp;IF(LEN(AC285)=0,"",","""&amp;AC$1&amp;""":"""&amp;AC285&amp;"""")
&amp;IF(LEN(AD285)=0,"",","""&amp;AD$1&amp;""":"&amp;AD285)
&amp;IF(LEN(AE285)=0,"",","""&amp;AE$1&amp;""":"""&amp;AE285&amp;"""")
&amp;IF(LEN(AF285)=0,"",","""&amp;AF$1&amp;""":"&amp;AF285)
&amp;IF(LEN(AG285)=0,"",","""&amp;AG$1&amp;""":"&amp;AG285)&amp;"}")</f>
        <v>{"dy":29,"sl":3,"tp":"fe","vl":"Equip2202","cn":1,"pt":"DI","pr":4}</v>
      </c>
    </row>
    <row r="286" spans="1:40">
      <c r="A286">
        <v>29</v>
      </c>
      <c r="B286">
        <v>4</v>
      </c>
      <c r="C286">
        <f>IF(B286&lt;=9,0,
IF(B286=10,1,2))</f>
        <v>0</v>
      </c>
      <c r="D286">
        <f ca="1">RAND()</f>
        <v>0.81088295790977061</v>
      </c>
      <c r="E286">
        <f ca="1">RAND()</f>
        <v>0.80750786557006238</v>
      </c>
      <c r="F286">
        <f ca="1">RAND()</f>
        <v>0.62592387736786836</v>
      </c>
      <c r="G286">
        <f ca="1">RAND()</f>
        <v>0.27953812442947379</v>
      </c>
      <c r="H286">
        <f ca="1">RAND()</f>
        <v>0.13984367421442812</v>
      </c>
      <c r="I286">
        <f ca="1">RAND()</f>
        <v>0.65596390278507422</v>
      </c>
      <c r="M286" t="str">
        <f ca="1">IF(LEN(J286)&lt;&gt;0,J286,VLOOKUP(D286+$B286,$BJ:$BK,MATCH($BK$1,$BJ$1:$BK$1,0),1))</f>
        <v>안 지정 캐릭터 PP 일반등급</v>
      </c>
      <c r="N286">
        <f ca="1">IF(LEN(K286)&lt;&gt;0,
  IF(LEN($J286)=0,"두 칸 모두 입력",
  IF($J286="지정 장비",K286,INDEX($CA:$CA,MATCH(K286,$CB:$CB,0)))),
IF($M286="삭제","삭제",
IF($M286="지정 장비",VLOOKUP($E286,OFFSET($BS:$BV,0,IF($B286=6,1,IF($B286=7,2,0))),MATCH($BV$1,OFFSET($BS$1:$BV$1,0,IF($B286=6,1,IF($B286=7,2,0))),0),1),
IF(OR($M286="캐릭터 상자 일반등급",$M286="캐릭터 상자 영웅등급"),"삭제",
IF(OR($M286="지정 캐릭터",$M286="지정 캐릭터 PP",IF(ISERROR(FIND("지정 캐릭터 LBP",$M286)),0,1)),
  IF(AND(OR($B286=10,$B286=11),$M286=OFFSET($M286,-1,0)),OFFSET(N286,-1,0),VLOOKUP($E286,$BZ:$CA,MATCH($CA$1,$BZ$1:$CA$1,0),1)),
IF(OR($M286="안 지정 캐릭터 영웅등급",$M286="안 지정 캐릭터 PP 일반등급",$M286="안 지정 캐릭터 PP 영웅등급"),
  IF(AND(OR($B286=10,$B286=11),$M286=OFFSET($M286,-1,0)),OFFSET(N286,-1,0),INT($E286*100000)),
"그외없음"))))))</f>
        <v>80750</v>
      </c>
      <c r="O286">
        <f ca="1">IF(LEN(L286)&lt;&gt;0,
  IF(OR(LEN($J286)=0,LEN($K286)=0),"세 칸 모두 입력",L286),
IF($M286="삭제","삭제",
IF(OR($M286="지정 장비",$M286="캐릭터 상자 일반등급",$M286="캐릭터 상자 영웅등급",$M286="지정 캐릭터",IF(ISERROR(FIND("지정 캐릭터 LBP",$M286)),0,1),$M286="안 지정 캐릭터 영웅등급"),1,
IF($M286="지정 캐릭터 PP",
  IF(AND(OR($B286=10,$B286=11),$M286=OFFSET($M286,-1,0)),OFFSET(O286,-1,0),
    VLOOKUP($M286,$AP:$BB,MATCH($AX$1,$AP$1:$BB$1,0),0)+INT($E286*(VLOOKUP($M286,$AP:$BB,MATCH($AY$1,$AP$1:$BB$1,0),0)-VLOOKUP($M286,$AP:$BB,MATCH($AX$1,$AP$1:$BB$1,0),0)+1))),
IF(OR($M286="안 지정 캐릭터 PP 일반등급",$M286="안 지정 캐릭터 PP 영웅등급"),
  IF(AND(OR($B286=10,$B286=11),$M286=OFFSET($M286,-1,0)),OFFSET(O286,-1,0),
    VLOOKUP($M286,$AP:$BB,MATCH($AX$1,$AP$1:$BB$1,0),0)+INT($E286*(VLOOKUP($M286,$AP:$BB,MATCH($AY$1,$AP$1:$BB$1,0),0)-VLOOKUP($M286,$AP:$BB,MATCH($AX$1,$AP$1:$BB$1,0),0)+1))),
"그외없음")))))</f>
        <v>12</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3600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ca="1">IF(OR(ISNUMBER(N286),N286="삭제",ISBLANK(N286)),"",
IF(LEFT(N286,5)="Equip",IF(MID(N286,7,1)="4","전설",""),
IF(LEFT(N286,5)="Actor",IF(MID(N286,7,1)="2","전설",""),
"그외없음")))</f>
        <v/>
      </c>
      <c r="U286" t="s">
        <v>92</v>
      </c>
      <c r="V286">
        <v>99135</v>
      </c>
      <c r="W286">
        <v>14</v>
      </c>
      <c r="X286" t="s">
        <v>125</v>
      </c>
      <c r="Z286">
        <v>1400</v>
      </c>
      <c r="AA286" t="str">
        <f ca="1">IF(ISBLANK(AB286),"",
VLOOKUP(AB286,OFFSET(INDIRECT("$A:$B"),0,MATCH(AB$1&amp;"_Verify",INDIRECT("$1:$1"),0)-1),2,0)
)</f>
        <v>upn</v>
      </c>
      <c r="AB286" t="s">
        <v>92</v>
      </c>
      <c r="AC286">
        <v>14370</v>
      </c>
      <c r="AD286">
        <v>4</v>
      </c>
      <c r="AE286" t="s">
        <v>125</v>
      </c>
      <c r="AG286">
        <v>1200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IF(OR(ISNUMBER(AC286),AC286="삭제",ISBLANK(AC286)),"",
IF(LEFT(AC286,5)="Equip",IF(MID(AC286,7,1)="4","전설",""),
IF(LEFT(AC286,5)="Actor",IF(MID(AC286,7,1)="2","전설",""),
"그외없음")))</f>
        <v/>
      </c>
      <c r="AJ286" t="str">
        <f>IF(ISBLANK($AB286),"",
IF(AND($B286&gt;=VLOOKUP($AB286,$AP:$AS,3,0),$B286&lt;=VLOOKUP($AB286,$AP:$AS,4,0)),"","슬롯타입이상"))</f>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ca="1">IF(ROW()=2,AN286,OFFSET(AM286,-1,0)&amp;IF(LEN(AN286)=0,"",","&amp;AN286))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v>
      </c>
      <c r="AN286" t="str">
        <f ca="1">IF(AL286&lt;&gt;1,"",
"{"""&amp;A$1&amp;""":"&amp;A286
&amp;","""&amp;B$1&amp;""":"&amp;B286
&amp;IF(LEN(AA286)=0,"",","""&amp;AA$1&amp;""":"""&amp;AA286&amp;"""")
&amp;IF(LEN(AC286)=0,"",","""&amp;AC$1&amp;""":"""&amp;AC286&amp;"""")
&amp;IF(LEN(AD286)=0,"",","""&amp;AD$1&amp;""":"&amp;AD286)
&amp;IF(LEN(AE286)=0,"",","""&amp;AE$1&amp;""":"""&amp;AE286&amp;"""")
&amp;IF(LEN(AF286)=0,"",","""&amp;AF$1&amp;""":"&amp;AF286)
&amp;IF(LEN(AG286)=0,"",","""&amp;AG$1&amp;""":"&amp;AG286)&amp;"}")</f>
        <v>{"dy":29,"sl":4,"tp":"upn","vl":"14370","cn":4,"pt":"GO","pr":1200}</v>
      </c>
    </row>
    <row r="287" spans="1:40">
      <c r="A287">
        <v>29</v>
      </c>
      <c r="B287">
        <v>5</v>
      </c>
      <c r="C287">
        <f>IF(B287&lt;=9,0,
IF(B287=10,1,2))</f>
        <v>0</v>
      </c>
      <c r="D287">
        <f ca="1">RAND()</f>
        <v>0.79479840188921169</v>
      </c>
      <c r="E287">
        <f ca="1">RAND()</f>
        <v>0.83109123449259759</v>
      </c>
      <c r="F287">
        <f ca="1">RAND()</f>
        <v>7.7678370791821938E-2</v>
      </c>
      <c r="G287">
        <f ca="1">RAND()</f>
        <v>0.73128637848241218</v>
      </c>
      <c r="H287">
        <f ca="1">RAND()</f>
        <v>0.71147255455708269</v>
      </c>
      <c r="I287">
        <f ca="1">RAND()</f>
        <v>0.1083133144833649</v>
      </c>
      <c r="M287" t="str">
        <f ca="1">IF(LEN(J287)&lt;&gt;0,J287,VLOOKUP(D287+$B287,$BJ:$BK,MATCH($BK$1,$BJ$1:$BK$1,0),1))</f>
        <v>안 지정 캐릭터 PP 일반등급</v>
      </c>
      <c r="N287">
        <f ca="1">IF(LEN(K287)&lt;&gt;0,
  IF(LEN($J287)=0,"두 칸 모두 입력",
  IF($J287="지정 장비",K287,INDEX($CA:$CA,MATCH(K287,$CB:$CB,0)))),
IF($M287="삭제","삭제",
IF($M287="지정 장비",VLOOKUP($E287,OFFSET($BS:$BV,0,IF($B287=6,1,IF($B287=7,2,0))),MATCH($BV$1,OFFSET($BS$1:$BV$1,0,IF($B287=6,1,IF($B287=7,2,0))),0),1),
IF(OR($M287="캐릭터 상자 일반등급",$M287="캐릭터 상자 영웅등급"),"삭제",
IF(OR($M287="지정 캐릭터",$M287="지정 캐릭터 PP",IF(ISERROR(FIND("지정 캐릭터 LBP",$M287)),0,1)),
  IF(AND(OR($B287=10,$B287=11),$M287=OFFSET($M287,-1,0)),OFFSET(N287,-1,0),VLOOKUP($E287,$BZ:$CA,MATCH($CA$1,$BZ$1:$CA$1,0),1)),
IF(OR($M287="안 지정 캐릭터 영웅등급",$M287="안 지정 캐릭터 PP 일반등급",$M287="안 지정 캐릭터 PP 영웅등급"),
  IF(AND(OR($B287=10,$B287=11),$M287=OFFSET($M287,-1,0)),OFFSET(N287,-1,0),INT($E287*100000)),
"그외없음"))))))</f>
        <v>83109</v>
      </c>
      <c r="O287">
        <f ca="1">IF(LEN(L287)&lt;&gt;0,
  IF(OR(LEN($J287)=0,LEN($K287)=0),"세 칸 모두 입력",L287),
IF($M287="삭제","삭제",
IF(OR($M287="지정 장비",$M287="캐릭터 상자 일반등급",$M287="캐릭터 상자 영웅등급",$M287="지정 캐릭터",IF(ISERROR(FIND("지정 캐릭터 LBP",$M287)),0,1),$M287="안 지정 캐릭터 영웅등급"),1,
IF($M287="지정 캐릭터 PP",
  IF(AND(OR($B287=10,$B287=11),$M287=OFFSET($M287,-1,0)),OFFSET(O287,-1,0),
    VLOOKUP($M287,$AP:$BB,MATCH($AX$1,$AP$1:$BB$1,0),0)+INT($E287*(VLOOKUP($M287,$AP:$BB,MATCH($AY$1,$AP$1:$BB$1,0),0)-VLOOKUP($M287,$AP:$BB,MATCH($AX$1,$AP$1:$BB$1,0),0)+1))),
IF(OR($M287="안 지정 캐릭터 PP 일반등급",$M287="안 지정 캐릭터 PP 영웅등급"),
  IF(AND(OR($B287=10,$B287=11),$M287=OFFSET($M287,-1,0)),OFFSET(O287,-1,0),
    VLOOKUP($M287,$AP:$BB,MATCH($AX$1,$AP$1:$BB$1,0),0)+INT($E287*(VLOOKUP($M287,$AP:$BB,MATCH($AY$1,$AP$1:$BB$1,0),0)-VLOOKUP($M287,$AP:$BB,MATCH($AX$1,$AP$1:$BB$1,0),0)+1))),
"그외없음")))))</f>
        <v>12</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3600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ca="1">IF(OR(ISNUMBER(N287),N287="삭제",ISBLANK(N287)),"",
IF(LEFT(N287,5)="Equip",IF(MID(N287,7,1)="4","전설",""),
IF(LEFT(N287,5)="Actor",IF(MID(N287,7,1)="2","전설",""),
"그외없음")))</f>
        <v/>
      </c>
      <c r="U287" t="s">
        <v>82</v>
      </c>
      <c r="V287" t="s">
        <v>241</v>
      </c>
      <c r="W287">
        <v>1</v>
      </c>
      <c r="X287" t="s">
        <v>129</v>
      </c>
      <c r="Z287">
        <v>10</v>
      </c>
      <c r="AA287" t="str">
        <f ca="1">IF(ISBLANK(AB287),"",
VLOOKUP(AB287,OFFSET(INDIRECT("$A:$B"),0,MATCH(AB$1&amp;"_Verify",INDIRECT("$1:$1"),0)-1),2,0)
)</f>
        <v>fe</v>
      </c>
      <c r="AB287" t="s">
        <v>82</v>
      </c>
      <c r="AC287" t="s">
        <v>461</v>
      </c>
      <c r="AD287">
        <v>1</v>
      </c>
      <c r="AE287" t="s">
        <v>125</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IF(OR(ISNUMBER(AC287),AC287="삭제",ISBLANK(AC287)),"",
IF(LEFT(AC287,5)="Equip",IF(MID(AC287,7,1)="4","전설",""),
IF(LEFT(AC287,5)="Actor",IF(MID(AC287,7,1)="2","전설",""),
"그외없음")))</f>
        <v/>
      </c>
      <c r="AJ287" t="str">
        <f>IF(ISBLANK($AB287),"",
IF(AND($B287&gt;=VLOOKUP($AB287,$AP:$AS,3,0),$B287&lt;=VLOOKUP($AB287,$AP:$AS,4,0)),"","슬롯타입이상"))</f>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ca="1">IF(ROW()=2,AN287,OFFSET(AM287,-1,0)&amp;IF(LEN(AN287)=0,"",","&amp;AN287))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v>
      </c>
      <c r="AN287" t="str">
        <f ca="1">IF(AL287&lt;&gt;1,"",
"{"""&amp;A$1&amp;""":"&amp;A287
&amp;","""&amp;B$1&amp;""":"&amp;B287
&amp;IF(LEN(AA287)=0,"",","""&amp;AA$1&amp;""":"""&amp;AA287&amp;"""")
&amp;IF(LEN(AC287)=0,"",","""&amp;AC$1&amp;""":"""&amp;AC287&amp;"""")
&amp;IF(LEN(AD287)=0,"",","""&amp;AD$1&amp;""":"&amp;AD287)
&amp;IF(LEN(AE287)=0,"",","""&amp;AE$1&amp;""":"""&amp;AE287&amp;"""")
&amp;IF(LEN(AF287)=0,"",","""&amp;AF$1&amp;""":"&amp;AF287)
&amp;IF(LEN(AG287)=0,"",","""&amp;AG$1&amp;""":"&amp;AG287)&amp;"}")</f>
        <v>{"dy":29,"sl":5,"tp":"fe","vl":"Equip5001","cn":1,"pt":"GO","pr":700}</v>
      </c>
    </row>
    <row r="288" spans="1:40">
      <c r="A288">
        <v>29</v>
      </c>
      <c r="B288">
        <v>6</v>
      </c>
      <c r="C288">
        <f>IF(B288&lt;=9,0,
IF(B288=10,1,2))</f>
        <v>0</v>
      </c>
      <c r="D288">
        <f ca="1">RAND()</f>
        <v>0.63778892985204827</v>
      </c>
      <c r="E288">
        <f ca="1">RAND()</f>
        <v>0.53888429559703044</v>
      </c>
      <c r="F288">
        <f ca="1">RAND()</f>
        <v>0.54727284581720281</v>
      </c>
      <c r="G288">
        <f ca="1">RAND()</f>
        <v>0.2082559359911158</v>
      </c>
      <c r="H288">
        <f ca="1">RAND()</f>
        <v>0.10578616376588701</v>
      </c>
      <c r="I288">
        <f ca="1">RAND()</f>
        <v>0.43351648757632422</v>
      </c>
      <c r="M288" t="str">
        <f ca="1">IF(LEN(J288)&lt;&gt;0,J288,VLOOKUP(D288+$B288,$BJ:$BK,MATCH($BK$1,$BJ$1:$BK$1,0),1))</f>
        <v>지정 장비</v>
      </c>
      <c r="N288" t="str">
        <f ca="1">IF(LEN(K288)&lt;&gt;0,
  IF(LEN($J288)=0,"두 칸 모두 입력",
  IF($J288="지정 장비",K288,INDEX($CA:$CA,MATCH(K288,$CB:$CB,0)))),
IF($M288="삭제","삭제",
IF($M288="지정 장비",VLOOKUP($E288,OFFSET($BS:$BV,0,IF($B288=6,1,IF($B288=7,2,0))),MATCH($BV$1,OFFSET($BS$1:$BV$1,0,IF($B288=6,1,IF($B288=7,2,0))),0),1),
IF(OR($M288="캐릭터 상자 일반등급",$M288="캐릭터 상자 영웅등급"),"삭제",
IF(OR($M288="지정 캐릭터",$M288="지정 캐릭터 PP",IF(ISERROR(FIND("지정 캐릭터 LBP",$M288)),0,1)),
  IF(AND(OR($B288=10,$B288=11),$M288=OFFSET($M288,-1,0)),OFFSET(N288,-1,0),VLOOKUP($E288,$BZ:$CA,MATCH($CA$1,$BZ$1:$CA$1,0),1)),
IF(OR($M288="안 지정 캐릭터 영웅등급",$M288="안 지정 캐릭터 PP 일반등급",$M288="안 지정 캐릭터 PP 영웅등급"),
  IF(AND(OR($B288=10,$B288=11),$M288=OFFSET($M288,-1,0)),OFFSET(N288,-1,0),INT($E288*100000)),
"그외없음"))))))</f>
        <v>Equip6101</v>
      </c>
      <c r="O288">
        <f ca="1">IF(LEN(L288)&lt;&gt;0,
  IF(OR(LEN($J288)=0,LEN($K288)=0),"세 칸 모두 입력",L288),
IF($M288="삭제","삭제",
IF(OR($M288="지정 장비",$M288="캐릭터 상자 일반등급",$M288="캐릭터 상자 영웅등급",$M288="지정 캐릭터",IF(ISERROR(FIND("지정 캐릭터 LBP",$M288)),0,1),$M288="안 지정 캐릭터 영웅등급"),1,
IF($M288="지정 캐릭터 PP",
  IF(AND(OR($B288=10,$B288=11),$M288=OFFSET($M288,-1,0)),OFFSET(O288,-1,0),
    VLOOKUP($M288,$AP:$BB,MATCH($AX$1,$AP$1:$BB$1,0),0)+INT($E288*(VLOOKUP($M288,$AP:$BB,MATCH($AY$1,$AP$1:$BB$1,0),0)-VLOOKUP($M288,$AP:$BB,MATCH($AX$1,$AP$1:$BB$1,0),0)+1))),
IF(OR($M288="안 지정 캐릭터 PP 일반등급",$M288="안 지정 캐릭터 PP 영웅등급"),
  IF(AND(OR($B288=10,$B288=11),$M288=OFFSET($M288,-1,0)),OFFSET(O288,-1,0),
    VLOOKUP($M288,$AP:$BB,MATCH($AX$1,$AP$1:$BB$1,0),0)+INT($E288*(VLOOKUP($M288,$AP:$BB,MATCH($AY$1,$AP$1:$BB$1,0),0)-VLOOKUP($M288,$AP:$BB,MATCH($AX$1,$AP$1:$BB$1,0),0)+1))),
"그외없음")))))</f>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3400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ca="1">IF(OR(ISNUMBER(N288),N288="삭제",ISBLANK(N288)),"",
IF(LEFT(N288,5)="Equip",IF(MID(N288,7,1)="4","전설",""),
IF(LEFT(N288,5)="Actor",IF(MID(N288,7,1)="2","전설",""),
"그외없음")))</f>
        <v/>
      </c>
      <c r="U288" t="s">
        <v>82</v>
      </c>
      <c r="V288" t="s">
        <v>113</v>
      </c>
      <c r="W288">
        <v>1</v>
      </c>
      <c r="X288" t="s">
        <v>125</v>
      </c>
      <c r="Z288">
        <v>1500</v>
      </c>
      <c r="AA288" t="str">
        <f ca="1">IF(ISBLANK(AB288),"",
VLOOKUP(AB288,OFFSET(INDIRECT("$A:$B"),0,MATCH(AB$1&amp;"_Verify",INDIRECT("$1:$1"),0)-1),2,0)
)</f>
        <v>fe</v>
      </c>
      <c r="AB288" t="s">
        <v>82</v>
      </c>
      <c r="AC288" t="s">
        <v>464</v>
      </c>
      <c r="AD288">
        <v>1</v>
      </c>
      <c r="AE288" t="s">
        <v>125</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IF(OR(ISNUMBER(AC288),AC288="삭제",ISBLANK(AC288)),"",
IF(LEFT(AC288,5)="Equip",IF(MID(AC288,7,1)="4","전설",""),
IF(LEFT(AC288,5)="Actor",IF(MID(AC288,7,1)="2","전설",""),
"그외없음")))</f>
        <v/>
      </c>
      <c r="AJ288" t="str">
        <f>IF(ISBLANK($AB288),"",
IF(AND($B288&gt;=VLOOKUP($AB288,$AP:$AS,3,0),$B288&lt;=VLOOKUP($AB288,$AP:$AS,4,0)),"","슬롯타입이상"))</f>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낙원으로의 길</v>
      </c>
      <c r="AL288">
        <v>1</v>
      </c>
      <c r="AM288" t="str">
        <f ca="1">IF(ROW()=2,AN288,OFFSET(AM288,-1,0)&amp;IF(LEN(AN288)=0,"",","&amp;AN288))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v>
      </c>
      <c r="AN288" t="str">
        <f ca="1">IF(AL288&lt;&gt;1,"",
"{"""&amp;A$1&amp;""":"&amp;A288
&amp;","""&amp;B$1&amp;""":"&amp;B288
&amp;IF(LEN(AA288)=0,"",","""&amp;AA$1&amp;""":"""&amp;AA288&amp;"""")
&amp;IF(LEN(AC288)=0,"",","""&amp;AC$1&amp;""":"""&amp;AC288&amp;"""")
&amp;IF(LEN(AD288)=0,"",","""&amp;AD$1&amp;""":"&amp;AD288)
&amp;IF(LEN(AE288)=0,"",","""&amp;AE$1&amp;""":"""&amp;AE288&amp;"""")
&amp;IF(LEN(AF288)=0,"",","""&amp;AF$1&amp;""":"&amp;AF288)
&amp;IF(LEN(AG288)=0,"",","""&amp;AG$1&amp;""":"&amp;AG288)&amp;"}")</f>
        <v>{"dy":29,"sl":6,"tp":"fe","vl":"Equip7202","cn":1,"pt":"GO","pr":9500}</v>
      </c>
    </row>
    <row r="289" spans="1:40">
      <c r="A289">
        <v>29</v>
      </c>
      <c r="B289">
        <v>7</v>
      </c>
      <c r="C289">
        <f>IF(B289&lt;=9,0,
IF(B289=10,1,2))</f>
        <v>0</v>
      </c>
      <c r="D289">
        <f ca="1">RAND()</f>
        <v>0.70597469932214374</v>
      </c>
      <c r="E289">
        <f ca="1">RAND()</f>
        <v>2.834882106442338E-2</v>
      </c>
      <c r="F289">
        <f ca="1">RAND()</f>
        <v>0.4403003889105328</v>
      </c>
      <c r="G289">
        <f ca="1">RAND()</f>
        <v>0.98304277301329834</v>
      </c>
      <c r="H289">
        <f ca="1">RAND()</f>
        <v>0.41780022527476757</v>
      </c>
      <c r="I289">
        <f ca="1">RAND()</f>
        <v>0.30769484490148402</v>
      </c>
      <c r="M289" t="str">
        <f ca="1">IF(LEN(J289)&lt;&gt;0,J289,VLOOKUP(D289+$B289,$BJ:$BK,MATCH($BK$1,$BJ$1:$BK$1,0),1))</f>
        <v>지정 장비</v>
      </c>
      <c r="N289" t="str">
        <f ca="1">IF(LEN(K289)&lt;&gt;0,
  IF(LEN($J289)=0,"두 칸 모두 입력",
  IF($J289="지정 장비",K289,INDEX($CA:$CA,MATCH(K289,$CB:$CB,0)))),
IF($M289="삭제","삭제",
IF($M289="지정 장비",VLOOKUP($E289,OFFSET($BS:$BV,0,IF($B289=6,1,IF($B289=7,2,0))),MATCH($BV$1,OFFSET($BS$1:$BV$1,0,IF($B289=6,1,IF($B289=7,2,0))),0),1),
IF(OR($M289="캐릭터 상자 일반등급",$M289="캐릭터 상자 영웅등급"),"삭제",
IF(OR($M289="지정 캐릭터",$M289="지정 캐릭터 PP",IF(ISERROR(FIND("지정 캐릭터 LBP",$M289)),0,1)),
  IF(AND(OR($B289=10,$B289=11),$M289=OFFSET($M289,-1,0)),OFFSET(N289,-1,0),VLOOKUP($E289,$BZ:$CA,MATCH($CA$1,$BZ$1:$CA$1,0),1)),
IF(OR($M289="안 지정 캐릭터 영웅등급",$M289="안 지정 캐릭터 PP 일반등급",$M289="안 지정 캐릭터 PP 영웅등급"),
  IF(AND(OR($B289=10,$B289=11),$M289=OFFSET($M289,-1,0)),OFFSET(N289,-1,0),INT($E289*100000)),
"그외없음"))))))</f>
        <v>Equip0101</v>
      </c>
      <c r="O289">
        <f ca="1">IF(LEN(L289)&lt;&gt;0,
  IF(OR(LEN($J289)=0,LEN($K289)=0),"세 칸 모두 입력",L289),
IF($M289="삭제","삭제",
IF(OR($M289="지정 장비",$M289="캐릭터 상자 일반등급",$M289="캐릭터 상자 영웅등급",$M289="지정 캐릭터",IF(ISERROR(FIND("지정 캐릭터 LBP",$M289)),0,1),$M289="안 지정 캐릭터 영웅등급"),1,
IF($M289="지정 캐릭터 PP",
  IF(AND(OR($B289=10,$B289=11),$M289=OFFSET($M289,-1,0)),OFFSET(O289,-1,0),
    VLOOKUP($M289,$AP:$BB,MATCH($AX$1,$AP$1:$BB$1,0),0)+INT($E289*(VLOOKUP($M289,$AP:$BB,MATCH($AY$1,$AP$1:$BB$1,0),0)-VLOOKUP($M289,$AP:$BB,MATCH($AX$1,$AP$1:$BB$1,0),0)+1))),
IF(OR($M289="안 지정 캐릭터 PP 일반등급",$M289="안 지정 캐릭터 PP 영웅등급"),
  IF(AND(OR($B289=10,$B289=11),$M289=OFFSET($M289,-1,0)),OFFSET(O289,-1,0),
    VLOOKUP($M289,$AP:$BB,MATCH($AX$1,$AP$1:$BB$1,0),0)+INT($E289*(VLOOKUP($M289,$AP:$BB,MATCH($AY$1,$AP$1:$BB$1,0),0)-VLOOKUP($M289,$AP:$BB,MATCH($AX$1,$AP$1:$BB$1,0),0)+1))),
"그외없음")))))</f>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1100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ca="1">IF(OR(ISNUMBER(N289),N289="삭제",ISBLANK(N289)),"",
IF(LEFT(N289,5)="Equip",IF(MID(N289,7,1)="4","전설",""),
IF(LEFT(N289,5)="Actor",IF(MID(N289,7,1)="2","전설",""),
"그외없음")))</f>
        <v/>
      </c>
      <c r="U289" t="s">
        <v>82</v>
      </c>
      <c r="V289" t="s">
        <v>182</v>
      </c>
      <c r="W289">
        <v>1</v>
      </c>
      <c r="X289" t="s">
        <v>125</v>
      </c>
      <c r="Z289">
        <v>2900</v>
      </c>
      <c r="AA289" t="str">
        <f ca="1">IF(ISBLANK(AB289),"",
VLOOKUP(AB289,OFFSET(INDIRECT("$A:$B"),0,MATCH(AB$1&amp;"_Verify",INDIRECT("$1:$1"),0)-1),2,0)
)</f>
        <v>fe</v>
      </c>
      <c r="AB289" t="s">
        <v>82</v>
      </c>
      <c r="AC289" t="s">
        <v>433</v>
      </c>
      <c r="AD289">
        <v>1</v>
      </c>
      <c r="AE289" t="s">
        <v>125</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IF(OR(ISNUMBER(AC289),AC289="삭제",ISBLANK(AC289)),"",
IF(LEFT(AC289,5)="Equip",IF(MID(AC289,7,1)="4","전설",""),
IF(LEFT(AC289,5)="Actor",IF(MID(AC289,7,1)="2","전설",""),
"그외없음")))</f>
        <v/>
      </c>
      <c r="AJ289" t="str">
        <f>IF(ISBLANK($AB289),"",
IF(AND($B289&gt;=VLOOKUP($AB289,$AP:$AS,3,0),$B289&lt;=VLOOKUP($AB289,$AP:$AS,4,0)),"","슬롯타입이상"))</f>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왕조의 블레이드</v>
      </c>
      <c r="AL289">
        <v>1</v>
      </c>
      <c r="AM289" t="str">
        <f ca="1">IF(ROW()=2,AN289,OFFSET(AM289,-1,0)&amp;IF(LEN(AN289)=0,"",","&amp;AN289))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v>
      </c>
      <c r="AN289" t="str">
        <f ca="1">IF(AL289&lt;&gt;1,"",
"{"""&amp;A$1&amp;""":"&amp;A289
&amp;","""&amp;B$1&amp;""":"&amp;B289
&amp;IF(LEN(AA289)=0,"",","""&amp;AA$1&amp;""":"""&amp;AA289&amp;"""")
&amp;IF(LEN(AC289)=0,"",","""&amp;AC$1&amp;""":"""&amp;AC289&amp;"""")
&amp;IF(LEN(AD289)=0,"",","""&amp;AD$1&amp;""":"&amp;AD289)
&amp;IF(LEN(AE289)=0,"",","""&amp;AE$1&amp;""":"""&amp;AE289&amp;"""")
&amp;IF(LEN(AF289)=0,"",","""&amp;AF$1&amp;""":"&amp;AF289)
&amp;IF(LEN(AG289)=0,"",","""&amp;AG$1&amp;""":"&amp;AG289)&amp;"}")</f>
        <v>{"dy":29,"sl":7,"tp":"fe","vl":"Equip8102","cn":1,"pt":"GO","pr":8500}</v>
      </c>
    </row>
    <row r="290" spans="1:40">
      <c r="A290">
        <v>29</v>
      </c>
      <c r="B290">
        <v>8</v>
      </c>
      <c r="C290">
        <f>IF(B290&lt;=9,0,
IF(B290=10,1,2))</f>
        <v>0</v>
      </c>
      <c r="D290">
        <f ca="1">RAND()</f>
        <v>0.43098265546011039</v>
      </c>
      <c r="E290">
        <f ca="1">RAND()</f>
        <v>0.44843817153253485</v>
      </c>
      <c r="F290">
        <f ca="1">RAND()</f>
        <v>0.74191055060460287</v>
      </c>
      <c r="G290">
        <f ca="1">RAND()</f>
        <v>3.8910490835057154E-2</v>
      </c>
      <c r="H290">
        <f ca="1">RAND()</f>
        <v>5.4093059020387857E-2</v>
      </c>
      <c r="I290">
        <f ca="1">RAND()</f>
        <v>0.69899770383296644</v>
      </c>
      <c r="M290" t="str">
        <f ca="1">IF(LEN(J290)&lt;&gt;0,J290,VLOOKUP(D290+$B290,$BJ:$BK,MATCH($BK$1,$BJ$1:$BK$1,0),1))</f>
        <v>삭제</v>
      </c>
      <c r="N290" t="str">
        <f ca="1">IF(LEN(K290)&lt;&gt;0,
  IF(LEN($J290)=0,"두 칸 모두 입력",
  IF($J290="지정 장비",K290,INDEX($CA:$CA,MATCH(K290,$CB:$CB,0)))),
IF($M290="삭제","삭제",
IF($M290="지정 장비",VLOOKUP($E290,OFFSET($BS:$BV,0,IF($B290=6,1,IF($B290=7,2,0))),MATCH($BV$1,OFFSET($BS$1:$BV$1,0,IF($B290=6,1,IF($B290=7,2,0))),0),1),
IF(OR($M290="캐릭터 상자 일반등급",$M290="캐릭터 상자 영웅등급"),"삭제",
IF(OR($M290="지정 캐릭터",$M290="지정 캐릭터 PP",IF(ISERROR(FIND("지정 캐릭터 LBP",$M290)),0,1)),
  IF(AND(OR($B290=10,$B290=11),$M290=OFFSET($M290,-1,0)),OFFSET(N290,-1,0),VLOOKUP($E290,$BZ:$CA,MATCH($CA$1,$BZ$1:$CA$1,0),1)),
IF(OR($M290="안 지정 캐릭터 영웅등급",$M290="안 지정 캐릭터 PP 일반등급",$M290="안 지정 캐릭터 PP 영웅등급"),
  IF(AND(OR($B290=10,$B290=11),$M290=OFFSET($M290,-1,0)),OFFSET(N290,-1,0),INT($E290*100000)),
"그외없음"))))))</f>
        <v>삭제</v>
      </c>
      <c r="O290" t="str">
        <f ca="1">IF(LEN(L290)&lt;&gt;0,
  IF(OR(LEN($J290)=0,LEN($K290)=0),"세 칸 모두 입력",L290),
IF($M290="삭제","삭제",
IF(OR($M290="지정 장비",$M290="캐릭터 상자 일반등급",$M290="캐릭터 상자 영웅등급",$M290="지정 캐릭터",IF(ISERROR(FIND("지정 캐릭터 LBP",$M290)),0,1),$M290="안 지정 캐릭터 영웅등급"),1,
IF($M290="지정 캐릭터 PP",
  IF(AND(OR($B290=10,$B290=11),$M290=OFFSET($M290,-1,0)),OFFSET(O290,-1,0),
    VLOOKUP($M290,$AP:$BB,MATCH($AX$1,$AP$1:$BB$1,0),0)+INT($E290*(VLOOKUP($M290,$AP:$BB,MATCH($AY$1,$AP$1:$BB$1,0),0)-VLOOKUP($M290,$AP:$BB,MATCH($AX$1,$AP$1:$BB$1,0),0)+1))),
IF(OR($M290="안 지정 캐릭터 PP 일반등급",$M290="안 지정 캐릭터 PP 영웅등급"),
  IF(AND(OR($B290=10,$B290=11),$M290=OFFSET($M290,-1,0)),OFFSET(O290,-1,0),
    VLOOKUP($M290,$AP:$BB,MATCH($AX$1,$AP$1:$BB$1,0),0)+INT($E290*(VLOOKUP($M290,$AP:$BB,MATCH($AY$1,$AP$1:$BB$1,0),0)-VLOOKUP($M290,$AP:$BB,MATCH($AX$1,$AP$1:$BB$1,0),0)+1))),
"그외없음")))))</f>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ca="1">IF(OR(ISNUMBER(N290),N290="삭제",ISBLANK(N290)),"",
IF(LEFT(N290,5)="Equip",IF(MID(N290,7,1)="4","전설",""),
IF(LEFT(N290,5)="Actor",IF(MID(N290,7,1)="2","전설",""),
"그외없음")))</f>
        <v/>
      </c>
      <c r="AA290" t="str">
        <f ca="1">IF(ISBLANK(AB290),"",
VLOOKUP(AB290,OFFSET(INDIRECT("$A:$B"),0,MATCH(AB$1&amp;"_Verify",INDIRECT("$1:$1"),0)-1),2,0)
)</f>
        <v>fl5</v>
      </c>
      <c r="AB290" t="s">
        <v>286</v>
      </c>
      <c r="AC290" t="s">
        <v>511</v>
      </c>
      <c r="AD290">
        <v>1</v>
      </c>
      <c r="AE290" t="s">
        <v>129</v>
      </c>
      <c r="AF290">
        <v>80</v>
      </c>
      <c r="AG290">
        <v>49</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IF(OR(ISNUMBER(AC290),AC290="삭제",ISBLANK(AC290)),"",
IF(LEFT(AC290,5)="Equip",IF(MID(AC290,7,1)="4","전설",""),
IF(LEFT(AC290,5)="Actor",IF(MID(AC290,7,1)="2","전설",""),
"그외없음")))</f>
        <v/>
      </c>
      <c r="AJ290" t="str">
        <f>IF(ISBLANK($AB290),"",
IF(AND($B290&gt;=VLOOKUP($AB290,$AP:$AS,3,0),$B290&lt;=VLOOKUP($AB290,$AP:$AS,4,0)),"","슬롯타입이상"))</f>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솔</v>
      </c>
      <c r="AL290">
        <v>1</v>
      </c>
      <c r="AM290" t="str">
        <f ca="1">IF(ROW()=2,AN290,OFFSET(AM290,-1,0)&amp;IF(LEN(AN290)=0,"",","&amp;AN290))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v>
      </c>
      <c r="AN290" t="str">
        <f ca="1">IF(AL290&lt;&gt;1,"",
"{"""&amp;A$1&amp;""":"&amp;A290
&amp;","""&amp;B$1&amp;""":"&amp;B290
&amp;IF(LEN(AA290)=0,"",","""&amp;AA$1&amp;""":"""&amp;AA290&amp;"""")
&amp;IF(LEN(AC290)=0,"",","""&amp;AC$1&amp;""":"""&amp;AC290&amp;"""")
&amp;IF(LEN(AD290)=0,"",","""&amp;AD$1&amp;""":"&amp;AD290)
&amp;IF(LEN(AE290)=0,"",","""&amp;AE$1&amp;""":"""&amp;AE290&amp;"""")
&amp;IF(LEN(AF290)=0,"",","""&amp;AF$1&amp;""":"&amp;AF290)
&amp;IF(LEN(AG290)=0,"",","""&amp;AG$1&amp;""":"&amp;AG290)&amp;"}")</f>
        <v>{"dy":29,"sl":8,"tp":"fl5","vl":"Actor2015","cn":1,"pt":"DI","pp":80,"pr":49}</v>
      </c>
    </row>
    <row r="291" spans="1:40">
      <c r="A291">
        <v>29</v>
      </c>
      <c r="B291">
        <v>9</v>
      </c>
      <c r="C291">
        <f>IF(B291&lt;=9,0,
IF(B291=10,1,2))</f>
        <v>0</v>
      </c>
      <c r="D291">
        <f ca="1">RAND()</f>
        <v>0.85403121629680945</v>
      </c>
      <c r="E291">
        <f ca="1">RAND()</f>
        <v>0.20558368277689432</v>
      </c>
      <c r="F291">
        <f ca="1">RAND()</f>
        <v>0.45451445601063201</v>
      </c>
      <c r="G291">
        <f ca="1">RAND()</f>
        <v>0.62356106733726258</v>
      </c>
      <c r="H291">
        <f ca="1">RAND()</f>
        <v>0.41446026588156915</v>
      </c>
      <c r="I291">
        <f ca="1">RAND()</f>
        <v>0.45439944859738446</v>
      </c>
      <c r="M291" t="str">
        <f ca="1">IF(LEN(J291)&lt;&gt;0,J291,VLOOKUP(D291+$B291,$BJ:$BK,MATCH($BK$1,$BJ$1:$BK$1,0),1))</f>
        <v>삭제</v>
      </c>
      <c r="N291" t="str">
        <f ca="1">IF(LEN(K291)&lt;&gt;0,
  IF(LEN($J291)=0,"두 칸 모두 입력",
  IF($J291="지정 장비",K291,INDEX($CA:$CA,MATCH(K291,$CB:$CB,0)))),
IF($M291="삭제","삭제",
IF($M291="지정 장비",VLOOKUP($E291,OFFSET($BS:$BV,0,IF($B291=6,1,IF($B291=7,2,0))),MATCH($BV$1,OFFSET($BS$1:$BV$1,0,IF($B291=6,1,IF($B291=7,2,0))),0),1),
IF(OR($M291="캐릭터 상자 일반등급",$M291="캐릭터 상자 영웅등급"),"삭제",
IF(OR($M291="지정 캐릭터",$M291="지정 캐릭터 PP",IF(ISERROR(FIND("지정 캐릭터 LBP",$M291)),0,1)),
  IF(AND(OR($B291=10,$B291=11),$M291=OFFSET($M291,-1,0)),OFFSET(N291,-1,0),VLOOKUP($E291,$BZ:$CA,MATCH($CA$1,$BZ$1:$CA$1,0),1)),
IF(OR($M291="안 지정 캐릭터 영웅등급",$M291="안 지정 캐릭터 PP 일반등급",$M291="안 지정 캐릭터 PP 영웅등급"),
  IF(AND(OR($B291=10,$B291=11),$M291=OFFSET($M291,-1,0)),OFFSET(N291,-1,0),INT($E291*100000)),
"그외없음"))))))</f>
        <v>삭제</v>
      </c>
      <c r="O291" t="str">
        <f ca="1">IF(LEN(L291)&lt;&gt;0,
  IF(OR(LEN($J291)=0,LEN($K291)=0),"세 칸 모두 입력",L291),
IF($M291="삭제","삭제",
IF(OR($M291="지정 장비",$M291="캐릭터 상자 일반등급",$M291="캐릭터 상자 영웅등급",$M291="지정 캐릭터",IF(ISERROR(FIND("지정 캐릭터 LBP",$M291)),0,1),$M291="안 지정 캐릭터 영웅등급"),1,
IF($M291="지정 캐릭터 PP",
  IF(AND(OR($B291=10,$B291=11),$M291=OFFSET($M291,-1,0)),OFFSET(O291,-1,0),
    VLOOKUP($M291,$AP:$BB,MATCH($AX$1,$AP$1:$BB$1,0),0)+INT($E291*(VLOOKUP($M291,$AP:$BB,MATCH($AY$1,$AP$1:$BB$1,0),0)-VLOOKUP($M291,$AP:$BB,MATCH($AX$1,$AP$1:$BB$1,0),0)+1))),
IF(OR($M291="안 지정 캐릭터 PP 일반등급",$M291="안 지정 캐릭터 PP 영웅등급"),
  IF(AND(OR($B291=10,$B291=11),$M291=OFFSET($M291,-1,0)),OFFSET(O291,-1,0),
    VLOOKUP($M291,$AP:$BB,MATCH($AX$1,$AP$1:$BB$1,0),0)+INT($E291*(VLOOKUP($M291,$AP:$BB,MATCH($AY$1,$AP$1:$BB$1,0),0)-VLOOKUP($M291,$AP:$BB,MATCH($AX$1,$AP$1:$BB$1,0),0)+1))),
"그외없음")))))</f>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ca="1">IF(OR(ISNUMBER(N291),N291="삭제",ISBLANK(N291)),"",
IF(LEFT(N291,5)="Equip",IF(MID(N291,7,1)="4","전설",""),
IF(LEFT(N291,5)="Actor",IF(MID(N291,7,1)="2","전설",""),
"그외없음")))</f>
        <v/>
      </c>
      <c r="AA291" t="str">
        <f ca="1">IF(ISBLANK(AB291),"",
VLOOKUP(AB291,OFFSET(INDIRECT("$A:$B"),0,MATCH(AB$1&amp;"_Verify",INDIRECT("$1:$1"),0)-1),2,0)
)</f>
        <v>fl6</v>
      </c>
      <c r="AB291" t="s">
        <v>287</v>
      </c>
      <c r="AC291" t="s">
        <v>511</v>
      </c>
      <c r="AD291">
        <v>1</v>
      </c>
      <c r="AE291" t="s">
        <v>129</v>
      </c>
      <c r="AF291">
        <v>80</v>
      </c>
      <c r="AG291">
        <v>49</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IF(OR(ISNUMBER(AC291),AC291="삭제",ISBLANK(AC291)),"",
IF(LEFT(AC291,5)="Equip",IF(MID(AC291,7,1)="4","전설",""),
IF(LEFT(AC291,5)="Actor",IF(MID(AC291,7,1)="2","전설",""),
"그외없음")))</f>
        <v/>
      </c>
      <c r="AJ291" t="str">
        <f>IF(ISBLANK($AB291),"",
IF(AND($B291&gt;=VLOOKUP($AB291,$AP:$AS,3,0),$B291&lt;=VLOOKUP($AB291,$AP:$AS,4,0)),"","슬롯타입이상"))</f>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솔</v>
      </c>
      <c r="AL291">
        <v>1</v>
      </c>
      <c r="AM291" t="str">
        <f ca="1">IF(ROW()=2,AN291,OFFSET(AM291,-1,0)&amp;IF(LEN(AN291)=0,"",","&amp;AN291))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v>
      </c>
      <c r="AN291" t="str">
        <f ca="1">IF(AL291&lt;&gt;1,"",
"{"""&amp;A$1&amp;""":"&amp;A291
&amp;","""&amp;B$1&amp;""":"&amp;B291
&amp;IF(LEN(AA291)=0,"",","""&amp;AA$1&amp;""":"""&amp;AA291&amp;"""")
&amp;IF(LEN(AC291)=0,"",","""&amp;AC$1&amp;""":"""&amp;AC291&amp;"""")
&amp;IF(LEN(AD291)=0,"",","""&amp;AD$1&amp;""":"&amp;AD291)
&amp;IF(LEN(AE291)=0,"",","""&amp;AE$1&amp;""":"""&amp;AE291&amp;"""")
&amp;IF(LEN(AF291)=0,"",","""&amp;AF$1&amp;""":"&amp;AF291)
&amp;IF(LEN(AG291)=0,"",","""&amp;AG$1&amp;""":"&amp;AG291)&amp;"}")</f>
        <v>{"dy":29,"sl":9,"tp":"fl6","vl":"Actor2015","cn":1,"pt":"DI","pp":80,"pr":49}</v>
      </c>
    </row>
    <row r="292" spans="1:40">
      <c r="A292">
        <v>30</v>
      </c>
      <c r="B292">
        <v>0</v>
      </c>
      <c r="C292">
        <f>IF(B292&lt;=9,0,
IF(B292=10,1,2))</f>
        <v>0</v>
      </c>
      <c r="D292">
        <f ca="1">RAND()</f>
        <v>9.7575522630177769E-4</v>
      </c>
      <c r="E292">
        <f ca="1">RAND()</f>
        <v>0.21941747790769128</v>
      </c>
      <c r="F292">
        <f ca="1">RAND()</f>
        <v>1.7890856943858724E-2</v>
      </c>
      <c r="G292">
        <f ca="1">RAND()</f>
        <v>6.6795775289991921E-2</v>
      </c>
      <c r="H292">
        <f ca="1">RAND()</f>
        <v>0.56879903848479274</v>
      </c>
      <c r="I292">
        <f ca="1">RAND()</f>
        <v>0.33554908395212646</v>
      </c>
      <c r="M292" t="str">
        <f ca="1">IF(LEN(J292)&lt;&gt;0,J292,VLOOKUP(D292+$B292,$BJ:$BK,MATCH($BK$1,$BJ$1:$BK$1,0),1))</f>
        <v>지정 장비</v>
      </c>
      <c r="N292" t="str">
        <f ca="1">IF(LEN(K292)&lt;&gt;0,
  IF(LEN($J292)=0,"두 칸 모두 입력",
  IF($J292="지정 장비",K292,INDEX($CA:$CA,MATCH(K292,$CB:$CB,0)))),
IF($M292="삭제","삭제",
IF($M292="지정 장비",VLOOKUP($E292,OFFSET($BS:$BV,0,IF($B292=6,1,IF($B292=7,2,0))),MATCH($BV$1,OFFSET($BS$1:$BV$1,0,IF($B292=6,1,IF($B292=7,2,0))),0),1),
IF(OR($M292="캐릭터 상자 일반등급",$M292="캐릭터 상자 영웅등급"),"삭제",
IF(OR($M292="지정 캐릭터",$M292="지정 캐릭터 PP",IF(ISERROR(FIND("지정 캐릭터 LBP",$M292)),0,1)),
  IF(AND(OR($B292=10,$B292=11),$M292=OFFSET($M292,-1,0)),OFFSET(N292,-1,0),VLOOKUP($E292,$BZ:$CA,MATCH($CA$1,$BZ$1:$CA$1,0),1)),
IF(OR($M292="안 지정 캐릭터 영웅등급",$M292="안 지정 캐릭터 PP 일반등급",$M292="안 지정 캐릭터 PP 영웅등급"),
  IF(AND(OR($B292=10,$B292=11),$M292=OFFSET($M292,-1,0)),OFFSET(N292,-1,0),INT($E292*100000)),
"그외없음"))))))</f>
        <v>Equip1302</v>
      </c>
      <c r="O292">
        <f ca="1">IF(LEN(L292)&lt;&gt;0,
  IF(OR(LEN($J292)=0,LEN($K292)=0),"세 칸 모두 입력",L292),
IF($M292="삭제","삭제",
IF(OR($M292="지정 장비",$M292="캐릭터 상자 일반등급",$M292="캐릭터 상자 영웅등급",$M292="지정 캐릭터",IF(ISERROR(FIND("지정 캐릭터 LBP",$M292)),0,1),$M292="안 지정 캐릭터 영웅등급"),1,
IF($M292="지정 캐릭터 PP",
  IF(AND(OR($B292=10,$B292=11),$M292=OFFSET($M292,-1,0)),OFFSET(O292,-1,0),
    VLOOKUP($M292,$AP:$BB,MATCH($AX$1,$AP$1:$BB$1,0),0)+INT($E292*(VLOOKUP($M292,$AP:$BB,MATCH($AY$1,$AP$1:$BB$1,0),0)-VLOOKUP($M292,$AP:$BB,MATCH($AX$1,$AP$1:$BB$1,0),0)+1))),
IF(OR($M292="안 지정 캐릭터 PP 일반등급",$M292="안 지정 캐릭터 PP 영웅등급"),
  IF(AND(OR($B292=10,$B292=11),$M292=OFFSET($M292,-1,0)),OFFSET(O292,-1,0),
    VLOOKUP($M292,$AP:$BB,MATCH($AX$1,$AP$1:$BB$1,0),0)+INT($E292*(VLOOKUP($M292,$AP:$BB,MATCH($AY$1,$AP$1:$BB$1,0),0)-VLOOKUP($M292,$AP:$BB,MATCH($AX$1,$AP$1:$BB$1,0),0)+1))),
"그외없음")))))</f>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DI</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11</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ca="1">IF(OR(ISNUMBER(N292),N292="삭제",ISBLANK(N292)),"",
IF(LEFT(N292,5)="Equip",IF(MID(N292,7,1)="4","전설",""),
IF(LEFT(N292,5)="Actor",IF(MID(N292,7,1)="2","전설",""),
"그외없음")))</f>
        <v/>
      </c>
      <c r="U292" t="s">
        <v>82</v>
      </c>
      <c r="V292" t="s">
        <v>245</v>
      </c>
      <c r="W292">
        <v>1</v>
      </c>
      <c r="X292" t="s">
        <v>125</v>
      </c>
      <c r="Z292">
        <v>600</v>
      </c>
      <c r="AA292" t="str">
        <f ca="1">IF(ISBLANK(AB292),"",
VLOOKUP(AB292,OFFSET(INDIRECT("$A:$B"),0,MATCH(AB$1&amp;"_Verify",INDIRECT("$1:$1"),0)-1),2,0)
)</f>
        <v>fe</v>
      </c>
      <c r="AB292" t="s">
        <v>82</v>
      </c>
      <c r="AC292" t="s">
        <v>399</v>
      </c>
      <c r="AD292">
        <v>1</v>
      </c>
      <c r="AE292" t="s">
        <v>125</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IF(OR(ISNUMBER(AC292),AC292="삭제",ISBLANK(AC292)),"",
IF(LEFT(AC292,5)="Equip",IF(MID(AC292,7,1)="4","전설",""),
IF(LEFT(AC292,5)="Actor",IF(MID(AC292,7,1)="2","전설",""),
"그외없음")))</f>
        <v/>
      </c>
      <c r="AJ292" t="str">
        <f>IF(ISBLANK($AB292),"",
IF(AND($B292&gt;=VLOOKUP($AB292,$AP:$AS,3,0),$B292&lt;=VLOOKUP($AB292,$AP:$AS,4,0)),"","슬롯타입이상"))</f>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피의 착즙기</v>
      </c>
      <c r="AL292">
        <v>1</v>
      </c>
      <c r="AM292" t="str">
        <f ca="1">IF(ROW()=2,AN292,OFFSET(AM292,-1,0)&amp;IF(LEN(AN292)=0,"",","&amp;AN292))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v>
      </c>
      <c r="AN292" t="str">
        <f ca="1">IF(AL292&lt;&gt;1,"",
"{"""&amp;A$1&amp;""":"&amp;A292
&amp;","""&amp;B$1&amp;""":"&amp;B292
&amp;IF(LEN(AA292)=0,"",","""&amp;AA$1&amp;""":"""&amp;AA292&amp;"""")
&amp;IF(LEN(AC292)=0,"",","""&amp;AC$1&amp;""":"""&amp;AC292&amp;"""")
&amp;IF(LEN(AD292)=0,"",","""&amp;AD$1&amp;""":"&amp;AD292)
&amp;IF(LEN(AE292)=0,"",","""&amp;AE$1&amp;""":"""&amp;AE292&amp;"""")
&amp;IF(LEN(AF292)=0,"",","""&amp;AF$1&amp;""":"&amp;AF292)
&amp;IF(LEN(AG292)=0,"",","""&amp;AG$1&amp;""":"&amp;AG292)&amp;"}")</f>
        <v>{"dy":30,"sl":0,"tp":"fe","vl":"Equip4002","cn":1,"pt":"GO","pr":600}</v>
      </c>
    </row>
    <row r="293" spans="1:40">
      <c r="A293">
        <v>30</v>
      </c>
      <c r="B293">
        <v>1</v>
      </c>
      <c r="C293">
        <f>IF(B293&lt;=9,0,
IF(B293=10,1,2))</f>
        <v>0</v>
      </c>
      <c r="D293">
        <f ca="1">RAND()</f>
        <v>0.81572924040996087</v>
      </c>
      <c r="E293">
        <f ca="1">RAND()</f>
        <v>0.65610383505572933</v>
      </c>
      <c r="F293">
        <f ca="1">RAND()</f>
        <v>0.14301706477867548</v>
      </c>
      <c r="G293">
        <f ca="1">RAND()</f>
        <v>0.53030093687220037</v>
      </c>
      <c r="H293">
        <f ca="1">RAND()</f>
        <v>0.1647684049825382</v>
      </c>
      <c r="I293">
        <f ca="1">RAND()</f>
        <v>0.91296592292307299</v>
      </c>
      <c r="M293" t="str">
        <f ca="1">IF(LEN(J293)&lt;&gt;0,J293,VLOOKUP(D293+$B293,$BJ:$BK,MATCH($BK$1,$BJ$1:$BK$1,0),1))</f>
        <v>지정 장비</v>
      </c>
      <c r="N293" t="str">
        <f ca="1">IF(LEN(K293)&lt;&gt;0,
  IF(LEN($J293)=0,"두 칸 모두 입력",
  IF($J293="지정 장비",K293,INDEX($CA:$CA,MATCH(K293,$CB:$CB,0)))),
IF($M293="삭제","삭제",
IF($M293="지정 장비",VLOOKUP($E293,OFFSET($BS:$BV,0,IF($B293=6,1,IF($B293=7,2,0))),MATCH($BV$1,OFFSET($BS$1:$BV$1,0,IF($B293=6,1,IF($B293=7,2,0))),0),1),
IF(OR($M293="캐릭터 상자 일반등급",$M293="캐릭터 상자 영웅등급"),"삭제",
IF(OR($M293="지정 캐릭터",$M293="지정 캐릭터 PP",IF(ISERROR(FIND("지정 캐릭터 LBP",$M293)),0,1)),
  IF(AND(OR($B293=10,$B293=11),$M293=OFFSET($M293,-1,0)),OFFSET(N293,-1,0),VLOOKUP($E293,$BZ:$CA,MATCH($CA$1,$BZ$1:$CA$1,0),1)),
IF(OR($M293="안 지정 캐릭터 영웅등급",$M293="안 지정 캐릭터 PP 일반등급",$M293="안 지정 캐릭터 PP 영웅등급"),
  IF(AND(OR($B293=10,$B293=11),$M293=OFFSET($M293,-1,0)),OFFSET(N293,-1,0),INT($E293*100000)),
"그외없음"))))))</f>
        <v>Equip5302</v>
      </c>
      <c r="O293">
        <f ca="1">IF(LEN(L293)&lt;&gt;0,
  IF(OR(LEN($J293)=0,LEN($K293)=0),"세 칸 모두 입력",L293),
IF($M293="삭제","삭제",
IF(OR($M293="지정 장비",$M293="캐릭터 상자 일반등급",$M293="캐릭터 상자 영웅등급",$M293="지정 캐릭터",IF(ISERROR(FIND("지정 캐릭터 LBP",$M293)),0,1),$M293="안 지정 캐릭터 영웅등급"),1,
IF($M293="지정 캐릭터 PP",
  IF(AND(OR($B293=10,$B293=11),$M293=OFFSET($M293,-1,0)),OFFSET(O293,-1,0),
    VLOOKUP($M293,$AP:$BB,MATCH($AX$1,$AP$1:$BB$1,0),0)+INT($E293*(VLOOKUP($M293,$AP:$BB,MATCH($AY$1,$AP$1:$BB$1,0),0)-VLOOKUP($M293,$AP:$BB,MATCH($AX$1,$AP$1:$BB$1,0),0)+1))),
IF(OR($M293="안 지정 캐릭터 PP 일반등급",$M293="안 지정 캐릭터 PP 영웅등급"),
  IF(AND(OR($B293=10,$B293=11),$M293=OFFSET($M293,-1,0)),OFFSET(O293,-1,0),
    VLOOKUP($M293,$AP:$BB,MATCH($AX$1,$AP$1:$BB$1,0),0)+INT($E293*(VLOOKUP($M293,$AP:$BB,MATCH($AY$1,$AP$1:$BB$1,0),0)-VLOOKUP($M293,$AP:$BB,MATCH($AX$1,$AP$1:$BB$1,0),0)+1))),
"그외없음")))))</f>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8000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ca="1">IF(OR(ISNUMBER(N293),N293="삭제",ISBLANK(N293)),"",
IF(LEFT(N293,5)="Equip",IF(MID(N293,7,1)="4","전설",""),
IF(LEFT(N293,5)="Actor",IF(MID(N293,7,1)="2","전설",""),
"그외없음")))</f>
        <v/>
      </c>
      <c r="U293" t="s">
        <v>82</v>
      </c>
      <c r="V293" t="s">
        <v>240</v>
      </c>
      <c r="W293">
        <v>1</v>
      </c>
      <c r="X293" t="s">
        <v>125</v>
      </c>
      <c r="Z293">
        <v>1300</v>
      </c>
      <c r="AA293" t="str">
        <f ca="1">IF(ISBLANK(AB293),"",
VLOOKUP(AB293,OFFSET(INDIRECT("$A:$B"),0,MATCH(AB$1&amp;"_Verify",INDIRECT("$1:$1"),0)-1),2,0)
)</f>
        <v>fe</v>
      </c>
      <c r="AB293" t="s">
        <v>82</v>
      </c>
      <c r="AC293" t="s">
        <v>425</v>
      </c>
      <c r="AD293">
        <v>1</v>
      </c>
      <c r="AE293" t="s">
        <v>125</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IF(OR(ISNUMBER(AC293),AC293="삭제",ISBLANK(AC293)),"",
IF(LEFT(AC293,5)="Equip",IF(MID(AC293,7,1)="4","전설",""),
IF(LEFT(AC293,5)="Actor",IF(MID(AC293,7,1)="2","전설",""),
"그외없음")))</f>
        <v/>
      </c>
      <c r="AJ293" t="str">
        <f>IF(ISBLANK($AB293),"",
IF(AND($B293&gt;=VLOOKUP($AB293,$AP:$AS,3,0),$B293&lt;=VLOOKUP($AB293,$AP:$AS,4,0)),"","슬롯타입이상"))</f>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ca="1">IF(ROW()=2,AN293,OFFSET(AM293,-1,0)&amp;IF(LEN(AN293)=0,"",","&amp;AN293))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v>
      </c>
      <c r="AN293" t="str">
        <f ca="1">IF(AL293&lt;&gt;1,"",
"{"""&amp;A$1&amp;""":"&amp;A293
&amp;","""&amp;B$1&amp;""":"&amp;B293
&amp;IF(LEN(AA293)=0,"",","""&amp;AA$1&amp;""":"""&amp;AA293&amp;"""")
&amp;IF(LEN(AC293)=0,"",","""&amp;AC$1&amp;""":"""&amp;AC293&amp;"""")
&amp;IF(LEN(AD293)=0,"",","""&amp;AD$1&amp;""":"&amp;AD293)
&amp;IF(LEN(AE293)=0,"",","""&amp;AE$1&amp;""":"""&amp;AE293&amp;"""")
&amp;IF(LEN(AF293)=0,"",","""&amp;AF$1&amp;""":"&amp;AF293)
&amp;IF(LEN(AG293)=0,"",","""&amp;AG$1&amp;""":"&amp;AG293)&amp;"}")</f>
        <v>{"dy":30,"sl":1,"tp":"fe","vl":"Equip3102","cn":1,"pt":"GO","pr":1000}</v>
      </c>
    </row>
    <row r="294" spans="1:40">
      <c r="A294">
        <v>30</v>
      </c>
      <c r="B294">
        <v>2</v>
      </c>
      <c r="C294">
        <f>IF(B294&lt;=9,0,
IF(B294=10,1,2))</f>
        <v>0</v>
      </c>
      <c r="D294">
        <f ca="1">RAND()</f>
        <v>0.67210429456442755</v>
      </c>
      <c r="E294">
        <f ca="1">RAND()</f>
        <v>0.55043448957689922</v>
      </c>
      <c r="F294">
        <f ca="1">RAND()</f>
        <v>0.97464537473366464</v>
      </c>
      <c r="G294">
        <f ca="1">RAND()</f>
        <v>0.88903154862204481</v>
      </c>
      <c r="H294">
        <f ca="1">RAND()</f>
        <v>0.61162942495261075</v>
      </c>
      <c r="I294">
        <f ca="1">RAND()</f>
        <v>0.27612604062027268</v>
      </c>
      <c r="M294" t="str">
        <f ca="1">IF(LEN(J294)&lt;&gt;0,J294,VLOOKUP(D294+$B294,$BJ:$BK,MATCH($BK$1,$BJ$1:$BK$1,0),1))</f>
        <v>안 지정 캐릭터 PP 영웅등급</v>
      </c>
      <c r="N294">
        <f ca="1">IF(LEN(K294)&lt;&gt;0,
  IF(LEN($J294)=0,"두 칸 모두 입력",
  IF($J294="지정 장비",K294,INDEX($CA:$CA,MATCH(K294,$CB:$CB,0)))),
IF($M294="삭제","삭제",
IF($M294="지정 장비",VLOOKUP($E294,OFFSET($BS:$BV,0,IF($B294=6,1,IF($B294=7,2,0))),MATCH($BV$1,OFFSET($BS$1:$BV$1,0,IF($B294=6,1,IF($B294=7,2,0))),0),1),
IF(OR($M294="캐릭터 상자 일반등급",$M294="캐릭터 상자 영웅등급"),"삭제",
IF(OR($M294="지정 캐릭터",$M294="지정 캐릭터 PP",IF(ISERROR(FIND("지정 캐릭터 LBP",$M294)),0,1)),
  IF(AND(OR($B294=10,$B294=11),$M294=OFFSET($M294,-1,0)),OFFSET(N294,-1,0),VLOOKUP($E294,$BZ:$CA,MATCH($CA$1,$BZ$1:$CA$1,0),1)),
IF(OR($M294="안 지정 캐릭터 영웅등급",$M294="안 지정 캐릭터 PP 일반등급",$M294="안 지정 캐릭터 PP 영웅등급"),
  IF(AND(OR($B294=10,$B294=11),$M294=OFFSET($M294,-1,0)),OFFSET(N294,-1,0),INT($E294*100000)),
"그외없음"))))))</f>
        <v>55043</v>
      </c>
      <c r="O294">
        <f ca="1">IF(LEN(L294)&lt;&gt;0,
  IF(OR(LEN($J294)=0,LEN($K294)=0),"세 칸 모두 입력",L294),
IF($M294="삭제","삭제",
IF(OR($M294="지정 장비",$M294="캐릭터 상자 일반등급",$M294="캐릭터 상자 영웅등급",$M294="지정 캐릭터",IF(ISERROR(FIND("지정 캐릭터 LBP",$M294)),0,1),$M294="안 지정 캐릭터 영웅등급"),1,
IF($M294="지정 캐릭터 PP",
  IF(AND(OR($B294=10,$B294=11),$M294=OFFSET($M294,-1,0)),OFFSET(O294,-1,0),
    VLOOKUP($M294,$AP:$BB,MATCH($AX$1,$AP$1:$BB$1,0),0)+INT($E294*(VLOOKUP($M294,$AP:$BB,MATCH($AY$1,$AP$1:$BB$1,0),0)-VLOOKUP($M294,$AP:$BB,MATCH($AX$1,$AP$1:$BB$1,0),0)+1))),
IF(OR($M294="안 지정 캐릭터 PP 일반등급",$M294="안 지정 캐릭터 PP 영웅등급"),
  IF(AND(OR($B294=10,$B294=11),$M294=OFFSET($M294,-1,0)),OFFSET(O294,-1,0),
    VLOOKUP($M294,$AP:$BB,MATCH($AX$1,$AP$1:$BB$1,0),0)+INT($E294*(VLOOKUP($M294,$AP:$BB,MATCH($AY$1,$AP$1:$BB$1,0),0)-VLOOKUP($M294,$AP:$BB,MATCH($AX$1,$AP$1:$BB$1,0),0)+1))),
"그외없음")))))</f>
        <v>9</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2700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ca="1">IF(OR(ISNUMBER(N294),N294="삭제",ISBLANK(N294)),"",
IF(LEFT(N294,5)="Equip",IF(MID(N294,7,1)="4","전설",""),
IF(LEFT(N294,5)="Actor",IF(MID(N294,7,1)="2","전설",""),
"그외없음")))</f>
        <v/>
      </c>
      <c r="U294" t="s">
        <v>91</v>
      </c>
      <c r="V294">
        <v>63660</v>
      </c>
      <c r="W294">
        <v>12</v>
      </c>
      <c r="X294" t="s">
        <v>125</v>
      </c>
      <c r="Z294">
        <v>1200</v>
      </c>
      <c r="AA294" t="str">
        <f ca="1">IF(ISBLANK(AB294),"",
VLOOKUP(AB294,OFFSET(INDIRECT("$A:$B"),0,MATCH(AB$1&amp;"_Verify",INDIRECT("$1:$1"),0)-1),2,0)
)</f>
        <v>fe</v>
      </c>
      <c r="AB294" t="s">
        <v>82</v>
      </c>
      <c r="AC294" t="s">
        <v>468</v>
      </c>
      <c r="AD294">
        <v>1</v>
      </c>
      <c r="AE294" t="s">
        <v>125</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IF(OR(ISNUMBER(AC294),AC294="삭제",ISBLANK(AC294)),"",
IF(LEFT(AC294,5)="Equip",IF(MID(AC294,7,1)="4","전설",""),
IF(LEFT(AC294,5)="Actor",IF(MID(AC294,7,1)="2","전설",""),
"그외없음")))</f>
        <v/>
      </c>
      <c r="AJ294" t="str">
        <f>IF(ISBLANK($AB294),"",
IF(AND($B294&gt;=VLOOKUP($AB294,$AP:$AS,3,0),$B294&lt;=VLOOKUP($AB294,$AP:$AS,4,0)),"","슬롯타입이상"))</f>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은빛 유산</v>
      </c>
      <c r="AL294">
        <v>1</v>
      </c>
      <c r="AM294" t="str">
        <f ca="1">IF(ROW()=2,AN294,OFFSET(AM294,-1,0)&amp;IF(LEN(AN294)=0,"",","&amp;AN294))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v>
      </c>
      <c r="AN294" t="str">
        <f ca="1">IF(AL294&lt;&gt;1,"",
"{"""&amp;A$1&amp;""":"&amp;A294
&amp;","""&amp;B$1&amp;""":"&amp;B294
&amp;IF(LEN(AA294)=0,"",","""&amp;AA$1&amp;""":"""&amp;AA294&amp;"""")
&amp;IF(LEN(AC294)=0,"",","""&amp;AC$1&amp;""":"""&amp;AC294&amp;"""")
&amp;IF(LEN(AD294)=0,"",","""&amp;AD$1&amp;""":"&amp;AD294)
&amp;IF(LEN(AE294)=0,"",","""&amp;AE$1&amp;""":"""&amp;AE294&amp;"""")
&amp;IF(LEN(AF294)=0,"",","""&amp;AF$1&amp;""":"&amp;AF294)
&amp;IF(LEN(AG294)=0,"",","""&amp;AG$1&amp;""":"&amp;AG294)&amp;"}")</f>
        <v>{"dy":30,"sl":2,"tp":"fe","vl":"Equip0202","cn":1,"pt":"GO","pr":3300}</v>
      </c>
    </row>
    <row r="295" spans="1:40">
      <c r="A295">
        <v>30</v>
      </c>
      <c r="B295">
        <v>3</v>
      </c>
      <c r="C295">
        <f>IF(B295&lt;=9,0,
IF(B295=10,1,2))</f>
        <v>0</v>
      </c>
      <c r="D295">
        <f ca="1">RAND()</f>
        <v>0.9660084859759861</v>
      </c>
      <c r="E295">
        <f ca="1">RAND()</f>
        <v>2.8416849210545103E-2</v>
      </c>
      <c r="F295">
        <f ca="1">RAND()</f>
        <v>0.12110923080827785</v>
      </c>
      <c r="G295">
        <f ca="1">RAND()</f>
        <v>0.94586228734777045</v>
      </c>
      <c r="H295">
        <f ca="1">RAND()</f>
        <v>0.64485382437820349</v>
      </c>
      <c r="I295">
        <f ca="1">RAND()</f>
        <v>0.83149169375024434</v>
      </c>
      <c r="M295" t="str">
        <f ca="1">IF(LEN(J295)&lt;&gt;0,J295,VLOOKUP(D295+$B295,$BJ:$BK,MATCH($BK$1,$BJ$1:$BK$1,0),1))</f>
        <v>안 지정 캐릭터 PP 일반등급</v>
      </c>
      <c r="N295">
        <f ca="1">IF(LEN(K295)&lt;&gt;0,
  IF(LEN($J295)=0,"두 칸 모두 입력",
  IF($J295="지정 장비",K295,INDEX($CA:$CA,MATCH(K295,$CB:$CB,0)))),
IF($M295="삭제","삭제",
IF($M295="지정 장비",VLOOKUP($E295,OFFSET($BS:$BV,0,IF($B295=6,1,IF($B295=7,2,0))),MATCH($BV$1,OFFSET($BS$1:$BV$1,0,IF($B295=6,1,IF($B295=7,2,0))),0),1),
IF(OR($M295="캐릭터 상자 일반등급",$M295="캐릭터 상자 영웅등급"),"삭제",
IF(OR($M295="지정 캐릭터",$M295="지정 캐릭터 PP",IF(ISERROR(FIND("지정 캐릭터 LBP",$M295)),0,1)),
  IF(AND(OR($B295=10,$B295=11),$M295=OFFSET($M295,-1,0)),OFFSET(N295,-1,0),VLOOKUP($E295,$BZ:$CA,MATCH($CA$1,$BZ$1:$CA$1,0),1)),
IF(OR($M295="안 지정 캐릭터 영웅등급",$M295="안 지정 캐릭터 PP 일반등급",$M295="안 지정 캐릭터 PP 영웅등급"),
  IF(AND(OR($B295=10,$B295=11),$M295=OFFSET($M295,-1,0)),OFFSET(N295,-1,0),INT($E295*100000)),
"그외없음"))))))</f>
        <v>2841</v>
      </c>
      <c r="O295">
        <f ca="1">IF(LEN(L295)&lt;&gt;0,
  IF(OR(LEN($J295)=0,LEN($K295)=0),"세 칸 모두 입력",L295),
IF($M295="삭제","삭제",
IF(OR($M295="지정 장비",$M295="캐릭터 상자 일반등급",$M295="캐릭터 상자 영웅등급",$M295="지정 캐릭터",IF(ISERROR(FIND("지정 캐릭터 LBP",$M295)),0,1),$M295="안 지정 캐릭터 영웅등급"),1,
IF($M295="지정 캐릭터 PP",
  IF(AND(OR($B295=10,$B295=11),$M295=OFFSET($M295,-1,0)),OFFSET(O295,-1,0),
    VLOOKUP($M295,$AP:$BB,MATCH($AX$1,$AP$1:$BB$1,0),0)+INT($E295*(VLOOKUP($M295,$AP:$BB,MATCH($AY$1,$AP$1:$BB$1,0),0)-VLOOKUP($M295,$AP:$BB,MATCH($AX$1,$AP$1:$BB$1,0),0)+1))),
IF(OR($M295="안 지정 캐릭터 PP 일반등급",$M295="안 지정 캐릭터 PP 영웅등급"),
  IF(AND(OR($B295=10,$B295=11),$M295=OFFSET($M295,-1,0)),OFFSET(O295,-1,0),
    VLOOKUP($M295,$AP:$BB,MATCH($AX$1,$AP$1:$BB$1,0),0)+INT($E295*(VLOOKUP($M295,$AP:$BB,MATCH($AY$1,$AP$1:$BB$1,0),0)-VLOOKUP($M295,$AP:$BB,MATCH($AX$1,$AP$1:$BB$1,0),0)+1))),
"그외없음")))))</f>
        <v>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900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ca="1">IF(OR(ISNUMBER(N295),N295="삭제",ISBLANK(N295)),"",
IF(LEFT(N295,5)="Equip",IF(MID(N295,7,1)="4","전설",""),
IF(LEFT(N295,5)="Actor",IF(MID(N295,7,1)="2","전설",""),
"그외없음")))</f>
        <v/>
      </c>
      <c r="U295" t="s">
        <v>92</v>
      </c>
      <c r="V295">
        <v>98140</v>
      </c>
      <c r="W295">
        <v>14</v>
      </c>
      <c r="X295" t="s">
        <v>125</v>
      </c>
      <c r="Z295">
        <v>1400</v>
      </c>
      <c r="AA295" t="str">
        <f ca="1">IF(ISBLANK(AB295),"",
VLOOKUP(AB295,OFFSET(INDIRECT("$A:$B"),0,MATCH(AB$1&amp;"_Verify",INDIRECT("$1:$1"),0)-1),2,0)
)</f>
        <v>upn</v>
      </c>
      <c r="AB295" t="s">
        <v>92</v>
      </c>
      <c r="AC295">
        <v>41845</v>
      </c>
      <c r="AD295">
        <v>4</v>
      </c>
      <c r="AE295" t="s">
        <v>125</v>
      </c>
      <c r="AG295">
        <v>1200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IF(OR(ISNUMBER(AC295),AC295="삭제",ISBLANK(AC295)),"",
IF(LEFT(AC295,5)="Equip",IF(MID(AC295,7,1)="4","전설",""),
IF(LEFT(AC295,5)="Actor",IF(MID(AC295,7,1)="2","전설",""),
"그외없음")))</f>
        <v/>
      </c>
      <c r="AJ295" t="str">
        <f>IF(ISBLANK($AB295),"",
IF(AND($B295&gt;=VLOOKUP($AB295,$AP:$AS,3,0),$B295&lt;=VLOOKUP($AB295,$AP:$AS,4,0)),"","슬롯타입이상"))</f>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ca="1">IF(ROW()=2,AN295,OFFSET(AM295,-1,0)&amp;IF(LEN(AN295)=0,"",","&amp;AN295))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v>
      </c>
      <c r="AN295" t="str">
        <f ca="1">IF(AL295&lt;&gt;1,"",
"{"""&amp;A$1&amp;""":"&amp;A295
&amp;","""&amp;B$1&amp;""":"&amp;B295
&amp;IF(LEN(AA295)=0,"",","""&amp;AA$1&amp;""":"""&amp;AA295&amp;"""")
&amp;IF(LEN(AC295)=0,"",","""&amp;AC$1&amp;""":"""&amp;AC295&amp;"""")
&amp;IF(LEN(AD295)=0,"",","""&amp;AD$1&amp;""":"&amp;AD295)
&amp;IF(LEN(AE295)=0,"",","""&amp;AE$1&amp;""":"""&amp;AE295&amp;"""")
&amp;IF(LEN(AF295)=0,"",","""&amp;AF$1&amp;""":"&amp;AF295)
&amp;IF(LEN(AG295)=0,"",","""&amp;AG$1&amp;""":"&amp;AG295)&amp;"}")</f>
        <v>{"dy":30,"sl":3,"tp":"upn","vl":"41845","cn":4,"pt":"GO","pr":1200}</v>
      </c>
    </row>
    <row r="296" spans="1:40">
      <c r="A296">
        <v>30</v>
      </c>
      <c r="B296">
        <v>4</v>
      </c>
      <c r="C296">
        <f>IF(B296&lt;=9,0,
IF(B296=10,1,2))</f>
        <v>0</v>
      </c>
      <c r="D296">
        <f ca="1">RAND()</f>
        <v>0.10323435842868511</v>
      </c>
      <c r="E296">
        <f ca="1">RAND()</f>
        <v>0.45289682195594472</v>
      </c>
      <c r="F296">
        <f ca="1">RAND()</f>
        <v>0.67179410753260727</v>
      </c>
      <c r="G296">
        <f ca="1">RAND()</f>
        <v>0.56111800813289703</v>
      </c>
      <c r="H296">
        <f ca="1">RAND()</f>
        <v>0.64663937131386051</v>
      </c>
      <c r="I296">
        <f ca="1">RAND()</f>
        <v>0.16438581308730338</v>
      </c>
      <c r="M296" t="str">
        <f ca="1">IF(LEN(J296)&lt;&gt;0,J296,VLOOKUP(D296+$B296,$BJ:$BK,MATCH($BK$1,$BJ$1:$BK$1,0),1))</f>
        <v>안 지정 캐릭터 PP 일반등급</v>
      </c>
      <c r="N296">
        <f ca="1">IF(LEN(K296)&lt;&gt;0,
  IF(LEN($J296)=0,"두 칸 모두 입력",
  IF($J296="지정 장비",K296,INDEX($CA:$CA,MATCH(K296,$CB:$CB,0)))),
IF($M296="삭제","삭제",
IF($M296="지정 장비",VLOOKUP($E296,OFFSET($BS:$BV,0,IF($B296=6,1,IF($B296=7,2,0))),MATCH($BV$1,OFFSET($BS$1:$BV$1,0,IF($B296=6,1,IF($B296=7,2,0))),0),1),
IF(OR($M296="캐릭터 상자 일반등급",$M296="캐릭터 상자 영웅등급"),"삭제",
IF(OR($M296="지정 캐릭터",$M296="지정 캐릭터 PP",IF(ISERROR(FIND("지정 캐릭터 LBP",$M296)),0,1)),
  IF(AND(OR($B296=10,$B296=11),$M296=OFFSET($M296,-1,0)),OFFSET(N296,-1,0),VLOOKUP($E296,$BZ:$CA,MATCH($CA$1,$BZ$1:$CA$1,0),1)),
IF(OR($M296="안 지정 캐릭터 영웅등급",$M296="안 지정 캐릭터 PP 일반등급",$M296="안 지정 캐릭터 PP 영웅등급"),
  IF(AND(OR($B296=10,$B296=11),$M296=OFFSET($M296,-1,0)),OFFSET(N296,-1,0),INT($E296*100000)),
"그외없음"))))))</f>
        <v>45289</v>
      </c>
      <c r="O296">
        <f ca="1">IF(LEN(L296)&lt;&gt;0,
  IF(OR(LEN($J296)=0,LEN($K296)=0),"세 칸 모두 입력",L296),
IF($M296="삭제","삭제",
IF(OR($M296="지정 장비",$M296="캐릭터 상자 일반등급",$M296="캐릭터 상자 영웅등급",$M296="지정 캐릭터",IF(ISERROR(FIND("지정 캐릭터 LBP",$M296)),0,1),$M296="안 지정 캐릭터 영웅등급"),1,
IF($M296="지정 캐릭터 PP",
  IF(AND(OR($B296=10,$B296=11),$M296=OFFSET($M296,-1,0)),OFFSET(O296,-1,0),
    VLOOKUP($M296,$AP:$BB,MATCH($AX$1,$AP$1:$BB$1,0),0)+INT($E296*(VLOOKUP($M296,$AP:$BB,MATCH($AY$1,$AP$1:$BB$1,0),0)-VLOOKUP($M296,$AP:$BB,MATCH($AX$1,$AP$1:$BB$1,0),0)+1))),
IF(OR($M296="안 지정 캐릭터 PP 일반등급",$M296="안 지정 캐릭터 PP 영웅등급"),
  IF(AND(OR($B296=10,$B296=11),$M296=OFFSET($M296,-1,0)),OFFSET(O296,-1,0),
    VLOOKUP($M296,$AP:$BB,MATCH($AX$1,$AP$1:$BB$1,0),0)+INT($E296*(VLOOKUP($M296,$AP:$BB,MATCH($AY$1,$AP$1:$BB$1,0),0)-VLOOKUP($M296,$AP:$BB,MATCH($AX$1,$AP$1:$BB$1,0),0)+1))),
"그외없음")))))</f>
        <v>8</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2400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ca="1">IF(OR(ISNUMBER(N296),N296="삭제",ISBLANK(N296)),"",
IF(LEFT(N296,5)="Equip",IF(MID(N296,7,1)="4","전설",""),
IF(LEFT(N296,5)="Actor",IF(MID(N296,7,1)="2","전설",""),
"그외없음")))</f>
        <v/>
      </c>
      <c r="U296" t="s">
        <v>92</v>
      </c>
      <c r="V296">
        <v>98567</v>
      </c>
      <c r="W296">
        <v>14</v>
      </c>
      <c r="X296" t="s">
        <v>125</v>
      </c>
      <c r="Z296">
        <v>1400</v>
      </c>
      <c r="AA296" t="str">
        <f ca="1">IF(ISBLANK(AB296),"",
VLOOKUP(AB296,OFFSET(INDIRECT("$A:$B"),0,MATCH(AB$1&amp;"_Verify",INDIRECT("$1:$1"),0)-1),2,0)
)</f>
        <v>fe</v>
      </c>
      <c r="AB296" t="s">
        <v>82</v>
      </c>
      <c r="AC296" t="s">
        <v>435</v>
      </c>
      <c r="AD296">
        <v>1</v>
      </c>
      <c r="AE296" t="s">
        <v>125</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IF(OR(ISNUMBER(AC296),AC296="삭제",ISBLANK(AC296)),"",
IF(LEFT(AC296,5)="Equip",IF(MID(AC296,7,1)="4","전설",""),
IF(LEFT(AC296,5)="Actor",IF(MID(AC296,7,1)="2","전설",""),
"그외없음")))</f>
        <v/>
      </c>
      <c r="AJ296" t="str">
        <f>IF(ISBLANK($AB296),"",
IF(AND($B296&gt;=VLOOKUP($AB296,$AP:$AS,3,0),$B296&lt;=VLOOKUP($AB296,$AP:$AS,4,0)),"","슬롯타입이상"))</f>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까마귀 리볼버</v>
      </c>
      <c r="AL296">
        <v>1</v>
      </c>
      <c r="AM296" t="str">
        <f ca="1">IF(ROW()=2,AN296,OFFSET(AM296,-1,0)&amp;IF(LEN(AN296)=0,"",","&amp;AN296))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v>
      </c>
      <c r="AN296" t="str">
        <f ca="1">IF(AL296&lt;&gt;1,"",
"{"""&amp;A$1&amp;""":"&amp;A296
&amp;","""&amp;B$1&amp;""":"&amp;B296
&amp;IF(LEN(AA296)=0,"",","""&amp;AA$1&amp;""":"""&amp;AA296&amp;"""")
&amp;IF(LEN(AC296)=0,"",","""&amp;AC$1&amp;""":"""&amp;AC296&amp;"""")
&amp;IF(LEN(AD296)=0,"",","""&amp;AD$1&amp;""":"&amp;AD296)
&amp;IF(LEN(AE296)=0,"",","""&amp;AE$1&amp;""":"""&amp;AE296&amp;"""")
&amp;IF(LEN(AF296)=0,"",","""&amp;AF$1&amp;""":"&amp;AF296)
&amp;IF(LEN(AG296)=0,"",","""&amp;AG$1&amp;""":"&amp;AG296)&amp;"}")</f>
        <v>{"dy":30,"sl":4,"tp":"fe","vl":"Equip6001","cn":1,"pt":"GO","pr":1800}</v>
      </c>
    </row>
    <row r="297" spans="1:40">
      <c r="A297">
        <v>30</v>
      </c>
      <c r="B297">
        <v>5</v>
      </c>
      <c r="C297">
        <f>IF(B297&lt;=9,0,
IF(B297=10,1,2))</f>
        <v>0</v>
      </c>
      <c r="D297">
        <f ca="1">RAND()</f>
        <v>4.1585425398502962E-2</v>
      </c>
      <c r="E297">
        <f ca="1">RAND()</f>
        <v>0.9444275138463627</v>
      </c>
      <c r="F297">
        <f ca="1">RAND()</f>
        <v>0.49890436876887556</v>
      </c>
      <c r="G297">
        <f ca="1">RAND()</f>
        <v>0.37539189904947157</v>
      </c>
      <c r="H297">
        <f ca="1">RAND()</f>
        <v>0.89852057584086242</v>
      </c>
      <c r="I297">
        <f ca="1">RAND()</f>
        <v>0.49750376015159048</v>
      </c>
      <c r="M297" t="str">
        <f ca="1">IF(LEN(J297)&lt;&gt;0,J297,VLOOKUP(D297+$B297,$BJ:$BK,MATCH($BK$1,$BJ$1:$BK$1,0),1))</f>
        <v>지정 장비</v>
      </c>
      <c r="N297" t="str">
        <f ca="1">IF(LEN(K297)&lt;&gt;0,
  IF(LEN($J297)=0,"두 칸 모두 입력",
  IF($J297="지정 장비",K297,INDEX($CA:$CA,MATCH(K297,$CB:$CB,0)))),
IF($M297="삭제","삭제",
IF($M297="지정 장비",VLOOKUP($E297,OFFSET($BS:$BV,0,IF($B297=6,1,IF($B297=7,2,0))),MATCH($BV$1,OFFSET($BS$1:$BV$1,0,IF($B297=6,1,IF($B297=7,2,0))),0),1),
IF(OR($M297="캐릭터 상자 일반등급",$M297="캐릭터 상자 영웅등급"),"삭제",
IF(OR($M297="지정 캐릭터",$M297="지정 캐릭터 PP",IF(ISERROR(FIND("지정 캐릭터 LBP",$M297)),0,1)),
  IF(AND(OR($B297=10,$B297=11),$M297=OFFSET($M297,-1,0)),OFFSET(N297,-1,0),VLOOKUP($E297,$BZ:$CA,MATCH($CA$1,$BZ$1:$CA$1,0),1)),
IF(OR($M297="안 지정 캐릭터 영웅등급",$M297="안 지정 캐릭터 PP 일반등급",$M297="안 지정 캐릭터 PP 영웅등급"),
  IF(AND(OR($B297=10,$B297=11),$M297=OFFSET($M297,-1,0)),OFFSET(N297,-1,0),INT($E297*100000)),
"그외없음"))))))</f>
        <v>Equip8201</v>
      </c>
      <c r="O297">
        <f ca="1">IF(LEN(L297)&lt;&gt;0,
  IF(OR(LEN($J297)=0,LEN($K297)=0),"세 칸 모두 입력",L297),
IF($M297="삭제","삭제",
IF(OR($M297="지정 장비",$M297="캐릭터 상자 일반등급",$M297="캐릭터 상자 영웅등급",$M297="지정 캐릭터",IF(ISERROR(FIND("지정 캐릭터 LBP",$M297)),0,1),$M297="안 지정 캐릭터 영웅등급"),1,
IF($M297="지정 캐릭터 PP",
  IF(AND(OR($B297=10,$B297=11),$M297=OFFSET($M297,-1,0)),OFFSET(O297,-1,0),
    VLOOKUP($M297,$AP:$BB,MATCH($AX$1,$AP$1:$BB$1,0),0)+INT($E297*(VLOOKUP($M297,$AP:$BB,MATCH($AY$1,$AP$1:$BB$1,0),0)-VLOOKUP($M297,$AP:$BB,MATCH($AX$1,$AP$1:$BB$1,0),0)+1))),
IF(OR($M297="안 지정 캐릭터 PP 일반등급",$M297="안 지정 캐릭터 PP 영웅등급"),
  IF(AND(OR($B297=10,$B297=11),$M297=OFFSET($M297,-1,0)),OFFSET(O297,-1,0),
    VLOOKUP($M297,$AP:$BB,MATCH($AX$1,$AP$1:$BB$1,0),0)+INT($E297*(VLOOKUP($M297,$AP:$BB,MATCH($AY$1,$AP$1:$BB$1,0),0)-VLOOKUP($M297,$AP:$BB,MATCH($AX$1,$AP$1:$BB$1,0),0)+1))),
"그외없음")))))</f>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29400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ca="1">IF(OR(ISNUMBER(N297),N297="삭제",ISBLANK(N297)),"",
IF(LEFT(N297,5)="Equip",IF(MID(N297,7,1)="4","전설",""),
IF(LEFT(N297,5)="Actor",IF(MID(N297,7,1)="2","전설",""),
"그외없음")))</f>
        <v/>
      </c>
      <c r="U297" t="s">
        <v>92</v>
      </c>
      <c r="V297">
        <v>33903</v>
      </c>
      <c r="W297">
        <v>11</v>
      </c>
      <c r="X297" t="s">
        <v>125</v>
      </c>
      <c r="Z297">
        <v>1100</v>
      </c>
      <c r="AA297" t="str">
        <f ca="1">IF(ISBLANK(AB297),"",
VLOOKUP(AB297,OFFSET(INDIRECT("$A:$B"),0,MATCH(AB$1&amp;"_Verify",INDIRECT("$1:$1"),0)-1),2,0)
)</f>
        <v>uph</v>
      </c>
      <c r="AB297" t="s">
        <v>91</v>
      </c>
      <c r="AC297">
        <v>75139</v>
      </c>
      <c r="AD297">
        <v>10</v>
      </c>
      <c r="AE297" t="s">
        <v>125</v>
      </c>
      <c r="AG297">
        <v>3000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IF(OR(ISNUMBER(AC297),AC297="삭제",ISBLANK(AC297)),"",
IF(LEFT(AC297,5)="Equip",IF(MID(AC297,7,1)="4","전설",""),
IF(LEFT(AC297,5)="Actor",IF(MID(AC297,7,1)="2","전설",""),
"그외없음")))</f>
        <v/>
      </c>
      <c r="AJ297" t="str">
        <f>IF(ISBLANK($AB297),"",
IF(AND($B297&gt;=VLOOKUP($AB297,$AP:$AS,3,0),$B297&lt;=VLOOKUP($AB297,$AP:$AS,4,0)),"","슬롯타입이상"))</f>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ca="1">IF(ROW()=2,AN297,OFFSET(AM297,-1,0)&amp;IF(LEN(AN297)=0,"",","&amp;AN297))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v>
      </c>
      <c r="AN297" t="str">
        <f ca="1">IF(AL297&lt;&gt;1,"",
"{"""&amp;A$1&amp;""":"&amp;A297
&amp;","""&amp;B$1&amp;""":"&amp;B297
&amp;IF(LEN(AA297)=0,"",","""&amp;AA$1&amp;""":"""&amp;AA297&amp;"""")
&amp;IF(LEN(AC297)=0,"",","""&amp;AC$1&amp;""":"""&amp;AC297&amp;"""")
&amp;IF(LEN(AD297)=0,"",","""&amp;AD$1&amp;""":"&amp;AD297)
&amp;IF(LEN(AE297)=0,"",","""&amp;AE$1&amp;""":"""&amp;AE297&amp;"""")
&amp;IF(LEN(AF297)=0,"",","""&amp;AF$1&amp;""":"&amp;AF297)
&amp;IF(LEN(AG297)=0,"",","""&amp;AG$1&amp;""":"&amp;AG297)&amp;"}")</f>
        <v>{"dy":30,"sl":5,"tp":"uph","vl":"75139","cn":10,"pt":"GO","pr":3000}</v>
      </c>
    </row>
    <row r="298" spans="1:40">
      <c r="A298">
        <v>30</v>
      </c>
      <c r="B298">
        <v>6</v>
      </c>
      <c r="C298">
        <f>IF(B298&lt;=9,0,
IF(B298=10,1,2))</f>
        <v>0</v>
      </c>
      <c r="D298">
        <f ca="1">RAND()</f>
        <v>0.20658584790430534</v>
      </c>
      <c r="E298">
        <f ca="1">RAND()</f>
        <v>0.66859156148022936</v>
      </c>
      <c r="F298">
        <f ca="1">RAND()</f>
        <v>0.22404635812950724</v>
      </c>
      <c r="G298">
        <f ca="1">RAND()</f>
        <v>0.83498261982908994</v>
      </c>
      <c r="H298">
        <f ca="1">RAND()</f>
        <v>0.54394977777978926</v>
      </c>
      <c r="I298">
        <f ca="1">RAND()</f>
        <v>0.32472805988411724</v>
      </c>
      <c r="M298" t="str">
        <f ca="1">IF(LEN(J298)&lt;&gt;0,J298,VLOOKUP(D298+$B298,$BJ:$BK,MATCH($BK$1,$BJ$1:$BK$1,0),1))</f>
        <v>지정 장비</v>
      </c>
      <c r="N298" t="str">
        <f ca="1">IF(LEN(K298)&lt;&gt;0,
  IF(LEN($J298)=0,"두 칸 모두 입력",
  IF($J298="지정 장비",K298,INDEX($CA:$CA,MATCH(K298,$CB:$CB,0)))),
IF($M298="삭제","삭제",
IF($M298="지정 장비",VLOOKUP($E298,OFFSET($BS:$BV,0,IF($B298=6,1,IF($B298=7,2,0))),MATCH($BV$1,OFFSET($BS$1:$BV$1,0,IF($B298=6,1,IF($B298=7,2,0))),0),1),
IF(OR($M298="캐릭터 상자 일반등급",$M298="캐릭터 상자 영웅등급"),"삭제",
IF(OR($M298="지정 캐릭터",$M298="지정 캐릭터 PP",IF(ISERROR(FIND("지정 캐릭터 LBP",$M298)),0,1)),
  IF(AND(OR($B298=10,$B298=11),$M298=OFFSET($M298,-1,0)),OFFSET(N298,-1,0),VLOOKUP($E298,$BZ:$CA,MATCH($CA$1,$BZ$1:$CA$1,0),1)),
IF(OR($M298="안 지정 캐릭터 영웅등급",$M298="안 지정 캐릭터 PP 일반등급",$M298="안 지정 캐릭터 PP 영웅등급"),
  IF(AND(OR($B298=10,$B298=11),$M298=OFFSET($M298,-1,0)),OFFSET(N298,-1,0),INT($E298*100000)),
"그외없음"))))))</f>
        <v>Equip6302</v>
      </c>
      <c r="O298">
        <f ca="1">IF(LEN(L298)&lt;&gt;0,
  IF(OR(LEN($J298)=0,LEN($K298)=0),"세 칸 모두 입력",L298),
IF($M298="삭제","삭제",
IF(OR($M298="지정 장비",$M298="캐릭터 상자 일반등급",$M298="캐릭터 상자 영웅등급",$M298="지정 캐릭터",IF(ISERROR(FIND("지정 캐릭터 LBP",$M298)),0,1),$M298="안 지정 캐릭터 영웅등급"),1,
IF($M298="지정 캐릭터 PP",
  IF(AND(OR($B298=10,$B298=11),$M298=OFFSET($M298,-1,0)),OFFSET(O298,-1,0),
    VLOOKUP($M298,$AP:$BB,MATCH($AX$1,$AP$1:$BB$1,0),0)+INT($E298*(VLOOKUP($M298,$AP:$BB,MATCH($AY$1,$AP$1:$BB$1,0),0)-VLOOKUP($M298,$AP:$BB,MATCH($AX$1,$AP$1:$BB$1,0),0)+1))),
IF(OR($M298="안 지정 캐릭터 PP 일반등급",$M298="안 지정 캐릭터 PP 영웅등급"),
  IF(AND(OR($B298=10,$B298=11),$M298=OFFSET($M298,-1,0)),OFFSET(O298,-1,0),
    VLOOKUP($M298,$AP:$BB,MATCH($AX$1,$AP$1:$BB$1,0),0)+INT($E298*(VLOOKUP($M298,$AP:$BB,MATCH($AY$1,$AP$1:$BB$1,0),0)-VLOOKUP($M298,$AP:$BB,MATCH($AX$1,$AP$1:$BB$1,0),0)+1))),
"그외없음")))))</f>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22300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ca="1">IF(OR(ISNUMBER(N298),N298="삭제",ISBLANK(N298)),"",
IF(LEFT(N298,5)="Equip",IF(MID(N298,7,1)="4","전설",""),
IF(LEFT(N298,5)="Actor",IF(MID(N298,7,1)="2","전설",""),
"그외없음")))</f>
        <v/>
      </c>
      <c r="U298" t="s">
        <v>82</v>
      </c>
      <c r="V298" t="s">
        <v>111</v>
      </c>
      <c r="W298">
        <v>1</v>
      </c>
      <c r="X298" t="s">
        <v>125</v>
      </c>
      <c r="Z298">
        <v>700</v>
      </c>
      <c r="AA298" t="str">
        <f ca="1">IF(ISBLANK(AB298),"",
VLOOKUP(AB298,OFFSET(INDIRECT("$A:$B"),0,MATCH(AB$1&amp;"_Verify",INDIRECT("$1:$1"),0)-1),2,0)
)</f>
        <v>fe</v>
      </c>
      <c r="AB298" t="s">
        <v>82</v>
      </c>
      <c r="AC298" t="s">
        <v>419</v>
      </c>
      <c r="AD298">
        <v>1</v>
      </c>
      <c r="AE298" t="s">
        <v>125</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IF(OR(ISNUMBER(AC298),AC298="삭제",ISBLANK(AC298)),"",
IF(LEFT(AC298,5)="Equip",IF(MID(AC298,7,1)="4","전설",""),
IF(LEFT(AC298,5)="Actor",IF(MID(AC298,7,1)="2","전설",""),
"그외없음")))</f>
        <v/>
      </c>
      <c r="AJ298" t="str">
        <f>IF(ISBLANK($AB298),"",
IF(AND($B298&gt;=VLOOKUP($AB298,$AP:$AS,3,0),$B298&lt;=VLOOKUP($AB298,$AP:$AS,4,0)),"","슬롯타입이상"))</f>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스톤 버스터</v>
      </c>
      <c r="AL298">
        <v>1</v>
      </c>
      <c r="AM298" t="str">
        <f ca="1">IF(ROW()=2,AN298,OFFSET(AM298,-1,0)&amp;IF(LEN(AN298)=0,"",","&amp;AN298))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v>
      </c>
      <c r="AN298" t="str">
        <f ca="1">IF(AL298&lt;&gt;1,"",
"{"""&amp;A$1&amp;""":"&amp;A298
&amp;","""&amp;B$1&amp;""":"&amp;B298
&amp;IF(LEN(AA298)=0,"",","""&amp;AA$1&amp;""":"""&amp;AA298&amp;"""")
&amp;IF(LEN(AC298)=0,"",","""&amp;AC$1&amp;""":"""&amp;AC298&amp;"""")
&amp;IF(LEN(AD298)=0,"",","""&amp;AD$1&amp;""":"&amp;AD298)
&amp;IF(LEN(AE298)=0,"",","""&amp;AE$1&amp;""":"""&amp;AE298&amp;"""")
&amp;IF(LEN(AF298)=0,"",","""&amp;AF$1&amp;""":"&amp;AF298)
&amp;IF(LEN(AG298)=0,"",","""&amp;AG$1&amp;""":"&amp;AG298)&amp;"}")</f>
        <v>{"dy":30,"sl":6,"tp":"fe","vl":"Equip8101","cn":1,"pt":"GO","pr":8100}</v>
      </c>
    </row>
    <row r="299" spans="1:40">
      <c r="A299">
        <v>30</v>
      </c>
      <c r="B299">
        <v>7</v>
      </c>
      <c r="C299">
        <f>IF(B299&lt;=9,0,
IF(B299=10,1,2))</f>
        <v>0</v>
      </c>
      <c r="D299">
        <f ca="1">RAND()</f>
        <v>0.43918604957291829</v>
      </c>
      <c r="E299">
        <f ca="1">RAND()</f>
        <v>0.58287543512652318</v>
      </c>
      <c r="F299">
        <f ca="1">RAND()</f>
        <v>0.99969947109956914</v>
      </c>
      <c r="G299">
        <f ca="1">RAND()</f>
        <v>0.58265172462377257</v>
      </c>
      <c r="H299">
        <f ca="1">RAND()</f>
        <v>0.36489902831851007</v>
      </c>
      <c r="I299">
        <f ca="1">RAND()</f>
        <v>0.29679198928089701</v>
      </c>
      <c r="M299" t="str">
        <f ca="1">IF(LEN(J299)&lt;&gt;0,J299,VLOOKUP(D299+$B299,$BJ:$BK,MATCH($BK$1,$BJ$1:$BK$1,0),1))</f>
        <v>지정 장비</v>
      </c>
      <c r="N299" t="str">
        <f ca="1">IF(LEN(K299)&lt;&gt;0,
  IF(LEN($J299)=0,"두 칸 모두 입력",
  IF($J299="지정 장비",K299,INDEX($CA:$CA,MATCH(K299,$CB:$CB,0)))),
IF($M299="삭제","삭제",
IF($M299="지정 장비",VLOOKUP($E299,OFFSET($BS:$BV,0,IF($B299=6,1,IF($B299=7,2,0))),MATCH($BV$1,OFFSET($BS$1:$BV$1,0,IF($B299=6,1,IF($B299=7,2,0))),0),1),
IF(OR($M299="캐릭터 상자 일반등급",$M299="캐릭터 상자 영웅등급"),"삭제",
IF(OR($M299="지정 캐릭터",$M299="지정 캐릭터 PP",IF(ISERROR(FIND("지정 캐릭터 LBP",$M299)),0,1)),
  IF(AND(OR($B299=10,$B299=11),$M299=OFFSET($M299,-1,0)),OFFSET(N299,-1,0),VLOOKUP($E299,$BZ:$CA,MATCH($CA$1,$BZ$1:$CA$1,0),1)),
IF(OR($M299="안 지정 캐릭터 영웅등급",$M299="안 지정 캐릭터 PP 일반등급",$M299="안 지정 캐릭터 PP 영웅등급"),
  IF(AND(OR($B299=10,$B299=11),$M299=OFFSET($M299,-1,0)),OFFSET(N299,-1,0),INT($E299*100000)),
"그외없음"))))))</f>
        <v>Equip6302</v>
      </c>
      <c r="O299">
        <f ca="1">IF(LEN(L299)&lt;&gt;0,
  IF(OR(LEN($J299)=0,LEN($K299)=0),"세 칸 모두 입력",L299),
IF($M299="삭제","삭제",
IF(OR($M299="지정 장비",$M299="캐릭터 상자 일반등급",$M299="캐릭터 상자 영웅등급",$M299="지정 캐릭터",IF(ISERROR(FIND("지정 캐릭터 LBP",$M299)),0,1),$M299="안 지정 캐릭터 영웅등급"),1,
IF($M299="지정 캐릭터 PP",
  IF(AND(OR($B299=10,$B299=11),$M299=OFFSET($M299,-1,0)),OFFSET(O299,-1,0),
    VLOOKUP($M299,$AP:$BB,MATCH($AX$1,$AP$1:$BB$1,0),0)+INT($E299*(VLOOKUP($M299,$AP:$BB,MATCH($AY$1,$AP$1:$BB$1,0),0)-VLOOKUP($M299,$AP:$BB,MATCH($AX$1,$AP$1:$BB$1,0),0)+1))),
IF(OR($M299="안 지정 캐릭터 PP 일반등급",$M299="안 지정 캐릭터 PP 영웅등급"),
  IF(AND(OR($B299=10,$B299=11),$M299=OFFSET($M299,-1,0)),OFFSET(O299,-1,0),
    VLOOKUP($M299,$AP:$BB,MATCH($AX$1,$AP$1:$BB$1,0),0)+INT($E299*(VLOOKUP($M299,$AP:$BB,MATCH($AY$1,$AP$1:$BB$1,0),0)-VLOOKUP($M299,$AP:$BB,MATCH($AX$1,$AP$1:$BB$1,0),0)+1))),
"그외없음")))))</f>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22300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ca="1">IF(OR(ISNUMBER(N299),N299="삭제",ISBLANK(N299)),"",
IF(LEFT(N299,5)="Equip",IF(MID(N299,7,1)="4","전설",""),
IF(LEFT(N299,5)="Actor",IF(MID(N299,7,1)="2","전설",""),
"그외없음")))</f>
        <v/>
      </c>
      <c r="U299" t="s">
        <v>82</v>
      </c>
      <c r="V299" t="s">
        <v>277</v>
      </c>
      <c r="W299">
        <v>1</v>
      </c>
      <c r="X299" t="s">
        <v>125</v>
      </c>
      <c r="Z299">
        <v>3300</v>
      </c>
      <c r="AA299" t="str">
        <f ca="1">IF(ISBLANK(AB299),"",
VLOOKUP(AB299,OFFSET(INDIRECT("$A:$B"),0,MATCH(AB$1&amp;"_Verify",INDIRECT("$1:$1"),0)-1),2,0)
)</f>
        <v>upn</v>
      </c>
      <c r="AB299" t="s">
        <v>92</v>
      </c>
      <c r="AC299">
        <v>15133</v>
      </c>
      <c r="AD299">
        <v>13</v>
      </c>
      <c r="AE299" t="s">
        <v>125</v>
      </c>
      <c r="AG299">
        <v>3900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IF(OR(ISNUMBER(AC299),AC299="삭제",ISBLANK(AC299)),"",
IF(LEFT(AC299,5)="Equip",IF(MID(AC299,7,1)="4","전설",""),
IF(LEFT(AC299,5)="Actor",IF(MID(AC299,7,1)="2","전설",""),
"그외없음")))</f>
        <v/>
      </c>
      <c r="AJ299" t="str">
        <f>IF(ISBLANK($AB299),"",
IF(AND($B299&gt;=VLOOKUP($AB299,$AP:$AS,3,0),$B299&lt;=VLOOKUP($AB299,$AP:$AS,4,0)),"","슬롯타입이상"))</f>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ca="1">IF(ROW()=2,AN299,OFFSET(AM299,-1,0)&amp;IF(LEN(AN299)=0,"",","&amp;AN299))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v>
      </c>
      <c r="AN299" t="str">
        <f ca="1">IF(AL299&lt;&gt;1,"",
"{"""&amp;A$1&amp;""":"&amp;A299
&amp;","""&amp;B$1&amp;""":"&amp;B299
&amp;IF(LEN(AA299)=0,"",","""&amp;AA$1&amp;""":"""&amp;AA299&amp;"""")
&amp;IF(LEN(AC299)=0,"",","""&amp;AC$1&amp;""":"""&amp;AC299&amp;"""")
&amp;IF(LEN(AD299)=0,"",","""&amp;AD$1&amp;""":"&amp;AD299)
&amp;IF(LEN(AE299)=0,"",","""&amp;AE$1&amp;""":"""&amp;AE299&amp;"""")
&amp;IF(LEN(AF299)=0,"",","""&amp;AF$1&amp;""":"&amp;AF299)
&amp;IF(LEN(AG299)=0,"",","""&amp;AG$1&amp;""":"&amp;AG299)&amp;"}")</f>
        <v>{"dy":30,"sl":7,"tp":"upn","vl":"15133","cn":13,"pt":"GO","pr":3900}</v>
      </c>
    </row>
    <row r="300" spans="1:40">
      <c r="A300">
        <v>30</v>
      </c>
      <c r="B300">
        <v>8</v>
      </c>
      <c r="C300">
        <f>IF(B300&lt;=9,0,
IF(B300=10,1,2))</f>
        <v>0</v>
      </c>
      <c r="D300">
        <f ca="1">RAND()</f>
        <v>0.38110803480699995</v>
      </c>
      <c r="E300">
        <f ca="1">RAND()</f>
        <v>0.82542445861309466</v>
      </c>
      <c r="F300">
        <f ca="1">RAND()</f>
        <v>0.34221786290242528</v>
      </c>
      <c r="G300">
        <f ca="1">RAND()</f>
        <v>0.52002001210905524</v>
      </c>
      <c r="H300">
        <f ca="1">RAND()</f>
        <v>9.7443373139313283E-2</v>
      </c>
      <c r="I300">
        <f ca="1">RAND()</f>
        <v>0.1836798629027333</v>
      </c>
      <c r="M300" t="str">
        <f ca="1">IF(LEN(J300)&lt;&gt;0,J300,VLOOKUP(D300+$B300,$BJ:$BK,MATCH($BK$1,$BJ$1:$BK$1,0),1))</f>
        <v>삭제</v>
      </c>
      <c r="N300" t="str">
        <f ca="1">IF(LEN(K300)&lt;&gt;0,
  IF(LEN($J300)=0,"두 칸 모두 입력",
  IF($J300="지정 장비",K300,INDEX($CA:$CA,MATCH(K300,$CB:$CB,0)))),
IF($M300="삭제","삭제",
IF($M300="지정 장비",VLOOKUP($E300,OFFSET($BS:$BV,0,IF($B300=6,1,IF($B300=7,2,0))),MATCH($BV$1,OFFSET($BS$1:$BV$1,0,IF($B300=6,1,IF($B300=7,2,0))),0),1),
IF(OR($M300="캐릭터 상자 일반등급",$M300="캐릭터 상자 영웅등급"),"삭제",
IF(OR($M300="지정 캐릭터",$M300="지정 캐릭터 PP",IF(ISERROR(FIND("지정 캐릭터 LBP",$M300)),0,1)),
  IF(AND(OR($B300=10,$B300=11),$M300=OFFSET($M300,-1,0)),OFFSET(N300,-1,0),VLOOKUP($E300,$BZ:$CA,MATCH($CA$1,$BZ$1:$CA$1,0),1)),
IF(OR($M300="안 지정 캐릭터 영웅등급",$M300="안 지정 캐릭터 PP 일반등급",$M300="안 지정 캐릭터 PP 영웅등급"),
  IF(AND(OR($B300=10,$B300=11),$M300=OFFSET($M300,-1,0)),OFFSET(N300,-1,0),INT($E300*100000)),
"그외없음"))))))</f>
        <v>삭제</v>
      </c>
      <c r="O300" t="str">
        <f ca="1">IF(LEN(L300)&lt;&gt;0,
  IF(OR(LEN($J300)=0,LEN($K300)=0),"세 칸 모두 입력",L300),
IF($M300="삭제","삭제",
IF(OR($M300="지정 장비",$M300="캐릭터 상자 일반등급",$M300="캐릭터 상자 영웅등급",$M300="지정 캐릭터",IF(ISERROR(FIND("지정 캐릭터 LBP",$M300)),0,1),$M300="안 지정 캐릭터 영웅등급"),1,
IF($M300="지정 캐릭터 PP",
  IF(AND(OR($B300=10,$B300=11),$M300=OFFSET($M300,-1,0)),OFFSET(O300,-1,0),
    VLOOKUP($M300,$AP:$BB,MATCH($AX$1,$AP$1:$BB$1,0),0)+INT($E300*(VLOOKUP($M300,$AP:$BB,MATCH($AY$1,$AP$1:$BB$1,0),0)-VLOOKUP($M300,$AP:$BB,MATCH($AX$1,$AP$1:$BB$1,0),0)+1))),
IF(OR($M300="안 지정 캐릭터 PP 일반등급",$M300="안 지정 캐릭터 PP 영웅등급"),
  IF(AND(OR($B300=10,$B300=11),$M300=OFFSET($M300,-1,0)),OFFSET(O300,-1,0),
    VLOOKUP($M300,$AP:$BB,MATCH($AX$1,$AP$1:$BB$1,0),0)+INT($E300*(VLOOKUP($M300,$AP:$BB,MATCH($AY$1,$AP$1:$BB$1,0),0)-VLOOKUP($M300,$AP:$BB,MATCH($AX$1,$AP$1:$BB$1,0),0)+1))),
"그외없음")))))</f>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ca="1">IF(OR(ISNUMBER(N300),N300="삭제",ISBLANK(N300)),"",
IF(LEFT(N300,5)="Equip",IF(MID(N300,7,1)="4","전설",""),
IF(LEFT(N300,5)="Actor",IF(MID(N300,7,1)="2","전설",""),
"그외없음")))</f>
        <v/>
      </c>
      <c r="AA300" t="str">
        <f ca="1">IF(ISBLANK(AB300),"",
VLOOKUP(AB300,OFFSET(INDIRECT("$A:$B"),0,MATCH(AB$1&amp;"_Verify",INDIRECT("$1:$1"),0)-1),2,0)
)</f>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IF(OR(ISNUMBER(AC300),AC300="삭제",ISBLANK(AC300)),"",
IF(LEFT(AC300,5)="Equip",IF(MID(AC300,7,1)="4","전설",""),
IF(LEFT(AC300,5)="Actor",IF(MID(AC300,7,1)="2","전설",""),
"그외없음")))</f>
        <v/>
      </c>
      <c r="AJ300" t="str">
        <f>IF(ISBLANK($AB300),"",
IF(AND($B300&gt;=VLOOKUP($AB300,$AP:$AS,3,0),$B300&lt;=VLOOKUP($AB300,$AP:$AS,4,0)),"","슬롯타입이상"))</f>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ca="1">IF(ROW()=2,AN300,OFFSET(AM300,-1,0)&amp;IF(LEN(AN300)=0,"",","&amp;AN300))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v>
      </c>
      <c r="AN300" t="str">
        <f ca="1">IF(AL300&lt;&gt;1,"",
"{"""&amp;A$1&amp;""":"&amp;A300
&amp;","""&amp;B$1&amp;""":"&amp;B300
&amp;IF(LEN(AA300)=0,"",","""&amp;AA$1&amp;""":"""&amp;AA300&amp;"""")
&amp;IF(LEN(AC300)=0,"",","""&amp;AC$1&amp;""":"""&amp;AC300&amp;"""")
&amp;IF(LEN(AD300)=0,"",","""&amp;AD$1&amp;""":"&amp;AD300)
&amp;IF(LEN(AE300)=0,"",","""&amp;AE$1&amp;""":"""&amp;AE300&amp;"""")
&amp;IF(LEN(AF300)=0,"",","""&amp;AF$1&amp;""":"&amp;AF300)
&amp;IF(LEN(AG300)=0,"",","""&amp;AG$1&amp;""":"&amp;AG300)&amp;"}")</f>
        <v>{"dy":30,"sl":8}</v>
      </c>
    </row>
    <row r="301" spans="1:40">
      <c r="A301">
        <v>30</v>
      </c>
      <c r="B301">
        <v>9</v>
      </c>
      <c r="C301">
        <f>IF(B301&lt;=9,0,
IF(B301=10,1,2))</f>
        <v>0</v>
      </c>
      <c r="D301">
        <f ca="1">RAND()</f>
        <v>3.0597921076338297E-2</v>
      </c>
      <c r="E301">
        <f ca="1">RAND()</f>
        <v>0.51448462344368018</v>
      </c>
      <c r="F301">
        <f ca="1">RAND()</f>
        <v>0.27421365217557858</v>
      </c>
      <c r="G301">
        <f ca="1">RAND()</f>
        <v>0.88389038920966345</v>
      </c>
      <c r="H301">
        <f ca="1">RAND()</f>
        <v>7.0168014182990901E-2</v>
      </c>
      <c r="I301">
        <f ca="1">RAND()</f>
        <v>0.86278167438290876</v>
      </c>
      <c r="M301" t="str">
        <f ca="1">IF(LEN(J301)&lt;&gt;0,J301,VLOOKUP(D301+$B301,$BJ:$BK,MATCH($BK$1,$BJ$1:$BK$1,0),1))</f>
        <v>삭제</v>
      </c>
      <c r="N301" t="str">
        <f ca="1">IF(LEN(K301)&lt;&gt;0,
  IF(LEN($J301)=0,"두 칸 모두 입력",
  IF($J301="지정 장비",K301,INDEX($CA:$CA,MATCH(K301,$CB:$CB,0)))),
IF($M301="삭제","삭제",
IF($M301="지정 장비",VLOOKUP($E301,OFFSET($BS:$BV,0,IF($B301=6,1,IF($B301=7,2,0))),MATCH($BV$1,OFFSET($BS$1:$BV$1,0,IF($B301=6,1,IF($B301=7,2,0))),0),1),
IF(OR($M301="캐릭터 상자 일반등급",$M301="캐릭터 상자 영웅등급"),"삭제",
IF(OR($M301="지정 캐릭터",$M301="지정 캐릭터 PP",IF(ISERROR(FIND("지정 캐릭터 LBP",$M301)),0,1)),
  IF(AND(OR($B301=10,$B301=11),$M301=OFFSET($M301,-1,0)),OFFSET(N301,-1,0),VLOOKUP($E301,$BZ:$CA,MATCH($CA$1,$BZ$1:$CA$1,0),1)),
IF(OR($M301="안 지정 캐릭터 영웅등급",$M301="안 지정 캐릭터 PP 일반등급",$M301="안 지정 캐릭터 PP 영웅등급"),
  IF(AND(OR($B301=10,$B301=11),$M301=OFFSET($M301,-1,0)),OFFSET(N301,-1,0),INT($E301*100000)),
"그외없음"))))))</f>
        <v>삭제</v>
      </c>
      <c r="O301" t="str">
        <f ca="1">IF(LEN(L301)&lt;&gt;0,
  IF(OR(LEN($J301)=0,LEN($K301)=0),"세 칸 모두 입력",L301),
IF($M301="삭제","삭제",
IF(OR($M301="지정 장비",$M301="캐릭터 상자 일반등급",$M301="캐릭터 상자 영웅등급",$M301="지정 캐릭터",IF(ISERROR(FIND("지정 캐릭터 LBP",$M301)),0,1),$M301="안 지정 캐릭터 영웅등급"),1,
IF($M301="지정 캐릭터 PP",
  IF(AND(OR($B301=10,$B301=11),$M301=OFFSET($M301,-1,0)),OFFSET(O301,-1,0),
    VLOOKUP($M301,$AP:$BB,MATCH($AX$1,$AP$1:$BB$1,0),0)+INT($E301*(VLOOKUP($M301,$AP:$BB,MATCH($AY$1,$AP$1:$BB$1,0),0)-VLOOKUP($M301,$AP:$BB,MATCH($AX$1,$AP$1:$BB$1,0),0)+1))),
IF(OR($M301="안 지정 캐릭터 PP 일반등급",$M301="안 지정 캐릭터 PP 영웅등급"),
  IF(AND(OR($B301=10,$B301=11),$M301=OFFSET($M301,-1,0)),OFFSET(O301,-1,0),
    VLOOKUP($M301,$AP:$BB,MATCH($AX$1,$AP$1:$BB$1,0),0)+INT($E301*(VLOOKUP($M301,$AP:$BB,MATCH($AY$1,$AP$1:$BB$1,0),0)-VLOOKUP($M301,$AP:$BB,MATCH($AX$1,$AP$1:$BB$1,0),0)+1))),
"그외없음")))))</f>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ca="1">IF(OR(ISNUMBER(N301),N301="삭제",ISBLANK(N301)),"",
IF(LEFT(N301,5)="Equip",IF(MID(N301,7,1)="4","전설",""),
IF(LEFT(N301,5)="Actor",IF(MID(N301,7,1)="2","전설",""),
"그외없음")))</f>
        <v/>
      </c>
      <c r="AA301" t="str">
        <f ca="1">IF(ISBLANK(AB301),"",
VLOOKUP(AB301,OFFSET(INDIRECT("$A:$B"),0,MATCH(AB$1&amp;"_Verify",INDIRECT("$1:$1"),0)-1),2,0)
)</f>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IF(OR(ISNUMBER(AC301),AC301="삭제",ISBLANK(AC301)),"",
IF(LEFT(AC301,5)="Equip",IF(MID(AC301,7,1)="4","전설",""),
IF(LEFT(AC301,5)="Actor",IF(MID(AC301,7,1)="2","전설",""),
"그외없음")))</f>
        <v/>
      </c>
      <c r="AJ301" t="str">
        <f>IF(ISBLANK($AB301),"",
IF(AND($B301&gt;=VLOOKUP($AB301,$AP:$AS,3,0),$B301&lt;=VLOOKUP($AB301,$AP:$AS,4,0)),"","슬롯타입이상"))</f>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ca="1">IF(ROW()=2,AN301,OFFSET(AM301,-1,0)&amp;IF(LEN(AN301)=0,"",","&amp;AN301))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v>
      </c>
      <c r="AN301" t="str">
        <f ca="1">IF(AL301&lt;&gt;1,"",
"{"""&amp;A$1&amp;""":"&amp;A301
&amp;","""&amp;B$1&amp;""":"&amp;B301
&amp;IF(LEN(AA301)=0,"",","""&amp;AA$1&amp;""":"""&amp;AA301&amp;"""")
&amp;IF(LEN(AC301)=0,"",","""&amp;AC$1&amp;""":"""&amp;AC301&amp;"""")
&amp;IF(LEN(AD301)=0,"",","""&amp;AD$1&amp;""":"&amp;AD301)
&amp;IF(LEN(AE301)=0,"",","""&amp;AE$1&amp;""":"""&amp;AE301&amp;"""")
&amp;IF(LEN(AF301)=0,"",","""&amp;AF$1&amp;""":"&amp;AF301)
&amp;IF(LEN(AG301)=0,"",","""&amp;AG$1&amp;""":"&amp;AG301)&amp;"}")</f>
        <v>{"dy":30,"sl":9}</v>
      </c>
    </row>
    <row r="302" spans="1:40">
      <c r="A302">
        <v>31</v>
      </c>
      <c r="B302">
        <v>0</v>
      </c>
      <c r="C302">
        <f>IF(B302&lt;=9,0,
IF(B302=10,1,2))</f>
        <v>0</v>
      </c>
      <c r="D302">
        <f ca="1">RAND()</f>
        <v>9.2281517801247714E-2</v>
      </c>
      <c r="E302">
        <f ca="1">RAND()</f>
        <v>0.81786658080136787</v>
      </c>
      <c r="F302">
        <f ca="1">RAND()</f>
        <v>0.27295947703450696</v>
      </c>
      <c r="G302">
        <f ca="1">RAND()</f>
        <v>0.27130720693039079</v>
      </c>
      <c r="H302">
        <f ca="1">RAND()</f>
        <v>0.19316279913436618</v>
      </c>
      <c r="I302">
        <f ca="1">RAND()</f>
        <v>8.9921174720138386E-2</v>
      </c>
      <c r="M302" t="str">
        <f ca="1">IF(LEN(J302)&lt;&gt;0,J302,VLOOKUP(D302+$B302,$BJ:$BK,MATCH($BK$1,$BJ$1:$BK$1,0),1))</f>
        <v>지정 장비</v>
      </c>
      <c r="N302" t="str">
        <f ca="1">IF(LEN(K302)&lt;&gt;0,
  IF(LEN($J302)=0,"두 칸 모두 입력",
  IF($J302="지정 장비",K302,INDEX($CA:$CA,MATCH(K302,$CB:$CB,0)))),
IF($M302="삭제","삭제",
IF($M302="지정 장비",VLOOKUP($E302,OFFSET($BS:$BV,0,IF($B302=6,1,IF($B302=7,2,0))),MATCH($BV$1,OFFSET($BS$1:$BV$1,0,IF($B302=6,1,IF($B302=7,2,0))),0),1),
IF(OR($M302="캐릭터 상자 일반등급",$M302="캐릭터 상자 영웅등급"),"삭제",
IF(OR($M302="지정 캐릭터",$M302="지정 캐릭터 PP",IF(ISERROR(FIND("지정 캐릭터 LBP",$M302)),0,1)),
  IF(AND(OR($B302=10,$B302=11),$M302=OFFSET($M302,-1,0)),OFFSET(N302,-1,0),VLOOKUP($E302,$BZ:$CA,MATCH($CA$1,$BZ$1:$CA$1,0),1)),
IF(OR($M302="안 지정 캐릭터 영웅등급",$M302="안 지정 캐릭터 PP 일반등급",$M302="안 지정 캐릭터 PP 영웅등급"),
  IF(AND(OR($B302=10,$B302=11),$M302=OFFSET($M302,-1,0)),OFFSET(N302,-1,0),INT($E302*100000)),
"그외없음"))))))</f>
        <v>Equip7101</v>
      </c>
      <c r="O302">
        <f ca="1">IF(LEN(L302)&lt;&gt;0,
  IF(OR(LEN($J302)=0,LEN($K302)=0),"세 칸 모두 입력",L302),
IF($M302="삭제","삭제",
IF(OR($M302="지정 장비",$M302="캐릭터 상자 일반등급",$M302="캐릭터 상자 영웅등급",$M302="지정 캐릭터",IF(ISERROR(FIND("지정 캐릭터 LBP",$M302)),0,1),$M302="안 지정 캐릭터 영웅등급"),1,
IF($M302="지정 캐릭터 PP",
  IF(AND(OR($B302=10,$B302=11),$M302=OFFSET($M302,-1,0)),OFFSET(O302,-1,0),
    VLOOKUP($M302,$AP:$BB,MATCH($AX$1,$AP$1:$BB$1,0),0)+INT($E302*(VLOOKUP($M302,$AP:$BB,MATCH($AY$1,$AP$1:$BB$1,0),0)-VLOOKUP($M302,$AP:$BB,MATCH($AX$1,$AP$1:$BB$1,0),0)+1))),
IF(OR($M302="안 지정 캐릭터 PP 일반등급",$M302="안 지정 캐릭터 PP 영웅등급"),
  IF(AND(OR($B302=10,$B302=11),$M302=OFFSET($M302,-1,0)),OFFSET(O302,-1,0),
    VLOOKUP($M302,$AP:$BB,MATCH($AX$1,$AP$1:$BB$1,0),0)+INT($E302*(VLOOKUP($M302,$AP:$BB,MATCH($AY$1,$AP$1:$BB$1,0),0)-VLOOKUP($M302,$AP:$BB,MATCH($AX$1,$AP$1:$BB$1,0),0)+1))),
"그외없음")))))</f>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3100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ca="1">IF(OR(ISNUMBER(N302),N302="삭제",ISBLANK(N302)),"",
IF(LEFT(N302,5)="Equip",IF(MID(N302,7,1)="4","전설",""),
IF(LEFT(N302,5)="Actor",IF(MID(N302,7,1)="2","전설",""),
"그외없음")))</f>
        <v/>
      </c>
      <c r="U302" t="s">
        <v>82</v>
      </c>
      <c r="V302" t="s">
        <v>245</v>
      </c>
      <c r="W302">
        <v>1</v>
      </c>
      <c r="X302" t="s">
        <v>125</v>
      </c>
      <c r="Z302">
        <v>900</v>
      </c>
      <c r="AA302" t="str">
        <f ca="1">IF(ISBLANK(AB302),"",
VLOOKUP(AB302,OFFSET(INDIRECT("$A:$B"),0,MATCH(AB$1&amp;"_Verify",INDIRECT("$1:$1"),0)-1),2,0)
)</f>
        <v>fe</v>
      </c>
      <c r="AB302" t="s">
        <v>82</v>
      </c>
      <c r="AC302" t="s">
        <v>436</v>
      </c>
      <c r="AD302">
        <v>1</v>
      </c>
      <c r="AE302" t="s">
        <v>125</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IF(OR(ISNUMBER(AC302),AC302="삭제",ISBLANK(AC302)),"",
IF(LEFT(AC302,5)="Equip",IF(MID(AC302,7,1)="4","전설",""),
IF(LEFT(AC302,5)="Actor",IF(MID(AC302,7,1)="2","전설",""),
"그외없음")))</f>
        <v/>
      </c>
      <c r="AJ302" t="str">
        <f>IF(ISBLANK($AB302),"",
IF(AND($B302&gt;=VLOOKUP($AB302,$AP:$AS,3,0),$B302&lt;=VLOOKUP($AB302,$AP:$AS,4,0)),"","슬롯타입이상"))</f>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칼날 손잡이</v>
      </c>
      <c r="AL302">
        <v>1</v>
      </c>
      <c r="AM302" t="str">
        <f ca="1">IF(ROW()=2,AN302,OFFSET(AM302,-1,0)&amp;IF(LEN(AN302)=0,"",","&amp;AN302))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v>
      </c>
      <c r="AN302" t="str">
        <f ca="1">IF(AL302&lt;&gt;1,"",
"{"""&amp;A$1&amp;""":"&amp;A302
&amp;","""&amp;B$1&amp;""":"&amp;B302
&amp;IF(LEN(AA302)=0,"",","""&amp;AA$1&amp;""":"""&amp;AA302&amp;"""")
&amp;IF(LEN(AC302)=0,"",","""&amp;AC$1&amp;""":"""&amp;AC302&amp;"""")
&amp;IF(LEN(AD302)=0,"",","""&amp;AD$1&amp;""":"&amp;AD302)
&amp;IF(LEN(AE302)=0,"",","""&amp;AE$1&amp;""":"""&amp;AE302&amp;"""")
&amp;IF(LEN(AF302)=0,"",","""&amp;AF$1&amp;""":"&amp;AF302)
&amp;IF(LEN(AG302)=0,"",","""&amp;AG$1&amp;""":"&amp;AG302)&amp;"}")</f>
        <v>{"dy":31,"sl":0,"tp":"fe","vl":"Equip1101","cn":1,"pt":"GO","pr":1300}</v>
      </c>
    </row>
    <row r="303" spans="1:40">
      <c r="A303">
        <v>31</v>
      </c>
      <c r="B303">
        <v>1</v>
      </c>
      <c r="C303">
        <f>IF(B303&lt;=9,0,
IF(B303=10,1,2))</f>
        <v>0</v>
      </c>
      <c r="D303">
        <f ca="1">RAND()</f>
        <v>0.73838182383030659</v>
      </c>
      <c r="E303">
        <f ca="1">RAND()</f>
        <v>0.48573696224351393</v>
      </c>
      <c r="F303">
        <f ca="1">RAND()</f>
        <v>0.95127273944133228</v>
      </c>
      <c r="G303">
        <f ca="1">RAND()</f>
        <v>0.31794012248526615</v>
      </c>
      <c r="H303">
        <f ca="1">RAND()</f>
        <v>0.12607571347650548</v>
      </c>
      <c r="I303">
        <f ca="1">RAND()</f>
        <v>0.95621352799183057</v>
      </c>
      <c r="M303" t="str">
        <f ca="1">IF(LEN(J303)&lt;&gt;0,J303,VLOOKUP(D303+$B303,$BJ:$BK,MATCH($BK$1,$BJ$1:$BK$1,0),1))</f>
        <v>지정 장비</v>
      </c>
      <c r="N303" t="str">
        <f ca="1">IF(LEN(K303)&lt;&gt;0,
  IF(LEN($J303)=0,"두 칸 모두 입력",
  IF($J303="지정 장비",K303,INDEX($CA:$CA,MATCH(K303,$CB:$CB,0)))),
IF($M303="삭제","삭제",
IF($M303="지정 장비",VLOOKUP($E303,OFFSET($BS:$BV,0,IF($B303=6,1,IF($B303=7,2,0))),MATCH($BV$1,OFFSET($BS$1:$BV$1,0,IF($B303=6,1,IF($B303=7,2,0))),0),1),
IF(OR($M303="캐릭터 상자 일반등급",$M303="캐릭터 상자 영웅등급"),"삭제",
IF(OR($M303="지정 캐릭터",$M303="지정 캐릭터 PP",IF(ISERROR(FIND("지정 캐릭터 LBP",$M303)),0,1)),
  IF(AND(OR($B303=10,$B303=11),$M303=OFFSET($M303,-1,0)),OFFSET(N303,-1,0),VLOOKUP($E303,$BZ:$CA,MATCH($CA$1,$BZ$1:$CA$1,0),1)),
IF(OR($M303="안 지정 캐릭터 영웅등급",$M303="안 지정 캐릭터 PP 일반등급",$M303="안 지정 캐릭터 PP 영웅등급"),
  IF(AND(OR($B303=10,$B303=11),$M303=OFFSET($M303,-1,0)),OFFSET(N303,-1,0),INT($E303*100000)),
"그외없음"))))))</f>
        <v>Equip4101</v>
      </c>
      <c r="O303">
        <f ca="1">IF(LEN(L303)&lt;&gt;0,
  IF(OR(LEN($J303)=0,LEN($K303)=0),"세 칸 모두 입력",L303),
IF($M303="삭제","삭제",
IF(OR($M303="지정 장비",$M303="캐릭터 상자 일반등급",$M303="캐릭터 상자 영웅등급",$M303="지정 캐릭터",IF(ISERROR(FIND("지정 캐릭터 LBP",$M303)),0,1),$M303="안 지정 캐릭터 영웅등급"),1,
IF($M303="지정 캐릭터 PP",
  IF(AND(OR($B303=10,$B303=11),$M303=OFFSET($M303,-1,0)),OFFSET(O303,-1,0),
    VLOOKUP($M303,$AP:$BB,MATCH($AX$1,$AP$1:$BB$1,0),0)+INT($E303*(VLOOKUP($M303,$AP:$BB,MATCH($AY$1,$AP$1:$BB$1,0),0)-VLOOKUP($M303,$AP:$BB,MATCH($AX$1,$AP$1:$BB$1,0),0)+1))),
IF(OR($M303="안 지정 캐릭터 PP 일반등급",$M303="안 지정 캐릭터 PP 영웅등급"),
  IF(AND(OR($B303=10,$B303=11),$M303=OFFSET($M303,-1,0)),OFFSET(O303,-1,0),
    VLOOKUP($M303,$AP:$BB,MATCH($AX$1,$AP$1:$BB$1,0),0)+INT($E303*(VLOOKUP($M303,$AP:$BB,MATCH($AY$1,$AP$1:$BB$1,0),0)-VLOOKUP($M303,$AP:$BB,MATCH($AX$1,$AP$1:$BB$1,0),0)+1))),
"그외없음")))))</f>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1500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ca="1">IF(OR(ISNUMBER(N303),N303="삭제",ISBLANK(N303)),"",
IF(LEFT(N303,5)="Equip",IF(MID(N303,7,1)="4","전설",""),
IF(LEFT(N303,5)="Actor",IF(MID(N303,7,1)="2","전설",""),
"그외없음")))</f>
        <v/>
      </c>
      <c r="U303" t="s">
        <v>82</v>
      </c>
      <c r="V303" t="s">
        <v>253</v>
      </c>
      <c r="W303">
        <v>1</v>
      </c>
      <c r="X303" t="s">
        <v>125</v>
      </c>
      <c r="Z303">
        <v>3800</v>
      </c>
      <c r="AA303" t="str">
        <f ca="1">IF(ISBLANK(AB303),"",
VLOOKUP(AB303,OFFSET(INDIRECT("$A:$B"),0,MATCH(AB$1&amp;"_Verify",INDIRECT("$1:$1"),0)-1),2,0)
)</f>
        <v>upn</v>
      </c>
      <c r="AB303" t="s">
        <v>92</v>
      </c>
      <c r="AC303">
        <v>38931</v>
      </c>
      <c r="AD303">
        <v>7</v>
      </c>
      <c r="AE303" t="s">
        <v>125</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IF(OR(ISNUMBER(AC303),AC303="삭제",ISBLANK(AC303)),"",
IF(LEFT(AC303,5)="Equip",IF(MID(AC303,7,1)="4","전설",""),
IF(LEFT(AC303,5)="Actor",IF(MID(AC303,7,1)="2","전설",""),
"그외없음")))</f>
        <v/>
      </c>
      <c r="AJ303" t="str">
        <f>IF(ISBLANK($AB303),"",
IF(AND($B303&gt;=VLOOKUP($AB303,$AP:$AS,3,0),$B303&lt;=VLOOKUP($AB303,$AP:$AS,4,0)),"","슬롯타입이상"))</f>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ca="1">IF(ROW()=2,AN303,OFFSET(AM303,-1,0)&amp;IF(LEN(AN303)=0,"",","&amp;AN303))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v>
      </c>
      <c r="AN303" t="str">
        <f ca="1">IF(AL303&lt;&gt;1,"",
"{"""&amp;A$1&amp;""":"&amp;A303
&amp;","""&amp;B$1&amp;""":"&amp;B303
&amp;IF(LEN(AA303)=0,"",","""&amp;AA$1&amp;""":"""&amp;AA303&amp;"""")
&amp;IF(LEN(AC303)=0,"",","""&amp;AC$1&amp;""":"""&amp;AC303&amp;"""")
&amp;IF(LEN(AD303)=0,"",","""&amp;AD$1&amp;""":"&amp;AD303)
&amp;IF(LEN(AE303)=0,"",","""&amp;AE$1&amp;""":"""&amp;AE303&amp;"""")
&amp;IF(LEN(AF303)=0,"",","""&amp;AF$1&amp;""":"&amp;AF303)
&amp;IF(LEN(AG303)=0,"",","""&amp;AG$1&amp;""":"&amp;AG303)&amp;"}")</f>
        <v>{"dy":31,"sl":1,"tp":"upn","vl":"38931","cn":7,"pt":"GO","pr":2100}</v>
      </c>
    </row>
    <row r="304" spans="1:40">
      <c r="A304">
        <v>31</v>
      </c>
      <c r="B304">
        <v>2</v>
      </c>
      <c r="C304">
        <f>IF(B304&lt;=9,0,
IF(B304=10,1,2))</f>
        <v>0</v>
      </c>
      <c r="D304">
        <f ca="1">RAND()</f>
        <v>0.27840370486866473</v>
      </c>
      <c r="E304">
        <f ca="1">RAND()</f>
        <v>5.5935520667604877E-3</v>
      </c>
      <c r="F304">
        <f ca="1">RAND()</f>
        <v>0.68675688254637879</v>
      </c>
      <c r="G304">
        <f ca="1">RAND()</f>
        <v>0.83695933640250342</v>
      </c>
      <c r="H304">
        <f ca="1">RAND()</f>
        <v>0.61591436340194672</v>
      </c>
      <c r="I304">
        <f ca="1">RAND()</f>
        <v>0.59759970517219163</v>
      </c>
      <c r="M304" t="str">
        <f ca="1">IF(LEN(J304)&lt;&gt;0,J304,VLOOKUP(D304+$B304,$BJ:$BK,MATCH($BK$1,$BJ$1:$BK$1,0),1))</f>
        <v>안 지정 캐릭터 PP 영웅등급</v>
      </c>
      <c r="N304">
        <f ca="1">IF(LEN(K304)&lt;&gt;0,
  IF(LEN($J304)=0,"두 칸 모두 입력",
  IF($J304="지정 장비",K304,INDEX($CA:$CA,MATCH(K304,$CB:$CB,0)))),
IF($M304="삭제","삭제",
IF($M304="지정 장비",VLOOKUP($E304,OFFSET($BS:$BV,0,IF($B304=6,1,IF($B304=7,2,0))),MATCH($BV$1,OFFSET($BS$1:$BV$1,0,IF($B304=6,1,IF($B304=7,2,0))),0),1),
IF(OR($M304="캐릭터 상자 일반등급",$M304="캐릭터 상자 영웅등급"),"삭제",
IF(OR($M304="지정 캐릭터",$M304="지정 캐릭터 PP",IF(ISERROR(FIND("지정 캐릭터 LBP",$M304)),0,1)),
  IF(AND(OR($B304=10,$B304=11),$M304=OFFSET($M304,-1,0)),OFFSET(N304,-1,0),VLOOKUP($E304,$BZ:$CA,MATCH($CA$1,$BZ$1:$CA$1,0),1)),
IF(OR($M304="안 지정 캐릭터 영웅등급",$M304="안 지정 캐릭터 PP 일반등급",$M304="안 지정 캐릭터 PP 영웅등급"),
  IF(AND(OR($B304=10,$B304=11),$M304=OFFSET($M304,-1,0)),OFFSET(N304,-1,0),INT($E304*100000)),
"그외없음"))))))</f>
        <v>559</v>
      </c>
      <c r="O304">
        <f ca="1">IF(LEN(L304)&lt;&gt;0,
  IF(OR(LEN($J304)=0,LEN($K304)=0),"세 칸 모두 입력",L304),
IF($M304="삭제","삭제",
IF(OR($M304="지정 장비",$M304="캐릭터 상자 일반등급",$M304="캐릭터 상자 영웅등급",$M304="지정 캐릭터",IF(ISERROR(FIND("지정 캐릭터 LBP",$M304)),0,1),$M304="안 지정 캐릭터 영웅등급"),1,
IF($M304="지정 캐릭터 PP",
  IF(AND(OR($B304=10,$B304=11),$M304=OFFSET($M304,-1,0)),OFFSET(O304,-1,0),
    VLOOKUP($M304,$AP:$BB,MATCH($AX$1,$AP$1:$BB$1,0),0)+INT($E304*(VLOOKUP($M304,$AP:$BB,MATCH($AY$1,$AP$1:$BB$1,0),0)-VLOOKUP($M304,$AP:$BB,MATCH($AX$1,$AP$1:$BB$1,0),0)+1))),
IF(OR($M304="안 지정 캐릭터 PP 일반등급",$M304="안 지정 캐릭터 PP 영웅등급"),
  IF(AND(OR($B304=10,$B304=11),$M304=OFFSET($M304,-1,0)),OFFSET(O304,-1,0),
    VLOOKUP($M304,$AP:$BB,MATCH($AX$1,$AP$1:$BB$1,0),0)+INT($E304*(VLOOKUP($M304,$AP:$BB,MATCH($AY$1,$AP$1:$BB$1,0),0)-VLOOKUP($M304,$AP:$BB,MATCH($AX$1,$AP$1:$BB$1,0),0)+1))),
"그외없음")))))</f>
        <v>3</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900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ca="1">IF(OR(ISNUMBER(N304),N304="삭제",ISBLANK(N304)),"",
IF(LEFT(N304,5)="Equip",IF(MID(N304,7,1)="4","전설",""),
IF(LEFT(N304,5)="Actor",IF(MID(N304,7,1)="2","전설",""),
"그외없음")))</f>
        <v/>
      </c>
      <c r="U304" t="s">
        <v>91</v>
      </c>
      <c r="V304">
        <v>34373</v>
      </c>
      <c r="W304">
        <v>11</v>
      </c>
      <c r="X304" t="s">
        <v>125</v>
      </c>
      <c r="Z304">
        <v>1100</v>
      </c>
      <c r="AA304" t="str">
        <f ca="1">IF(ISBLANK(AB304),"",
VLOOKUP(AB304,OFFSET(INDIRECT("$A:$B"),0,MATCH(AB$1&amp;"_Verify",INDIRECT("$1:$1"),0)-1),2,0)
)</f>
        <v>fe</v>
      </c>
      <c r="AB304" t="s">
        <v>82</v>
      </c>
      <c r="AC304" t="s">
        <v>398</v>
      </c>
      <c r="AD304">
        <v>1</v>
      </c>
      <c r="AE304" t="s">
        <v>125</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IF(OR(ISNUMBER(AC304),AC304="삭제",ISBLANK(AC304)),"",
IF(LEFT(AC304,5)="Equip",IF(MID(AC304,7,1)="4","전설",""),
IF(LEFT(AC304,5)="Actor",IF(MID(AC304,7,1)="2","전설",""),
"그외없음")))</f>
        <v/>
      </c>
      <c r="AJ304" t="str">
        <f>IF(ISBLANK($AB304),"",
IF(AND($B304&gt;=VLOOKUP($AB304,$AP:$AS,3,0),$B304&lt;=VLOOKUP($AB304,$AP:$AS,4,0)),"","슬롯타입이상"))</f>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ca="1">IF(ROW()=2,AN304,OFFSET(AM304,-1,0)&amp;IF(LEN(AN304)=0,"",","&amp;AN304))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v>
      </c>
      <c r="AN304" t="str">
        <f ca="1">IF(AL304&lt;&gt;1,"",
"{"""&amp;A$1&amp;""":"&amp;A304
&amp;","""&amp;B$1&amp;""":"&amp;B304
&amp;IF(LEN(AA304)=0,"",","""&amp;AA$1&amp;""":"""&amp;AA304&amp;"""")
&amp;IF(LEN(AC304)=0,"",","""&amp;AC$1&amp;""":"""&amp;AC304&amp;"""")
&amp;IF(LEN(AD304)=0,"",","""&amp;AD$1&amp;""":"&amp;AD304)
&amp;IF(LEN(AE304)=0,"",","""&amp;AE$1&amp;""":"""&amp;AE304&amp;"""")
&amp;IF(LEN(AF304)=0,"",","""&amp;AF$1&amp;""":"&amp;AF304)
&amp;IF(LEN(AG304)=0,"",","""&amp;AG$1&amp;""":"&amp;AG304)&amp;"}")</f>
        <v>{"dy":31,"sl":2,"tp":"fe","vl":"Equip2001","cn":1,"pt":"GO","pr":600}</v>
      </c>
    </row>
    <row r="305" spans="1:40">
      <c r="A305">
        <v>31</v>
      </c>
      <c r="B305">
        <v>3</v>
      </c>
      <c r="C305">
        <f>IF(B305&lt;=9,0,
IF(B305=10,1,2))</f>
        <v>0</v>
      </c>
      <c r="D305">
        <f ca="1">RAND()</f>
        <v>0.71074016039289878</v>
      </c>
      <c r="E305">
        <f ca="1">RAND()</f>
        <v>0.46117786773231151</v>
      </c>
      <c r="F305">
        <f ca="1">RAND()</f>
        <v>0.69582532309930689</v>
      </c>
      <c r="G305">
        <f ca="1">RAND()</f>
        <v>0.40228667455223521</v>
      </c>
      <c r="H305">
        <f ca="1">RAND()</f>
        <v>0.42796210572647975</v>
      </c>
      <c r="I305">
        <f ca="1">RAND()</f>
        <v>0.49549988037587922</v>
      </c>
      <c r="M305" t="str">
        <f ca="1">IF(LEN(J305)&lt;&gt;0,J305,VLOOKUP(D305+$B305,$BJ:$BK,MATCH($BK$1,$BJ$1:$BK$1,0),1))</f>
        <v>안 지정 캐릭터 PP 일반등급</v>
      </c>
      <c r="N305">
        <f ca="1">IF(LEN(K305)&lt;&gt;0,
  IF(LEN($J305)=0,"두 칸 모두 입력",
  IF($J305="지정 장비",K305,INDEX($CA:$CA,MATCH(K305,$CB:$CB,0)))),
IF($M305="삭제","삭제",
IF($M305="지정 장비",VLOOKUP($E305,OFFSET($BS:$BV,0,IF($B305=6,1,IF($B305=7,2,0))),MATCH($BV$1,OFFSET($BS$1:$BV$1,0,IF($B305=6,1,IF($B305=7,2,0))),0),1),
IF(OR($M305="캐릭터 상자 일반등급",$M305="캐릭터 상자 영웅등급"),"삭제",
IF(OR($M305="지정 캐릭터",$M305="지정 캐릭터 PP",IF(ISERROR(FIND("지정 캐릭터 LBP",$M305)),0,1)),
  IF(AND(OR($B305=10,$B305=11),$M305=OFFSET($M305,-1,0)),OFFSET(N305,-1,0),VLOOKUP($E305,$BZ:$CA,MATCH($CA$1,$BZ$1:$CA$1,0),1)),
IF(OR($M305="안 지정 캐릭터 영웅등급",$M305="안 지정 캐릭터 PP 일반등급",$M305="안 지정 캐릭터 PP 영웅등급"),
  IF(AND(OR($B305=10,$B305=11),$M305=OFFSET($M305,-1,0)),OFFSET(N305,-1,0),INT($E305*100000)),
"그외없음"))))))</f>
        <v>46117</v>
      </c>
      <c r="O305">
        <f ca="1">IF(LEN(L305)&lt;&gt;0,
  IF(OR(LEN($J305)=0,LEN($K305)=0),"세 칸 모두 입력",L305),
IF($M305="삭제","삭제",
IF(OR($M305="지정 장비",$M305="캐릭터 상자 일반등급",$M305="캐릭터 상자 영웅등급",$M305="지정 캐릭터",IF(ISERROR(FIND("지정 캐릭터 LBP",$M305)),0,1),$M305="안 지정 캐릭터 영웅등급"),1,
IF($M305="지정 캐릭터 PP",
  IF(AND(OR($B305=10,$B305=11),$M305=OFFSET($M305,-1,0)),OFFSET(O305,-1,0),
    VLOOKUP($M305,$AP:$BB,MATCH($AX$1,$AP$1:$BB$1,0),0)+INT($E305*(VLOOKUP($M305,$AP:$BB,MATCH($AY$1,$AP$1:$BB$1,0),0)-VLOOKUP($M305,$AP:$BB,MATCH($AX$1,$AP$1:$BB$1,0),0)+1))),
IF(OR($M305="안 지정 캐릭터 PP 일반등급",$M305="안 지정 캐릭터 PP 영웅등급"),
  IF(AND(OR($B305=10,$B305=11),$M305=OFFSET($M305,-1,0)),OFFSET(O305,-1,0),
    VLOOKUP($M305,$AP:$BB,MATCH($AX$1,$AP$1:$BB$1,0),0)+INT($E305*(VLOOKUP($M305,$AP:$BB,MATCH($AY$1,$AP$1:$BB$1,0),0)-VLOOKUP($M305,$AP:$BB,MATCH($AX$1,$AP$1:$BB$1,0),0)+1))),
"그외없음")))))</f>
        <v>8</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2400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ca="1">IF(OR(ISNUMBER(N305),N305="삭제",ISBLANK(N305)),"",
IF(LEFT(N305,5)="Equip",IF(MID(N305,7,1)="4","전설",""),
IF(LEFT(N305,5)="Actor",IF(MID(N305,7,1)="2","전설",""),
"그외없음")))</f>
        <v/>
      </c>
      <c r="U305" t="s">
        <v>92</v>
      </c>
      <c r="V305">
        <v>55082</v>
      </c>
      <c r="W305">
        <v>12</v>
      </c>
      <c r="X305" t="s">
        <v>125</v>
      </c>
      <c r="Z305">
        <v>1200</v>
      </c>
      <c r="AA305" t="str">
        <f ca="1">IF(ISBLANK(AB305),"",
VLOOKUP(AB305,OFFSET(INDIRECT("$A:$B"),0,MATCH(AB$1&amp;"_Verify",INDIRECT("$1:$1"),0)-1),2,0)
)</f>
        <v>fe</v>
      </c>
      <c r="AB305" t="s">
        <v>82</v>
      </c>
      <c r="AC305" t="s">
        <v>429</v>
      </c>
      <c r="AD305">
        <v>1</v>
      </c>
      <c r="AE305" t="s">
        <v>129</v>
      </c>
      <c r="AG305">
        <v>5</v>
      </c>
      <c r="AH305" t="str">
        <f ca="1">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IF(OR(ISNUMBER(AC305),AC305="삭제",ISBLANK(AC305)),"",
IF(LEFT(AC305,5)="Equip",IF(MID(AC305,7,1)="4","전설",""),
IF(LEFT(AC305,5)="Actor",IF(MID(AC305,7,1)="2","전설",""),
"그외없음")))</f>
        <v/>
      </c>
      <c r="AJ305" t="str">
        <f>IF(ISBLANK($AB305),"",
IF(AND($B305&gt;=VLOOKUP($AB305,$AP:$AS,3,0),$B305&lt;=VLOOKUP($AB305,$AP:$AS,4,0)),"","슬롯타입이상"))</f>
        <v/>
      </c>
      <c r="AK305" t="str">
        <f ca="1">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작은 별 완드</v>
      </c>
      <c r="AL305">
        <v>1</v>
      </c>
      <c r="AM305" t="str">
        <f ca="1">IF(ROW()=2,AN305,OFFSET(AM305,-1,0)&amp;IF(LEN(AN305)=0,"",","&amp;AN305))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v>
      </c>
      <c r="AN305" t="str">
        <f ca="1">IF(AL305&lt;&gt;1,"",
"{"""&amp;A$1&amp;""":"&amp;A305
&amp;","""&amp;B$1&amp;""":"&amp;B305
&amp;IF(LEN(AA305)=0,"",","""&amp;AA$1&amp;""":"""&amp;AA305&amp;"""")
&amp;IF(LEN(AC305)=0,"",","""&amp;AC$1&amp;""":"""&amp;AC305&amp;"""")
&amp;IF(LEN(AD305)=0,"",","""&amp;AD$1&amp;""":"&amp;AD305)
&amp;IF(LEN(AE305)=0,"",","""&amp;AE$1&amp;""":"""&amp;AE305&amp;"""")
&amp;IF(LEN(AF305)=0,"",","""&amp;AF$1&amp;""":"&amp;AF305)
&amp;IF(LEN(AG305)=0,"",","""&amp;AG$1&amp;""":"&amp;AG305)&amp;"}")</f>
        <v>{"dy":31,"sl":3,"tp":"fe","vl":"Equip3202","cn":1,"pt":"DI","pr":5}</v>
      </c>
    </row>
    <row r="306" spans="1:40">
      <c r="A306">
        <v>31</v>
      </c>
      <c r="B306">
        <v>4</v>
      </c>
      <c r="C306">
        <f>IF(B306&lt;=9,0,
IF(B306=10,1,2))</f>
        <v>0</v>
      </c>
      <c r="D306">
        <f ca="1">RAND()</f>
        <v>0.88936759364971796</v>
      </c>
      <c r="E306">
        <f ca="1">RAND()</f>
        <v>9.2114535997405489E-2</v>
      </c>
      <c r="F306">
        <f ca="1">RAND()</f>
        <v>0.93757899734771577</v>
      </c>
      <c r="G306">
        <f ca="1">RAND()</f>
        <v>0.83303904959268549</v>
      </c>
      <c r="H306">
        <f ca="1">RAND()</f>
        <v>8.1195099399667736E-2</v>
      </c>
      <c r="I306">
        <f ca="1">RAND()</f>
        <v>0.36642712010946965</v>
      </c>
      <c r="M306" t="str">
        <f ca="1">IF(LEN(J306)&lt;&gt;0,J306,VLOOKUP(D306+$B306,$BJ:$BK,MATCH($BK$1,$BJ$1:$BK$1,0),1))</f>
        <v>안 지정 캐릭터 PP 일반등급</v>
      </c>
      <c r="N306">
        <f ca="1">IF(LEN(K306)&lt;&gt;0,
  IF(LEN($J306)=0,"두 칸 모두 입력",
  IF($J306="지정 장비",K306,INDEX($CA:$CA,MATCH(K306,$CB:$CB,0)))),
IF($M306="삭제","삭제",
IF($M306="지정 장비",VLOOKUP($E306,OFFSET($BS:$BV,0,IF($B306=6,1,IF($B306=7,2,0))),MATCH($BV$1,OFFSET($BS$1:$BV$1,0,IF($B306=6,1,IF($B306=7,2,0))),0),1),
IF(OR($M306="캐릭터 상자 일반등급",$M306="캐릭터 상자 영웅등급"),"삭제",
IF(OR($M306="지정 캐릭터",$M306="지정 캐릭터 PP",IF(ISERROR(FIND("지정 캐릭터 LBP",$M306)),0,1)),
  IF(AND(OR($B306=10,$B306=11),$M306=OFFSET($M306,-1,0)),OFFSET(N306,-1,0),VLOOKUP($E306,$BZ:$CA,MATCH($CA$1,$BZ$1:$CA$1,0),1)),
IF(OR($M306="안 지정 캐릭터 영웅등급",$M306="안 지정 캐릭터 PP 일반등급",$M306="안 지정 캐릭터 PP 영웅등급"),
  IF(AND(OR($B306=10,$B306=11),$M306=OFFSET($M306,-1,0)),OFFSET(N306,-1,0),INT($E306*100000)),
"그외없음"))))))</f>
        <v>9211</v>
      </c>
      <c r="O306">
        <f ca="1">IF(LEN(L306)&lt;&gt;0,
  IF(OR(LEN($J306)=0,LEN($K306)=0),"세 칸 모두 입력",L306),
IF($M306="삭제","삭제",
IF(OR($M306="지정 장비",$M306="캐릭터 상자 일반등급",$M306="캐릭터 상자 영웅등급",$M306="지정 캐릭터",IF(ISERROR(FIND("지정 캐릭터 LBP",$M306)),0,1),$M306="안 지정 캐릭터 영웅등급"),1,
IF($M306="지정 캐릭터 PP",
  IF(AND(OR($B306=10,$B306=11),$M306=OFFSET($M306,-1,0)),OFFSET(O306,-1,0),
    VLOOKUP($M306,$AP:$BB,MATCH($AX$1,$AP$1:$BB$1,0),0)+INT($E306*(VLOOKUP($M306,$AP:$BB,MATCH($AY$1,$AP$1:$BB$1,0),0)-VLOOKUP($M306,$AP:$BB,MATCH($AX$1,$AP$1:$BB$1,0),0)+1))),
IF(OR($M306="안 지정 캐릭터 PP 일반등급",$M306="안 지정 캐릭터 PP 영웅등급"),
  IF(AND(OR($B306=10,$B306=11),$M306=OFFSET($M306,-1,0)),OFFSET(O306,-1,0),
    VLOOKUP($M306,$AP:$BB,MATCH($AX$1,$AP$1:$BB$1,0),0)+INT($E306*(VLOOKUP($M306,$AP:$BB,MATCH($AY$1,$AP$1:$BB$1,0),0)-VLOOKUP($M306,$AP:$BB,MATCH($AX$1,$AP$1:$BB$1,0),0)+1))),
"그외없음")))))</f>
        <v>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ca="1">IF(OR(ISNUMBER(N306),N306="삭제",ISBLANK(N306)),"",
IF(LEFT(N306,5)="Equip",IF(MID(N306,7,1)="4","전설",""),
IF(LEFT(N306,5)="Actor",IF(MID(N306,7,1)="2","전설",""),
"그외없음")))</f>
        <v/>
      </c>
      <c r="U306" t="s">
        <v>92</v>
      </c>
      <c r="V306">
        <v>23904</v>
      </c>
      <c r="W306">
        <v>10</v>
      </c>
      <c r="X306" t="s">
        <v>125</v>
      </c>
      <c r="Z306">
        <v>1000</v>
      </c>
      <c r="AA306" t="str">
        <f ca="1">IF(ISBLANK(AB306),"",
VLOOKUP(AB306,OFFSET(INDIRECT("$A:$B"),0,MATCH(AB$1&amp;"_Verify",INDIRECT("$1:$1"),0)-1),2,0)
)</f>
        <v>fe</v>
      </c>
      <c r="AB306" t="s">
        <v>82</v>
      </c>
      <c r="AC306" t="s">
        <v>461</v>
      </c>
      <c r="AD306">
        <v>1</v>
      </c>
      <c r="AE306" t="s">
        <v>125</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IF(OR(ISNUMBER(AC306),AC306="삭제",ISBLANK(AC306)),"",
IF(LEFT(AC306,5)="Equip",IF(MID(AC306,7,1)="4","전설",""),
IF(LEFT(AC306,5)="Actor",IF(MID(AC306,7,1)="2","전설",""),
"그외없음")))</f>
        <v/>
      </c>
      <c r="AJ306" t="str">
        <f>IF(ISBLANK($AB306),"",
IF(AND($B306&gt;=VLOOKUP($AB306,$AP:$AS,3,0),$B306&lt;=VLOOKUP($AB306,$AP:$AS,4,0)),"","슬롯타입이상"))</f>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루비 장식 아밍 소드</v>
      </c>
      <c r="AL306">
        <v>1</v>
      </c>
      <c r="AM306" t="str">
        <f ca="1">IF(ROW()=2,AN306,OFFSET(AM306,-1,0)&amp;IF(LEN(AN306)=0,"",","&amp;AN306))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v>
      </c>
      <c r="AN306" t="str">
        <f ca="1">IF(AL306&lt;&gt;1,"",
"{"""&amp;A$1&amp;""":"&amp;A306
&amp;","""&amp;B$1&amp;""":"&amp;B306
&amp;IF(LEN(AA306)=0,"",","""&amp;AA$1&amp;""":"""&amp;AA306&amp;"""")
&amp;IF(LEN(AC306)=0,"",","""&amp;AC$1&amp;""":"""&amp;AC306&amp;"""")
&amp;IF(LEN(AD306)=0,"",","""&amp;AD$1&amp;""":"&amp;AD306)
&amp;IF(LEN(AE306)=0,"",","""&amp;AE$1&amp;""":"""&amp;AE306&amp;"""")
&amp;IF(LEN(AF306)=0,"",","""&amp;AF$1&amp;""":"&amp;AF306)
&amp;IF(LEN(AG306)=0,"",","""&amp;AG$1&amp;""":"&amp;AG306)&amp;"}")</f>
        <v>{"dy":31,"sl":4,"tp":"fe","vl":"Equip5001","cn":1,"pt":"GO","pr":700}</v>
      </c>
    </row>
    <row r="307" spans="1:40">
      <c r="A307">
        <v>31</v>
      </c>
      <c r="B307">
        <v>5</v>
      </c>
      <c r="C307">
        <f>IF(B307&lt;=9,0,
IF(B307=10,1,2))</f>
        <v>0</v>
      </c>
      <c r="D307">
        <f ca="1">RAND()</f>
        <v>0.25726877976969886</v>
      </c>
      <c r="E307">
        <f ca="1">RAND()</f>
        <v>0.62264896009760973</v>
      </c>
      <c r="F307">
        <f ca="1">RAND()</f>
        <v>0.57723492236903473</v>
      </c>
      <c r="G307">
        <f ca="1">RAND()</f>
        <v>0.47751248429729765</v>
      </c>
      <c r="H307">
        <f ca="1">RAND()</f>
        <v>0.62880951580160238</v>
      </c>
      <c r="I307">
        <f ca="1">RAND()</f>
        <v>0.27377806061368548</v>
      </c>
      <c r="M307" t="str">
        <f ca="1">IF(LEN(J307)&lt;&gt;0,J307,VLOOKUP(D307+$B307,$BJ:$BK,MATCH($BK$1,$BJ$1:$BK$1,0),1))</f>
        <v>지정 장비</v>
      </c>
      <c r="N307" t="str">
        <f ca="1">IF(LEN(K307)&lt;&gt;0,
  IF(LEN($J307)=0,"두 칸 모두 입력",
  IF($J307="지정 장비",K307,INDEX($CA:$CA,MATCH(K307,$CB:$CB,0)))),
IF($M307="삭제","삭제",
IF($M307="지정 장비",VLOOKUP($E307,OFFSET($BS:$BV,0,IF($B307=6,1,IF($B307=7,2,0))),MATCH($BV$1,OFFSET($BS$1:$BV$1,0,IF($B307=6,1,IF($B307=7,2,0))),0),1),
IF(OR($M307="캐릭터 상자 일반등급",$M307="캐릭터 상자 영웅등급"),"삭제",
IF(OR($M307="지정 캐릭터",$M307="지정 캐릭터 PP",IF(ISERROR(FIND("지정 캐릭터 LBP",$M307)),0,1)),
  IF(AND(OR($B307=10,$B307=11),$M307=OFFSET($M307,-1,0)),OFFSET(N307,-1,0),VLOOKUP($E307,$BZ:$CA,MATCH($CA$1,$BZ$1:$CA$1,0),1)),
IF(OR($M307="안 지정 캐릭터 영웅등급",$M307="안 지정 캐릭터 PP 일반등급",$M307="안 지정 캐릭터 PP 영웅등급"),
  IF(AND(OR($B307=10,$B307=11),$M307=OFFSET($M307,-1,0)),OFFSET(N307,-1,0),INT($E307*100000)),
"그외없음"))))))</f>
        <v>Equip5201</v>
      </c>
      <c r="O307">
        <f ca="1">IF(LEN(L307)&lt;&gt;0,
  IF(OR(LEN($J307)=0,LEN($K307)=0),"세 칸 모두 입력",L307),
IF($M307="삭제","삭제",
IF(OR($M307="지정 장비",$M307="캐릭터 상자 일반등급",$M307="캐릭터 상자 영웅등급",$M307="지정 캐릭터",IF(ISERROR(FIND("지정 캐릭터 LBP",$M307)),0,1),$M307="안 지정 캐릭터 영웅등급"),1,
IF($M307="지정 캐릭터 PP",
  IF(AND(OR($B307=10,$B307=11),$M307=OFFSET($M307,-1,0)),OFFSET(O307,-1,0),
    VLOOKUP($M307,$AP:$BB,MATCH($AX$1,$AP$1:$BB$1,0),0)+INT($E307*(VLOOKUP($M307,$AP:$BB,MATCH($AY$1,$AP$1:$BB$1,0),0)-VLOOKUP($M307,$AP:$BB,MATCH($AX$1,$AP$1:$BB$1,0),0)+1))),
IF(OR($M307="안 지정 캐릭터 PP 일반등급",$M307="안 지정 캐릭터 PP 영웅등급"),
  IF(AND(OR($B307=10,$B307=11),$M307=OFFSET($M307,-1,0)),OFFSET(O307,-1,0),
    VLOOKUP($M307,$AP:$BB,MATCH($AX$1,$AP$1:$BB$1,0),0)+INT($E307*(VLOOKUP($M307,$AP:$BB,MATCH($AY$1,$AP$1:$BB$1,0),0)-VLOOKUP($M307,$AP:$BB,MATCH($AX$1,$AP$1:$BB$1,0),0)+1))),
"그외없음")))))</f>
        <v>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2800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ca="1">IF(OR(ISNUMBER(N307),N307="삭제",ISBLANK(N307)),"",
IF(LEFT(N307,5)="Equip",IF(MID(N307,7,1)="4","전설",""),
IF(LEFT(N307,5)="Actor",IF(MID(N307,7,1)="2","전설",""),
"그외없음")))</f>
        <v/>
      </c>
      <c r="U307" t="s">
        <v>82</v>
      </c>
      <c r="V307" t="s">
        <v>256</v>
      </c>
      <c r="W307">
        <v>1</v>
      </c>
      <c r="X307" t="s">
        <v>125</v>
      </c>
      <c r="Z307">
        <v>1000</v>
      </c>
      <c r="AA307" t="str">
        <f ca="1">IF(ISBLANK(AB307),"",
VLOOKUP(AB307,OFFSET(INDIRECT("$A:$B"),0,MATCH(AB$1&amp;"_Verify",INDIRECT("$1:$1"),0)-1),2,0)
)</f>
        <v>uph</v>
      </c>
      <c r="AB307" t="s">
        <v>91</v>
      </c>
      <c r="AC307">
        <v>13217</v>
      </c>
      <c r="AD307">
        <v>4</v>
      </c>
      <c r="AE307" t="s">
        <v>125</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IF(OR(ISNUMBER(AC307),AC307="삭제",ISBLANK(AC307)),"",
IF(LEFT(AC307,5)="Equip",IF(MID(AC307,7,1)="4","전설",""),
IF(LEFT(AC307,5)="Actor",IF(MID(AC307,7,1)="2","전설",""),
"그외없음")))</f>
        <v/>
      </c>
      <c r="AJ307" t="str">
        <f>IF(ISBLANK($AB307),"",
IF(AND($B307&gt;=VLOOKUP($AB307,$AP:$AS,3,0),$B307&lt;=VLOOKUP($AB307,$AP:$AS,4,0)),"","슬롯타입이상"))</f>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ca="1">IF(ROW()=2,AN307,OFFSET(AM307,-1,0)&amp;IF(LEN(AN307)=0,"",","&amp;AN307))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v>
      </c>
      <c r="AN307" t="str">
        <f ca="1">IF(AL307&lt;&gt;1,"",
"{"""&amp;A$1&amp;""":"&amp;A307
&amp;","""&amp;B$1&amp;""":"&amp;B307
&amp;IF(LEN(AA307)=0,"",","""&amp;AA$1&amp;""":"""&amp;AA307&amp;"""")
&amp;IF(LEN(AC307)=0,"",","""&amp;AC$1&amp;""":"""&amp;AC307&amp;"""")
&amp;IF(LEN(AD307)=0,"",","""&amp;AD$1&amp;""":"&amp;AD307)
&amp;IF(LEN(AE307)=0,"",","""&amp;AE$1&amp;""":"""&amp;AE307&amp;"""")
&amp;IF(LEN(AF307)=0,"",","""&amp;AF$1&amp;""":"&amp;AF307)
&amp;IF(LEN(AG307)=0,"",","""&amp;AG$1&amp;""":"&amp;AG307)&amp;"}")</f>
        <v>{"dy":31,"sl":5,"tp":"uph","vl":"13217","cn":4,"pt":"GO","pr":1200}</v>
      </c>
    </row>
    <row r="308" spans="1:40">
      <c r="A308">
        <v>31</v>
      </c>
      <c r="B308">
        <v>6</v>
      </c>
      <c r="C308">
        <f>IF(B308&lt;=9,0,
IF(B308=10,1,2))</f>
        <v>0</v>
      </c>
      <c r="D308">
        <f ca="1">RAND()</f>
        <v>2.3105570548003218E-2</v>
      </c>
      <c r="E308">
        <f ca="1">RAND()</f>
        <v>0.60860221786174729</v>
      </c>
      <c r="F308">
        <f ca="1">RAND()</f>
        <v>0.8398814651011981</v>
      </c>
      <c r="G308">
        <f ca="1">RAND()</f>
        <v>0.2567809284510767</v>
      </c>
      <c r="H308">
        <f ca="1">RAND()</f>
        <v>0.36909546451725439</v>
      </c>
      <c r="I308">
        <f ca="1">RAND()</f>
        <v>0.42073722285229165</v>
      </c>
      <c r="M308" t="str">
        <f ca="1">IF(LEN(J308)&lt;&gt;0,J308,VLOOKUP(D308+$B308,$BJ:$BK,MATCH($BK$1,$BJ$1:$BK$1,0),1))</f>
        <v>지정 장비</v>
      </c>
      <c r="N308" t="str">
        <f ca="1">IF(LEN(K308)&lt;&gt;0,
  IF(LEN($J308)=0,"두 칸 모두 입력",
  IF($J308="지정 장비",K308,INDEX($CA:$CA,MATCH(K308,$CB:$CB,0)))),
IF($M308="삭제","삭제",
IF($M308="지정 장비",VLOOKUP($E308,OFFSET($BS:$BV,0,IF($B308=6,1,IF($B308=7,2,0))),MATCH($BV$1,OFFSET($BS$1:$BV$1,0,IF($B308=6,1,IF($B308=7,2,0))),0),1),
IF(OR($M308="캐릭터 상자 일반등급",$M308="캐릭터 상자 영웅등급"),"삭제",
IF(OR($M308="지정 캐릭터",$M308="지정 캐릭터 PP",IF(ISERROR(FIND("지정 캐릭터 LBP",$M308)),0,1)),
  IF(AND(OR($B308=10,$B308=11),$M308=OFFSET($M308,-1,0)),OFFSET(N308,-1,0),VLOOKUP($E308,$BZ:$CA,MATCH($CA$1,$BZ$1:$CA$1,0),1)),
IF(OR($M308="안 지정 캐릭터 영웅등급",$M308="안 지정 캐릭터 PP 일반등급",$M308="안 지정 캐릭터 PP 영웅등급"),
  IF(AND(OR($B308=10,$B308=11),$M308=OFFSET($M308,-1,0)),OFFSET(N308,-1,0),INT($E308*100000)),
"그외없음"))))))</f>
        <v>Equip6202</v>
      </c>
      <c r="O308">
        <f ca="1">IF(LEN(L308)&lt;&gt;0,
  IF(OR(LEN($J308)=0,LEN($K308)=0),"세 칸 모두 입력",L308),
IF($M308="삭제","삭제",
IF(OR($M308="지정 장비",$M308="캐릭터 상자 일반등급",$M308="캐릭터 상자 영웅등급",$M308="지정 캐릭터",IF(ISERROR(FIND("지정 캐릭터 LBP",$M308)),0,1),$M308="안 지정 캐릭터 영웅등급"),1,
IF($M308="지정 캐릭터 PP",
  IF(AND(OR($B308=10,$B308=11),$M308=OFFSET($M308,-1,0)),OFFSET(O308,-1,0),
    VLOOKUP($M308,$AP:$BB,MATCH($AX$1,$AP$1:$BB$1,0),0)+INT($E308*(VLOOKUP($M308,$AP:$BB,MATCH($AY$1,$AP$1:$BB$1,0),0)-VLOOKUP($M308,$AP:$BB,MATCH($AX$1,$AP$1:$BB$1,0),0)+1))),
IF(OR($M308="안 지정 캐릭터 PP 일반등급",$M308="안 지정 캐릭터 PP 영웅등급"),
  IF(AND(OR($B308=10,$B308=11),$M308=OFFSET($M308,-1,0)),OFFSET(O308,-1,0),
    VLOOKUP($M308,$AP:$BB,MATCH($AX$1,$AP$1:$BB$1,0),0)+INT($E308*(VLOOKUP($M308,$AP:$BB,MATCH($AY$1,$AP$1:$BB$1,0),0)-VLOOKUP($M308,$AP:$BB,MATCH($AX$1,$AP$1:$BB$1,0),0)+1))),
"그외없음")))))</f>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9300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ca="1">IF(OR(ISNUMBER(N308),N308="삭제",ISBLANK(N308)),"",
IF(LEFT(N308,5)="Equip",IF(MID(N308,7,1)="4","전설",""),
IF(LEFT(N308,5)="Actor",IF(MID(N308,7,1)="2","전설",""),
"그외없음")))</f>
        <v/>
      </c>
      <c r="U308" t="s">
        <v>82</v>
      </c>
      <c r="V308" t="s">
        <v>254</v>
      </c>
      <c r="W308">
        <v>1</v>
      </c>
      <c r="X308" t="s">
        <v>125</v>
      </c>
      <c r="Z308">
        <v>3300</v>
      </c>
      <c r="AA308" t="str">
        <f ca="1">IF(ISBLANK(AB308),"",
VLOOKUP(AB308,OFFSET(INDIRECT("$A:$B"),0,MATCH(AB$1&amp;"_Verify",INDIRECT("$1:$1"),0)-1),2,0)
)</f>
        <v>fe</v>
      </c>
      <c r="AB308" t="s">
        <v>82</v>
      </c>
      <c r="AC308" t="s">
        <v>464</v>
      </c>
      <c r="AD308">
        <v>1</v>
      </c>
      <c r="AE308" t="s">
        <v>125</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IF(OR(ISNUMBER(AC308),AC308="삭제",ISBLANK(AC308)),"",
IF(LEFT(AC308,5)="Equip",IF(MID(AC308,7,1)="4","전설",""),
IF(LEFT(AC308,5)="Actor",IF(MID(AC308,7,1)="2","전설",""),
"그외없음")))</f>
        <v/>
      </c>
      <c r="AJ308" t="str">
        <f>IF(ISBLANK($AB308),"",
IF(AND($B308&gt;=VLOOKUP($AB308,$AP:$AS,3,0),$B308&lt;=VLOOKUP($AB308,$AP:$AS,4,0)),"","슬롯타입이상"))</f>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ca="1">IF(ROW()=2,AN308,OFFSET(AM308,-1,0)&amp;IF(LEN(AN308)=0,"",","&amp;AN308))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v>
      </c>
      <c r="AN308" t="str">
        <f ca="1">IF(AL308&lt;&gt;1,"",
"{"""&amp;A$1&amp;""":"&amp;A308
&amp;","""&amp;B$1&amp;""":"&amp;B308
&amp;IF(LEN(AA308)=0,"",","""&amp;AA$1&amp;""":"""&amp;AA308&amp;"""")
&amp;IF(LEN(AC308)=0,"",","""&amp;AC$1&amp;""":"""&amp;AC308&amp;"""")
&amp;IF(LEN(AD308)=0,"",","""&amp;AD$1&amp;""":"&amp;AD308)
&amp;IF(LEN(AE308)=0,"",","""&amp;AE$1&amp;""":"""&amp;AE308&amp;"""")
&amp;IF(LEN(AF308)=0,"",","""&amp;AF$1&amp;""":"&amp;AF308)
&amp;IF(LEN(AG308)=0,"",","""&amp;AG$1&amp;""":"&amp;AG308)&amp;"}")</f>
        <v>{"dy":31,"sl":6,"tp":"fe","vl":"Equip7202","cn":1,"pt":"GO","pr":9200}</v>
      </c>
    </row>
    <row r="309" spans="1:40">
      <c r="A309">
        <v>31</v>
      </c>
      <c r="B309">
        <v>7</v>
      </c>
      <c r="C309">
        <f>IF(B309&lt;=9,0,
IF(B309=10,1,2))</f>
        <v>0</v>
      </c>
      <c r="D309">
        <f ca="1">RAND()</f>
        <v>0.94315925071398243</v>
      </c>
      <c r="E309">
        <f ca="1">RAND()</f>
        <v>1.7168982415624257E-2</v>
      </c>
      <c r="F309">
        <f ca="1">RAND()</f>
        <v>0.85035096873433202</v>
      </c>
      <c r="G309">
        <f ca="1">RAND()</f>
        <v>0.14904325019748688</v>
      </c>
      <c r="H309">
        <f ca="1">RAND()</f>
        <v>0.97095062491175332</v>
      </c>
      <c r="I309">
        <f ca="1">RAND()</f>
        <v>0.89082957810252317</v>
      </c>
      <c r="M309" t="str">
        <f ca="1">IF(LEN(J309)&lt;&gt;0,J309,VLOOKUP(D309+$B309,$BJ:$BK,MATCH($BK$1,$BJ$1:$BK$1,0),1))</f>
        <v>지정 장비</v>
      </c>
      <c r="N309" t="str">
        <f ca="1">IF(LEN(K309)&lt;&gt;0,
  IF(LEN($J309)=0,"두 칸 모두 입력",
  IF($J309="지정 장비",K309,INDEX($CA:$CA,MATCH(K309,$CB:$CB,0)))),
IF($M309="삭제","삭제",
IF($M309="지정 장비",VLOOKUP($E309,OFFSET($BS:$BV,0,IF($B309=6,1,IF($B309=7,2,0))),MATCH($BV$1,OFFSET($BS$1:$BV$1,0,IF($B309=6,1,IF($B309=7,2,0))),0),1),
IF(OR($M309="캐릭터 상자 일반등급",$M309="캐릭터 상자 영웅등급"),"삭제",
IF(OR($M309="지정 캐릭터",$M309="지정 캐릭터 PP",IF(ISERROR(FIND("지정 캐릭터 LBP",$M309)),0,1)),
  IF(AND(OR($B309=10,$B309=11),$M309=OFFSET($M309,-1,0)),OFFSET(N309,-1,0),VLOOKUP($E309,$BZ:$CA,MATCH($CA$1,$BZ$1:$CA$1,0),1)),
IF(OR($M309="안 지정 캐릭터 영웅등급",$M309="안 지정 캐릭터 PP 일반등급",$M309="안 지정 캐릭터 PP 영웅등급"),
  IF(AND(OR($B309=10,$B309=11),$M309=OFFSET($M309,-1,0)),OFFSET(N309,-1,0),INT($E309*100000)),
"그외없음"))))))</f>
        <v>Equip0002</v>
      </c>
      <c r="O309">
        <f ca="1">IF(LEN(L309)&lt;&gt;0,
  IF(OR(LEN($J309)=0,LEN($K309)=0),"세 칸 모두 입력",L309),
IF($M309="삭제","삭제",
IF(OR($M309="지정 장비",$M309="캐릭터 상자 일반등급",$M309="캐릭터 상자 영웅등급",$M309="지정 캐릭터",IF(ISERROR(FIND("지정 캐릭터 LBP",$M309)),0,1),$M309="안 지정 캐릭터 영웅등급"),1,
IF($M309="지정 캐릭터 PP",
  IF(AND(OR($B309=10,$B309=11),$M309=OFFSET($M309,-1,0)),OFFSET(O309,-1,0),
    VLOOKUP($M309,$AP:$BB,MATCH($AX$1,$AP$1:$BB$1,0),0)+INT($E309*(VLOOKUP($M309,$AP:$BB,MATCH($AY$1,$AP$1:$BB$1,0),0)-VLOOKUP($M309,$AP:$BB,MATCH($AX$1,$AP$1:$BB$1,0),0)+1))),
IF(OR($M309="안 지정 캐릭터 PP 일반등급",$M309="안 지정 캐릭터 PP 영웅등급"),
  IF(AND(OR($B309=10,$B309=11),$M309=OFFSET($M309,-1,0)),OFFSET(O309,-1,0),
    VLOOKUP($M309,$AP:$BB,MATCH($AX$1,$AP$1:$BB$1,0),0)+INT($E309*(VLOOKUP($M309,$AP:$BB,MATCH($AY$1,$AP$1:$BB$1,0),0)-VLOOKUP($M309,$AP:$BB,MATCH($AX$1,$AP$1:$BB$1,0),0)+1))),
"그외없음")))))</f>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900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ca="1">IF(OR(ISNUMBER(N309),N309="삭제",ISBLANK(N309)),"",
IF(LEFT(N309,5)="Equip",IF(MID(N309,7,1)="4","전설",""),
IF(LEFT(N309,5)="Actor",IF(MID(N309,7,1)="2","전설",""),
"그외없음")))</f>
        <v/>
      </c>
      <c r="U309" t="s">
        <v>82</v>
      </c>
      <c r="V309" t="s">
        <v>248</v>
      </c>
      <c r="W309">
        <v>1</v>
      </c>
      <c r="X309" t="s">
        <v>125</v>
      </c>
      <c r="Z309">
        <v>3200</v>
      </c>
      <c r="AA309" t="str">
        <f ca="1">IF(ISBLANK(AB309),"",
VLOOKUP(AB309,OFFSET(INDIRECT("$A:$B"),0,MATCH(AB$1&amp;"_Verify",INDIRECT("$1:$1"),0)-1),2,0)
)</f>
        <v>upn</v>
      </c>
      <c r="AB309" t="s">
        <v>92</v>
      </c>
      <c r="AC309">
        <v>82505</v>
      </c>
      <c r="AD309">
        <v>12</v>
      </c>
      <c r="AE309" t="s">
        <v>125</v>
      </c>
      <c r="AG309">
        <v>3600</v>
      </c>
      <c r="AH309" t="str">
        <f>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IF(OR(ISNUMBER(AC309),AC309="삭제",ISBLANK(AC309)),"",
IF(LEFT(AC309,5)="Equip",IF(MID(AC309,7,1)="4","전설",""),
IF(LEFT(AC309,5)="Actor",IF(MID(AC309,7,1)="2","전설",""),
"그외없음")))</f>
        <v/>
      </c>
      <c r="AJ309" t="str">
        <f>IF(ISBLANK($AB309),"",
IF(AND($B309&gt;=VLOOKUP($AB309,$AP:$AS,3,0),$B309&lt;=VLOOKUP($AB309,$AP:$AS,4,0)),"","슬롯타입이상"))</f>
        <v/>
      </c>
      <c r="AK309" t="str">
        <f>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
      </c>
      <c r="AL309">
        <v>1</v>
      </c>
      <c r="AM309" t="str">
        <f ca="1">IF(ROW()=2,AN309,OFFSET(AM309,-1,0)&amp;IF(LEN(AN309)=0,"",","&amp;AN309))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v>
      </c>
      <c r="AN309" t="str">
        <f ca="1">IF(AL309&lt;&gt;1,"",
"{"""&amp;A$1&amp;""":"&amp;A309
&amp;","""&amp;B$1&amp;""":"&amp;B309
&amp;IF(LEN(AA309)=0,"",","""&amp;AA$1&amp;""":"""&amp;AA309&amp;"""")
&amp;IF(LEN(AC309)=0,"",","""&amp;AC$1&amp;""":"""&amp;AC309&amp;"""")
&amp;IF(LEN(AD309)=0,"",","""&amp;AD$1&amp;""":"&amp;AD309)
&amp;IF(LEN(AE309)=0,"",","""&amp;AE$1&amp;""":"""&amp;AE309&amp;"""")
&amp;IF(LEN(AF309)=0,"",","""&amp;AF$1&amp;""":"&amp;AF309)
&amp;IF(LEN(AG309)=0,"",","""&amp;AG$1&amp;""":"&amp;AG309)&amp;"}")</f>
        <v>{"dy":31,"sl":7,"tp":"upn","vl":"82505","cn":12,"pt":"GO","pr":3600}</v>
      </c>
    </row>
    <row r="310" spans="1:40">
      <c r="A310">
        <v>31</v>
      </c>
      <c r="B310">
        <v>8</v>
      </c>
      <c r="C310">
        <f>IF(B310&lt;=9,0,
IF(B310=10,1,2))</f>
        <v>0</v>
      </c>
      <c r="D310">
        <f ca="1">RAND()</f>
        <v>0.21571390809234869</v>
      </c>
      <c r="E310">
        <f ca="1">RAND()</f>
        <v>0.23288212520581753</v>
      </c>
      <c r="F310">
        <f ca="1">RAND()</f>
        <v>0.15922876411240106</v>
      </c>
      <c r="G310">
        <f ca="1">RAND()</f>
        <v>0.99125658543940287</v>
      </c>
      <c r="H310">
        <f ca="1">RAND()</f>
        <v>0.18972593980618846</v>
      </c>
      <c r="I310">
        <f ca="1">RAND()</f>
        <v>0.45141221103553275</v>
      </c>
      <c r="M310" t="str">
        <f ca="1">IF(LEN(J310)&lt;&gt;0,J310,VLOOKUP(D310+$B310,$BJ:$BK,MATCH($BK$1,$BJ$1:$BK$1,0),1))</f>
        <v>삭제</v>
      </c>
      <c r="N310" t="str">
        <f ca="1">IF(LEN(K310)&lt;&gt;0,
  IF(LEN($J310)=0,"두 칸 모두 입력",
  IF($J310="지정 장비",K310,INDEX($CA:$CA,MATCH(K310,$CB:$CB,0)))),
IF($M310="삭제","삭제",
IF($M310="지정 장비",VLOOKUP($E310,OFFSET($BS:$BV,0,IF($B310=6,1,IF($B310=7,2,0))),MATCH($BV$1,OFFSET($BS$1:$BV$1,0,IF($B310=6,1,IF($B310=7,2,0))),0),1),
IF(OR($M310="캐릭터 상자 일반등급",$M310="캐릭터 상자 영웅등급"),"삭제",
IF(OR($M310="지정 캐릭터",$M310="지정 캐릭터 PP",IF(ISERROR(FIND("지정 캐릭터 LBP",$M310)),0,1)),
  IF(AND(OR($B310=10,$B310=11),$M310=OFFSET($M310,-1,0)),OFFSET(N310,-1,0),VLOOKUP($E310,$BZ:$CA,MATCH($CA$1,$BZ$1:$CA$1,0),1)),
IF(OR($M310="안 지정 캐릭터 영웅등급",$M310="안 지정 캐릭터 PP 일반등급",$M310="안 지정 캐릭터 PP 영웅등급"),
  IF(AND(OR($B310=10,$B310=11),$M310=OFFSET($M310,-1,0)),OFFSET(N310,-1,0),INT($E310*100000)),
"그외없음"))))))</f>
        <v>삭제</v>
      </c>
      <c r="O310" t="str">
        <f ca="1">IF(LEN(L310)&lt;&gt;0,
  IF(OR(LEN($J310)=0,LEN($K310)=0),"세 칸 모두 입력",L310),
IF($M310="삭제","삭제",
IF(OR($M310="지정 장비",$M310="캐릭터 상자 일반등급",$M310="캐릭터 상자 영웅등급",$M310="지정 캐릭터",IF(ISERROR(FIND("지정 캐릭터 LBP",$M310)),0,1),$M310="안 지정 캐릭터 영웅등급"),1,
IF($M310="지정 캐릭터 PP",
  IF(AND(OR($B310=10,$B310=11),$M310=OFFSET($M310,-1,0)),OFFSET(O310,-1,0),
    VLOOKUP($M310,$AP:$BB,MATCH($AX$1,$AP$1:$BB$1,0),0)+INT($E310*(VLOOKUP($M310,$AP:$BB,MATCH($AY$1,$AP$1:$BB$1,0),0)-VLOOKUP($M310,$AP:$BB,MATCH($AX$1,$AP$1:$BB$1,0),0)+1))),
IF(OR($M310="안 지정 캐릭터 PP 일반등급",$M310="안 지정 캐릭터 PP 영웅등급"),
  IF(AND(OR($B310=10,$B310=11),$M310=OFFSET($M310,-1,0)),OFFSET(O310,-1,0),
    VLOOKUP($M310,$AP:$BB,MATCH($AX$1,$AP$1:$BB$1,0),0)+INT($E310*(VLOOKUP($M310,$AP:$BB,MATCH($AY$1,$AP$1:$BB$1,0),0)-VLOOKUP($M310,$AP:$BB,MATCH($AX$1,$AP$1:$BB$1,0),0)+1))),
"그외없음")))))</f>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ca="1">IF(OR(ISNUMBER(N310),N310="삭제",ISBLANK(N310)),"",
IF(LEFT(N310,5)="Equip",IF(MID(N310,7,1)="4","전설",""),
IF(LEFT(N310,5)="Actor",IF(MID(N310,7,1)="2","전설",""),
"그외없음")))</f>
        <v/>
      </c>
      <c r="AA310" t="str">
        <f ca="1">IF(ISBLANK(AB310),"",
VLOOKUP(AB310,OFFSET(INDIRECT("$A:$B"),0,MATCH(AB$1&amp;"_Verify",INDIRECT("$1:$1"),0)-1),2,0)
)</f>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IF(OR(ISNUMBER(AC310),AC310="삭제",ISBLANK(AC310)),"",
IF(LEFT(AC310,5)="Equip",IF(MID(AC310,7,1)="4","전설",""),
IF(LEFT(AC310,5)="Actor",IF(MID(AC310,7,1)="2","전설",""),
"그외없음")))</f>
        <v/>
      </c>
      <c r="AJ310" t="str">
        <f>IF(ISBLANK($AB310),"",
IF(AND($B310&gt;=VLOOKUP($AB310,$AP:$AS,3,0),$B310&lt;=VLOOKUP($AB310,$AP:$AS,4,0)),"","슬롯타입이상"))</f>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ca="1">IF(ROW()=2,AN310,OFFSET(AM310,-1,0)&amp;IF(LEN(AN310)=0,"",","&amp;AN310))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v>
      </c>
      <c r="AN310" t="str">
        <f ca="1">IF(AL310&lt;&gt;1,"",
"{"""&amp;A$1&amp;""":"&amp;A310
&amp;","""&amp;B$1&amp;""":"&amp;B310
&amp;IF(LEN(AA310)=0,"",","""&amp;AA$1&amp;""":"""&amp;AA310&amp;"""")
&amp;IF(LEN(AC310)=0,"",","""&amp;AC$1&amp;""":"""&amp;AC310&amp;"""")
&amp;IF(LEN(AD310)=0,"",","""&amp;AD$1&amp;""":"&amp;AD310)
&amp;IF(LEN(AE310)=0,"",","""&amp;AE$1&amp;""":"""&amp;AE310&amp;"""")
&amp;IF(LEN(AF310)=0,"",","""&amp;AF$1&amp;""":"&amp;AF310)
&amp;IF(LEN(AG310)=0,"",","""&amp;AG$1&amp;""":"&amp;AG310)&amp;"}")</f>
        <v>{"dy":31,"sl":8}</v>
      </c>
    </row>
    <row r="311" spans="1:40">
      <c r="A311">
        <v>31</v>
      </c>
      <c r="B311">
        <v>9</v>
      </c>
      <c r="C311">
        <f>IF(B311&lt;=9,0,
IF(B311=10,1,2))</f>
        <v>0</v>
      </c>
      <c r="D311">
        <f ca="1">RAND()</f>
        <v>0.27034624812633712</v>
      </c>
      <c r="E311">
        <f ca="1">RAND()</f>
        <v>0.63820521301601729</v>
      </c>
      <c r="F311">
        <f ca="1">RAND()</f>
        <v>0.63082896659789467</v>
      </c>
      <c r="G311">
        <f ca="1">RAND()</f>
        <v>0.65475856507967334</v>
      </c>
      <c r="H311">
        <f ca="1">RAND()</f>
        <v>0.32698337733003291</v>
      </c>
      <c r="I311">
        <f ca="1">RAND()</f>
        <v>0.26540123377427549</v>
      </c>
      <c r="M311" t="str">
        <f ca="1">IF(LEN(J311)&lt;&gt;0,J311,VLOOKUP(D311+$B311,$BJ:$BK,MATCH($BK$1,$BJ$1:$BK$1,0),1))</f>
        <v>삭제</v>
      </c>
      <c r="N311" t="str">
        <f ca="1">IF(LEN(K311)&lt;&gt;0,
  IF(LEN($J311)=0,"두 칸 모두 입력",
  IF($J311="지정 장비",K311,INDEX($CA:$CA,MATCH(K311,$CB:$CB,0)))),
IF($M311="삭제","삭제",
IF($M311="지정 장비",VLOOKUP($E311,OFFSET($BS:$BV,0,IF($B311=6,1,IF($B311=7,2,0))),MATCH($BV$1,OFFSET($BS$1:$BV$1,0,IF($B311=6,1,IF($B311=7,2,0))),0),1),
IF(OR($M311="캐릭터 상자 일반등급",$M311="캐릭터 상자 영웅등급"),"삭제",
IF(OR($M311="지정 캐릭터",$M311="지정 캐릭터 PP",IF(ISERROR(FIND("지정 캐릭터 LBP",$M311)),0,1)),
  IF(AND(OR($B311=10,$B311=11),$M311=OFFSET($M311,-1,0)),OFFSET(N311,-1,0),VLOOKUP($E311,$BZ:$CA,MATCH($CA$1,$BZ$1:$CA$1,0),1)),
IF(OR($M311="안 지정 캐릭터 영웅등급",$M311="안 지정 캐릭터 PP 일반등급",$M311="안 지정 캐릭터 PP 영웅등급"),
  IF(AND(OR($B311=10,$B311=11),$M311=OFFSET($M311,-1,0)),OFFSET(N311,-1,0),INT($E311*100000)),
"그외없음"))))))</f>
        <v>삭제</v>
      </c>
      <c r="O311" t="str">
        <f ca="1">IF(LEN(L311)&lt;&gt;0,
  IF(OR(LEN($J311)=0,LEN($K311)=0),"세 칸 모두 입력",L311),
IF($M311="삭제","삭제",
IF(OR($M311="지정 장비",$M311="캐릭터 상자 일반등급",$M311="캐릭터 상자 영웅등급",$M311="지정 캐릭터",IF(ISERROR(FIND("지정 캐릭터 LBP",$M311)),0,1),$M311="안 지정 캐릭터 영웅등급"),1,
IF($M311="지정 캐릭터 PP",
  IF(AND(OR($B311=10,$B311=11),$M311=OFFSET($M311,-1,0)),OFFSET(O311,-1,0),
    VLOOKUP($M311,$AP:$BB,MATCH($AX$1,$AP$1:$BB$1,0),0)+INT($E311*(VLOOKUP($M311,$AP:$BB,MATCH($AY$1,$AP$1:$BB$1,0),0)-VLOOKUP($M311,$AP:$BB,MATCH($AX$1,$AP$1:$BB$1,0),0)+1))),
IF(OR($M311="안 지정 캐릭터 PP 일반등급",$M311="안 지정 캐릭터 PP 영웅등급"),
  IF(AND(OR($B311=10,$B311=11),$M311=OFFSET($M311,-1,0)),OFFSET(O311,-1,0),
    VLOOKUP($M311,$AP:$BB,MATCH($AX$1,$AP$1:$BB$1,0),0)+INT($E311*(VLOOKUP($M311,$AP:$BB,MATCH($AY$1,$AP$1:$BB$1,0),0)-VLOOKUP($M311,$AP:$BB,MATCH($AX$1,$AP$1:$BB$1,0),0)+1))),
"그외없음")))))</f>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ca="1">IF(OR(ISNUMBER(N311),N311="삭제",ISBLANK(N311)),"",
IF(LEFT(N311,5)="Equip",IF(MID(N311,7,1)="4","전설",""),
IF(LEFT(N311,5)="Actor",IF(MID(N311,7,1)="2","전설",""),
"그외없음")))</f>
        <v/>
      </c>
      <c r="AA311" t="str">
        <f ca="1">IF(ISBLANK(AB311),"",
VLOOKUP(AB311,OFFSET(INDIRECT("$A:$B"),0,MATCH(AB$1&amp;"_Verify",INDIRECT("$1:$1"),0)-1),2,0)
)</f>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IF(OR(ISNUMBER(AC311),AC311="삭제",ISBLANK(AC311)),"",
IF(LEFT(AC311,5)="Equip",IF(MID(AC311,7,1)="4","전설",""),
IF(LEFT(AC311,5)="Actor",IF(MID(AC311,7,1)="2","전설",""),
"그외없음")))</f>
        <v/>
      </c>
      <c r="AJ311" t="str">
        <f>IF(ISBLANK($AB311),"",
IF(AND($B311&gt;=VLOOKUP($AB311,$AP:$AS,3,0),$B311&lt;=VLOOKUP($AB311,$AP:$AS,4,0)),"","슬롯타입이상"))</f>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ca="1">IF(ROW()=2,AN311,OFFSET(AM311,-1,0)&amp;IF(LEN(AN311)=0,"",","&amp;AN311))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v>
      </c>
      <c r="AN311" t="str">
        <f ca="1">IF(AL311&lt;&gt;1,"",
"{"""&amp;A$1&amp;""":"&amp;A311
&amp;","""&amp;B$1&amp;""":"&amp;B311
&amp;IF(LEN(AA311)=0,"",","""&amp;AA$1&amp;""":"""&amp;AA311&amp;"""")
&amp;IF(LEN(AC311)=0,"",","""&amp;AC$1&amp;""":"""&amp;AC311&amp;"""")
&amp;IF(LEN(AD311)=0,"",","""&amp;AD$1&amp;""":"&amp;AD311)
&amp;IF(LEN(AE311)=0,"",","""&amp;AE$1&amp;""":"""&amp;AE311&amp;"""")
&amp;IF(LEN(AF311)=0,"",","""&amp;AF$1&amp;""":"&amp;AF311)
&amp;IF(LEN(AG311)=0,"",","""&amp;AG$1&amp;""":"&amp;AG311)&amp;"}")</f>
        <v>{"dy":31,"sl":9}</v>
      </c>
    </row>
    <row r="312" spans="1:40">
      <c r="A312">
        <v>1</v>
      </c>
      <c r="B312">
        <v>10</v>
      </c>
      <c r="C312">
        <f>IF(B312&lt;=9,0,
IF(B312=10,1,2))</f>
        <v>1</v>
      </c>
      <c r="D312">
        <f ca="1">RAND()</f>
        <v>0.3649826213776427</v>
      </c>
      <c r="E312">
        <f ca="1">RAND()</f>
        <v>0.93644106620993584</v>
      </c>
      <c r="F312">
        <f ca="1">RAND()</f>
        <v>0.40611000789683238</v>
      </c>
      <c r="G312">
        <f ca="1">RAND()</f>
        <v>0.8330969248096346</v>
      </c>
      <c r="H312">
        <f ca="1">RAND()</f>
        <v>0.87122793681833088</v>
      </c>
      <c r="I312">
        <f ca="1">RAND()</f>
        <v>9.4323085585062971E-3</v>
      </c>
      <c r="M312" t="str">
        <f ca="1">IF(LEN(J312)&lt;&gt;0,J312,VLOOKUP(D312+$B312,$BJ:$BK,MATCH($BK$1,$BJ$1:$BK$1,0),1))</f>
        <v>삭제</v>
      </c>
      <c r="N312" t="str">
        <f ca="1">IF(LEN(K312)&lt;&gt;0,
  IF(LEN($J312)=0,"두 칸 모두 입력",
  IF($J312="지정 장비",K312,INDEX($CA:$CA,MATCH(K312,$CB:$CB,0)))),
IF($M312="삭제","삭제",
IF($M312="지정 장비",VLOOKUP($E312,OFFSET($BS:$BV,0,IF($B312=6,1,IF($B312=7,2,0))),MATCH($BV$1,OFFSET($BS$1:$BV$1,0,IF($B312=6,1,IF($B312=7,2,0))),0),1),
IF(OR($M312="캐릭터 상자 일반등급",$M312="캐릭터 상자 영웅등급"),"삭제",
IF(OR($M312="지정 캐릭터",$M312="지정 캐릭터 PP",IF(ISERROR(FIND("지정 캐릭터 LBP",$M312)),0,1)),
  IF(AND(OR($B312=10,$B312=11),$M312=OFFSET($M312,-1,0)),OFFSET(N312,-1,0),VLOOKUP($E312,$BZ:$CA,MATCH($CA$1,$BZ$1:$CA$1,0),1)),
IF(OR($M312="안 지정 캐릭터 영웅등급",$M312="안 지정 캐릭터 PP 일반등급",$M312="안 지정 캐릭터 PP 영웅등급"),
  IF(AND(OR($B312=10,$B312=11),$M312=OFFSET($M312,-1,0)),OFFSET(N312,-1,0),INT($E312*100000)),
"그외없음"))))))</f>
        <v>삭제</v>
      </c>
      <c r="O312" t="str">
        <f ca="1">IF(LEN(L312)&lt;&gt;0,
  IF(OR(LEN($J312)=0,LEN($K312)=0),"세 칸 모두 입력",L312),
IF($M312="삭제","삭제",
IF(OR($M312="지정 장비",$M312="캐릭터 상자 일반등급",$M312="캐릭터 상자 영웅등급",$M312="지정 캐릭터",IF(ISERROR(FIND("지정 캐릭터 LBP",$M312)),0,1),$M312="안 지정 캐릭터 영웅등급"),1,
IF($M312="지정 캐릭터 PP",
  IF(AND(OR($B312=10,$B312=11),$M312=OFFSET($M312,-1,0)),OFFSET(O312,-1,0),
    VLOOKUP($M312,$AP:$BB,MATCH($AX$1,$AP$1:$BB$1,0),0)+INT($E312*(VLOOKUP($M312,$AP:$BB,MATCH($AY$1,$AP$1:$BB$1,0),0)-VLOOKUP($M312,$AP:$BB,MATCH($AX$1,$AP$1:$BB$1,0),0)+1))),
IF(OR($M312="안 지정 캐릭터 PP 일반등급",$M312="안 지정 캐릭터 PP 영웅등급"),
  IF(AND(OR($B312=10,$B312=11),$M312=OFFSET($M312,-1,0)),OFFSET(O312,-1,0),
    VLOOKUP($M312,$AP:$BB,MATCH($AX$1,$AP$1:$BB$1,0),0)+INT($E312*(VLOOKUP($M312,$AP:$BB,MATCH($AY$1,$AP$1:$BB$1,0),0)-VLOOKUP($M312,$AP:$BB,MATCH($AX$1,$AP$1:$BB$1,0),0)+1))),
"그외없음")))))</f>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ca="1">IF(OR(ISNUMBER(N312),N312="삭제",ISBLANK(N312)),"",
IF(LEFT(N312,5)="Equip",IF(MID(N312,7,1)="4","전설",""),
IF(LEFT(N312,5)="Actor",IF(MID(N312,7,1)="2","전설",""),
"그외없음")))</f>
        <v/>
      </c>
      <c r="AA312" t="str">
        <f ca="1">IF(ISBLANK(AB312),"",
VLOOKUP(AB312,OFFSET(INDIRECT("$A:$B"),0,MATCH(AB$1&amp;"_Verify",INDIRECT("$1:$1"),0)-1),2,0)
)</f>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IF(OR(ISNUMBER(AC312),AC312="삭제",ISBLANK(AC312)),"",
IF(LEFT(AC312,5)="Equip",IF(MID(AC312,7,1)="4","전설",""),
IF(LEFT(AC312,5)="Actor",IF(MID(AC312,7,1)="2","전설",""),
"그외없음")))</f>
        <v/>
      </c>
      <c r="AJ312" t="str">
        <f>IF(ISBLANK($AB312),"",
IF(AND($B312&gt;=VLOOKUP($AB312,$AP:$AS,3,0),$B312&lt;=VLOOKUP($AB312,$AP:$AS,4,0)),"","슬롯타입이상"))</f>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ca="1">IF(ROW()=2,AN312,OFFSET(AM312,-1,0)&amp;IF(LEN(AN312)=0,"",","&amp;AN312))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v>
      </c>
      <c r="AN312" t="str">
        <f ca="1">IF(AL312&lt;&gt;1,"",
"{"""&amp;A$1&amp;""":"&amp;A312
&amp;","""&amp;B$1&amp;""":"&amp;B312
&amp;IF(LEN(AA312)=0,"",","""&amp;AA$1&amp;""":"""&amp;AA312&amp;"""")
&amp;IF(LEN(AC312)=0,"",","""&amp;AC$1&amp;""":"""&amp;AC312&amp;"""")
&amp;IF(LEN(AD312)=0,"",","""&amp;AD$1&amp;""":"&amp;AD312)
&amp;IF(LEN(AE312)=0,"",","""&amp;AE$1&amp;""":"""&amp;AE312&amp;"""")
&amp;IF(LEN(AF312)=0,"",","""&amp;AF$1&amp;""":"&amp;AF312)
&amp;IF(LEN(AG312)=0,"",","""&amp;AG$1&amp;""":"&amp;AG312)&amp;"}")</f>
        <v>{"dy":1,"sl":10}</v>
      </c>
    </row>
    <row r="313" spans="1:40">
      <c r="A313">
        <v>2</v>
      </c>
      <c r="B313">
        <v>10</v>
      </c>
      <c r="C313">
        <f>IF(B313&lt;=9,0,
IF(B313=10,1,2))</f>
        <v>1</v>
      </c>
      <c r="D313">
        <f ca="1">RAND()</f>
        <v>6.0961986350333119E-2</v>
      </c>
      <c r="E313">
        <f ca="1">RAND()</f>
        <v>0.22243244228001469</v>
      </c>
      <c r="F313">
        <f ca="1">RAND()</f>
        <v>0.31967354606089637</v>
      </c>
      <c r="G313">
        <f ca="1">RAND()</f>
        <v>5.0327734246741529E-2</v>
      </c>
      <c r="H313">
        <f ca="1">RAND()</f>
        <v>0.73153474213665015</v>
      </c>
      <c r="I313">
        <f ca="1">RAND()</f>
        <v>0.3641948154199911</v>
      </c>
      <c r="M313" t="str">
        <f ca="1">IF(LEN(J313)&lt;&gt;0,J313,VLOOKUP(D313+$B313,$BJ:$BK,MATCH($BK$1,$BJ$1:$BK$1,0),1))</f>
        <v>삭제</v>
      </c>
      <c r="N313" t="str">
        <f ca="1">IF(LEN(K313)&lt;&gt;0,
  IF(LEN($J313)=0,"두 칸 모두 입력",
  IF($J313="지정 장비",K313,INDEX($CA:$CA,MATCH(K313,$CB:$CB,0)))),
IF($M313="삭제","삭제",
IF($M313="지정 장비",VLOOKUP($E313,OFFSET($BS:$BV,0,IF($B313=6,1,IF($B313=7,2,0))),MATCH($BV$1,OFFSET($BS$1:$BV$1,0,IF($B313=6,1,IF($B313=7,2,0))),0),1),
IF(OR($M313="캐릭터 상자 일반등급",$M313="캐릭터 상자 영웅등급"),"삭제",
IF(OR($M313="지정 캐릭터",$M313="지정 캐릭터 PP",IF(ISERROR(FIND("지정 캐릭터 LBP",$M313)),0,1)),
  IF(AND(OR($B313=10,$B313=11),$M313=OFFSET($M313,-1,0)),OFFSET(N313,-1,0),VLOOKUP($E313,$BZ:$CA,MATCH($CA$1,$BZ$1:$CA$1,0),1)),
IF(OR($M313="안 지정 캐릭터 영웅등급",$M313="안 지정 캐릭터 PP 일반등급",$M313="안 지정 캐릭터 PP 영웅등급"),
  IF(AND(OR($B313=10,$B313=11),$M313=OFFSET($M313,-1,0)),OFFSET(N313,-1,0),INT($E313*100000)),
"그외없음"))))))</f>
        <v>삭제</v>
      </c>
      <c r="O313" t="str">
        <f ca="1">IF(LEN(L313)&lt;&gt;0,
  IF(OR(LEN($J313)=0,LEN($K313)=0),"세 칸 모두 입력",L313),
IF($M313="삭제","삭제",
IF(OR($M313="지정 장비",$M313="캐릭터 상자 일반등급",$M313="캐릭터 상자 영웅등급",$M313="지정 캐릭터",IF(ISERROR(FIND("지정 캐릭터 LBP",$M313)),0,1),$M313="안 지정 캐릭터 영웅등급"),1,
IF($M313="지정 캐릭터 PP",
  IF(AND(OR($B313=10,$B313=11),$M313=OFFSET($M313,-1,0)),OFFSET(O313,-1,0),
    VLOOKUP($M313,$AP:$BB,MATCH($AX$1,$AP$1:$BB$1,0),0)+INT($E313*(VLOOKUP($M313,$AP:$BB,MATCH($AY$1,$AP$1:$BB$1,0),0)-VLOOKUP($M313,$AP:$BB,MATCH($AX$1,$AP$1:$BB$1,0),0)+1))),
IF(OR($M313="안 지정 캐릭터 PP 일반등급",$M313="안 지정 캐릭터 PP 영웅등급"),
  IF(AND(OR($B313=10,$B313=11),$M313=OFFSET($M313,-1,0)),OFFSET(O313,-1,0),
    VLOOKUP($M313,$AP:$BB,MATCH($AX$1,$AP$1:$BB$1,0),0)+INT($E313*(VLOOKUP($M313,$AP:$BB,MATCH($AY$1,$AP$1:$BB$1,0),0)-VLOOKUP($M313,$AP:$BB,MATCH($AX$1,$AP$1:$BB$1,0),0)+1))),
"그외없음")))))</f>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ca="1">IF(OR(ISNUMBER(N313),N313="삭제",ISBLANK(N313)),"",
IF(LEFT(N313,5)="Equip",IF(MID(N313,7,1)="4","전설",""),
IF(LEFT(N313,5)="Actor",IF(MID(N313,7,1)="2","전설",""),
"그외없음")))</f>
        <v/>
      </c>
      <c r="AA313" t="str">
        <f ca="1">IF(ISBLANK(AB313),"",
VLOOKUP(AB313,OFFSET(INDIRECT("$A:$B"),0,MATCH(AB$1&amp;"_Verify",INDIRECT("$1:$1"),0)-1),2,0)
)</f>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IF(OR(ISNUMBER(AC313),AC313="삭제",ISBLANK(AC313)),"",
IF(LEFT(AC313,5)="Equip",IF(MID(AC313,7,1)="4","전설",""),
IF(LEFT(AC313,5)="Actor",IF(MID(AC313,7,1)="2","전설",""),
"그외없음")))</f>
        <v/>
      </c>
      <c r="AJ313" t="str">
        <f>IF(ISBLANK($AB313),"",
IF(AND($B313&gt;=VLOOKUP($AB313,$AP:$AS,3,0),$B313&lt;=VLOOKUP($AB313,$AP:$AS,4,0)),"","슬롯타입이상"))</f>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ca="1">IF(ROW()=2,AN313,OFFSET(AM313,-1,0)&amp;IF(LEN(AN313)=0,"",","&amp;AN313))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v>
      </c>
      <c r="AN313" t="str">
        <f ca="1">IF(AL313&lt;&gt;1,"",
"{"""&amp;A$1&amp;""":"&amp;A313
&amp;","""&amp;B$1&amp;""":"&amp;B313
&amp;IF(LEN(AA313)=0,"",","""&amp;AA$1&amp;""":"""&amp;AA313&amp;"""")
&amp;IF(LEN(AC313)=0,"",","""&amp;AC$1&amp;""":"""&amp;AC313&amp;"""")
&amp;IF(LEN(AD313)=0,"",","""&amp;AD$1&amp;""":"&amp;AD313)
&amp;IF(LEN(AE313)=0,"",","""&amp;AE$1&amp;""":"""&amp;AE313&amp;"""")
&amp;IF(LEN(AF313)=0,"",","""&amp;AF$1&amp;""":"&amp;AF313)
&amp;IF(LEN(AG313)=0,"",","""&amp;AG$1&amp;""":"&amp;AG313)&amp;"}")</f>
        <v>{"dy":2,"sl":10}</v>
      </c>
    </row>
    <row r="314" spans="1:40">
      <c r="A314">
        <v>3</v>
      </c>
      <c r="B314">
        <v>10</v>
      </c>
      <c r="C314">
        <f>IF(B314&lt;=9,0,
IF(B314=10,1,2))</f>
        <v>1</v>
      </c>
      <c r="D314">
        <f ca="1">RAND()</f>
        <v>0.78868623845394314</v>
      </c>
      <c r="E314">
        <f ca="1">RAND()</f>
        <v>0.77533629777784585</v>
      </c>
      <c r="F314">
        <f ca="1">RAND()</f>
        <v>0.58944872417719374</v>
      </c>
      <c r="G314">
        <f ca="1">RAND()</f>
        <v>0.81608606021686714</v>
      </c>
      <c r="H314">
        <f ca="1">RAND()</f>
        <v>0.40066557404321013</v>
      </c>
      <c r="I314">
        <f ca="1">RAND()</f>
        <v>0.72916924081718226</v>
      </c>
      <c r="M314" t="str">
        <f ca="1">IF(LEN(J314)&lt;&gt;0,J314,VLOOKUP(D314+$B314,$BJ:$BK,MATCH($BK$1,$BJ$1:$BK$1,0),1))</f>
        <v>삭제</v>
      </c>
      <c r="N314" t="str">
        <f ca="1">IF(LEN(K314)&lt;&gt;0,
  IF(LEN($J314)=0,"두 칸 모두 입력",
  IF($J314="지정 장비",K314,INDEX($CA:$CA,MATCH(K314,$CB:$CB,0)))),
IF($M314="삭제","삭제",
IF($M314="지정 장비",VLOOKUP($E314,OFFSET($BS:$BV,0,IF($B314=6,1,IF($B314=7,2,0))),MATCH($BV$1,OFFSET($BS$1:$BV$1,0,IF($B314=6,1,IF($B314=7,2,0))),0),1),
IF(OR($M314="캐릭터 상자 일반등급",$M314="캐릭터 상자 영웅등급"),"삭제",
IF(OR($M314="지정 캐릭터",$M314="지정 캐릭터 PP",IF(ISERROR(FIND("지정 캐릭터 LBP",$M314)),0,1)),
  IF(AND(OR($B314=10,$B314=11),$M314=OFFSET($M314,-1,0)),OFFSET(N314,-1,0),VLOOKUP($E314,$BZ:$CA,MATCH($CA$1,$BZ$1:$CA$1,0),1)),
IF(OR($M314="안 지정 캐릭터 영웅등급",$M314="안 지정 캐릭터 PP 일반등급",$M314="안 지정 캐릭터 PP 영웅등급"),
  IF(AND(OR($B314=10,$B314=11),$M314=OFFSET($M314,-1,0)),OFFSET(N314,-1,0),INT($E314*100000)),
"그외없음"))))))</f>
        <v>삭제</v>
      </c>
      <c r="O314" t="str">
        <f ca="1">IF(LEN(L314)&lt;&gt;0,
  IF(OR(LEN($J314)=0,LEN($K314)=0),"세 칸 모두 입력",L314),
IF($M314="삭제","삭제",
IF(OR($M314="지정 장비",$M314="캐릭터 상자 일반등급",$M314="캐릭터 상자 영웅등급",$M314="지정 캐릭터",IF(ISERROR(FIND("지정 캐릭터 LBP",$M314)),0,1),$M314="안 지정 캐릭터 영웅등급"),1,
IF($M314="지정 캐릭터 PP",
  IF(AND(OR($B314=10,$B314=11),$M314=OFFSET($M314,-1,0)),OFFSET(O314,-1,0),
    VLOOKUP($M314,$AP:$BB,MATCH($AX$1,$AP$1:$BB$1,0),0)+INT($E314*(VLOOKUP($M314,$AP:$BB,MATCH($AY$1,$AP$1:$BB$1,0),0)-VLOOKUP($M314,$AP:$BB,MATCH($AX$1,$AP$1:$BB$1,0),0)+1))),
IF(OR($M314="안 지정 캐릭터 PP 일반등급",$M314="안 지정 캐릭터 PP 영웅등급"),
  IF(AND(OR($B314=10,$B314=11),$M314=OFFSET($M314,-1,0)),OFFSET(O314,-1,0),
    VLOOKUP($M314,$AP:$BB,MATCH($AX$1,$AP$1:$BB$1,0),0)+INT($E314*(VLOOKUP($M314,$AP:$BB,MATCH($AY$1,$AP$1:$BB$1,0),0)-VLOOKUP($M314,$AP:$BB,MATCH($AX$1,$AP$1:$BB$1,0),0)+1))),
"그외없음")))))</f>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ca="1">IF(OR(ISNUMBER(N314),N314="삭제",ISBLANK(N314)),"",
IF(LEFT(N314,5)="Equip",IF(MID(N314,7,1)="4","전설",""),
IF(LEFT(N314,5)="Actor",IF(MID(N314,7,1)="2","전설",""),
"그외없음")))</f>
        <v/>
      </c>
      <c r="AA314" t="str">
        <f ca="1">IF(ISBLANK(AB314),"",
VLOOKUP(AB314,OFFSET(INDIRECT("$A:$B"),0,MATCH(AB$1&amp;"_Verify",INDIRECT("$1:$1"),0)-1),2,0)
)</f>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IF(OR(ISNUMBER(AC314),AC314="삭제",ISBLANK(AC314)),"",
IF(LEFT(AC314,5)="Equip",IF(MID(AC314,7,1)="4","전설",""),
IF(LEFT(AC314,5)="Actor",IF(MID(AC314,7,1)="2","전설",""),
"그외없음")))</f>
        <v/>
      </c>
      <c r="AJ314" t="str">
        <f>IF(ISBLANK($AB314),"",
IF(AND($B314&gt;=VLOOKUP($AB314,$AP:$AS,3,0),$B314&lt;=VLOOKUP($AB314,$AP:$AS,4,0)),"","슬롯타입이상"))</f>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ca="1">IF(ROW()=2,AN314,OFFSET(AM314,-1,0)&amp;IF(LEN(AN314)=0,"",","&amp;AN314))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v>
      </c>
      <c r="AN314" t="str">
        <f ca="1">IF(AL314&lt;&gt;1,"",
"{"""&amp;A$1&amp;""":"&amp;A314
&amp;","""&amp;B$1&amp;""":"&amp;B314
&amp;IF(LEN(AA314)=0,"",","""&amp;AA$1&amp;""":"""&amp;AA314&amp;"""")
&amp;IF(LEN(AC314)=0,"",","""&amp;AC$1&amp;""":"""&amp;AC314&amp;"""")
&amp;IF(LEN(AD314)=0,"",","""&amp;AD$1&amp;""":"&amp;AD314)
&amp;IF(LEN(AE314)=0,"",","""&amp;AE$1&amp;""":"""&amp;AE314&amp;"""")
&amp;IF(LEN(AF314)=0,"",","""&amp;AF$1&amp;""":"&amp;AF314)
&amp;IF(LEN(AG314)=0,"",","""&amp;AG$1&amp;""":"&amp;AG314)&amp;"}")</f>
        <v>{"dy":3,"sl":10}</v>
      </c>
    </row>
    <row r="315" spans="1:40">
      <c r="A315">
        <v>4</v>
      </c>
      <c r="B315">
        <v>10</v>
      </c>
      <c r="C315">
        <f>IF(B315&lt;=9,0,
IF(B315=10,1,2))</f>
        <v>1</v>
      </c>
      <c r="D315">
        <f ca="1">RAND()</f>
        <v>0.8198128732337191</v>
      </c>
      <c r="E315">
        <f ca="1">RAND()</f>
        <v>0.35215519465778611</v>
      </c>
      <c r="F315">
        <f ca="1">RAND()</f>
        <v>6.0485019850248234E-3</v>
      </c>
      <c r="G315">
        <f ca="1">RAND()</f>
        <v>0.73098293230819744</v>
      </c>
      <c r="H315">
        <f ca="1">RAND()</f>
        <v>0.85203487675609191</v>
      </c>
      <c r="I315">
        <f ca="1">RAND()</f>
        <v>0.23732629059334387</v>
      </c>
      <c r="M315" t="str">
        <f ca="1">IF(LEN(J315)&lt;&gt;0,J315,VLOOKUP(D315+$B315,$BJ:$BK,MATCH($BK$1,$BJ$1:$BK$1,0),1))</f>
        <v>삭제</v>
      </c>
      <c r="N315" t="str">
        <f ca="1">IF(LEN(K315)&lt;&gt;0,
  IF(LEN($J315)=0,"두 칸 모두 입력",
  IF($J315="지정 장비",K315,INDEX($CA:$CA,MATCH(K315,$CB:$CB,0)))),
IF($M315="삭제","삭제",
IF($M315="지정 장비",VLOOKUP($E315,OFFSET($BS:$BV,0,IF($B315=6,1,IF($B315=7,2,0))),MATCH($BV$1,OFFSET($BS$1:$BV$1,0,IF($B315=6,1,IF($B315=7,2,0))),0),1),
IF(OR($M315="캐릭터 상자 일반등급",$M315="캐릭터 상자 영웅등급"),"삭제",
IF(OR($M315="지정 캐릭터",$M315="지정 캐릭터 PP",IF(ISERROR(FIND("지정 캐릭터 LBP",$M315)),0,1)),
  IF(AND(OR($B315=10,$B315=11),$M315=OFFSET($M315,-1,0)),OFFSET(N315,-1,0),VLOOKUP($E315,$BZ:$CA,MATCH($CA$1,$BZ$1:$CA$1,0),1)),
IF(OR($M315="안 지정 캐릭터 영웅등급",$M315="안 지정 캐릭터 PP 일반등급",$M315="안 지정 캐릭터 PP 영웅등급"),
  IF(AND(OR($B315=10,$B315=11),$M315=OFFSET($M315,-1,0)),OFFSET(N315,-1,0),INT($E315*100000)),
"그외없음"))))))</f>
        <v>삭제</v>
      </c>
      <c r="O315" t="str">
        <f ca="1">IF(LEN(L315)&lt;&gt;0,
  IF(OR(LEN($J315)=0,LEN($K315)=0),"세 칸 모두 입력",L315),
IF($M315="삭제","삭제",
IF(OR($M315="지정 장비",$M315="캐릭터 상자 일반등급",$M315="캐릭터 상자 영웅등급",$M315="지정 캐릭터",IF(ISERROR(FIND("지정 캐릭터 LBP",$M315)),0,1),$M315="안 지정 캐릭터 영웅등급"),1,
IF($M315="지정 캐릭터 PP",
  IF(AND(OR($B315=10,$B315=11),$M315=OFFSET($M315,-1,0)),OFFSET(O315,-1,0),
    VLOOKUP($M315,$AP:$BB,MATCH($AX$1,$AP$1:$BB$1,0),0)+INT($E315*(VLOOKUP($M315,$AP:$BB,MATCH($AY$1,$AP$1:$BB$1,0),0)-VLOOKUP($M315,$AP:$BB,MATCH($AX$1,$AP$1:$BB$1,0),0)+1))),
IF(OR($M315="안 지정 캐릭터 PP 일반등급",$M315="안 지정 캐릭터 PP 영웅등급"),
  IF(AND(OR($B315=10,$B315=11),$M315=OFFSET($M315,-1,0)),OFFSET(O315,-1,0),
    VLOOKUP($M315,$AP:$BB,MATCH($AX$1,$AP$1:$BB$1,0),0)+INT($E315*(VLOOKUP($M315,$AP:$BB,MATCH($AY$1,$AP$1:$BB$1,0),0)-VLOOKUP($M315,$AP:$BB,MATCH($AX$1,$AP$1:$BB$1,0),0)+1))),
"그외없음")))))</f>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ca="1">IF(OR(ISNUMBER(N315),N315="삭제",ISBLANK(N315)),"",
IF(LEFT(N315,5)="Equip",IF(MID(N315,7,1)="4","전설",""),
IF(LEFT(N315,5)="Actor",IF(MID(N315,7,1)="2","전설",""),
"그외없음")))</f>
        <v/>
      </c>
      <c r="AA315" t="str">
        <f ca="1">IF(ISBLANK(AB315),"",
VLOOKUP(AB315,OFFSET(INDIRECT("$A:$B"),0,MATCH(AB$1&amp;"_Verify",INDIRECT("$1:$1"),0)-1),2,0)
)</f>
        <v>fc</v>
      </c>
      <c r="AB315" t="s">
        <v>85</v>
      </c>
      <c r="AC315" t="s">
        <v>505</v>
      </c>
      <c r="AD315">
        <v>1</v>
      </c>
      <c r="AE315" t="s">
        <v>129</v>
      </c>
      <c r="AF315">
        <v>239</v>
      </c>
      <c r="AG315">
        <v>119</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IF(OR(ISNUMBER(AC315),AC315="삭제",ISBLANK(AC315)),"",
IF(LEFT(AC315,5)="Equip",IF(MID(AC315,7,1)="4","전설",""),
IF(LEFT(AC315,5)="Actor",IF(MID(AC315,7,1)="2","전설",""),
"그외없음")))</f>
        <v/>
      </c>
      <c r="AJ315" t="str">
        <f>IF(ISBLANK($AB315),"",
IF(AND($B315&gt;=VLOOKUP($AB315,$AP:$AS,3,0),$B315&lt;=VLOOKUP($AB315,$AP:$AS,4,0)),"","슬롯타입이상"))</f>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미네락</v>
      </c>
      <c r="AL315">
        <v>1</v>
      </c>
      <c r="AM315" t="str">
        <f ca="1">IF(ROW()=2,AN315,OFFSET(AM315,-1,0)&amp;IF(LEN(AN315)=0,"",","&amp;AN315))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v>
      </c>
      <c r="AN315" t="str">
        <f ca="1">IF(AL315&lt;&gt;1,"",
"{"""&amp;A$1&amp;""":"&amp;A315
&amp;","""&amp;B$1&amp;""":"&amp;B315
&amp;IF(LEN(AA315)=0,"",","""&amp;AA$1&amp;""":"""&amp;AA315&amp;"""")
&amp;IF(LEN(AC315)=0,"",","""&amp;AC$1&amp;""":"""&amp;AC315&amp;"""")
&amp;IF(LEN(AD315)=0,"",","""&amp;AD$1&amp;""":"&amp;AD315)
&amp;IF(LEN(AE315)=0,"",","""&amp;AE$1&amp;""":"""&amp;AE315&amp;"""")
&amp;IF(LEN(AF315)=0,"",","""&amp;AF$1&amp;""":"&amp;AF315)
&amp;IF(LEN(AG315)=0,"",","""&amp;AG$1&amp;""":"&amp;AG315)&amp;"}")</f>
        <v>{"dy":4,"sl":10,"tp":"fc","vl":"Actor2120","cn":1,"pt":"DI","pp":239,"pr":119}</v>
      </c>
    </row>
    <row r="316" spans="1:40">
      <c r="A316">
        <v>5</v>
      </c>
      <c r="B316">
        <v>10</v>
      </c>
      <c r="C316">
        <f>IF(B316&lt;=9,0,
IF(B316=10,1,2))</f>
        <v>1</v>
      </c>
      <c r="D316">
        <f ca="1">RAND()</f>
        <v>0.24734297360596069</v>
      </c>
      <c r="E316">
        <f ca="1">RAND()</f>
        <v>0.87821724537675128</v>
      </c>
      <c r="F316">
        <f ca="1">RAND()</f>
        <v>0.41233067428659542</v>
      </c>
      <c r="G316">
        <f ca="1">RAND()</f>
        <v>0.15632717590158296</v>
      </c>
      <c r="H316">
        <f ca="1">RAND()</f>
        <v>4.2714853791991692E-2</v>
      </c>
      <c r="I316">
        <f ca="1">RAND()</f>
        <v>0.8171522244384386</v>
      </c>
      <c r="M316" t="str">
        <f ca="1">IF(LEN(J316)&lt;&gt;0,J316,VLOOKUP(D316+$B316,$BJ:$BK,MATCH($BK$1,$BJ$1:$BK$1,0),1))</f>
        <v>삭제</v>
      </c>
      <c r="N316" t="str">
        <f ca="1">IF(LEN(K316)&lt;&gt;0,
  IF(LEN($J316)=0,"두 칸 모두 입력",
  IF($J316="지정 장비",K316,INDEX($CA:$CA,MATCH(K316,$CB:$CB,0)))),
IF($M316="삭제","삭제",
IF($M316="지정 장비",VLOOKUP($E316,OFFSET($BS:$BV,0,IF($B316=6,1,IF($B316=7,2,0))),MATCH($BV$1,OFFSET($BS$1:$BV$1,0,IF($B316=6,1,IF($B316=7,2,0))),0),1),
IF(OR($M316="캐릭터 상자 일반등급",$M316="캐릭터 상자 영웅등급"),"삭제",
IF(OR($M316="지정 캐릭터",$M316="지정 캐릭터 PP",IF(ISERROR(FIND("지정 캐릭터 LBP",$M316)),0,1)),
  IF(AND(OR($B316=10,$B316=11),$M316=OFFSET($M316,-1,0)),OFFSET(N316,-1,0),VLOOKUP($E316,$BZ:$CA,MATCH($CA$1,$BZ$1:$CA$1,0),1)),
IF(OR($M316="안 지정 캐릭터 영웅등급",$M316="안 지정 캐릭터 PP 일반등급",$M316="안 지정 캐릭터 PP 영웅등급"),
  IF(AND(OR($B316=10,$B316=11),$M316=OFFSET($M316,-1,0)),OFFSET(N316,-1,0),INT($E316*100000)),
"그외없음"))))))</f>
        <v>삭제</v>
      </c>
      <c r="O316" t="str">
        <f ca="1">IF(LEN(L316)&lt;&gt;0,
  IF(OR(LEN($J316)=0,LEN($K316)=0),"세 칸 모두 입력",L316),
IF($M316="삭제","삭제",
IF(OR($M316="지정 장비",$M316="캐릭터 상자 일반등급",$M316="캐릭터 상자 영웅등급",$M316="지정 캐릭터",IF(ISERROR(FIND("지정 캐릭터 LBP",$M316)),0,1),$M316="안 지정 캐릭터 영웅등급"),1,
IF($M316="지정 캐릭터 PP",
  IF(AND(OR($B316=10,$B316=11),$M316=OFFSET($M316,-1,0)),OFFSET(O316,-1,0),
    VLOOKUP($M316,$AP:$BB,MATCH($AX$1,$AP$1:$BB$1,0),0)+INT($E316*(VLOOKUP($M316,$AP:$BB,MATCH($AY$1,$AP$1:$BB$1,0),0)-VLOOKUP($M316,$AP:$BB,MATCH($AX$1,$AP$1:$BB$1,0),0)+1))),
IF(OR($M316="안 지정 캐릭터 PP 일반등급",$M316="안 지정 캐릭터 PP 영웅등급"),
  IF(AND(OR($B316=10,$B316=11),$M316=OFFSET($M316,-1,0)),OFFSET(O316,-1,0),
    VLOOKUP($M316,$AP:$BB,MATCH($AX$1,$AP$1:$BB$1,0),0)+INT($E316*(VLOOKUP($M316,$AP:$BB,MATCH($AY$1,$AP$1:$BB$1,0),0)-VLOOKUP($M316,$AP:$BB,MATCH($AX$1,$AP$1:$BB$1,0),0)+1))),
"그외없음")))))</f>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ca="1">IF(OR(ISNUMBER(N316),N316="삭제",ISBLANK(N316)),"",
IF(LEFT(N316,5)="Equip",IF(MID(N316,7,1)="4","전설",""),
IF(LEFT(N316,5)="Actor",IF(MID(N316,7,1)="2","전설",""),
"그외없음")))</f>
        <v/>
      </c>
      <c r="AA316" t="str">
        <f ca="1">IF(ISBLANK(AB316),"",
VLOOKUP(AB316,OFFSET(INDIRECT("$A:$B"),0,MATCH(AB$1&amp;"_Verify",INDIRECT("$1:$1"),0)-1),2,0)
)</f>
        <v>fc</v>
      </c>
      <c r="AB316" t="s">
        <v>85</v>
      </c>
      <c r="AC316" t="s">
        <v>505</v>
      </c>
      <c r="AD316">
        <v>1</v>
      </c>
      <c r="AE316" t="s">
        <v>129</v>
      </c>
      <c r="AF316">
        <v>239</v>
      </c>
      <c r="AG316">
        <v>119</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IF(OR(ISNUMBER(AC316),AC316="삭제",ISBLANK(AC316)),"",
IF(LEFT(AC316,5)="Equip",IF(MID(AC316,7,1)="4","전설",""),
IF(LEFT(AC316,5)="Actor",IF(MID(AC316,7,1)="2","전설",""),
"그외없음")))</f>
        <v/>
      </c>
      <c r="AJ316" t="str">
        <f>IF(ISBLANK($AB316),"",
IF(AND($B316&gt;=VLOOKUP($AB316,$AP:$AS,3,0),$B316&lt;=VLOOKUP($AB316,$AP:$AS,4,0)),"","슬롯타입이상"))</f>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미네락</v>
      </c>
      <c r="AL316">
        <v>1</v>
      </c>
      <c r="AM316" t="str">
        <f ca="1">IF(ROW()=2,AN316,OFFSET(AM316,-1,0)&amp;IF(LEN(AN316)=0,"",","&amp;AN316))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v>
      </c>
      <c r="AN316" t="str">
        <f ca="1">IF(AL316&lt;&gt;1,"",
"{"""&amp;A$1&amp;""":"&amp;A316
&amp;","""&amp;B$1&amp;""":"&amp;B316
&amp;IF(LEN(AA316)=0,"",","""&amp;AA$1&amp;""":"""&amp;AA316&amp;"""")
&amp;IF(LEN(AC316)=0,"",","""&amp;AC$1&amp;""":"""&amp;AC316&amp;"""")
&amp;IF(LEN(AD316)=0,"",","""&amp;AD$1&amp;""":"&amp;AD316)
&amp;IF(LEN(AE316)=0,"",","""&amp;AE$1&amp;""":"""&amp;AE316&amp;"""")
&amp;IF(LEN(AF316)=0,"",","""&amp;AF$1&amp;""":"&amp;AF316)
&amp;IF(LEN(AG316)=0,"",","""&amp;AG$1&amp;""":"&amp;AG316)&amp;"}")</f>
        <v>{"dy":5,"sl":10,"tp":"fc","vl":"Actor2120","cn":1,"pt":"DI","pp":239,"pr":119}</v>
      </c>
    </row>
    <row r="317" spans="1:40">
      <c r="A317">
        <v>6</v>
      </c>
      <c r="B317">
        <v>10</v>
      </c>
      <c r="C317">
        <f>IF(B317&lt;=9,0,
IF(B317=10,1,2))</f>
        <v>1</v>
      </c>
      <c r="D317">
        <f ca="1">RAND()</f>
        <v>0.88800368945579666</v>
      </c>
      <c r="E317">
        <f ca="1">RAND()</f>
        <v>0.22681417533006365</v>
      </c>
      <c r="F317">
        <f ca="1">RAND()</f>
        <v>0.22412669735166912</v>
      </c>
      <c r="G317">
        <f ca="1">RAND()</f>
        <v>0.32037421876863281</v>
      </c>
      <c r="H317">
        <f ca="1">RAND()</f>
        <v>0.44660166382632849</v>
      </c>
      <c r="I317">
        <f ca="1">RAND()</f>
        <v>0.45513615055484635</v>
      </c>
      <c r="M317" t="str">
        <f ca="1">IF(LEN(J317)&lt;&gt;0,J317,VLOOKUP(D317+$B317,$BJ:$BK,MATCH($BK$1,$BJ$1:$BK$1,0),1))</f>
        <v>삭제</v>
      </c>
      <c r="N317" t="str">
        <f ca="1">IF(LEN(K317)&lt;&gt;0,
  IF(LEN($J317)=0,"두 칸 모두 입력",
  IF($J317="지정 장비",K317,INDEX($CA:$CA,MATCH(K317,$CB:$CB,0)))),
IF($M317="삭제","삭제",
IF($M317="지정 장비",VLOOKUP($E317,OFFSET($BS:$BV,0,IF($B317=6,1,IF($B317=7,2,0))),MATCH($BV$1,OFFSET($BS$1:$BV$1,0,IF($B317=6,1,IF($B317=7,2,0))),0),1),
IF(OR($M317="캐릭터 상자 일반등급",$M317="캐릭터 상자 영웅등급"),"삭제",
IF(OR($M317="지정 캐릭터",$M317="지정 캐릭터 PP",IF(ISERROR(FIND("지정 캐릭터 LBP",$M317)),0,1)),
  IF(AND(OR($B317=10,$B317=11),$M317=OFFSET($M317,-1,0)),OFFSET(N317,-1,0),VLOOKUP($E317,$BZ:$CA,MATCH($CA$1,$BZ$1:$CA$1,0),1)),
IF(OR($M317="안 지정 캐릭터 영웅등급",$M317="안 지정 캐릭터 PP 일반등급",$M317="안 지정 캐릭터 PP 영웅등급"),
  IF(AND(OR($B317=10,$B317=11),$M317=OFFSET($M317,-1,0)),OFFSET(N317,-1,0),INT($E317*100000)),
"그외없음"))))))</f>
        <v>삭제</v>
      </c>
      <c r="O317" t="str">
        <f ca="1">IF(LEN(L317)&lt;&gt;0,
  IF(OR(LEN($J317)=0,LEN($K317)=0),"세 칸 모두 입력",L317),
IF($M317="삭제","삭제",
IF(OR($M317="지정 장비",$M317="캐릭터 상자 일반등급",$M317="캐릭터 상자 영웅등급",$M317="지정 캐릭터",IF(ISERROR(FIND("지정 캐릭터 LBP",$M317)),0,1),$M317="안 지정 캐릭터 영웅등급"),1,
IF($M317="지정 캐릭터 PP",
  IF(AND(OR($B317=10,$B317=11),$M317=OFFSET($M317,-1,0)),OFFSET(O317,-1,0),
    VLOOKUP($M317,$AP:$BB,MATCH($AX$1,$AP$1:$BB$1,0),0)+INT($E317*(VLOOKUP($M317,$AP:$BB,MATCH($AY$1,$AP$1:$BB$1,0),0)-VLOOKUP($M317,$AP:$BB,MATCH($AX$1,$AP$1:$BB$1,0),0)+1))),
IF(OR($M317="안 지정 캐릭터 PP 일반등급",$M317="안 지정 캐릭터 PP 영웅등급"),
  IF(AND(OR($B317=10,$B317=11),$M317=OFFSET($M317,-1,0)),OFFSET(O317,-1,0),
    VLOOKUP($M317,$AP:$BB,MATCH($AX$1,$AP$1:$BB$1,0),0)+INT($E317*(VLOOKUP($M317,$AP:$BB,MATCH($AY$1,$AP$1:$BB$1,0),0)-VLOOKUP($M317,$AP:$BB,MATCH($AX$1,$AP$1:$BB$1,0),0)+1))),
"그외없음")))))</f>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ca="1">IF(OR(ISNUMBER(N317),N317="삭제",ISBLANK(N317)),"",
IF(LEFT(N317,5)="Equip",IF(MID(N317,7,1)="4","전설",""),
IF(LEFT(N317,5)="Actor",IF(MID(N317,7,1)="2","전설",""),
"그외없음")))</f>
        <v/>
      </c>
      <c r="AA317" t="str">
        <f ca="1">IF(ISBLANK(AB317),"",
VLOOKUP(AB317,OFFSET(INDIRECT("$A:$B"),0,MATCH(AB$1&amp;"_Verify",INDIRECT("$1:$1"),0)-1),2,0)
)</f>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IF(OR(ISNUMBER(AC317),AC317="삭제",ISBLANK(AC317)),"",
IF(LEFT(AC317,5)="Equip",IF(MID(AC317,7,1)="4","전설",""),
IF(LEFT(AC317,5)="Actor",IF(MID(AC317,7,1)="2","전설",""),
"그외없음")))</f>
        <v/>
      </c>
      <c r="AJ317" t="str">
        <f>IF(ISBLANK($AB317),"",
IF(AND($B317&gt;=VLOOKUP($AB317,$AP:$AS,3,0),$B317&lt;=VLOOKUP($AB317,$AP:$AS,4,0)),"","슬롯타입이상"))</f>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ca="1">IF(ROW()=2,AN317,OFFSET(AM317,-1,0)&amp;IF(LEN(AN317)=0,"",","&amp;AN317))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v>
      </c>
      <c r="AN317" t="str">
        <f ca="1">IF(AL317&lt;&gt;1,"",
"{"""&amp;A$1&amp;""":"&amp;A317
&amp;","""&amp;B$1&amp;""":"&amp;B317
&amp;IF(LEN(AA317)=0,"",","""&amp;AA$1&amp;""":"""&amp;AA317&amp;"""")
&amp;IF(LEN(AC317)=0,"",","""&amp;AC$1&amp;""":"""&amp;AC317&amp;"""")
&amp;IF(LEN(AD317)=0,"",","""&amp;AD$1&amp;""":"&amp;AD317)
&amp;IF(LEN(AE317)=0,"",","""&amp;AE$1&amp;""":"""&amp;AE317&amp;"""")
&amp;IF(LEN(AF317)=0,"",","""&amp;AF$1&amp;""":"&amp;AF317)
&amp;IF(LEN(AG317)=0,"",","""&amp;AG$1&amp;""":"&amp;AG317)&amp;"}")</f>
        <v>{"dy":6,"sl":10}</v>
      </c>
    </row>
    <row r="318" spans="1:40">
      <c r="A318">
        <v>7</v>
      </c>
      <c r="B318">
        <v>10</v>
      </c>
      <c r="C318">
        <f>IF(B318&lt;=9,0,
IF(B318=10,1,2))</f>
        <v>1</v>
      </c>
      <c r="D318">
        <f ca="1">RAND()</f>
        <v>0.64119363399968166</v>
      </c>
      <c r="E318">
        <f ca="1">RAND()</f>
        <v>0.19160980363553259</v>
      </c>
      <c r="F318">
        <f ca="1">RAND()</f>
        <v>0.48514107989099242</v>
      </c>
      <c r="G318">
        <f ca="1">RAND()</f>
        <v>0.88681889725811014</v>
      </c>
      <c r="H318">
        <f ca="1">RAND()</f>
        <v>0.37946290012204276</v>
      </c>
      <c r="I318">
        <f ca="1">RAND()</f>
        <v>0.15506739957916815</v>
      </c>
      <c r="M318" t="str">
        <f ca="1">IF(LEN(J318)&lt;&gt;0,J318,VLOOKUP(D318+$B318,$BJ:$BK,MATCH($BK$1,$BJ$1:$BK$1,0),1))</f>
        <v>삭제</v>
      </c>
      <c r="N318" t="str">
        <f ca="1">IF(LEN(K318)&lt;&gt;0,
  IF(LEN($J318)=0,"두 칸 모두 입력",
  IF($J318="지정 장비",K318,INDEX($CA:$CA,MATCH(K318,$CB:$CB,0)))),
IF($M318="삭제","삭제",
IF($M318="지정 장비",VLOOKUP($E318,OFFSET($BS:$BV,0,IF($B318=6,1,IF($B318=7,2,0))),MATCH($BV$1,OFFSET($BS$1:$BV$1,0,IF($B318=6,1,IF($B318=7,2,0))),0),1),
IF(OR($M318="캐릭터 상자 일반등급",$M318="캐릭터 상자 영웅등급"),"삭제",
IF(OR($M318="지정 캐릭터",$M318="지정 캐릭터 PP",IF(ISERROR(FIND("지정 캐릭터 LBP",$M318)),0,1)),
  IF(AND(OR($B318=10,$B318=11),$M318=OFFSET($M318,-1,0)),OFFSET(N318,-1,0),VLOOKUP($E318,$BZ:$CA,MATCH($CA$1,$BZ$1:$CA$1,0),1)),
IF(OR($M318="안 지정 캐릭터 영웅등급",$M318="안 지정 캐릭터 PP 일반등급",$M318="안 지정 캐릭터 PP 영웅등급"),
  IF(AND(OR($B318=10,$B318=11),$M318=OFFSET($M318,-1,0)),OFFSET(N318,-1,0),INT($E318*100000)),
"그외없음"))))))</f>
        <v>삭제</v>
      </c>
      <c r="O318" t="str">
        <f ca="1">IF(LEN(L318)&lt;&gt;0,
  IF(OR(LEN($J318)=0,LEN($K318)=0),"세 칸 모두 입력",L318),
IF($M318="삭제","삭제",
IF(OR($M318="지정 장비",$M318="캐릭터 상자 일반등급",$M318="캐릭터 상자 영웅등급",$M318="지정 캐릭터",IF(ISERROR(FIND("지정 캐릭터 LBP",$M318)),0,1),$M318="안 지정 캐릭터 영웅등급"),1,
IF($M318="지정 캐릭터 PP",
  IF(AND(OR($B318=10,$B318=11),$M318=OFFSET($M318,-1,0)),OFFSET(O318,-1,0),
    VLOOKUP($M318,$AP:$BB,MATCH($AX$1,$AP$1:$BB$1,0),0)+INT($E318*(VLOOKUP($M318,$AP:$BB,MATCH($AY$1,$AP$1:$BB$1,0),0)-VLOOKUP($M318,$AP:$BB,MATCH($AX$1,$AP$1:$BB$1,0),0)+1))),
IF(OR($M318="안 지정 캐릭터 PP 일반등급",$M318="안 지정 캐릭터 PP 영웅등급"),
  IF(AND(OR($B318=10,$B318=11),$M318=OFFSET($M318,-1,0)),OFFSET(O318,-1,0),
    VLOOKUP($M318,$AP:$BB,MATCH($AX$1,$AP$1:$BB$1,0),0)+INT($E318*(VLOOKUP($M318,$AP:$BB,MATCH($AY$1,$AP$1:$BB$1,0),0)-VLOOKUP($M318,$AP:$BB,MATCH($AX$1,$AP$1:$BB$1,0),0)+1))),
"그외없음")))))</f>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ca="1">IF(OR(ISNUMBER(N318),N318="삭제",ISBLANK(N318)),"",
IF(LEFT(N318,5)="Equip",IF(MID(N318,7,1)="4","전설",""),
IF(LEFT(N318,5)="Actor",IF(MID(N318,7,1)="2","전설",""),
"그외없음")))</f>
        <v/>
      </c>
      <c r="AA318" t="str">
        <f ca="1">IF(ISBLANK(AB318),"",
VLOOKUP(AB318,OFFSET(INDIRECT("$A:$B"),0,MATCH(AB$1&amp;"_Verify",INDIRECT("$1:$1"),0)-1),2,0)
)</f>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IF(OR(ISNUMBER(AC318),AC318="삭제",ISBLANK(AC318)),"",
IF(LEFT(AC318,5)="Equip",IF(MID(AC318,7,1)="4","전설",""),
IF(LEFT(AC318,5)="Actor",IF(MID(AC318,7,1)="2","전설",""),
"그외없음")))</f>
        <v/>
      </c>
      <c r="AJ318" t="str">
        <f>IF(ISBLANK($AB318),"",
IF(AND($B318&gt;=VLOOKUP($AB318,$AP:$AS,3,0),$B318&lt;=VLOOKUP($AB318,$AP:$AS,4,0)),"","슬롯타입이상"))</f>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ca="1">IF(ROW()=2,AN318,OFFSET(AM318,-1,0)&amp;IF(LEN(AN318)=0,"",","&amp;AN318))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v>
      </c>
      <c r="AN318" t="str">
        <f ca="1">IF(AL318&lt;&gt;1,"",
"{"""&amp;A$1&amp;""":"&amp;A318
&amp;","""&amp;B$1&amp;""":"&amp;B318
&amp;IF(LEN(AA318)=0,"",","""&amp;AA$1&amp;""":"""&amp;AA318&amp;"""")
&amp;IF(LEN(AC318)=0,"",","""&amp;AC$1&amp;""":"""&amp;AC318&amp;"""")
&amp;IF(LEN(AD318)=0,"",","""&amp;AD$1&amp;""":"&amp;AD318)
&amp;IF(LEN(AE318)=0,"",","""&amp;AE$1&amp;""":"""&amp;AE318&amp;"""")
&amp;IF(LEN(AF318)=0,"",","""&amp;AF$1&amp;""":"&amp;AF318)
&amp;IF(LEN(AG318)=0,"",","""&amp;AG$1&amp;""":"&amp;AG318)&amp;"}")</f>
        <v>{"dy":7,"sl":10}</v>
      </c>
    </row>
    <row r="319" spans="1:40">
      <c r="A319">
        <v>8</v>
      </c>
      <c r="B319">
        <v>10</v>
      </c>
      <c r="C319">
        <f>IF(B319&lt;=9,0,
IF(B319=10,1,2))</f>
        <v>1</v>
      </c>
      <c r="D319">
        <f ca="1">RAND()</f>
        <v>0.64816003106621045</v>
      </c>
      <c r="E319">
        <f ca="1">RAND()</f>
        <v>0.76192755694359571</v>
      </c>
      <c r="F319">
        <f ca="1">RAND()</f>
        <v>0.39923643757064886</v>
      </c>
      <c r="G319">
        <f ca="1">RAND()</f>
        <v>0.43451077963335993</v>
      </c>
      <c r="H319">
        <f ca="1">RAND()</f>
        <v>0.23820391471887992</v>
      </c>
      <c r="I319">
        <f ca="1">RAND()</f>
        <v>0.76726263414771456</v>
      </c>
      <c r="M319" t="str">
        <f ca="1">IF(LEN(J319)&lt;&gt;0,J319,VLOOKUP(D319+$B319,$BJ:$BK,MATCH($BK$1,$BJ$1:$BK$1,0),1))</f>
        <v>삭제</v>
      </c>
      <c r="N319" t="str">
        <f ca="1">IF(LEN(K319)&lt;&gt;0,
  IF(LEN($J319)=0,"두 칸 모두 입력",
  IF($J319="지정 장비",K319,INDEX($CA:$CA,MATCH(K319,$CB:$CB,0)))),
IF($M319="삭제","삭제",
IF($M319="지정 장비",VLOOKUP($E319,OFFSET($BS:$BV,0,IF($B319=6,1,IF($B319=7,2,0))),MATCH($BV$1,OFFSET($BS$1:$BV$1,0,IF($B319=6,1,IF($B319=7,2,0))),0),1),
IF(OR($M319="캐릭터 상자 일반등급",$M319="캐릭터 상자 영웅등급"),"삭제",
IF(OR($M319="지정 캐릭터",$M319="지정 캐릭터 PP",IF(ISERROR(FIND("지정 캐릭터 LBP",$M319)),0,1)),
  IF(AND(OR($B319=10,$B319=11),$M319=OFFSET($M319,-1,0)),OFFSET(N319,-1,0),VLOOKUP($E319,$BZ:$CA,MATCH($CA$1,$BZ$1:$CA$1,0),1)),
IF(OR($M319="안 지정 캐릭터 영웅등급",$M319="안 지정 캐릭터 PP 일반등급",$M319="안 지정 캐릭터 PP 영웅등급"),
  IF(AND(OR($B319=10,$B319=11),$M319=OFFSET($M319,-1,0)),OFFSET(N319,-1,0),INT($E319*100000)),
"그외없음"))))))</f>
        <v>삭제</v>
      </c>
      <c r="O319" t="str">
        <f ca="1">IF(LEN(L319)&lt;&gt;0,
  IF(OR(LEN($J319)=0,LEN($K319)=0),"세 칸 모두 입력",L319),
IF($M319="삭제","삭제",
IF(OR($M319="지정 장비",$M319="캐릭터 상자 일반등급",$M319="캐릭터 상자 영웅등급",$M319="지정 캐릭터",IF(ISERROR(FIND("지정 캐릭터 LBP",$M319)),0,1),$M319="안 지정 캐릭터 영웅등급"),1,
IF($M319="지정 캐릭터 PP",
  IF(AND(OR($B319=10,$B319=11),$M319=OFFSET($M319,-1,0)),OFFSET(O319,-1,0),
    VLOOKUP($M319,$AP:$BB,MATCH($AX$1,$AP$1:$BB$1,0),0)+INT($E319*(VLOOKUP($M319,$AP:$BB,MATCH($AY$1,$AP$1:$BB$1,0),0)-VLOOKUP($M319,$AP:$BB,MATCH($AX$1,$AP$1:$BB$1,0),0)+1))),
IF(OR($M319="안 지정 캐릭터 PP 일반등급",$M319="안 지정 캐릭터 PP 영웅등급"),
  IF(AND(OR($B319=10,$B319=11),$M319=OFFSET($M319,-1,0)),OFFSET(O319,-1,0),
    VLOOKUP($M319,$AP:$BB,MATCH($AX$1,$AP$1:$BB$1,0),0)+INT($E319*(VLOOKUP($M319,$AP:$BB,MATCH($AY$1,$AP$1:$BB$1,0),0)-VLOOKUP($M319,$AP:$BB,MATCH($AX$1,$AP$1:$BB$1,0),0)+1))),
"그외없음")))))</f>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ca="1">IF(OR(ISNUMBER(N319),N319="삭제",ISBLANK(N319)),"",
IF(LEFT(N319,5)="Equip",IF(MID(N319,7,1)="4","전설",""),
IF(LEFT(N319,5)="Actor",IF(MID(N319,7,1)="2","전설",""),
"그외없음")))</f>
        <v/>
      </c>
      <c r="AA319" t="str">
        <f ca="1">IF(ISBLANK(AB319),"",
VLOOKUP(AB319,OFFSET(INDIRECT("$A:$B"),0,MATCH(AB$1&amp;"_Verify",INDIRECT("$1:$1"),0)-1),2,0)
)</f>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IF(OR(ISNUMBER(AC319),AC319="삭제",ISBLANK(AC319)),"",
IF(LEFT(AC319,5)="Equip",IF(MID(AC319,7,1)="4","전설",""),
IF(LEFT(AC319,5)="Actor",IF(MID(AC319,7,1)="2","전설",""),
"그외없음")))</f>
        <v/>
      </c>
      <c r="AJ319" t="str">
        <f>IF(ISBLANK($AB319),"",
IF(AND($B319&gt;=VLOOKUP($AB319,$AP:$AS,3,0),$B319&lt;=VLOOKUP($AB319,$AP:$AS,4,0)),"","슬롯타입이상"))</f>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ca="1">IF(ROW()=2,AN319,OFFSET(AM319,-1,0)&amp;IF(LEN(AN319)=0,"",","&amp;AN319))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v>
      </c>
      <c r="AN319" t="str">
        <f ca="1">IF(AL319&lt;&gt;1,"",
"{"""&amp;A$1&amp;""":"&amp;A319
&amp;","""&amp;B$1&amp;""":"&amp;B319
&amp;IF(LEN(AA319)=0,"",","""&amp;AA$1&amp;""":"""&amp;AA319&amp;"""")
&amp;IF(LEN(AC319)=0,"",","""&amp;AC$1&amp;""":"""&amp;AC319&amp;"""")
&amp;IF(LEN(AD319)=0,"",","""&amp;AD$1&amp;""":"&amp;AD319)
&amp;IF(LEN(AE319)=0,"",","""&amp;AE$1&amp;""":"""&amp;AE319&amp;"""")
&amp;IF(LEN(AF319)=0,"",","""&amp;AF$1&amp;""":"&amp;AF319)
&amp;IF(LEN(AG319)=0,"",","""&amp;AG$1&amp;""":"&amp;AG319)&amp;"}")</f>
        <v>{"dy":8,"sl":10}</v>
      </c>
    </row>
    <row r="320" spans="1:40">
      <c r="A320">
        <v>9</v>
      </c>
      <c r="B320">
        <v>10</v>
      </c>
      <c r="C320">
        <f>IF(B320&lt;=9,0,
IF(B320=10,1,2))</f>
        <v>1</v>
      </c>
      <c r="D320">
        <f ca="1">RAND()</f>
        <v>0.22241307047835424</v>
      </c>
      <c r="E320">
        <f ca="1">RAND()</f>
        <v>0.87829671087572747</v>
      </c>
      <c r="F320">
        <f ca="1">RAND()</f>
        <v>0.49646096254064209</v>
      </c>
      <c r="G320">
        <f ca="1">RAND()</f>
        <v>0.42229057712932383</v>
      </c>
      <c r="H320">
        <f ca="1">RAND()</f>
        <v>0.85466626479259311</v>
      </c>
      <c r="I320">
        <f ca="1">RAND()</f>
        <v>0.96942902825414012</v>
      </c>
      <c r="M320" t="str">
        <f ca="1">IF(LEN(J320)&lt;&gt;0,J320,VLOOKUP(D320+$B320,$BJ:$BK,MATCH($BK$1,$BJ$1:$BK$1,0),1))</f>
        <v>삭제</v>
      </c>
      <c r="N320" t="str">
        <f ca="1">IF(LEN(K320)&lt;&gt;0,
  IF(LEN($J320)=0,"두 칸 모두 입력",
  IF($J320="지정 장비",K320,INDEX($CA:$CA,MATCH(K320,$CB:$CB,0)))),
IF($M320="삭제","삭제",
IF($M320="지정 장비",VLOOKUP($E320,OFFSET($BS:$BV,0,IF($B320=6,1,IF($B320=7,2,0))),MATCH($BV$1,OFFSET($BS$1:$BV$1,0,IF($B320=6,1,IF($B320=7,2,0))),0),1),
IF(OR($M320="캐릭터 상자 일반등급",$M320="캐릭터 상자 영웅등급"),"삭제",
IF(OR($M320="지정 캐릭터",$M320="지정 캐릭터 PP",IF(ISERROR(FIND("지정 캐릭터 LBP",$M320)),0,1)),
  IF(AND(OR($B320=10,$B320=11),$M320=OFFSET($M320,-1,0)),OFFSET(N320,-1,0),VLOOKUP($E320,$BZ:$CA,MATCH($CA$1,$BZ$1:$CA$1,0),1)),
IF(OR($M320="안 지정 캐릭터 영웅등급",$M320="안 지정 캐릭터 PP 일반등급",$M320="안 지정 캐릭터 PP 영웅등급"),
  IF(AND(OR($B320=10,$B320=11),$M320=OFFSET($M320,-1,0)),OFFSET(N320,-1,0),INT($E320*100000)),
"그외없음"))))))</f>
        <v>삭제</v>
      </c>
      <c r="O320" t="str">
        <f ca="1">IF(LEN(L320)&lt;&gt;0,
  IF(OR(LEN($J320)=0,LEN($K320)=0),"세 칸 모두 입력",L320),
IF($M320="삭제","삭제",
IF(OR($M320="지정 장비",$M320="캐릭터 상자 일반등급",$M320="캐릭터 상자 영웅등급",$M320="지정 캐릭터",IF(ISERROR(FIND("지정 캐릭터 LBP",$M320)),0,1),$M320="안 지정 캐릭터 영웅등급"),1,
IF($M320="지정 캐릭터 PP",
  IF(AND(OR($B320=10,$B320=11),$M320=OFFSET($M320,-1,0)),OFFSET(O320,-1,0),
    VLOOKUP($M320,$AP:$BB,MATCH($AX$1,$AP$1:$BB$1,0),0)+INT($E320*(VLOOKUP($M320,$AP:$BB,MATCH($AY$1,$AP$1:$BB$1,0),0)-VLOOKUP($M320,$AP:$BB,MATCH($AX$1,$AP$1:$BB$1,0),0)+1))),
IF(OR($M320="안 지정 캐릭터 PP 일반등급",$M320="안 지정 캐릭터 PP 영웅등급"),
  IF(AND(OR($B320=10,$B320=11),$M320=OFFSET($M320,-1,0)),OFFSET(O320,-1,0),
    VLOOKUP($M320,$AP:$BB,MATCH($AX$1,$AP$1:$BB$1,0),0)+INT($E320*(VLOOKUP($M320,$AP:$BB,MATCH($AY$1,$AP$1:$BB$1,0),0)-VLOOKUP($M320,$AP:$BB,MATCH($AX$1,$AP$1:$BB$1,0),0)+1))),
"그외없음")))))</f>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ca="1">IF(OR(ISNUMBER(N320),N320="삭제",ISBLANK(N320)),"",
IF(LEFT(N320,5)="Equip",IF(MID(N320,7,1)="4","전설",""),
IF(LEFT(N320,5)="Actor",IF(MID(N320,7,1)="2","전설",""),
"그외없음")))</f>
        <v/>
      </c>
      <c r="AA320" t="str">
        <f ca="1">IF(ISBLANK(AB320),"",
VLOOKUP(AB320,OFFSET(INDIRECT("$A:$B"),0,MATCH(AB$1&amp;"_Verify",INDIRECT("$1:$1"),0)-1),2,0)
)</f>
        <v>fl2</v>
      </c>
      <c r="AB320" t="s">
        <v>88</v>
      </c>
      <c r="AC320" t="s">
        <v>506</v>
      </c>
      <c r="AD320">
        <v>1</v>
      </c>
      <c r="AE320" t="s">
        <v>129</v>
      </c>
      <c r="AF320">
        <v>180</v>
      </c>
      <c r="AG320">
        <v>79</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IF(OR(ISNUMBER(AC320),AC320="삭제",ISBLANK(AC320)),"",
IF(LEFT(AC320,5)="Equip",IF(MID(AC320,7,1)="4","전설",""),
IF(LEFT(AC320,5)="Actor",IF(MID(AC320,7,1)="2","전설",""),
"그외없음")))</f>
        <v/>
      </c>
      <c r="AJ320" t="str">
        <f>IF(ISBLANK($AB320),"",
IF(AND($B320&gt;=VLOOKUP($AB320,$AP:$AS,3,0),$B320&lt;=VLOOKUP($AB320,$AP:$AS,4,0)),"","슬롯타입이상"))</f>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케이저</v>
      </c>
      <c r="AL320">
        <v>1</v>
      </c>
      <c r="AM320" t="str">
        <f ca="1">IF(ROW()=2,AN320,OFFSET(AM320,-1,0)&amp;IF(LEN(AN320)=0,"",","&amp;AN320))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v>
      </c>
      <c r="AN320" t="str">
        <f ca="1">IF(AL320&lt;&gt;1,"",
"{"""&amp;A$1&amp;""":"&amp;A320
&amp;","""&amp;B$1&amp;""":"&amp;B320
&amp;IF(LEN(AA320)=0,"",","""&amp;AA$1&amp;""":"""&amp;AA320&amp;"""")
&amp;IF(LEN(AC320)=0,"",","""&amp;AC$1&amp;""":"""&amp;AC320&amp;"""")
&amp;IF(LEN(AD320)=0,"",","""&amp;AD$1&amp;""":"&amp;AD320)
&amp;IF(LEN(AE320)=0,"",","""&amp;AE$1&amp;""":"""&amp;AE320&amp;"""")
&amp;IF(LEN(AF320)=0,"",","""&amp;AF$1&amp;""":"&amp;AF320)
&amp;IF(LEN(AG320)=0,"",","""&amp;AG$1&amp;""":"&amp;AG320)&amp;"}")</f>
        <v>{"dy":9,"sl":10,"tp":"fl2","vl":"Actor0113","cn":1,"pt":"DI","pp":180,"pr":79}</v>
      </c>
    </row>
    <row r="321" spans="1:40">
      <c r="A321">
        <v>10</v>
      </c>
      <c r="B321">
        <v>10</v>
      </c>
      <c r="C321">
        <f>IF(B321&lt;=9,0,
IF(B321=10,1,2))</f>
        <v>1</v>
      </c>
      <c r="D321">
        <f ca="1">RAND()</f>
        <v>3.1707352787583631E-2</v>
      </c>
      <c r="E321">
        <f ca="1">RAND()</f>
        <v>0.84911428238081366</v>
      </c>
      <c r="F321">
        <f ca="1">RAND()</f>
        <v>0.54457074042114717</v>
      </c>
      <c r="G321">
        <f ca="1">RAND()</f>
        <v>0.13036641824046957</v>
      </c>
      <c r="H321">
        <f ca="1">RAND()</f>
        <v>0.22968030769860193</v>
      </c>
      <c r="I321">
        <f ca="1">RAND()</f>
        <v>0.97575883094325955</v>
      </c>
      <c r="M321" t="str">
        <f ca="1">IF(LEN(J321)&lt;&gt;0,J321,VLOOKUP(D321+$B321,$BJ:$BK,MATCH($BK$1,$BJ$1:$BK$1,0),1))</f>
        <v>삭제</v>
      </c>
      <c r="N321" t="str">
        <f ca="1">IF(LEN(K321)&lt;&gt;0,
  IF(LEN($J321)=0,"두 칸 모두 입력",
  IF($J321="지정 장비",K321,INDEX($CA:$CA,MATCH(K321,$CB:$CB,0)))),
IF($M321="삭제","삭제",
IF($M321="지정 장비",VLOOKUP($E321,OFFSET($BS:$BV,0,IF($B321=6,1,IF($B321=7,2,0))),MATCH($BV$1,OFFSET($BS$1:$BV$1,0,IF($B321=6,1,IF($B321=7,2,0))),0),1),
IF(OR($M321="캐릭터 상자 일반등급",$M321="캐릭터 상자 영웅등급"),"삭제",
IF(OR($M321="지정 캐릭터",$M321="지정 캐릭터 PP",IF(ISERROR(FIND("지정 캐릭터 LBP",$M321)),0,1)),
  IF(AND(OR($B321=10,$B321=11),$M321=OFFSET($M321,-1,0)),OFFSET(N321,-1,0),VLOOKUP($E321,$BZ:$CA,MATCH($CA$1,$BZ$1:$CA$1,0),1)),
IF(OR($M321="안 지정 캐릭터 영웅등급",$M321="안 지정 캐릭터 PP 일반등급",$M321="안 지정 캐릭터 PP 영웅등급"),
  IF(AND(OR($B321=10,$B321=11),$M321=OFFSET($M321,-1,0)),OFFSET(N321,-1,0),INT($E321*100000)),
"그외없음"))))))</f>
        <v>삭제</v>
      </c>
      <c r="O321" t="str">
        <f ca="1">IF(LEN(L321)&lt;&gt;0,
  IF(OR(LEN($J321)=0,LEN($K321)=0),"세 칸 모두 입력",L321),
IF($M321="삭제","삭제",
IF(OR($M321="지정 장비",$M321="캐릭터 상자 일반등급",$M321="캐릭터 상자 영웅등급",$M321="지정 캐릭터",IF(ISERROR(FIND("지정 캐릭터 LBP",$M321)),0,1),$M321="안 지정 캐릭터 영웅등급"),1,
IF($M321="지정 캐릭터 PP",
  IF(AND(OR($B321=10,$B321=11),$M321=OFFSET($M321,-1,0)),OFFSET(O321,-1,0),
    VLOOKUP($M321,$AP:$BB,MATCH($AX$1,$AP$1:$BB$1,0),0)+INT($E321*(VLOOKUP($M321,$AP:$BB,MATCH($AY$1,$AP$1:$BB$1,0),0)-VLOOKUP($M321,$AP:$BB,MATCH($AX$1,$AP$1:$BB$1,0),0)+1))),
IF(OR($M321="안 지정 캐릭터 PP 일반등급",$M321="안 지정 캐릭터 PP 영웅등급"),
  IF(AND(OR($B321=10,$B321=11),$M321=OFFSET($M321,-1,0)),OFFSET(O321,-1,0),
    VLOOKUP($M321,$AP:$BB,MATCH($AX$1,$AP$1:$BB$1,0),0)+INT($E321*(VLOOKUP($M321,$AP:$BB,MATCH($AY$1,$AP$1:$BB$1,0),0)-VLOOKUP($M321,$AP:$BB,MATCH($AX$1,$AP$1:$BB$1,0),0)+1))),
"그외없음")))))</f>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ca="1">IF(OR(ISNUMBER(N321),N321="삭제",ISBLANK(N321)),"",
IF(LEFT(N321,5)="Equip",IF(MID(N321,7,1)="4","전설",""),
IF(LEFT(N321,5)="Actor",IF(MID(N321,7,1)="2","전설",""),
"그외없음")))</f>
        <v/>
      </c>
      <c r="AA321" t="str">
        <f ca="1">IF(ISBLANK(AB321),"",
VLOOKUP(AB321,OFFSET(INDIRECT("$A:$B"),0,MATCH(AB$1&amp;"_Verify",INDIRECT("$1:$1"),0)-1),2,0)
)</f>
        <v>fl2</v>
      </c>
      <c r="AB321" t="s">
        <v>88</v>
      </c>
      <c r="AC321" t="s">
        <v>506</v>
      </c>
      <c r="AD321">
        <v>1</v>
      </c>
      <c r="AE321" t="s">
        <v>129</v>
      </c>
      <c r="AF321">
        <v>180</v>
      </c>
      <c r="AG321">
        <v>79</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IF(OR(ISNUMBER(AC321),AC321="삭제",ISBLANK(AC321)),"",
IF(LEFT(AC321,5)="Equip",IF(MID(AC321,7,1)="4","전설",""),
IF(LEFT(AC321,5)="Actor",IF(MID(AC321,7,1)="2","전설",""),
"그외없음")))</f>
        <v/>
      </c>
      <c r="AJ321" t="str">
        <f>IF(ISBLANK($AB321),"",
IF(AND($B321&gt;=VLOOKUP($AB321,$AP:$AS,3,0),$B321&lt;=VLOOKUP($AB321,$AP:$AS,4,0)),"","슬롯타입이상"))</f>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케이저</v>
      </c>
      <c r="AL321">
        <v>1</v>
      </c>
      <c r="AM321" t="str">
        <f ca="1">IF(ROW()=2,AN321,OFFSET(AM321,-1,0)&amp;IF(LEN(AN321)=0,"",","&amp;AN321))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v>
      </c>
      <c r="AN321" t="str">
        <f ca="1">IF(AL321&lt;&gt;1,"",
"{"""&amp;A$1&amp;""":"&amp;A321
&amp;","""&amp;B$1&amp;""":"&amp;B321
&amp;IF(LEN(AA321)=0,"",","""&amp;AA$1&amp;""":"""&amp;AA321&amp;"""")
&amp;IF(LEN(AC321)=0,"",","""&amp;AC$1&amp;""":"""&amp;AC321&amp;"""")
&amp;IF(LEN(AD321)=0,"",","""&amp;AD$1&amp;""":"&amp;AD321)
&amp;IF(LEN(AE321)=0,"",","""&amp;AE$1&amp;""":"""&amp;AE321&amp;"""")
&amp;IF(LEN(AF321)=0,"",","""&amp;AF$1&amp;""":"&amp;AF321)
&amp;IF(LEN(AG321)=0,"",","""&amp;AG$1&amp;""":"&amp;AG321)&amp;"}")</f>
        <v>{"dy":10,"sl":10,"tp":"fl2","vl":"Actor0113","cn":1,"pt":"DI","pp":180,"pr":79}</v>
      </c>
    </row>
    <row r="322" spans="1:40">
      <c r="A322">
        <v>11</v>
      </c>
      <c r="B322">
        <v>10</v>
      </c>
      <c r="C322">
        <f>IF(B322&lt;=9,0,
IF(B322=10,1,2))</f>
        <v>1</v>
      </c>
      <c r="D322">
        <f ca="1">RAND()</f>
        <v>0.7105530836602667</v>
      </c>
      <c r="E322">
        <f ca="1">RAND()</f>
        <v>0.48906406375729572</v>
      </c>
      <c r="F322">
        <f ca="1">RAND()</f>
        <v>0.13462039091407529</v>
      </c>
      <c r="G322">
        <f ca="1">RAND()</f>
        <v>0.48601800564678133</v>
      </c>
      <c r="H322">
        <f ca="1">RAND()</f>
        <v>0.84849116010084269</v>
      </c>
      <c r="I322">
        <f ca="1">RAND()</f>
        <v>0.31366937143813434</v>
      </c>
      <c r="M322" t="str">
        <f ca="1">IF(LEN(J322)&lt;&gt;0,J322,VLOOKUP(D322+$B322,$BJ:$BK,MATCH($BK$1,$BJ$1:$BK$1,0),1))</f>
        <v>삭제</v>
      </c>
      <c r="N322" t="str">
        <f ca="1">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ca="1">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ca="1">IF(OR(ISNUMBER(N322),N322="삭제",ISBLANK(N322)),"",
IF(LEFT(N322,5)="Equip",IF(MID(N322,7,1)="4","전설",""),
IF(LEFT(N322,5)="Actor",IF(MID(N322,7,1)="2","전설",""),
"그외없음")))</f>
        <v/>
      </c>
      <c r="AA322" t="str">
        <f ca="1">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IF(OR(ISNUMBER(AC322),AC322="삭제",ISBLANK(AC322)),"",
IF(LEFT(AC322,5)="Equip",IF(MID(AC322,7,1)="4","전설",""),
IF(LEFT(AC322,5)="Actor",IF(MID(AC322,7,1)="2","전설",""),
"그외없음")))</f>
        <v/>
      </c>
      <c r="AJ322" t="str">
        <f>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ca="1">IF(ROW()=2,AN322,OFFSET(AM322,-1,0)&amp;IF(LEN(AN322)=0,"",","&amp;AN322))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v>
      </c>
      <c r="AN322" t="str">
        <f ca="1">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IF(B323&lt;=9,0,
IF(B323=10,1,2))</f>
        <v>1</v>
      </c>
      <c r="D323">
        <f ca="1">RAND()</f>
        <v>0.19997387565583724</v>
      </c>
      <c r="E323">
        <f ca="1">RAND()</f>
        <v>7.3841445539046258E-2</v>
      </c>
      <c r="F323">
        <f ca="1">RAND()</f>
        <v>0.67484955369820554</v>
      </c>
      <c r="G323">
        <f ca="1">RAND()</f>
        <v>2.5826090732500084E-2</v>
      </c>
      <c r="H323">
        <f ca="1">RAND()</f>
        <v>0.79272516938922633</v>
      </c>
      <c r="I323">
        <f ca="1">RAND()</f>
        <v>0.6164632968190068</v>
      </c>
      <c r="M323" t="str">
        <f ca="1">IF(LEN(J323)&lt;&gt;0,J323,VLOOKUP(D323+$B323,$BJ:$BK,MATCH($BK$1,$BJ$1:$BK$1,0),1))</f>
        <v>삭제</v>
      </c>
      <c r="N323" t="str">
        <f ca="1">IF(LEN(K323)&lt;&gt;0,
  IF(LEN($J323)=0,"두 칸 모두 입력",
  IF($J323="지정 장비",K323,INDEX($CA:$CA,MATCH(K323,$CB:$CB,0)))),
IF($M323="삭제","삭제",
IF($M323="지정 장비",VLOOKUP($E323,OFFSET($BS:$BV,0,IF($B323=6,1,IF($B323=7,2,0))),MATCH($BV$1,OFFSET($BS$1:$BV$1,0,IF($B323=6,1,IF($B323=7,2,0))),0),1),
IF(OR($M323="캐릭터 상자 일반등급",$M323="캐릭터 상자 영웅등급"),"삭제",
IF(OR($M323="지정 캐릭터",$M323="지정 캐릭터 PP",IF(ISERROR(FIND("지정 캐릭터 LBP",$M323)),0,1)),
  IF(AND(OR($B323=10,$B323=11),$M323=OFFSET($M323,-1,0)),OFFSET(N323,-1,0),VLOOKUP($E323,$BZ:$CA,MATCH($CA$1,$BZ$1:$CA$1,0),1)),
IF(OR($M323="안 지정 캐릭터 영웅등급",$M323="안 지정 캐릭터 PP 일반등급",$M323="안 지정 캐릭터 PP 영웅등급"),
  IF(AND(OR($B323=10,$B323=11),$M323=OFFSET($M323,-1,0)),OFFSET(N323,-1,0),INT($E323*100000)),
"그외없음"))))))</f>
        <v>삭제</v>
      </c>
      <c r="O323" t="str">
        <f ca="1">IF(LEN(L323)&lt;&gt;0,
  IF(OR(LEN($J323)=0,LEN($K323)=0),"세 칸 모두 입력",L323),
IF($M323="삭제","삭제",
IF(OR($M323="지정 장비",$M323="캐릭터 상자 일반등급",$M323="캐릭터 상자 영웅등급",$M323="지정 캐릭터",IF(ISERROR(FIND("지정 캐릭터 LBP",$M323)),0,1),$M323="안 지정 캐릭터 영웅등급"),1,
IF($M323="지정 캐릭터 PP",
  IF(AND(OR($B323=10,$B323=11),$M323=OFFSET($M323,-1,0)),OFFSET(O323,-1,0),
    VLOOKUP($M323,$AP:$BB,MATCH($AX$1,$AP$1:$BB$1,0),0)+INT($E323*(VLOOKUP($M323,$AP:$BB,MATCH($AY$1,$AP$1:$BB$1,0),0)-VLOOKUP($M323,$AP:$BB,MATCH($AX$1,$AP$1:$BB$1,0),0)+1))),
IF(OR($M323="안 지정 캐릭터 PP 일반등급",$M323="안 지정 캐릭터 PP 영웅등급"),
  IF(AND(OR($B323=10,$B323=11),$M323=OFFSET($M323,-1,0)),OFFSET(O323,-1,0),
    VLOOKUP($M323,$AP:$BB,MATCH($AX$1,$AP$1:$BB$1,0),0)+INT($E323*(VLOOKUP($M323,$AP:$BB,MATCH($AY$1,$AP$1:$BB$1,0),0)-VLOOKUP($M323,$AP:$BB,MATCH($AX$1,$AP$1:$BB$1,0),0)+1))),
"그외없음")))))</f>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ca="1">IF(OR(ISNUMBER(N323),N323="삭제",ISBLANK(N323)),"",
IF(LEFT(N323,5)="Equip",IF(MID(N323,7,1)="4","전설",""),
IF(LEFT(N323,5)="Actor",IF(MID(N323,7,1)="2","전설",""),
"그외없음")))</f>
        <v/>
      </c>
      <c r="AA323" t="str">
        <f ca="1">IF(ISBLANK(AB323),"",
VLOOKUP(AB323,OFFSET(INDIRECT("$A:$B"),0,MATCH(AB$1&amp;"_Verify",INDIRECT("$1:$1"),0)-1),2,0)
)</f>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IF(OR(ISNUMBER(AC323),AC323="삭제",ISBLANK(AC323)),"",
IF(LEFT(AC323,5)="Equip",IF(MID(AC323,7,1)="4","전설",""),
IF(LEFT(AC323,5)="Actor",IF(MID(AC323,7,1)="2","전설",""),
"그외없음")))</f>
        <v/>
      </c>
      <c r="AJ323" t="str">
        <f>IF(ISBLANK($AB323),"",
IF(AND($B323&gt;=VLOOKUP($AB323,$AP:$AS,3,0),$B323&lt;=VLOOKUP($AB323,$AP:$AS,4,0)),"","슬롯타입이상"))</f>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ca="1">IF(ROW()=2,AN323,OFFSET(AM323,-1,0)&amp;IF(LEN(AN323)=0,"",","&amp;AN323))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v>
      </c>
      <c r="AN323" t="str">
        <f ca="1">IF(AL323&lt;&gt;1,"",
"{"""&amp;A$1&amp;""":"&amp;A323
&amp;","""&amp;B$1&amp;""":"&amp;B323
&amp;IF(LEN(AA323)=0,"",","""&amp;AA$1&amp;""":"""&amp;AA323&amp;"""")
&amp;IF(LEN(AC323)=0,"",","""&amp;AC$1&amp;""":"""&amp;AC323&amp;"""")
&amp;IF(LEN(AD323)=0,"",","""&amp;AD$1&amp;""":"&amp;AD323)
&amp;IF(LEN(AE323)=0,"",","""&amp;AE$1&amp;""":"""&amp;AE323&amp;"""")
&amp;IF(LEN(AF323)=0,"",","""&amp;AF$1&amp;""":"&amp;AF323)
&amp;IF(LEN(AG323)=0,"",","""&amp;AG$1&amp;""":"&amp;AG323)&amp;"}")</f>
        <v>{"dy":12,"sl":10}</v>
      </c>
    </row>
    <row r="324" spans="1:40">
      <c r="A324">
        <v>13</v>
      </c>
      <c r="B324">
        <v>10</v>
      </c>
      <c r="C324">
        <f>IF(B324&lt;=9,0,
IF(B324=10,1,2))</f>
        <v>1</v>
      </c>
      <c r="D324">
        <f ca="1">RAND()</f>
        <v>7.9505144539739003E-2</v>
      </c>
      <c r="E324">
        <f ca="1">RAND()</f>
        <v>0.47176398441438705</v>
      </c>
      <c r="F324">
        <f ca="1">RAND()</f>
        <v>0.26571096822446416</v>
      </c>
      <c r="G324">
        <f ca="1">RAND()</f>
        <v>0.86885010657609507</v>
      </c>
      <c r="H324">
        <f ca="1">RAND()</f>
        <v>0.83417570264427165</v>
      </c>
      <c r="I324">
        <f ca="1">RAND()</f>
        <v>0.17574538863746425</v>
      </c>
      <c r="M324" t="str">
        <f ca="1">IF(LEN(J324)&lt;&gt;0,J324,VLOOKUP(D324+$B324,$BJ:$BK,MATCH($BK$1,$BJ$1:$BK$1,0),1))</f>
        <v>삭제</v>
      </c>
      <c r="N324" t="str">
        <f ca="1">IF(LEN(K324)&lt;&gt;0,
  IF(LEN($J324)=0,"두 칸 모두 입력",
  IF($J324="지정 장비",K324,INDEX($CA:$CA,MATCH(K324,$CB:$CB,0)))),
IF($M324="삭제","삭제",
IF($M324="지정 장비",VLOOKUP($E324,OFFSET($BS:$BV,0,IF($B324=6,1,IF($B324=7,2,0))),MATCH($BV$1,OFFSET($BS$1:$BV$1,0,IF($B324=6,1,IF($B324=7,2,0))),0),1),
IF(OR($M324="캐릭터 상자 일반등급",$M324="캐릭터 상자 영웅등급"),"삭제",
IF(OR($M324="지정 캐릭터",$M324="지정 캐릭터 PP",IF(ISERROR(FIND("지정 캐릭터 LBP",$M324)),0,1)),
  IF(AND(OR($B324=10,$B324=11),$M324=OFFSET($M324,-1,0)),OFFSET(N324,-1,0),VLOOKUP($E324,$BZ:$CA,MATCH($CA$1,$BZ$1:$CA$1,0),1)),
IF(OR($M324="안 지정 캐릭터 영웅등급",$M324="안 지정 캐릭터 PP 일반등급",$M324="안 지정 캐릭터 PP 영웅등급"),
  IF(AND(OR($B324=10,$B324=11),$M324=OFFSET($M324,-1,0)),OFFSET(N324,-1,0),INT($E324*100000)),
"그외없음"))))))</f>
        <v>삭제</v>
      </c>
      <c r="O324" t="str">
        <f ca="1">IF(LEN(L324)&lt;&gt;0,
  IF(OR(LEN($J324)=0,LEN($K324)=0),"세 칸 모두 입력",L324),
IF($M324="삭제","삭제",
IF(OR($M324="지정 장비",$M324="캐릭터 상자 일반등급",$M324="캐릭터 상자 영웅등급",$M324="지정 캐릭터",IF(ISERROR(FIND("지정 캐릭터 LBP",$M324)),0,1),$M324="안 지정 캐릭터 영웅등급"),1,
IF($M324="지정 캐릭터 PP",
  IF(AND(OR($B324=10,$B324=11),$M324=OFFSET($M324,-1,0)),OFFSET(O324,-1,0),
    VLOOKUP($M324,$AP:$BB,MATCH($AX$1,$AP$1:$BB$1,0),0)+INT($E324*(VLOOKUP($M324,$AP:$BB,MATCH($AY$1,$AP$1:$BB$1,0),0)-VLOOKUP($M324,$AP:$BB,MATCH($AX$1,$AP$1:$BB$1,0),0)+1))),
IF(OR($M324="안 지정 캐릭터 PP 일반등급",$M324="안 지정 캐릭터 PP 영웅등급"),
  IF(AND(OR($B324=10,$B324=11),$M324=OFFSET($M324,-1,0)),OFFSET(O324,-1,0),
    VLOOKUP($M324,$AP:$BB,MATCH($AX$1,$AP$1:$BB$1,0),0)+INT($E324*(VLOOKUP($M324,$AP:$BB,MATCH($AY$1,$AP$1:$BB$1,0),0)-VLOOKUP($M324,$AP:$BB,MATCH($AX$1,$AP$1:$BB$1,0),0)+1))),
"그외없음")))))</f>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ca="1">IF(OR(ISNUMBER(N324),N324="삭제",ISBLANK(N324)),"",
IF(LEFT(N324,5)="Equip",IF(MID(N324,7,1)="4","전설",""),
IF(LEFT(N324,5)="Actor",IF(MID(N324,7,1)="2","전설",""),
"그외없음")))</f>
        <v/>
      </c>
      <c r="AA324" t="str">
        <f ca="1">IF(ISBLANK(AB324),"",
VLOOKUP(AB324,OFFSET(INDIRECT("$A:$B"),0,MATCH(AB$1&amp;"_Verify",INDIRECT("$1:$1"),0)-1),2,0)
)</f>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IF(OR(ISNUMBER(AC324),AC324="삭제",ISBLANK(AC324)),"",
IF(LEFT(AC324,5)="Equip",IF(MID(AC324,7,1)="4","전설",""),
IF(LEFT(AC324,5)="Actor",IF(MID(AC324,7,1)="2","전설",""),
"그외없음")))</f>
        <v/>
      </c>
      <c r="AJ324" t="str">
        <f>IF(ISBLANK($AB324),"",
IF(AND($B324&gt;=VLOOKUP($AB324,$AP:$AS,3,0),$B324&lt;=VLOOKUP($AB324,$AP:$AS,4,0)),"","슬롯타입이상"))</f>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ca="1">IF(ROW()=2,AN324,OFFSET(AM324,-1,0)&amp;IF(LEN(AN324)=0,"",","&amp;AN324))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v>
      </c>
      <c r="AN324" t="str">
        <f ca="1">IF(AL324&lt;&gt;1,"",
"{"""&amp;A$1&amp;""":"&amp;A324
&amp;","""&amp;B$1&amp;""":"&amp;B324
&amp;IF(LEN(AA324)=0,"",","""&amp;AA$1&amp;""":"""&amp;AA324&amp;"""")
&amp;IF(LEN(AC324)=0,"",","""&amp;AC$1&amp;""":"""&amp;AC324&amp;"""")
&amp;IF(LEN(AD324)=0,"",","""&amp;AD$1&amp;""":"&amp;AD324)
&amp;IF(LEN(AE324)=0,"",","""&amp;AE$1&amp;""":"""&amp;AE324&amp;"""")
&amp;IF(LEN(AF324)=0,"",","""&amp;AF$1&amp;""":"&amp;AF324)
&amp;IF(LEN(AG324)=0,"",","""&amp;AG$1&amp;""":"&amp;AG324)&amp;"}")</f>
        <v>{"dy":13,"sl":10}</v>
      </c>
    </row>
    <row r="325" spans="1:40">
      <c r="A325">
        <v>14</v>
      </c>
      <c r="B325">
        <v>10</v>
      </c>
      <c r="C325">
        <f>IF(B325&lt;=9,0,
IF(B325=10,1,2))</f>
        <v>1</v>
      </c>
      <c r="D325">
        <f ca="1">RAND()</f>
        <v>0.93841820972811751</v>
      </c>
      <c r="E325">
        <f ca="1">RAND()</f>
        <v>0.28059321540032789</v>
      </c>
      <c r="F325">
        <f ca="1">RAND()</f>
        <v>0.31250310907118772</v>
      </c>
      <c r="G325">
        <f ca="1">RAND()</f>
        <v>0.7030669385967242</v>
      </c>
      <c r="H325">
        <f ca="1">RAND()</f>
        <v>0.84414052362611736</v>
      </c>
      <c r="I325">
        <f ca="1">RAND()</f>
        <v>0.68651937297768173</v>
      </c>
      <c r="M325" t="str">
        <f ca="1">IF(LEN(J325)&lt;&gt;0,J325,VLOOKUP(D325+$B325,$BJ:$BK,MATCH($BK$1,$BJ$1:$BK$1,0),1))</f>
        <v>삭제</v>
      </c>
      <c r="N325" t="str">
        <f ca="1">IF(LEN(K325)&lt;&gt;0,
  IF(LEN($J325)=0,"두 칸 모두 입력",
  IF($J325="지정 장비",K325,INDEX($CA:$CA,MATCH(K325,$CB:$CB,0)))),
IF($M325="삭제","삭제",
IF($M325="지정 장비",VLOOKUP($E325,OFFSET($BS:$BV,0,IF($B325=6,1,IF($B325=7,2,0))),MATCH($BV$1,OFFSET($BS$1:$BV$1,0,IF($B325=6,1,IF($B325=7,2,0))),0),1),
IF(OR($M325="캐릭터 상자 일반등급",$M325="캐릭터 상자 영웅등급"),"삭제",
IF(OR($M325="지정 캐릭터",$M325="지정 캐릭터 PP",IF(ISERROR(FIND("지정 캐릭터 LBP",$M325)),0,1)),
  IF(AND(OR($B325=10,$B325=11),$M325=OFFSET($M325,-1,0)),OFFSET(N325,-1,0),VLOOKUP($E325,$BZ:$CA,MATCH($CA$1,$BZ$1:$CA$1,0),1)),
IF(OR($M325="안 지정 캐릭터 영웅등급",$M325="안 지정 캐릭터 PP 일반등급",$M325="안 지정 캐릭터 PP 영웅등급"),
  IF(AND(OR($B325=10,$B325=11),$M325=OFFSET($M325,-1,0)),OFFSET(N325,-1,0),INT($E325*100000)),
"그외없음"))))))</f>
        <v>삭제</v>
      </c>
      <c r="O325" t="str">
        <f ca="1">IF(LEN(L325)&lt;&gt;0,
  IF(OR(LEN($J325)=0,LEN($K325)=0),"세 칸 모두 입력",L325),
IF($M325="삭제","삭제",
IF(OR($M325="지정 장비",$M325="캐릭터 상자 일반등급",$M325="캐릭터 상자 영웅등급",$M325="지정 캐릭터",IF(ISERROR(FIND("지정 캐릭터 LBP",$M325)),0,1),$M325="안 지정 캐릭터 영웅등급"),1,
IF($M325="지정 캐릭터 PP",
  IF(AND(OR($B325=10,$B325=11),$M325=OFFSET($M325,-1,0)),OFFSET(O325,-1,0),
    VLOOKUP($M325,$AP:$BB,MATCH($AX$1,$AP$1:$BB$1,0),0)+INT($E325*(VLOOKUP($M325,$AP:$BB,MATCH($AY$1,$AP$1:$BB$1,0),0)-VLOOKUP($M325,$AP:$BB,MATCH($AX$1,$AP$1:$BB$1,0),0)+1))),
IF(OR($M325="안 지정 캐릭터 PP 일반등급",$M325="안 지정 캐릭터 PP 영웅등급"),
  IF(AND(OR($B325=10,$B325=11),$M325=OFFSET($M325,-1,0)),OFFSET(O325,-1,0),
    VLOOKUP($M325,$AP:$BB,MATCH($AX$1,$AP$1:$BB$1,0),0)+INT($E325*(VLOOKUP($M325,$AP:$BB,MATCH($AY$1,$AP$1:$BB$1,0),0)-VLOOKUP($M325,$AP:$BB,MATCH($AX$1,$AP$1:$BB$1,0),0)+1))),
"그외없음")))))</f>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ca="1">IF(OR(ISNUMBER(N325),N325="삭제",ISBLANK(N325)),"",
IF(LEFT(N325,5)="Equip",IF(MID(N325,7,1)="4","전설",""),
IF(LEFT(N325,5)="Actor",IF(MID(N325,7,1)="2","전설",""),
"그외없음")))</f>
        <v/>
      </c>
      <c r="AA325" t="str">
        <f ca="1">IF(ISBLANK(AB325),"",
VLOOKUP(AB325,OFFSET(INDIRECT("$A:$B"),0,MATCH(AB$1&amp;"_Verify",INDIRECT("$1:$1"),0)-1),2,0)
)</f>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IF(OR(ISNUMBER(AC325),AC325="삭제",ISBLANK(AC325)),"",
IF(LEFT(AC325,5)="Equip",IF(MID(AC325,7,1)="4","전설",""),
IF(LEFT(AC325,5)="Actor",IF(MID(AC325,7,1)="2","전설",""),
"그외없음")))</f>
        <v/>
      </c>
      <c r="AJ325" t="str">
        <f>IF(ISBLANK($AB325),"",
IF(AND($B325&gt;=VLOOKUP($AB325,$AP:$AS,3,0),$B325&lt;=VLOOKUP($AB325,$AP:$AS,4,0)),"","슬롯타입이상"))</f>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ca="1">IF(ROW()=2,AN325,OFFSET(AM325,-1,0)&amp;IF(LEN(AN325)=0,"",","&amp;AN325))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v>
      </c>
      <c r="AN325" t="str">
        <f ca="1">IF(AL325&lt;&gt;1,"",
"{"""&amp;A$1&amp;""":"&amp;A325
&amp;","""&amp;B$1&amp;""":"&amp;B325
&amp;IF(LEN(AA325)=0,"",","""&amp;AA$1&amp;""":"""&amp;AA325&amp;"""")
&amp;IF(LEN(AC325)=0,"",","""&amp;AC$1&amp;""":"""&amp;AC325&amp;"""")
&amp;IF(LEN(AD325)=0,"",","""&amp;AD$1&amp;""":"&amp;AD325)
&amp;IF(LEN(AE325)=0,"",","""&amp;AE$1&amp;""":"""&amp;AE325&amp;"""")
&amp;IF(LEN(AF325)=0,"",","""&amp;AF$1&amp;""":"&amp;AF325)
&amp;IF(LEN(AG325)=0,"",","""&amp;AG$1&amp;""":"&amp;AG325)&amp;"}")</f>
        <v>{"dy":14,"sl":10}</v>
      </c>
    </row>
    <row r="326" spans="1:40">
      <c r="A326">
        <v>15</v>
      </c>
      <c r="B326">
        <v>10</v>
      </c>
      <c r="C326">
        <f>IF(B326&lt;=9,0,
IF(B326=10,1,2))</f>
        <v>1</v>
      </c>
      <c r="D326">
        <f ca="1">RAND()</f>
        <v>0.75487543916618038</v>
      </c>
      <c r="E326">
        <f ca="1">RAND()</f>
        <v>0.56382678550804388</v>
      </c>
      <c r="F326">
        <f ca="1">RAND()</f>
        <v>0.33068664534456815</v>
      </c>
      <c r="G326">
        <f ca="1">RAND()</f>
        <v>0.87916872226830123</v>
      </c>
      <c r="H326">
        <f ca="1">RAND()</f>
        <v>0.8413710779945589</v>
      </c>
      <c r="I326">
        <f ca="1">RAND()</f>
        <v>0.79208502593322128</v>
      </c>
      <c r="M326" t="str">
        <f ca="1">IF(LEN(J326)&lt;&gt;0,J326,VLOOKUP(D326+$B326,$BJ:$BK,MATCH($BK$1,$BJ$1:$BK$1,0),1))</f>
        <v>삭제</v>
      </c>
      <c r="N326" t="str">
        <f ca="1">IF(LEN(K326)&lt;&gt;0,
  IF(LEN($J326)=0,"두 칸 모두 입력",
  IF($J326="지정 장비",K326,INDEX($CA:$CA,MATCH(K326,$CB:$CB,0)))),
IF($M326="삭제","삭제",
IF($M326="지정 장비",VLOOKUP($E326,OFFSET($BS:$BV,0,IF($B326=6,1,IF($B326=7,2,0))),MATCH($BV$1,OFFSET($BS$1:$BV$1,0,IF($B326=6,1,IF($B326=7,2,0))),0),1),
IF(OR($M326="캐릭터 상자 일반등급",$M326="캐릭터 상자 영웅등급"),"삭제",
IF(OR($M326="지정 캐릭터",$M326="지정 캐릭터 PP",IF(ISERROR(FIND("지정 캐릭터 LBP",$M326)),0,1)),
  IF(AND(OR($B326=10,$B326=11),$M326=OFFSET($M326,-1,0)),OFFSET(N326,-1,0),VLOOKUP($E326,$BZ:$CA,MATCH($CA$1,$BZ$1:$CA$1,0),1)),
IF(OR($M326="안 지정 캐릭터 영웅등급",$M326="안 지정 캐릭터 PP 일반등급",$M326="안 지정 캐릭터 PP 영웅등급"),
  IF(AND(OR($B326=10,$B326=11),$M326=OFFSET($M326,-1,0)),OFFSET(N326,-1,0),INT($E326*100000)),
"그외없음"))))))</f>
        <v>삭제</v>
      </c>
      <c r="O326" t="str">
        <f ca="1">IF(LEN(L326)&lt;&gt;0,
  IF(OR(LEN($J326)=0,LEN($K326)=0),"세 칸 모두 입력",L326),
IF($M326="삭제","삭제",
IF(OR($M326="지정 장비",$M326="캐릭터 상자 일반등급",$M326="캐릭터 상자 영웅등급",$M326="지정 캐릭터",IF(ISERROR(FIND("지정 캐릭터 LBP",$M326)),0,1),$M326="안 지정 캐릭터 영웅등급"),1,
IF($M326="지정 캐릭터 PP",
  IF(AND(OR($B326=10,$B326=11),$M326=OFFSET($M326,-1,0)),OFFSET(O326,-1,0),
    VLOOKUP($M326,$AP:$BB,MATCH($AX$1,$AP$1:$BB$1,0),0)+INT($E326*(VLOOKUP($M326,$AP:$BB,MATCH($AY$1,$AP$1:$BB$1,0),0)-VLOOKUP($M326,$AP:$BB,MATCH($AX$1,$AP$1:$BB$1,0),0)+1))),
IF(OR($M326="안 지정 캐릭터 PP 일반등급",$M326="안 지정 캐릭터 PP 영웅등급"),
  IF(AND(OR($B326=10,$B326=11),$M326=OFFSET($M326,-1,0)),OFFSET(O326,-1,0),
    VLOOKUP($M326,$AP:$BB,MATCH($AX$1,$AP$1:$BB$1,0),0)+INT($E326*(VLOOKUP($M326,$AP:$BB,MATCH($AY$1,$AP$1:$BB$1,0),0)-VLOOKUP($M326,$AP:$BB,MATCH($AX$1,$AP$1:$BB$1,0),0)+1))),
"그외없음")))))</f>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ca="1">IF(OR(ISNUMBER(N326),N326="삭제",ISBLANK(N326)),"",
IF(LEFT(N326,5)="Equip",IF(MID(N326,7,1)="4","전설",""),
IF(LEFT(N326,5)="Actor",IF(MID(N326,7,1)="2","전설",""),
"그외없음")))</f>
        <v/>
      </c>
      <c r="AA326" t="str">
        <f ca="1">IF(ISBLANK(AB326),"",
VLOOKUP(AB326,OFFSET(INDIRECT("$A:$B"),0,MATCH(AB$1&amp;"_Verify",INDIRECT("$1:$1"),0)-1),2,0)
)</f>
        <v>fl2</v>
      </c>
      <c r="AB326" t="s">
        <v>88</v>
      </c>
      <c r="AC326" t="s">
        <v>507</v>
      </c>
      <c r="AD326">
        <v>1</v>
      </c>
      <c r="AE326" t="s">
        <v>129</v>
      </c>
      <c r="AF326">
        <v>180</v>
      </c>
      <c r="AG326">
        <v>79</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IF(OR(ISNUMBER(AC326),AC326="삭제",ISBLANK(AC326)),"",
IF(LEFT(AC326,5)="Equip",IF(MID(AC326,7,1)="4","전설",""),
IF(LEFT(AC326,5)="Actor",IF(MID(AC326,7,1)="2","전설",""),
"그외없음")))</f>
        <v/>
      </c>
      <c r="AJ326" t="str">
        <f>IF(ISBLANK($AB326),"",
IF(AND($B326&gt;=VLOOKUP($AB326,$AP:$AS,3,0),$B326&lt;=VLOOKUP($AB326,$AP:$AS,4,0)),"","슬롯타입이상"))</f>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오비우스</v>
      </c>
      <c r="AL326">
        <v>1</v>
      </c>
      <c r="AM326" t="str">
        <f ca="1">IF(ROW()=2,AN326,OFFSET(AM326,-1,0)&amp;IF(LEN(AN326)=0,"",","&amp;AN326))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v>
      </c>
      <c r="AN326" t="str">
        <f ca="1">IF(AL326&lt;&gt;1,"",
"{"""&amp;A$1&amp;""":"&amp;A326
&amp;","""&amp;B$1&amp;""":"&amp;B326
&amp;IF(LEN(AA326)=0,"",","""&amp;AA$1&amp;""":"""&amp;AA326&amp;"""")
&amp;IF(LEN(AC326)=0,"",","""&amp;AC$1&amp;""":"""&amp;AC326&amp;"""")
&amp;IF(LEN(AD326)=0,"",","""&amp;AD$1&amp;""":"&amp;AD326)
&amp;IF(LEN(AE326)=0,"",","""&amp;AE$1&amp;""":"""&amp;AE326&amp;"""")
&amp;IF(LEN(AF326)=0,"",","""&amp;AF$1&amp;""":"&amp;AF326)
&amp;IF(LEN(AG326)=0,"",","""&amp;AG$1&amp;""":"&amp;AG326)&amp;"}")</f>
        <v>{"dy":15,"sl":10,"tp":"fl2","vl":"Actor1141","cn":1,"pt":"DI","pp":180,"pr":79}</v>
      </c>
    </row>
    <row r="327" spans="1:40">
      <c r="A327">
        <v>16</v>
      </c>
      <c r="B327">
        <v>10</v>
      </c>
      <c r="C327">
        <f>IF(B327&lt;=9,0,
IF(B327=10,1,2))</f>
        <v>1</v>
      </c>
      <c r="D327">
        <f ca="1">RAND()</f>
        <v>0.40266433035366289</v>
      </c>
      <c r="E327">
        <f ca="1">RAND()</f>
        <v>0.83501729401767633</v>
      </c>
      <c r="F327">
        <f ca="1">RAND()</f>
        <v>0.61445082680138918</v>
      </c>
      <c r="G327">
        <f ca="1">RAND()</f>
        <v>0.75776465655285774</v>
      </c>
      <c r="H327">
        <f ca="1">RAND()</f>
        <v>0.99487886900521916</v>
      </c>
      <c r="I327">
        <f ca="1">RAND()</f>
        <v>0.20680495136701993</v>
      </c>
      <c r="M327" t="str">
        <f ca="1">IF(LEN(J327)&lt;&gt;0,J327,VLOOKUP(D327+$B327,$BJ:$BK,MATCH($BK$1,$BJ$1:$BK$1,0),1))</f>
        <v>삭제</v>
      </c>
      <c r="N327" t="str">
        <f ca="1">IF(LEN(K327)&lt;&gt;0,
  IF(LEN($J327)=0,"두 칸 모두 입력",
  IF($J327="지정 장비",K327,INDEX($CA:$CA,MATCH(K327,$CB:$CB,0)))),
IF($M327="삭제","삭제",
IF($M327="지정 장비",VLOOKUP($E327,OFFSET($BS:$BV,0,IF($B327=6,1,IF($B327=7,2,0))),MATCH($BV$1,OFFSET($BS$1:$BV$1,0,IF($B327=6,1,IF($B327=7,2,0))),0),1),
IF(OR($M327="캐릭터 상자 일반등급",$M327="캐릭터 상자 영웅등급"),"삭제",
IF(OR($M327="지정 캐릭터",$M327="지정 캐릭터 PP",IF(ISERROR(FIND("지정 캐릭터 LBP",$M327)),0,1)),
  IF(AND(OR($B327=10,$B327=11),$M327=OFFSET($M327,-1,0)),OFFSET(N327,-1,0),VLOOKUP($E327,$BZ:$CA,MATCH($CA$1,$BZ$1:$CA$1,0),1)),
IF(OR($M327="안 지정 캐릭터 영웅등급",$M327="안 지정 캐릭터 PP 일반등급",$M327="안 지정 캐릭터 PP 영웅등급"),
  IF(AND(OR($B327=10,$B327=11),$M327=OFFSET($M327,-1,0)),OFFSET(N327,-1,0),INT($E327*100000)),
"그외없음"))))))</f>
        <v>삭제</v>
      </c>
      <c r="O327" t="str">
        <f ca="1">IF(LEN(L327)&lt;&gt;0,
  IF(OR(LEN($J327)=0,LEN($K327)=0),"세 칸 모두 입력",L327),
IF($M327="삭제","삭제",
IF(OR($M327="지정 장비",$M327="캐릭터 상자 일반등급",$M327="캐릭터 상자 영웅등급",$M327="지정 캐릭터",IF(ISERROR(FIND("지정 캐릭터 LBP",$M327)),0,1),$M327="안 지정 캐릭터 영웅등급"),1,
IF($M327="지정 캐릭터 PP",
  IF(AND(OR($B327=10,$B327=11),$M327=OFFSET($M327,-1,0)),OFFSET(O327,-1,0),
    VLOOKUP($M327,$AP:$BB,MATCH($AX$1,$AP$1:$BB$1,0),0)+INT($E327*(VLOOKUP($M327,$AP:$BB,MATCH($AY$1,$AP$1:$BB$1,0),0)-VLOOKUP($M327,$AP:$BB,MATCH($AX$1,$AP$1:$BB$1,0),0)+1))),
IF(OR($M327="안 지정 캐릭터 PP 일반등급",$M327="안 지정 캐릭터 PP 영웅등급"),
  IF(AND(OR($B327=10,$B327=11),$M327=OFFSET($M327,-1,0)),OFFSET(O327,-1,0),
    VLOOKUP($M327,$AP:$BB,MATCH($AX$1,$AP$1:$BB$1,0),0)+INT($E327*(VLOOKUP($M327,$AP:$BB,MATCH($AY$1,$AP$1:$BB$1,0),0)-VLOOKUP($M327,$AP:$BB,MATCH($AX$1,$AP$1:$BB$1,0),0)+1))),
"그외없음")))))</f>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ca="1">IF(OR(ISNUMBER(N327),N327="삭제",ISBLANK(N327)),"",
IF(LEFT(N327,5)="Equip",IF(MID(N327,7,1)="4","전설",""),
IF(LEFT(N327,5)="Actor",IF(MID(N327,7,1)="2","전설",""),
"그외없음")))</f>
        <v/>
      </c>
      <c r="AA327" t="str">
        <f ca="1">IF(ISBLANK(AB327),"",
VLOOKUP(AB327,OFFSET(INDIRECT("$A:$B"),0,MATCH(AB$1&amp;"_Verify",INDIRECT("$1:$1"),0)-1),2,0)
)</f>
        <v>fl2</v>
      </c>
      <c r="AB327" t="s">
        <v>88</v>
      </c>
      <c r="AC327" t="s">
        <v>507</v>
      </c>
      <c r="AD327">
        <v>1</v>
      </c>
      <c r="AE327" t="s">
        <v>129</v>
      </c>
      <c r="AF327">
        <v>180</v>
      </c>
      <c r="AG327">
        <v>79</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IF(OR(ISNUMBER(AC327),AC327="삭제",ISBLANK(AC327)),"",
IF(LEFT(AC327,5)="Equip",IF(MID(AC327,7,1)="4","전설",""),
IF(LEFT(AC327,5)="Actor",IF(MID(AC327,7,1)="2","전설",""),
"그외없음")))</f>
        <v/>
      </c>
      <c r="AJ327" t="str">
        <f>IF(ISBLANK($AB327),"",
IF(AND($B327&gt;=VLOOKUP($AB327,$AP:$AS,3,0),$B327&lt;=VLOOKUP($AB327,$AP:$AS,4,0)),"","슬롯타입이상"))</f>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오비우스</v>
      </c>
      <c r="AL327">
        <v>1</v>
      </c>
      <c r="AM327" t="str">
        <f ca="1">IF(ROW()=2,AN327,OFFSET(AM327,-1,0)&amp;IF(LEN(AN327)=0,"",","&amp;AN327))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v>
      </c>
      <c r="AN327" t="str">
        <f ca="1">IF(AL327&lt;&gt;1,"",
"{"""&amp;A$1&amp;""":"&amp;A327
&amp;","""&amp;B$1&amp;""":"&amp;B327
&amp;IF(LEN(AA327)=0,"",","""&amp;AA$1&amp;""":"""&amp;AA327&amp;"""")
&amp;IF(LEN(AC327)=0,"",","""&amp;AC$1&amp;""":"""&amp;AC327&amp;"""")
&amp;IF(LEN(AD327)=0,"",","""&amp;AD$1&amp;""":"&amp;AD327)
&amp;IF(LEN(AE327)=0,"",","""&amp;AE$1&amp;""":"""&amp;AE327&amp;"""")
&amp;IF(LEN(AF327)=0,"",","""&amp;AF$1&amp;""":"&amp;AF327)
&amp;IF(LEN(AG327)=0,"",","""&amp;AG$1&amp;""":"&amp;AG327)&amp;"}")</f>
        <v>{"dy":16,"sl":10,"tp":"fl2","vl":"Actor1141","cn":1,"pt":"DI","pp":180,"pr":79}</v>
      </c>
    </row>
    <row r="328" spans="1:40">
      <c r="A328">
        <v>17</v>
      </c>
      <c r="B328">
        <v>10</v>
      </c>
      <c r="C328">
        <f>IF(B328&lt;=9,0,
IF(B328=10,1,2))</f>
        <v>1</v>
      </c>
      <c r="D328">
        <f ca="1">RAND()</f>
        <v>0.31912278437794139</v>
      </c>
      <c r="E328">
        <f ca="1">RAND()</f>
        <v>0.53516735987779029</v>
      </c>
      <c r="F328">
        <f ca="1">RAND()</f>
        <v>0.48754246976655224</v>
      </c>
      <c r="G328">
        <f ca="1">RAND()</f>
        <v>0.19307200845715211</v>
      </c>
      <c r="H328">
        <f ca="1">RAND()</f>
        <v>0.62381360346378523</v>
      </c>
      <c r="I328">
        <f ca="1">RAND()</f>
        <v>0.84930661591275314</v>
      </c>
      <c r="M328" t="str">
        <f ca="1">IF(LEN(J328)&lt;&gt;0,J328,VLOOKUP(D328+$B328,$BJ:$BK,MATCH($BK$1,$BJ$1:$BK$1,0),1))</f>
        <v>삭제</v>
      </c>
      <c r="N328" t="str">
        <f ca="1">IF(LEN(K328)&lt;&gt;0,
  IF(LEN($J328)=0,"두 칸 모두 입력",
  IF($J328="지정 장비",K328,INDEX($CA:$CA,MATCH(K328,$CB:$CB,0)))),
IF($M328="삭제","삭제",
IF($M328="지정 장비",VLOOKUP($E328,OFFSET($BS:$BV,0,IF($B328=6,1,IF($B328=7,2,0))),MATCH($BV$1,OFFSET($BS$1:$BV$1,0,IF($B328=6,1,IF($B328=7,2,0))),0),1),
IF(OR($M328="캐릭터 상자 일반등급",$M328="캐릭터 상자 영웅등급"),"삭제",
IF(OR($M328="지정 캐릭터",$M328="지정 캐릭터 PP",IF(ISERROR(FIND("지정 캐릭터 LBP",$M328)),0,1)),
  IF(AND(OR($B328=10,$B328=11),$M328=OFFSET($M328,-1,0)),OFFSET(N328,-1,0),VLOOKUP($E328,$BZ:$CA,MATCH($CA$1,$BZ$1:$CA$1,0),1)),
IF(OR($M328="안 지정 캐릭터 영웅등급",$M328="안 지정 캐릭터 PP 일반등급",$M328="안 지정 캐릭터 PP 영웅등급"),
  IF(AND(OR($B328=10,$B328=11),$M328=OFFSET($M328,-1,0)),OFFSET(N328,-1,0),INT($E328*100000)),
"그외없음"))))))</f>
        <v>삭제</v>
      </c>
      <c r="O328" t="str">
        <f ca="1">IF(LEN(L328)&lt;&gt;0,
  IF(OR(LEN($J328)=0,LEN($K328)=0),"세 칸 모두 입력",L328),
IF($M328="삭제","삭제",
IF(OR($M328="지정 장비",$M328="캐릭터 상자 일반등급",$M328="캐릭터 상자 영웅등급",$M328="지정 캐릭터",IF(ISERROR(FIND("지정 캐릭터 LBP",$M328)),0,1),$M328="안 지정 캐릭터 영웅등급"),1,
IF($M328="지정 캐릭터 PP",
  IF(AND(OR($B328=10,$B328=11),$M328=OFFSET($M328,-1,0)),OFFSET(O328,-1,0),
    VLOOKUP($M328,$AP:$BB,MATCH($AX$1,$AP$1:$BB$1,0),0)+INT($E328*(VLOOKUP($M328,$AP:$BB,MATCH($AY$1,$AP$1:$BB$1,0),0)-VLOOKUP($M328,$AP:$BB,MATCH($AX$1,$AP$1:$BB$1,0),0)+1))),
IF(OR($M328="안 지정 캐릭터 PP 일반등급",$M328="안 지정 캐릭터 PP 영웅등급"),
  IF(AND(OR($B328=10,$B328=11),$M328=OFFSET($M328,-1,0)),OFFSET(O328,-1,0),
    VLOOKUP($M328,$AP:$BB,MATCH($AX$1,$AP$1:$BB$1,0),0)+INT($E328*(VLOOKUP($M328,$AP:$BB,MATCH($AY$1,$AP$1:$BB$1,0),0)-VLOOKUP($M328,$AP:$BB,MATCH($AX$1,$AP$1:$BB$1,0),0)+1))),
"그외없음")))))</f>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ca="1">IF(OR(ISNUMBER(N328),N328="삭제",ISBLANK(N328)),"",
IF(LEFT(N328,5)="Equip",IF(MID(N328,7,1)="4","전설",""),
IF(LEFT(N328,5)="Actor",IF(MID(N328,7,1)="2","전설",""),
"그외없음")))</f>
        <v/>
      </c>
      <c r="AA328" t="str">
        <f ca="1">IF(ISBLANK(AB328),"",
VLOOKUP(AB328,OFFSET(INDIRECT("$A:$B"),0,MATCH(AB$1&amp;"_Verify",INDIRECT("$1:$1"),0)-1),2,0)
)</f>
        <v>fl2</v>
      </c>
      <c r="AB328" t="s">
        <v>88</v>
      </c>
      <c r="AC328" t="s">
        <v>507</v>
      </c>
      <c r="AD328">
        <v>1</v>
      </c>
      <c r="AE328" t="s">
        <v>129</v>
      </c>
      <c r="AF328">
        <v>180</v>
      </c>
      <c r="AG328">
        <v>79</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IF(OR(ISNUMBER(AC328),AC328="삭제",ISBLANK(AC328)),"",
IF(LEFT(AC328,5)="Equip",IF(MID(AC328,7,1)="4","전설",""),
IF(LEFT(AC328,5)="Actor",IF(MID(AC328,7,1)="2","전설",""),
"그외없음")))</f>
        <v/>
      </c>
      <c r="AJ328" t="str">
        <f>IF(ISBLANK($AB328),"",
IF(AND($B328&gt;=VLOOKUP($AB328,$AP:$AS,3,0),$B328&lt;=VLOOKUP($AB328,$AP:$AS,4,0)),"","슬롯타입이상"))</f>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오비우스</v>
      </c>
      <c r="AL328">
        <v>1</v>
      </c>
      <c r="AM328" t="str">
        <f ca="1">IF(ROW()=2,AN328,OFFSET(AM328,-1,0)&amp;IF(LEN(AN328)=0,"",","&amp;AN328))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v>
      </c>
      <c r="AN328" t="str">
        <f ca="1">IF(AL328&lt;&gt;1,"",
"{"""&amp;A$1&amp;""":"&amp;A328
&amp;","""&amp;B$1&amp;""":"&amp;B328
&amp;IF(LEN(AA328)=0,"",","""&amp;AA$1&amp;""":"""&amp;AA328&amp;"""")
&amp;IF(LEN(AC328)=0,"",","""&amp;AC$1&amp;""":"""&amp;AC328&amp;"""")
&amp;IF(LEN(AD328)=0,"",","""&amp;AD$1&amp;""":"&amp;AD328)
&amp;IF(LEN(AE328)=0,"",","""&amp;AE$1&amp;""":"""&amp;AE328&amp;"""")
&amp;IF(LEN(AF328)=0,"",","""&amp;AF$1&amp;""":"&amp;AF328)
&amp;IF(LEN(AG328)=0,"",","""&amp;AG$1&amp;""":"&amp;AG328)&amp;"}")</f>
        <v>{"dy":17,"sl":10,"tp":"fl2","vl":"Actor1141","cn":1,"pt":"DI","pp":180,"pr":79}</v>
      </c>
    </row>
    <row r="329" spans="1:40">
      <c r="A329">
        <v>18</v>
      </c>
      <c r="B329">
        <v>10</v>
      </c>
      <c r="C329">
        <f>IF(B329&lt;=9,0,
IF(B329=10,1,2))</f>
        <v>1</v>
      </c>
      <c r="D329">
        <f ca="1">RAND()</f>
        <v>0.90666980524648599</v>
      </c>
      <c r="E329">
        <f ca="1">RAND()</f>
        <v>0.75176636815264586</v>
      </c>
      <c r="F329">
        <f ca="1">RAND()</f>
        <v>0.58704816791115733</v>
      </c>
      <c r="G329">
        <f ca="1">RAND()</f>
        <v>0.13656626097123137</v>
      </c>
      <c r="H329">
        <f ca="1">RAND()</f>
        <v>0.17928627369117767</v>
      </c>
      <c r="I329">
        <f ca="1">RAND()</f>
        <v>0.41850339690848026</v>
      </c>
      <c r="M329" t="str">
        <f ca="1">IF(LEN(J329)&lt;&gt;0,J329,VLOOKUP(D329+$B329,$BJ:$BK,MATCH($BK$1,$BJ$1:$BK$1,0),1))</f>
        <v>삭제</v>
      </c>
      <c r="N329" t="str">
        <f ca="1">IF(LEN(K329)&lt;&gt;0,
  IF(LEN($J329)=0,"두 칸 모두 입력",
  IF($J329="지정 장비",K329,INDEX($CA:$CA,MATCH(K329,$CB:$CB,0)))),
IF($M329="삭제","삭제",
IF($M329="지정 장비",VLOOKUP($E329,OFFSET($BS:$BV,0,IF($B329=6,1,IF($B329=7,2,0))),MATCH($BV$1,OFFSET($BS$1:$BV$1,0,IF($B329=6,1,IF($B329=7,2,0))),0),1),
IF(OR($M329="캐릭터 상자 일반등급",$M329="캐릭터 상자 영웅등급"),"삭제",
IF(OR($M329="지정 캐릭터",$M329="지정 캐릭터 PP",IF(ISERROR(FIND("지정 캐릭터 LBP",$M329)),0,1)),
  IF(AND(OR($B329=10,$B329=11),$M329=OFFSET($M329,-1,0)),OFFSET(N329,-1,0),VLOOKUP($E329,$BZ:$CA,MATCH($CA$1,$BZ$1:$CA$1,0),1)),
IF(OR($M329="안 지정 캐릭터 영웅등급",$M329="안 지정 캐릭터 PP 일반등급",$M329="안 지정 캐릭터 PP 영웅등급"),
  IF(AND(OR($B329=10,$B329=11),$M329=OFFSET($M329,-1,0)),OFFSET(N329,-1,0),INT($E329*100000)),
"그외없음"))))))</f>
        <v>삭제</v>
      </c>
      <c r="O329" t="str">
        <f ca="1">IF(LEN(L329)&lt;&gt;0,
  IF(OR(LEN($J329)=0,LEN($K329)=0),"세 칸 모두 입력",L329),
IF($M329="삭제","삭제",
IF(OR($M329="지정 장비",$M329="캐릭터 상자 일반등급",$M329="캐릭터 상자 영웅등급",$M329="지정 캐릭터",IF(ISERROR(FIND("지정 캐릭터 LBP",$M329)),0,1),$M329="안 지정 캐릭터 영웅등급"),1,
IF($M329="지정 캐릭터 PP",
  IF(AND(OR($B329=10,$B329=11),$M329=OFFSET($M329,-1,0)),OFFSET(O329,-1,0),
    VLOOKUP($M329,$AP:$BB,MATCH($AX$1,$AP$1:$BB$1,0),0)+INT($E329*(VLOOKUP($M329,$AP:$BB,MATCH($AY$1,$AP$1:$BB$1,0),0)-VLOOKUP($M329,$AP:$BB,MATCH($AX$1,$AP$1:$BB$1,0),0)+1))),
IF(OR($M329="안 지정 캐릭터 PP 일반등급",$M329="안 지정 캐릭터 PP 영웅등급"),
  IF(AND(OR($B329=10,$B329=11),$M329=OFFSET($M329,-1,0)),OFFSET(O329,-1,0),
    VLOOKUP($M329,$AP:$BB,MATCH($AX$1,$AP$1:$BB$1,0),0)+INT($E329*(VLOOKUP($M329,$AP:$BB,MATCH($AY$1,$AP$1:$BB$1,0),0)-VLOOKUP($M329,$AP:$BB,MATCH($AX$1,$AP$1:$BB$1,0),0)+1))),
"그외없음")))))</f>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ca="1">IF(OR(ISNUMBER(N329),N329="삭제",ISBLANK(N329)),"",
IF(LEFT(N329,5)="Equip",IF(MID(N329,7,1)="4","전설",""),
IF(LEFT(N329,5)="Actor",IF(MID(N329,7,1)="2","전설",""),
"그외없음")))</f>
        <v/>
      </c>
      <c r="AA329" t="str">
        <f ca="1">IF(ISBLANK(AB329),"",
VLOOKUP(AB329,OFFSET(INDIRECT("$A:$B"),0,MATCH(AB$1&amp;"_Verify",INDIRECT("$1:$1"),0)-1),2,0)
)</f>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IF(OR(ISNUMBER(AC329),AC329="삭제",ISBLANK(AC329)),"",
IF(LEFT(AC329,5)="Equip",IF(MID(AC329,7,1)="4","전설",""),
IF(LEFT(AC329,5)="Actor",IF(MID(AC329,7,1)="2","전설",""),
"그외없음")))</f>
        <v/>
      </c>
      <c r="AJ329" t="str">
        <f>IF(ISBLANK($AB329),"",
IF(AND($B329&gt;=VLOOKUP($AB329,$AP:$AS,3,0),$B329&lt;=VLOOKUP($AB329,$AP:$AS,4,0)),"","슬롯타입이상"))</f>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ca="1">IF(ROW()=2,AN329,OFFSET(AM329,-1,0)&amp;IF(LEN(AN329)=0,"",","&amp;AN329))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v>
      </c>
      <c r="AN329" t="str">
        <f ca="1">IF(AL329&lt;&gt;1,"",
"{"""&amp;A$1&amp;""":"&amp;A329
&amp;","""&amp;B$1&amp;""":"&amp;B329
&amp;IF(LEN(AA329)=0,"",","""&amp;AA$1&amp;""":"""&amp;AA329&amp;"""")
&amp;IF(LEN(AC329)=0,"",","""&amp;AC$1&amp;""":"""&amp;AC329&amp;"""")
&amp;IF(LEN(AD329)=0,"",","""&amp;AD$1&amp;""":"&amp;AD329)
&amp;IF(LEN(AE329)=0,"",","""&amp;AE$1&amp;""":"""&amp;AE329&amp;"""")
&amp;IF(LEN(AF329)=0,"",","""&amp;AF$1&amp;""":"&amp;AF329)
&amp;IF(LEN(AG329)=0,"",","""&amp;AG$1&amp;""":"&amp;AG329)&amp;"}")</f>
        <v>{"dy":18,"sl":10}</v>
      </c>
    </row>
    <row r="330" spans="1:40">
      <c r="A330">
        <v>19</v>
      </c>
      <c r="B330">
        <v>10</v>
      </c>
      <c r="C330">
        <f>IF(B330&lt;=9,0,
IF(B330=10,1,2))</f>
        <v>1</v>
      </c>
      <c r="D330">
        <f ca="1">RAND()</f>
        <v>0.24524907706387566</v>
      </c>
      <c r="E330">
        <f ca="1">RAND()</f>
        <v>0.69888099653162872</v>
      </c>
      <c r="F330">
        <f ca="1">RAND()</f>
        <v>1.7643321705498205E-2</v>
      </c>
      <c r="G330">
        <f ca="1">RAND()</f>
        <v>0.10798285464592761</v>
      </c>
      <c r="H330">
        <f ca="1">RAND()</f>
        <v>0.64659548874622275</v>
      </c>
      <c r="I330">
        <f ca="1">RAND()</f>
        <v>0.58745517348589849</v>
      </c>
      <c r="M330" t="str">
        <f ca="1">IF(LEN(J330)&lt;&gt;0,J330,VLOOKUP(D330+$B330,$BJ:$BK,MATCH($BK$1,$BJ$1:$BK$1,0),1))</f>
        <v>삭제</v>
      </c>
      <c r="N330" t="str">
        <f ca="1">IF(LEN(K330)&lt;&gt;0,
  IF(LEN($J330)=0,"두 칸 모두 입력",
  IF($J330="지정 장비",K330,INDEX($CA:$CA,MATCH(K330,$CB:$CB,0)))),
IF($M330="삭제","삭제",
IF($M330="지정 장비",VLOOKUP($E330,OFFSET($BS:$BV,0,IF($B330=6,1,IF($B330=7,2,0))),MATCH($BV$1,OFFSET($BS$1:$BV$1,0,IF($B330=6,1,IF($B330=7,2,0))),0),1),
IF(OR($M330="캐릭터 상자 일반등급",$M330="캐릭터 상자 영웅등급"),"삭제",
IF(OR($M330="지정 캐릭터",$M330="지정 캐릭터 PP",IF(ISERROR(FIND("지정 캐릭터 LBP",$M330)),0,1)),
  IF(AND(OR($B330=10,$B330=11),$M330=OFFSET($M330,-1,0)),OFFSET(N330,-1,0),VLOOKUP($E330,$BZ:$CA,MATCH($CA$1,$BZ$1:$CA$1,0),1)),
IF(OR($M330="안 지정 캐릭터 영웅등급",$M330="안 지정 캐릭터 PP 일반등급",$M330="안 지정 캐릭터 PP 영웅등급"),
  IF(AND(OR($B330=10,$B330=11),$M330=OFFSET($M330,-1,0)),OFFSET(N330,-1,0),INT($E330*100000)),
"그외없음"))))))</f>
        <v>삭제</v>
      </c>
      <c r="O330" t="str">
        <f ca="1">IF(LEN(L330)&lt;&gt;0,
  IF(OR(LEN($J330)=0,LEN($K330)=0),"세 칸 모두 입력",L330),
IF($M330="삭제","삭제",
IF(OR($M330="지정 장비",$M330="캐릭터 상자 일반등급",$M330="캐릭터 상자 영웅등급",$M330="지정 캐릭터",IF(ISERROR(FIND("지정 캐릭터 LBP",$M330)),0,1),$M330="안 지정 캐릭터 영웅등급"),1,
IF($M330="지정 캐릭터 PP",
  IF(AND(OR($B330=10,$B330=11),$M330=OFFSET($M330,-1,0)),OFFSET(O330,-1,0),
    VLOOKUP($M330,$AP:$BB,MATCH($AX$1,$AP$1:$BB$1,0),0)+INT($E330*(VLOOKUP($M330,$AP:$BB,MATCH($AY$1,$AP$1:$BB$1,0),0)-VLOOKUP($M330,$AP:$BB,MATCH($AX$1,$AP$1:$BB$1,0),0)+1))),
IF(OR($M330="안 지정 캐릭터 PP 일반등급",$M330="안 지정 캐릭터 PP 영웅등급"),
  IF(AND(OR($B330=10,$B330=11),$M330=OFFSET($M330,-1,0)),OFFSET(O330,-1,0),
    VLOOKUP($M330,$AP:$BB,MATCH($AX$1,$AP$1:$BB$1,0),0)+INT($E330*(VLOOKUP($M330,$AP:$BB,MATCH($AY$1,$AP$1:$BB$1,0),0)-VLOOKUP($M330,$AP:$BB,MATCH($AX$1,$AP$1:$BB$1,0),0)+1))),
"그외없음")))))</f>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ca="1">IF(OR(ISNUMBER(N330),N330="삭제",ISBLANK(N330)),"",
IF(LEFT(N330,5)="Equip",IF(MID(N330,7,1)="4","전설",""),
IF(LEFT(N330,5)="Actor",IF(MID(N330,7,1)="2","전설",""),
"그외없음")))</f>
        <v/>
      </c>
      <c r="AA330" t="str">
        <f ca="1">IF(ISBLANK(AB330),"",
VLOOKUP(AB330,OFFSET(INDIRECT("$A:$B"),0,MATCH(AB$1&amp;"_Verify",INDIRECT("$1:$1"),0)-1),2,0)
)</f>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IF(OR(ISNUMBER(AC330),AC330="삭제",ISBLANK(AC330)),"",
IF(LEFT(AC330,5)="Equip",IF(MID(AC330,7,1)="4","전설",""),
IF(LEFT(AC330,5)="Actor",IF(MID(AC330,7,1)="2","전설",""),
"그외없음")))</f>
        <v/>
      </c>
      <c r="AJ330" t="str">
        <f>IF(ISBLANK($AB330),"",
IF(AND($B330&gt;=VLOOKUP($AB330,$AP:$AS,3,0),$B330&lt;=VLOOKUP($AB330,$AP:$AS,4,0)),"","슬롯타입이상"))</f>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ca="1">IF(ROW()=2,AN330,OFFSET(AM330,-1,0)&amp;IF(LEN(AN330)=0,"",","&amp;AN330))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v>
      </c>
      <c r="AN330" t="str">
        <f ca="1">IF(AL330&lt;&gt;1,"",
"{"""&amp;A$1&amp;""":"&amp;A330
&amp;","""&amp;B$1&amp;""":"&amp;B330
&amp;IF(LEN(AA330)=0,"",","""&amp;AA$1&amp;""":"""&amp;AA330&amp;"""")
&amp;IF(LEN(AC330)=0,"",","""&amp;AC$1&amp;""":"""&amp;AC330&amp;"""")
&amp;IF(LEN(AD330)=0,"",","""&amp;AD$1&amp;""":"&amp;AD330)
&amp;IF(LEN(AE330)=0,"",","""&amp;AE$1&amp;""":"""&amp;AE330&amp;"""")
&amp;IF(LEN(AF330)=0,"",","""&amp;AF$1&amp;""":"&amp;AF330)
&amp;IF(LEN(AG330)=0,"",","""&amp;AG$1&amp;""":"&amp;AG330)&amp;"}")</f>
        <v>{"dy":19,"sl":10}</v>
      </c>
    </row>
    <row r="331" spans="1:40">
      <c r="A331">
        <v>20</v>
      </c>
      <c r="B331">
        <v>10</v>
      </c>
      <c r="C331">
        <f>IF(B331&lt;=9,0,
IF(B331=10,1,2))</f>
        <v>1</v>
      </c>
      <c r="D331">
        <f ca="1">RAND()</f>
        <v>0.71883782626155013</v>
      </c>
      <c r="E331">
        <f ca="1">RAND()</f>
        <v>2.9146829094059967E-2</v>
      </c>
      <c r="F331">
        <f ca="1">RAND()</f>
        <v>0.59111408631771634</v>
      </c>
      <c r="G331">
        <f ca="1">RAND()</f>
        <v>0.34730665186667176</v>
      </c>
      <c r="H331">
        <f ca="1">RAND()</f>
        <v>0.22879366880917817</v>
      </c>
      <c r="I331">
        <f ca="1">RAND()</f>
        <v>0.7137415607084493</v>
      </c>
      <c r="M331" t="str">
        <f ca="1">IF(LEN(J331)&lt;&gt;0,J331,VLOOKUP(D331+$B331,$BJ:$BK,MATCH($BK$1,$BJ$1:$BK$1,0),1))</f>
        <v>삭제</v>
      </c>
      <c r="N331" t="str">
        <f ca="1">IF(LEN(K331)&lt;&gt;0,
  IF(LEN($J331)=0,"두 칸 모두 입력",
  IF($J331="지정 장비",K331,INDEX($CA:$CA,MATCH(K331,$CB:$CB,0)))),
IF($M331="삭제","삭제",
IF($M331="지정 장비",VLOOKUP($E331,OFFSET($BS:$BV,0,IF($B331=6,1,IF($B331=7,2,0))),MATCH($BV$1,OFFSET($BS$1:$BV$1,0,IF($B331=6,1,IF($B331=7,2,0))),0),1),
IF(OR($M331="캐릭터 상자 일반등급",$M331="캐릭터 상자 영웅등급"),"삭제",
IF(OR($M331="지정 캐릭터",$M331="지정 캐릭터 PP",IF(ISERROR(FIND("지정 캐릭터 LBP",$M331)),0,1)),
  IF(AND(OR($B331=10,$B331=11),$M331=OFFSET($M331,-1,0)),OFFSET(N331,-1,0),VLOOKUP($E331,$BZ:$CA,MATCH($CA$1,$BZ$1:$CA$1,0),1)),
IF(OR($M331="안 지정 캐릭터 영웅등급",$M331="안 지정 캐릭터 PP 일반등급",$M331="안 지정 캐릭터 PP 영웅등급"),
  IF(AND(OR($B331=10,$B331=11),$M331=OFFSET($M331,-1,0)),OFFSET(N331,-1,0),INT($E331*100000)),
"그외없음"))))))</f>
        <v>삭제</v>
      </c>
      <c r="O331" t="str">
        <f ca="1">IF(LEN(L331)&lt;&gt;0,
  IF(OR(LEN($J331)=0,LEN($K331)=0),"세 칸 모두 입력",L331),
IF($M331="삭제","삭제",
IF(OR($M331="지정 장비",$M331="캐릭터 상자 일반등급",$M331="캐릭터 상자 영웅등급",$M331="지정 캐릭터",IF(ISERROR(FIND("지정 캐릭터 LBP",$M331)),0,1),$M331="안 지정 캐릭터 영웅등급"),1,
IF($M331="지정 캐릭터 PP",
  IF(AND(OR($B331=10,$B331=11),$M331=OFFSET($M331,-1,0)),OFFSET(O331,-1,0),
    VLOOKUP($M331,$AP:$BB,MATCH($AX$1,$AP$1:$BB$1,0),0)+INT($E331*(VLOOKUP($M331,$AP:$BB,MATCH($AY$1,$AP$1:$BB$1,0),0)-VLOOKUP($M331,$AP:$BB,MATCH($AX$1,$AP$1:$BB$1,0),0)+1))),
IF(OR($M331="안 지정 캐릭터 PP 일반등급",$M331="안 지정 캐릭터 PP 영웅등급"),
  IF(AND(OR($B331=10,$B331=11),$M331=OFFSET($M331,-1,0)),OFFSET(O331,-1,0),
    VLOOKUP($M331,$AP:$BB,MATCH($AX$1,$AP$1:$BB$1,0),0)+INT($E331*(VLOOKUP($M331,$AP:$BB,MATCH($AY$1,$AP$1:$BB$1,0),0)-VLOOKUP($M331,$AP:$BB,MATCH($AX$1,$AP$1:$BB$1,0),0)+1))),
"그외없음")))))</f>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ca="1">IF(OR(ISNUMBER(N331),N331="삭제",ISBLANK(N331)),"",
IF(LEFT(N331,5)="Equip",IF(MID(N331,7,1)="4","전설",""),
IF(LEFT(N331,5)="Actor",IF(MID(N331,7,1)="2","전설",""),
"그외없음")))</f>
        <v/>
      </c>
      <c r="AA331" t="str">
        <f ca="1">IF(ISBLANK(AB331),"",
VLOOKUP(AB331,OFFSET(INDIRECT("$A:$B"),0,MATCH(AB$1&amp;"_Verify",INDIRECT("$1:$1"),0)-1),2,0)
)</f>
        <v>fc</v>
      </c>
      <c r="AB331" t="s">
        <v>85</v>
      </c>
      <c r="AC331" t="s">
        <v>509</v>
      </c>
      <c r="AD331">
        <v>1</v>
      </c>
      <c r="AE331" t="s">
        <v>129</v>
      </c>
      <c r="AF331">
        <v>209</v>
      </c>
      <c r="AG331">
        <v>139</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IF(OR(ISNUMBER(AC331),AC331="삭제",ISBLANK(AC331)),"",
IF(LEFT(AC331,5)="Equip",IF(MID(AC331,7,1)="4","전설",""),
IF(LEFT(AC331,5)="Actor",IF(MID(AC331,7,1)="2","전설",""),
"그외없음")))</f>
        <v/>
      </c>
      <c r="AJ331" t="str">
        <f>IF(ISBLANK($AB331),"",
IF(AND($B331&gt;=VLOOKUP($AB331,$AP:$AS,3,0),$B331&lt;=VLOOKUP($AB331,$AP:$AS,4,0)),"","슬롯타입이상"))</f>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카츄진</v>
      </c>
      <c r="AL331">
        <v>1</v>
      </c>
      <c r="AM331" t="str">
        <f ca="1">IF(ROW()=2,AN331,OFFSET(AM331,-1,0)&amp;IF(LEN(AN331)=0,"",","&amp;AN331))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v>
      </c>
      <c r="AN331" t="str">
        <f ca="1">IF(AL331&lt;&gt;1,"",
"{"""&amp;A$1&amp;""":"&amp;A331
&amp;","""&amp;B$1&amp;""":"&amp;B331
&amp;IF(LEN(AA331)=0,"",","""&amp;AA$1&amp;""":"""&amp;AA331&amp;"""")
&amp;IF(LEN(AC331)=0,"",","""&amp;AC$1&amp;""":"""&amp;AC331&amp;"""")
&amp;IF(LEN(AD331)=0,"",","""&amp;AD$1&amp;""":"&amp;AD331)
&amp;IF(LEN(AE331)=0,"",","""&amp;AE$1&amp;""":"""&amp;AE331&amp;"""")
&amp;IF(LEN(AF331)=0,"",","""&amp;AF$1&amp;""":"&amp;AF331)
&amp;IF(LEN(AG331)=0,"",","""&amp;AG$1&amp;""":"&amp;AG331)&amp;"}")</f>
        <v>{"dy":20,"sl":10,"tp":"fc","vl":"Actor3117","cn":1,"pt":"DI","pp":209,"pr":139}</v>
      </c>
    </row>
    <row r="332" spans="1:40">
      <c r="A332">
        <v>21</v>
      </c>
      <c r="B332">
        <v>10</v>
      </c>
      <c r="C332">
        <f>IF(B332&lt;=9,0,
IF(B332=10,1,2))</f>
        <v>1</v>
      </c>
      <c r="D332">
        <f ca="1">RAND()</f>
        <v>0.99765005316699917</v>
      </c>
      <c r="E332">
        <f ca="1">RAND()</f>
        <v>0.27880224152361999</v>
      </c>
      <c r="F332">
        <f ca="1">RAND()</f>
        <v>1.1745683202583068E-2</v>
      </c>
      <c r="G332">
        <f ca="1">RAND()</f>
        <v>0.75047647711888155</v>
      </c>
      <c r="H332">
        <f ca="1">RAND()</f>
        <v>1.3050376270967945E-2</v>
      </c>
      <c r="I332">
        <f ca="1">RAND()</f>
        <v>3.7067527335519102E-2</v>
      </c>
      <c r="M332" t="str">
        <f ca="1">IF(LEN(J332)&lt;&gt;0,J332,VLOOKUP(D332+$B332,$BJ:$BK,MATCH($BK$1,$BJ$1:$BK$1,0),1))</f>
        <v>삭제</v>
      </c>
      <c r="N332" t="str">
        <f ca="1">IF(LEN(K332)&lt;&gt;0,
  IF(LEN($J332)=0,"두 칸 모두 입력",
  IF($J332="지정 장비",K332,INDEX($CA:$CA,MATCH(K332,$CB:$CB,0)))),
IF($M332="삭제","삭제",
IF($M332="지정 장비",VLOOKUP($E332,OFFSET($BS:$BV,0,IF($B332=6,1,IF($B332=7,2,0))),MATCH($BV$1,OFFSET($BS$1:$BV$1,0,IF($B332=6,1,IF($B332=7,2,0))),0),1),
IF(OR($M332="캐릭터 상자 일반등급",$M332="캐릭터 상자 영웅등급"),"삭제",
IF(OR($M332="지정 캐릭터",$M332="지정 캐릭터 PP",IF(ISERROR(FIND("지정 캐릭터 LBP",$M332)),0,1)),
  IF(AND(OR($B332=10,$B332=11),$M332=OFFSET($M332,-1,0)),OFFSET(N332,-1,0),VLOOKUP($E332,$BZ:$CA,MATCH($CA$1,$BZ$1:$CA$1,0),1)),
IF(OR($M332="안 지정 캐릭터 영웅등급",$M332="안 지정 캐릭터 PP 일반등급",$M332="안 지정 캐릭터 PP 영웅등급"),
  IF(AND(OR($B332=10,$B332=11),$M332=OFFSET($M332,-1,0)),OFFSET(N332,-1,0),INT($E332*100000)),
"그외없음"))))))</f>
        <v>삭제</v>
      </c>
      <c r="O332" t="str">
        <f ca="1">IF(LEN(L332)&lt;&gt;0,
  IF(OR(LEN($J332)=0,LEN($K332)=0),"세 칸 모두 입력",L332),
IF($M332="삭제","삭제",
IF(OR($M332="지정 장비",$M332="캐릭터 상자 일반등급",$M332="캐릭터 상자 영웅등급",$M332="지정 캐릭터",IF(ISERROR(FIND("지정 캐릭터 LBP",$M332)),0,1),$M332="안 지정 캐릭터 영웅등급"),1,
IF($M332="지정 캐릭터 PP",
  IF(AND(OR($B332=10,$B332=11),$M332=OFFSET($M332,-1,0)),OFFSET(O332,-1,0),
    VLOOKUP($M332,$AP:$BB,MATCH($AX$1,$AP$1:$BB$1,0),0)+INT($E332*(VLOOKUP($M332,$AP:$BB,MATCH($AY$1,$AP$1:$BB$1,0),0)-VLOOKUP($M332,$AP:$BB,MATCH($AX$1,$AP$1:$BB$1,0),0)+1))),
IF(OR($M332="안 지정 캐릭터 PP 일반등급",$M332="안 지정 캐릭터 PP 영웅등급"),
  IF(AND(OR($B332=10,$B332=11),$M332=OFFSET($M332,-1,0)),OFFSET(O332,-1,0),
    VLOOKUP($M332,$AP:$BB,MATCH($AX$1,$AP$1:$BB$1,0),0)+INT($E332*(VLOOKUP($M332,$AP:$BB,MATCH($AY$1,$AP$1:$BB$1,0),0)-VLOOKUP($M332,$AP:$BB,MATCH($AX$1,$AP$1:$BB$1,0),0)+1))),
"그외없음")))))</f>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ca="1">IF(OR(ISNUMBER(N332),N332="삭제",ISBLANK(N332)),"",
IF(LEFT(N332,5)="Equip",IF(MID(N332,7,1)="4","전설",""),
IF(LEFT(N332,5)="Actor",IF(MID(N332,7,1)="2","전설",""),
"그외없음")))</f>
        <v/>
      </c>
      <c r="AA332" t="str">
        <f ca="1">IF(ISBLANK(AB332),"",
VLOOKUP(AB332,OFFSET(INDIRECT("$A:$B"),0,MATCH(AB$1&amp;"_Verify",INDIRECT("$1:$1"),0)-1),2,0)
)</f>
        <v>fc</v>
      </c>
      <c r="AB332" t="s">
        <v>85</v>
      </c>
      <c r="AC332" t="s">
        <v>509</v>
      </c>
      <c r="AD332">
        <v>1</v>
      </c>
      <c r="AE332" t="s">
        <v>129</v>
      </c>
      <c r="AF332">
        <v>209</v>
      </c>
      <c r="AG332">
        <v>139</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IF(OR(ISNUMBER(AC332),AC332="삭제",ISBLANK(AC332)),"",
IF(LEFT(AC332,5)="Equip",IF(MID(AC332,7,1)="4","전설",""),
IF(LEFT(AC332,5)="Actor",IF(MID(AC332,7,1)="2","전설",""),
"그외없음")))</f>
        <v/>
      </c>
      <c r="AJ332" t="str">
        <f>IF(ISBLANK($AB332),"",
IF(AND($B332&gt;=VLOOKUP($AB332,$AP:$AS,3,0),$B332&lt;=VLOOKUP($AB332,$AP:$AS,4,0)),"","슬롯타입이상"))</f>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카츄진</v>
      </c>
      <c r="AL332">
        <v>1</v>
      </c>
      <c r="AM332" t="str">
        <f ca="1">IF(ROW()=2,AN332,OFFSET(AM332,-1,0)&amp;IF(LEN(AN332)=0,"",","&amp;AN332))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v>
      </c>
      <c r="AN332" t="str">
        <f ca="1">IF(AL332&lt;&gt;1,"",
"{"""&amp;A$1&amp;""":"&amp;A332
&amp;","""&amp;B$1&amp;""":"&amp;B332
&amp;IF(LEN(AA332)=0,"",","""&amp;AA$1&amp;""":"""&amp;AA332&amp;"""")
&amp;IF(LEN(AC332)=0,"",","""&amp;AC$1&amp;""":"""&amp;AC332&amp;"""")
&amp;IF(LEN(AD332)=0,"",","""&amp;AD$1&amp;""":"&amp;AD332)
&amp;IF(LEN(AE332)=0,"",","""&amp;AE$1&amp;""":"""&amp;AE332&amp;"""")
&amp;IF(LEN(AF332)=0,"",","""&amp;AF$1&amp;""":"&amp;AF332)
&amp;IF(LEN(AG332)=0,"",","""&amp;AG$1&amp;""":"&amp;AG332)&amp;"}")</f>
        <v>{"dy":21,"sl":10,"tp":"fc","vl":"Actor3117","cn":1,"pt":"DI","pp":209,"pr":139}</v>
      </c>
    </row>
    <row r="333" spans="1:40">
      <c r="A333">
        <v>22</v>
      </c>
      <c r="B333">
        <v>10</v>
      </c>
      <c r="C333">
        <f>IF(B333&lt;=9,0,
IF(B333=10,1,2))</f>
        <v>1</v>
      </c>
      <c r="D333">
        <f ca="1">RAND()</f>
        <v>0.91803711378496522</v>
      </c>
      <c r="E333">
        <f ca="1">RAND()</f>
        <v>3.8461439100009542E-2</v>
      </c>
      <c r="F333">
        <f ca="1">RAND()</f>
        <v>0.79915312086524937</v>
      </c>
      <c r="G333">
        <f ca="1">RAND()</f>
        <v>5.2093945275934139E-2</v>
      </c>
      <c r="H333">
        <f ca="1">RAND()</f>
        <v>0.71381740857108444</v>
      </c>
      <c r="I333">
        <f ca="1">RAND()</f>
        <v>0.92475489299860181</v>
      </c>
      <c r="M333" t="str">
        <f ca="1">IF(LEN(J333)&lt;&gt;0,J333,VLOOKUP(D333+$B333,$BJ:$BK,MATCH($BK$1,$BJ$1:$BK$1,0),1))</f>
        <v>삭제</v>
      </c>
      <c r="N333" t="str">
        <f ca="1">IF(LEN(K333)&lt;&gt;0,
  IF(LEN($J333)=0,"두 칸 모두 입력",
  IF($J333="지정 장비",K333,INDEX($CA:$CA,MATCH(K333,$CB:$CB,0)))),
IF($M333="삭제","삭제",
IF($M333="지정 장비",VLOOKUP($E333,OFFSET($BS:$BV,0,IF($B333=6,1,IF($B333=7,2,0))),MATCH($BV$1,OFFSET($BS$1:$BV$1,0,IF($B333=6,1,IF($B333=7,2,0))),0),1),
IF(OR($M333="캐릭터 상자 일반등급",$M333="캐릭터 상자 영웅등급"),"삭제",
IF(OR($M333="지정 캐릭터",$M333="지정 캐릭터 PP",IF(ISERROR(FIND("지정 캐릭터 LBP",$M333)),0,1)),
  IF(AND(OR($B333=10,$B333=11),$M333=OFFSET($M333,-1,0)),OFFSET(N333,-1,0),VLOOKUP($E333,$BZ:$CA,MATCH($CA$1,$BZ$1:$CA$1,0),1)),
IF(OR($M333="안 지정 캐릭터 영웅등급",$M333="안 지정 캐릭터 PP 일반등급",$M333="안 지정 캐릭터 PP 영웅등급"),
  IF(AND(OR($B333=10,$B333=11),$M333=OFFSET($M333,-1,0)),OFFSET(N333,-1,0),INT($E333*100000)),
"그외없음"))))))</f>
        <v>삭제</v>
      </c>
      <c r="O333" t="str">
        <f ca="1">IF(LEN(L333)&lt;&gt;0,
  IF(OR(LEN($J333)=0,LEN($K333)=0),"세 칸 모두 입력",L333),
IF($M333="삭제","삭제",
IF(OR($M333="지정 장비",$M333="캐릭터 상자 일반등급",$M333="캐릭터 상자 영웅등급",$M333="지정 캐릭터",IF(ISERROR(FIND("지정 캐릭터 LBP",$M333)),0,1),$M333="안 지정 캐릭터 영웅등급"),1,
IF($M333="지정 캐릭터 PP",
  IF(AND(OR($B333=10,$B333=11),$M333=OFFSET($M333,-1,0)),OFFSET(O333,-1,0),
    VLOOKUP($M333,$AP:$BB,MATCH($AX$1,$AP$1:$BB$1,0),0)+INT($E333*(VLOOKUP($M333,$AP:$BB,MATCH($AY$1,$AP$1:$BB$1,0),0)-VLOOKUP($M333,$AP:$BB,MATCH($AX$1,$AP$1:$BB$1,0),0)+1))),
IF(OR($M333="안 지정 캐릭터 PP 일반등급",$M333="안 지정 캐릭터 PP 영웅등급"),
  IF(AND(OR($B333=10,$B333=11),$M333=OFFSET($M333,-1,0)),OFFSET(O333,-1,0),
    VLOOKUP($M333,$AP:$BB,MATCH($AX$1,$AP$1:$BB$1,0),0)+INT($E333*(VLOOKUP($M333,$AP:$BB,MATCH($AY$1,$AP$1:$BB$1,0),0)-VLOOKUP($M333,$AP:$BB,MATCH($AX$1,$AP$1:$BB$1,0),0)+1))),
"그외없음")))))</f>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ca="1">IF(OR(ISNUMBER(N333),N333="삭제",ISBLANK(N333)),"",
IF(LEFT(N333,5)="Equip",IF(MID(N333,7,1)="4","전설",""),
IF(LEFT(N333,5)="Actor",IF(MID(N333,7,1)="2","전설",""),
"그외없음")))</f>
        <v/>
      </c>
      <c r="AA333" t="str">
        <f ca="1">IF(ISBLANK(AB333),"",
VLOOKUP(AB333,OFFSET(INDIRECT("$A:$B"),0,MATCH(AB$1&amp;"_Verify",INDIRECT("$1:$1"),0)-1),2,0)
)</f>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IF(OR(ISNUMBER(AC333),AC333="삭제",ISBLANK(AC333)),"",
IF(LEFT(AC333,5)="Equip",IF(MID(AC333,7,1)="4","전설",""),
IF(LEFT(AC333,5)="Actor",IF(MID(AC333,7,1)="2","전설",""),
"그외없음")))</f>
        <v/>
      </c>
      <c r="AJ333" t="str">
        <f>IF(ISBLANK($AB333),"",
IF(AND($B333&gt;=VLOOKUP($AB333,$AP:$AS,3,0),$B333&lt;=VLOOKUP($AB333,$AP:$AS,4,0)),"","슬롯타입이상"))</f>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ca="1">IF(ROW()=2,AN333,OFFSET(AM333,-1,0)&amp;IF(LEN(AN333)=0,"",","&amp;AN333))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v>
      </c>
      <c r="AN333" t="str">
        <f ca="1">IF(AL333&lt;&gt;1,"",
"{"""&amp;A$1&amp;""":"&amp;A333
&amp;","""&amp;B$1&amp;""":"&amp;B333
&amp;IF(LEN(AA333)=0,"",","""&amp;AA$1&amp;""":"""&amp;AA333&amp;"""")
&amp;IF(LEN(AC333)=0,"",","""&amp;AC$1&amp;""":"""&amp;AC333&amp;"""")
&amp;IF(LEN(AD333)=0,"",","""&amp;AD$1&amp;""":"&amp;AD333)
&amp;IF(LEN(AE333)=0,"",","""&amp;AE$1&amp;""":"""&amp;AE333&amp;"""")
&amp;IF(LEN(AF333)=0,"",","""&amp;AF$1&amp;""":"&amp;AF333)
&amp;IF(LEN(AG333)=0,"",","""&amp;AG$1&amp;""":"&amp;AG333)&amp;"}")</f>
        <v>{"dy":22,"sl":10}</v>
      </c>
    </row>
    <row r="334" spans="1:40">
      <c r="A334">
        <v>23</v>
      </c>
      <c r="B334">
        <v>10</v>
      </c>
      <c r="C334">
        <f>IF(B334&lt;=9,0,
IF(B334=10,1,2))</f>
        <v>1</v>
      </c>
      <c r="D334">
        <f ca="1">RAND()</f>
        <v>0.23850548902495516</v>
      </c>
      <c r="E334">
        <f ca="1">RAND()</f>
        <v>0.34278451375825347</v>
      </c>
      <c r="F334">
        <f ca="1">RAND()</f>
        <v>0.72944747499102269</v>
      </c>
      <c r="G334">
        <f ca="1">RAND()</f>
        <v>0.50175929723048296</v>
      </c>
      <c r="H334">
        <f ca="1">RAND()</f>
        <v>0.4123496087114964</v>
      </c>
      <c r="I334">
        <f ca="1">RAND()</f>
        <v>0.75415678831856714</v>
      </c>
      <c r="M334" t="str">
        <f ca="1">IF(LEN(J334)&lt;&gt;0,J334,VLOOKUP(D334+$B334,$BJ:$BK,MATCH($BK$1,$BJ$1:$BK$1,0),1))</f>
        <v>삭제</v>
      </c>
      <c r="N334" t="str">
        <f ca="1">IF(LEN(K334)&lt;&gt;0,
  IF(LEN($J334)=0,"두 칸 모두 입력",
  IF($J334="지정 장비",K334,INDEX($CA:$CA,MATCH(K334,$CB:$CB,0)))),
IF($M334="삭제","삭제",
IF($M334="지정 장비",VLOOKUP($E334,OFFSET($BS:$BV,0,IF($B334=6,1,IF($B334=7,2,0))),MATCH($BV$1,OFFSET($BS$1:$BV$1,0,IF($B334=6,1,IF($B334=7,2,0))),0),1),
IF(OR($M334="캐릭터 상자 일반등급",$M334="캐릭터 상자 영웅등급"),"삭제",
IF(OR($M334="지정 캐릭터",$M334="지정 캐릭터 PP",IF(ISERROR(FIND("지정 캐릭터 LBP",$M334)),0,1)),
  IF(AND(OR($B334=10,$B334=11),$M334=OFFSET($M334,-1,0)),OFFSET(N334,-1,0),VLOOKUP($E334,$BZ:$CA,MATCH($CA$1,$BZ$1:$CA$1,0),1)),
IF(OR($M334="안 지정 캐릭터 영웅등급",$M334="안 지정 캐릭터 PP 일반등급",$M334="안 지정 캐릭터 PP 영웅등급"),
  IF(AND(OR($B334=10,$B334=11),$M334=OFFSET($M334,-1,0)),OFFSET(N334,-1,0),INT($E334*100000)),
"그외없음"))))))</f>
        <v>삭제</v>
      </c>
      <c r="O334" t="str">
        <f ca="1">IF(LEN(L334)&lt;&gt;0,
  IF(OR(LEN($J334)=0,LEN($K334)=0),"세 칸 모두 입력",L334),
IF($M334="삭제","삭제",
IF(OR($M334="지정 장비",$M334="캐릭터 상자 일반등급",$M334="캐릭터 상자 영웅등급",$M334="지정 캐릭터",IF(ISERROR(FIND("지정 캐릭터 LBP",$M334)),0,1),$M334="안 지정 캐릭터 영웅등급"),1,
IF($M334="지정 캐릭터 PP",
  IF(AND(OR($B334=10,$B334=11),$M334=OFFSET($M334,-1,0)),OFFSET(O334,-1,0),
    VLOOKUP($M334,$AP:$BB,MATCH($AX$1,$AP$1:$BB$1,0),0)+INT($E334*(VLOOKUP($M334,$AP:$BB,MATCH($AY$1,$AP$1:$BB$1,0),0)-VLOOKUP($M334,$AP:$BB,MATCH($AX$1,$AP$1:$BB$1,0),0)+1))),
IF(OR($M334="안 지정 캐릭터 PP 일반등급",$M334="안 지정 캐릭터 PP 영웅등급"),
  IF(AND(OR($B334=10,$B334=11),$M334=OFFSET($M334,-1,0)),OFFSET(O334,-1,0),
    VLOOKUP($M334,$AP:$BB,MATCH($AX$1,$AP$1:$BB$1,0),0)+INT($E334*(VLOOKUP($M334,$AP:$BB,MATCH($AY$1,$AP$1:$BB$1,0),0)-VLOOKUP($M334,$AP:$BB,MATCH($AX$1,$AP$1:$BB$1,0),0)+1))),
"그외없음")))))</f>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ca="1">IF(OR(ISNUMBER(N334),N334="삭제",ISBLANK(N334)),"",
IF(LEFT(N334,5)="Equip",IF(MID(N334,7,1)="4","전설",""),
IF(LEFT(N334,5)="Actor",IF(MID(N334,7,1)="2","전설",""),
"그외없음")))</f>
        <v/>
      </c>
      <c r="AA334" t="str">
        <f ca="1">IF(ISBLANK(AB334),"",
VLOOKUP(AB334,OFFSET(INDIRECT("$A:$B"),0,MATCH(AB$1&amp;"_Verify",INDIRECT("$1:$1"),0)-1),2,0)
)</f>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IF(OR(ISNUMBER(AC334),AC334="삭제",ISBLANK(AC334)),"",
IF(LEFT(AC334,5)="Equip",IF(MID(AC334,7,1)="4","전설",""),
IF(LEFT(AC334,5)="Actor",IF(MID(AC334,7,1)="2","전설",""),
"그외없음")))</f>
        <v/>
      </c>
      <c r="AJ334" t="str">
        <f>IF(ISBLANK($AB334),"",
IF(AND($B334&gt;=VLOOKUP($AB334,$AP:$AS,3,0),$B334&lt;=VLOOKUP($AB334,$AP:$AS,4,0)),"","슬롯타입이상"))</f>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ca="1">IF(ROW()=2,AN334,OFFSET(AM334,-1,0)&amp;IF(LEN(AN334)=0,"",","&amp;AN334))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v>
      </c>
      <c r="AN334" t="str">
        <f ca="1">IF(AL334&lt;&gt;1,"",
"{"""&amp;A$1&amp;""":"&amp;A334
&amp;","""&amp;B$1&amp;""":"&amp;B334
&amp;IF(LEN(AA334)=0,"",","""&amp;AA$1&amp;""":"""&amp;AA334&amp;"""")
&amp;IF(LEN(AC334)=0,"",","""&amp;AC$1&amp;""":"""&amp;AC334&amp;"""")
&amp;IF(LEN(AD334)=0,"",","""&amp;AD$1&amp;""":"&amp;AD334)
&amp;IF(LEN(AE334)=0,"",","""&amp;AE$1&amp;""":"""&amp;AE334&amp;"""")
&amp;IF(LEN(AF334)=0,"",","""&amp;AF$1&amp;""":"&amp;AF334)
&amp;IF(LEN(AG334)=0,"",","""&amp;AG$1&amp;""":"&amp;AG334)&amp;"}")</f>
        <v>{"dy":23,"sl":10}</v>
      </c>
    </row>
    <row r="335" spans="1:40">
      <c r="A335">
        <v>24</v>
      </c>
      <c r="B335">
        <v>10</v>
      </c>
      <c r="C335">
        <f>IF(B335&lt;=9,0,
IF(B335=10,1,2))</f>
        <v>1</v>
      </c>
      <c r="D335">
        <f ca="1">RAND()</f>
        <v>0.5852006533319386</v>
      </c>
      <c r="E335">
        <f ca="1">RAND()</f>
        <v>0.69949188988227884</v>
      </c>
      <c r="F335">
        <f ca="1">RAND()</f>
        <v>4.8979148535473582E-2</v>
      </c>
      <c r="G335">
        <f ca="1">RAND()</f>
        <v>9.7879725341421864E-2</v>
      </c>
      <c r="H335">
        <f ca="1">RAND()</f>
        <v>0.77874694556300716</v>
      </c>
      <c r="I335">
        <f ca="1">RAND()</f>
        <v>0.35720070267396309</v>
      </c>
      <c r="M335" t="str">
        <f ca="1">IF(LEN(J335)&lt;&gt;0,J335,VLOOKUP(D335+$B335,$BJ:$BK,MATCH($BK$1,$BJ$1:$BK$1,0),1))</f>
        <v>삭제</v>
      </c>
      <c r="N335" t="str">
        <f ca="1">IF(LEN(K335)&lt;&gt;0,
  IF(LEN($J335)=0,"두 칸 모두 입력",
  IF($J335="지정 장비",K335,INDEX($CA:$CA,MATCH(K335,$CB:$CB,0)))),
IF($M335="삭제","삭제",
IF($M335="지정 장비",VLOOKUP($E335,OFFSET($BS:$BV,0,IF($B335=6,1,IF($B335=7,2,0))),MATCH($BV$1,OFFSET($BS$1:$BV$1,0,IF($B335=6,1,IF($B335=7,2,0))),0),1),
IF(OR($M335="캐릭터 상자 일반등급",$M335="캐릭터 상자 영웅등급"),"삭제",
IF(OR($M335="지정 캐릭터",$M335="지정 캐릭터 PP",IF(ISERROR(FIND("지정 캐릭터 LBP",$M335)),0,1)),
  IF(AND(OR($B335=10,$B335=11),$M335=OFFSET($M335,-1,0)),OFFSET(N335,-1,0),VLOOKUP($E335,$BZ:$CA,MATCH($CA$1,$BZ$1:$CA$1,0),1)),
IF(OR($M335="안 지정 캐릭터 영웅등급",$M335="안 지정 캐릭터 PP 일반등급",$M335="안 지정 캐릭터 PP 영웅등급"),
  IF(AND(OR($B335=10,$B335=11),$M335=OFFSET($M335,-1,0)),OFFSET(N335,-1,0),INT($E335*100000)),
"그외없음"))))))</f>
        <v>삭제</v>
      </c>
      <c r="O335" t="str">
        <f ca="1">IF(LEN(L335)&lt;&gt;0,
  IF(OR(LEN($J335)=0,LEN($K335)=0),"세 칸 모두 입력",L335),
IF($M335="삭제","삭제",
IF(OR($M335="지정 장비",$M335="캐릭터 상자 일반등급",$M335="캐릭터 상자 영웅등급",$M335="지정 캐릭터",IF(ISERROR(FIND("지정 캐릭터 LBP",$M335)),0,1),$M335="안 지정 캐릭터 영웅등급"),1,
IF($M335="지정 캐릭터 PP",
  IF(AND(OR($B335=10,$B335=11),$M335=OFFSET($M335,-1,0)),OFFSET(O335,-1,0),
    VLOOKUP($M335,$AP:$BB,MATCH($AX$1,$AP$1:$BB$1,0),0)+INT($E335*(VLOOKUP($M335,$AP:$BB,MATCH($AY$1,$AP$1:$BB$1,0),0)-VLOOKUP($M335,$AP:$BB,MATCH($AX$1,$AP$1:$BB$1,0),0)+1))),
IF(OR($M335="안 지정 캐릭터 PP 일반등급",$M335="안 지정 캐릭터 PP 영웅등급"),
  IF(AND(OR($B335=10,$B335=11),$M335=OFFSET($M335,-1,0)),OFFSET(O335,-1,0),
    VLOOKUP($M335,$AP:$BB,MATCH($AX$1,$AP$1:$BB$1,0),0)+INT($E335*(VLOOKUP($M335,$AP:$BB,MATCH($AY$1,$AP$1:$BB$1,0),0)-VLOOKUP($M335,$AP:$BB,MATCH($AX$1,$AP$1:$BB$1,0),0)+1))),
"그외없음")))))</f>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ca="1">IF(OR(ISNUMBER(N335),N335="삭제",ISBLANK(N335)),"",
IF(LEFT(N335,5)="Equip",IF(MID(N335,7,1)="4","전설",""),
IF(LEFT(N335,5)="Actor",IF(MID(N335,7,1)="2","전설",""),
"그외없음")))</f>
        <v/>
      </c>
      <c r="AA335" t="str">
        <f ca="1">IF(ISBLANK(AB335),"",
VLOOKUP(AB335,OFFSET(INDIRECT("$A:$B"),0,MATCH(AB$1&amp;"_Verify",INDIRECT("$1:$1"),0)-1),2,0)
)</f>
        <v>fl2</v>
      </c>
      <c r="AB335" t="s">
        <v>88</v>
      </c>
      <c r="AC335" t="s">
        <v>510</v>
      </c>
      <c r="AD335">
        <v>1</v>
      </c>
      <c r="AE335" t="s">
        <v>129</v>
      </c>
      <c r="AF335">
        <v>180</v>
      </c>
      <c r="AG335">
        <v>79</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IF(OR(ISNUMBER(AC335),AC335="삭제",ISBLANK(AC335)),"",
IF(LEFT(AC335,5)="Equip",IF(MID(AC335,7,1)="4","전설",""),
IF(LEFT(AC335,5)="Actor",IF(MID(AC335,7,1)="2","전설",""),
"그외없음")))</f>
        <v/>
      </c>
      <c r="AJ335" t="str">
        <f>IF(ISBLANK($AB335),"",
IF(AND($B335&gt;=VLOOKUP($AB335,$AP:$AS,3,0),$B335&lt;=VLOOKUP($AB335,$AP:$AS,4,0)),"","슬롯타입이상"))</f>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원더</v>
      </c>
      <c r="AL335">
        <v>1</v>
      </c>
      <c r="AM335" t="str">
        <f ca="1">IF(ROW()=2,AN335,OFFSET(AM335,-1,0)&amp;IF(LEN(AN335)=0,"",","&amp;AN335))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v>
      </c>
      <c r="AN335" t="str">
        <f ca="1">IF(AL335&lt;&gt;1,"",
"{"""&amp;A$1&amp;""":"&amp;A335
&amp;","""&amp;B$1&amp;""":"&amp;B335
&amp;IF(LEN(AA335)=0,"",","""&amp;AA$1&amp;""":"""&amp;AA335&amp;"""")
&amp;IF(LEN(AC335)=0,"",","""&amp;AC$1&amp;""":"""&amp;AC335&amp;"""")
&amp;IF(LEN(AD335)=0,"",","""&amp;AD$1&amp;""":"&amp;AD335)
&amp;IF(LEN(AE335)=0,"",","""&amp;AE$1&amp;""":"""&amp;AE335&amp;"""")
&amp;IF(LEN(AF335)=0,"",","""&amp;AF$1&amp;""":"&amp;AF335)
&amp;IF(LEN(AG335)=0,"",","""&amp;AG$1&amp;""":"&amp;AG335)&amp;"}")</f>
        <v>{"dy":24,"sl":10,"tp":"fl2","vl":"Actor2128","cn":1,"pt":"DI","pp":180,"pr":79}</v>
      </c>
    </row>
    <row r="336" spans="1:40">
      <c r="A336">
        <v>25</v>
      </c>
      <c r="B336">
        <v>10</v>
      </c>
      <c r="C336">
        <f>IF(B336&lt;=9,0,
IF(B336=10,1,2))</f>
        <v>1</v>
      </c>
      <c r="D336">
        <f ca="1">RAND()</f>
        <v>0.95719769877519112</v>
      </c>
      <c r="E336">
        <f ca="1">RAND()</f>
        <v>0.20997751060126846</v>
      </c>
      <c r="F336">
        <f ca="1">RAND()</f>
        <v>0.7288705800959776</v>
      </c>
      <c r="G336">
        <f ca="1">RAND()</f>
        <v>0.79612895121112137</v>
      </c>
      <c r="H336">
        <f ca="1">RAND()</f>
        <v>0.61180812430873488</v>
      </c>
      <c r="I336">
        <f ca="1">RAND()</f>
        <v>0.4588856462327584</v>
      </c>
      <c r="M336" t="str">
        <f ca="1">IF(LEN(J336)&lt;&gt;0,J336,VLOOKUP(D336+$B336,$BJ:$BK,MATCH($BK$1,$BJ$1:$BK$1,0),1))</f>
        <v>삭제</v>
      </c>
      <c r="N336" t="str">
        <f ca="1">IF(LEN(K336)&lt;&gt;0,
  IF(LEN($J336)=0,"두 칸 모두 입력",
  IF($J336="지정 장비",K336,INDEX($CA:$CA,MATCH(K336,$CB:$CB,0)))),
IF($M336="삭제","삭제",
IF($M336="지정 장비",VLOOKUP($E336,OFFSET($BS:$BV,0,IF($B336=6,1,IF($B336=7,2,0))),MATCH($BV$1,OFFSET($BS$1:$BV$1,0,IF($B336=6,1,IF($B336=7,2,0))),0),1),
IF(OR($M336="캐릭터 상자 일반등급",$M336="캐릭터 상자 영웅등급"),"삭제",
IF(OR($M336="지정 캐릭터",$M336="지정 캐릭터 PP",IF(ISERROR(FIND("지정 캐릭터 LBP",$M336)),0,1)),
  IF(AND(OR($B336=10,$B336=11),$M336=OFFSET($M336,-1,0)),OFFSET(N336,-1,0),VLOOKUP($E336,$BZ:$CA,MATCH($CA$1,$BZ$1:$CA$1,0),1)),
IF(OR($M336="안 지정 캐릭터 영웅등급",$M336="안 지정 캐릭터 PP 일반등급",$M336="안 지정 캐릭터 PP 영웅등급"),
  IF(AND(OR($B336=10,$B336=11),$M336=OFFSET($M336,-1,0)),OFFSET(N336,-1,0),INT($E336*100000)),
"그외없음"))))))</f>
        <v>삭제</v>
      </c>
      <c r="O336" t="str">
        <f ca="1">IF(LEN(L336)&lt;&gt;0,
  IF(OR(LEN($J336)=0,LEN($K336)=0),"세 칸 모두 입력",L336),
IF($M336="삭제","삭제",
IF(OR($M336="지정 장비",$M336="캐릭터 상자 일반등급",$M336="캐릭터 상자 영웅등급",$M336="지정 캐릭터",IF(ISERROR(FIND("지정 캐릭터 LBP",$M336)),0,1),$M336="안 지정 캐릭터 영웅등급"),1,
IF($M336="지정 캐릭터 PP",
  IF(AND(OR($B336=10,$B336=11),$M336=OFFSET($M336,-1,0)),OFFSET(O336,-1,0),
    VLOOKUP($M336,$AP:$BB,MATCH($AX$1,$AP$1:$BB$1,0),0)+INT($E336*(VLOOKUP($M336,$AP:$BB,MATCH($AY$1,$AP$1:$BB$1,0),0)-VLOOKUP($M336,$AP:$BB,MATCH($AX$1,$AP$1:$BB$1,0),0)+1))),
IF(OR($M336="안 지정 캐릭터 PP 일반등급",$M336="안 지정 캐릭터 PP 영웅등급"),
  IF(AND(OR($B336=10,$B336=11),$M336=OFFSET($M336,-1,0)),OFFSET(O336,-1,0),
    VLOOKUP($M336,$AP:$BB,MATCH($AX$1,$AP$1:$BB$1,0),0)+INT($E336*(VLOOKUP($M336,$AP:$BB,MATCH($AY$1,$AP$1:$BB$1,0),0)-VLOOKUP($M336,$AP:$BB,MATCH($AX$1,$AP$1:$BB$1,0),0)+1))),
"그외없음")))))</f>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ca="1">IF(OR(ISNUMBER(N336),N336="삭제",ISBLANK(N336)),"",
IF(LEFT(N336,5)="Equip",IF(MID(N336,7,1)="4","전설",""),
IF(LEFT(N336,5)="Actor",IF(MID(N336,7,1)="2","전설",""),
"그외없음")))</f>
        <v/>
      </c>
      <c r="AA336" t="str">
        <f ca="1">IF(ISBLANK(AB336),"",
VLOOKUP(AB336,OFFSET(INDIRECT("$A:$B"),0,MATCH(AB$1&amp;"_Verify",INDIRECT("$1:$1"),0)-1),2,0)
)</f>
        <v>fl2</v>
      </c>
      <c r="AB336" t="s">
        <v>88</v>
      </c>
      <c r="AC336" t="s">
        <v>510</v>
      </c>
      <c r="AD336">
        <v>1</v>
      </c>
      <c r="AE336" t="s">
        <v>129</v>
      </c>
      <c r="AF336">
        <v>180</v>
      </c>
      <c r="AG336">
        <v>79</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IF(OR(ISNUMBER(AC336),AC336="삭제",ISBLANK(AC336)),"",
IF(LEFT(AC336,5)="Equip",IF(MID(AC336,7,1)="4","전설",""),
IF(LEFT(AC336,5)="Actor",IF(MID(AC336,7,1)="2","전설",""),
"그외없음")))</f>
        <v/>
      </c>
      <c r="AJ336" t="str">
        <f>IF(ISBLANK($AB336),"",
IF(AND($B336&gt;=VLOOKUP($AB336,$AP:$AS,3,0),$B336&lt;=VLOOKUP($AB336,$AP:$AS,4,0)),"","슬롯타입이상"))</f>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원더</v>
      </c>
      <c r="AL336">
        <v>1</v>
      </c>
      <c r="AM336" t="str">
        <f ca="1">IF(ROW()=2,AN336,OFFSET(AM336,-1,0)&amp;IF(LEN(AN336)=0,"",","&amp;AN336))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v>
      </c>
      <c r="AN336" t="str">
        <f ca="1">IF(AL336&lt;&gt;1,"",
"{"""&amp;A$1&amp;""":"&amp;A336
&amp;","""&amp;B$1&amp;""":"&amp;B336
&amp;IF(LEN(AA336)=0,"",","""&amp;AA$1&amp;""":"""&amp;AA336&amp;"""")
&amp;IF(LEN(AC336)=0,"",","""&amp;AC$1&amp;""":"""&amp;AC336&amp;"""")
&amp;IF(LEN(AD336)=0,"",","""&amp;AD$1&amp;""":"&amp;AD336)
&amp;IF(LEN(AE336)=0,"",","""&amp;AE$1&amp;""":"""&amp;AE336&amp;"""")
&amp;IF(LEN(AF336)=0,"",","""&amp;AF$1&amp;""":"&amp;AF336)
&amp;IF(LEN(AG336)=0,"",","""&amp;AG$1&amp;""":"&amp;AG336)&amp;"}")</f>
        <v>{"dy":25,"sl":10,"tp":"fl2","vl":"Actor2128","cn":1,"pt":"DI","pp":180,"pr":79}</v>
      </c>
    </row>
    <row r="337" spans="1:40">
      <c r="A337">
        <v>26</v>
      </c>
      <c r="B337">
        <v>10</v>
      </c>
      <c r="C337">
        <f>IF(B337&lt;=9,0,
IF(B337=10,1,2))</f>
        <v>1</v>
      </c>
      <c r="D337">
        <f ca="1">RAND()</f>
        <v>0.43951049972336209</v>
      </c>
      <c r="E337">
        <f ca="1">RAND()</f>
        <v>2.6689889467277572E-2</v>
      </c>
      <c r="F337">
        <f ca="1">RAND()</f>
        <v>0.20899792086941982</v>
      </c>
      <c r="G337">
        <f ca="1">RAND()</f>
        <v>0.92150728619352762</v>
      </c>
      <c r="H337">
        <f ca="1">RAND()</f>
        <v>0.83751667449943334</v>
      </c>
      <c r="I337">
        <f ca="1">RAND()</f>
        <v>1.585130353740094E-2</v>
      </c>
      <c r="M337" t="str">
        <f ca="1">IF(LEN(J337)&lt;&gt;0,J337,VLOOKUP(D337+$B337,$BJ:$BK,MATCH($BK$1,$BJ$1:$BK$1,0),1))</f>
        <v>삭제</v>
      </c>
      <c r="N337" t="str">
        <f ca="1">IF(LEN(K337)&lt;&gt;0,
  IF(LEN($J337)=0,"두 칸 모두 입력",
  IF($J337="지정 장비",K337,INDEX($CA:$CA,MATCH(K337,$CB:$CB,0)))),
IF($M337="삭제","삭제",
IF($M337="지정 장비",VLOOKUP($E337,OFFSET($BS:$BV,0,IF($B337=6,1,IF($B337=7,2,0))),MATCH($BV$1,OFFSET($BS$1:$BV$1,0,IF($B337=6,1,IF($B337=7,2,0))),0),1),
IF(OR($M337="캐릭터 상자 일반등급",$M337="캐릭터 상자 영웅등급"),"삭제",
IF(OR($M337="지정 캐릭터",$M337="지정 캐릭터 PP",IF(ISERROR(FIND("지정 캐릭터 LBP",$M337)),0,1)),
  IF(AND(OR($B337=10,$B337=11),$M337=OFFSET($M337,-1,0)),OFFSET(N337,-1,0),VLOOKUP($E337,$BZ:$CA,MATCH($CA$1,$BZ$1:$CA$1,0),1)),
IF(OR($M337="안 지정 캐릭터 영웅등급",$M337="안 지정 캐릭터 PP 일반등급",$M337="안 지정 캐릭터 PP 영웅등급"),
  IF(AND(OR($B337=10,$B337=11),$M337=OFFSET($M337,-1,0)),OFFSET(N337,-1,0),INT($E337*100000)),
"그외없음"))))))</f>
        <v>삭제</v>
      </c>
      <c r="O337" t="str">
        <f ca="1">IF(LEN(L337)&lt;&gt;0,
  IF(OR(LEN($J337)=0,LEN($K337)=0),"세 칸 모두 입력",L337),
IF($M337="삭제","삭제",
IF(OR($M337="지정 장비",$M337="캐릭터 상자 일반등급",$M337="캐릭터 상자 영웅등급",$M337="지정 캐릭터",IF(ISERROR(FIND("지정 캐릭터 LBP",$M337)),0,1),$M337="안 지정 캐릭터 영웅등급"),1,
IF($M337="지정 캐릭터 PP",
  IF(AND(OR($B337=10,$B337=11),$M337=OFFSET($M337,-1,0)),OFFSET(O337,-1,0),
    VLOOKUP($M337,$AP:$BB,MATCH($AX$1,$AP$1:$BB$1,0),0)+INT($E337*(VLOOKUP($M337,$AP:$BB,MATCH($AY$1,$AP$1:$BB$1,0),0)-VLOOKUP($M337,$AP:$BB,MATCH($AX$1,$AP$1:$BB$1,0),0)+1))),
IF(OR($M337="안 지정 캐릭터 PP 일반등급",$M337="안 지정 캐릭터 PP 영웅등급"),
  IF(AND(OR($B337=10,$B337=11),$M337=OFFSET($M337,-1,0)),OFFSET(O337,-1,0),
    VLOOKUP($M337,$AP:$BB,MATCH($AX$1,$AP$1:$BB$1,0),0)+INT($E337*(VLOOKUP($M337,$AP:$BB,MATCH($AY$1,$AP$1:$BB$1,0),0)-VLOOKUP($M337,$AP:$BB,MATCH($AX$1,$AP$1:$BB$1,0),0)+1))),
"그외없음")))))</f>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ca="1">IF(OR(ISNUMBER(N337),N337="삭제",ISBLANK(N337)),"",
IF(LEFT(N337,5)="Equip",IF(MID(N337,7,1)="4","전설",""),
IF(LEFT(N337,5)="Actor",IF(MID(N337,7,1)="2","전설",""),
"그외없음")))</f>
        <v/>
      </c>
      <c r="AA337" t="str">
        <f ca="1">IF(ISBLANK(AB337),"",
VLOOKUP(AB337,OFFSET(INDIRECT("$A:$B"),0,MATCH(AB$1&amp;"_Verify",INDIRECT("$1:$1"),0)-1),2,0)
)</f>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IF(OR(ISNUMBER(AC337),AC337="삭제",ISBLANK(AC337)),"",
IF(LEFT(AC337,5)="Equip",IF(MID(AC337,7,1)="4","전설",""),
IF(LEFT(AC337,5)="Actor",IF(MID(AC337,7,1)="2","전설",""),
"그외없음")))</f>
        <v/>
      </c>
      <c r="AJ337" t="str">
        <f>IF(ISBLANK($AB337),"",
IF(AND($B337&gt;=VLOOKUP($AB337,$AP:$AS,3,0),$B337&lt;=VLOOKUP($AB337,$AP:$AS,4,0)),"","슬롯타입이상"))</f>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ca="1">IF(ROW()=2,AN337,OFFSET(AM337,-1,0)&amp;IF(LEN(AN337)=0,"",","&amp;AN337))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v>
      </c>
      <c r="AN337" t="str">
        <f ca="1">IF(AL337&lt;&gt;1,"",
"{"""&amp;A$1&amp;""":"&amp;A337
&amp;","""&amp;B$1&amp;""":"&amp;B337
&amp;IF(LEN(AA337)=0,"",","""&amp;AA$1&amp;""":"""&amp;AA337&amp;"""")
&amp;IF(LEN(AC337)=0,"",","""&amp;AC$1&amp;""":"""&amp;AC337&amp;"""")
&amp;IF(LEN(AD337)=0,"",","""&amp;AD$1&amp;""":"&amp;AD337)
&amp;IF(LEN(AE337)=0,"",","""&amp;AE$1&amp;""":"""&amp;AE337&amp;"""")
&amp;IF(LEN(AF337)=0,"",","""&amp;AF$1&amp;""":"&amp;AF337)
&amp;IF(LEN(AG337)=0,"",","""&amp;AG$1&amp;""":"&amp;AG337)&amp;"}")</f>
        <v>{"dy":26,"sl":10}</v>
      </c>
    </row>
    <row r="338" spans="1:40">
      <c r="A338">
        <v>27</v>
      </c>
      <c r="B338">
        <v>10</v>
      </c>
      <c r="C338">
        <f>IF(B338&lt;=9,0,
IF(B338=10,1,2))</f>
        <v>1</v>
      </c>
      <c r="D338">
        <f ca="1">RAND()</f>
        <v>0.70445604139288975</v>
      </c>
      <c r="E338">
        <f ca="1">RAND()</f>
        <v>8.9703002778980689E-2</v>
      </c>
      <c r="F338">
        <f ca="1">RAND()</f>
        <v>0.69192012381693646</v>
      </c>
      <c r="G338">
        <f ca="1">RAND()</f>
        <v>0.6053872623836638</v>
      </c>
      <c r="H338">
        <f ca="1">RAND()</f>
        <v>0.63472538750586738</v>
      </c>
      <c r="I338">
        <f ca="1">RAND()</f>
        <v>0.21074348675225407</v>
      </c>
      <c r="M338" t="str">
        <f ca="1">IF(LEN(J338)&lt;&gt;0,J338,VLOOKUP(D338+$B338,$BJ:$BK,MATCH($BK$1,$BJ$1:$BK$1,0),1))</f>
        <v>삭제</v>
      </c>
      <c r="N338" t="str">
        <f ca="1">IF(LEN(K338)&lt;&gt;0,
  IF(LEN($J338)=0,"두 칸 모두 입력",
  IF($J338="지정 장비",K338,INDEX($CA:$CA,MATCH(K338,$CB:$CB,0)))),
IF($M338="삭제","삭제",
IF($M338="지정 장비",VLOOKUP($E338,OFFSET($BS:$BV,0,IF($B338=6,1,IF($B338=7,2,0))),MATCH($BV$1,OFFSET($BS$1:$BV$1,0,IF($B338=6,1,IF($B338=7,2,0))),0),1),
IF(OR($M338="캐릭터 상자 일반등급",$M338="캐릭터 상자 영웅등급"),"삭제",
IF(OR($M338="지정 캐릭터",$M338="지정 캐릭터 PP",IF(ISERROR(FIND("지정 캐릭터 LBP",$M338)),0,1)),
  IF(AND(OR($B338=10,$B338=11),$M338=OFFSET($M338,-1,0)),OFFSET(N338,-1,0),VLOOKUP($E338,$BZ:$CA,MATCH($CA$1,$BZ$1:$CA$1,0),1)),
IF(OR($M338="안 지정 캐릭터 영웅등급",$M338="안 지정 캐릭터 PP 일반등급",$M338="안 지정 캐릭터 PP 영웅등급"),
  IF(AND(OR($B338=10,$B338=11),$M338=OFFSET($M338,-1,0)),OFFSET(N338,-1,0),INT($E338*100000)),
"그외없음"))))))</f>
        <v>삭제</v>
      </c>
      <c r="O338" t="str">
        <f ca="1">IF(LEN(L338)&lt;&gt;0,
  IF(OR(LEN($J338)=0,LEN($K338)=0),"세 칸 모두 입력",L338),
IF($M338="삭제","삭제",
IF(OR($M338="지정 장비",$M338="캐릭터 상자 일반등급",$M338="캐릭터 상자 영웅등급",$M338="지정 캐릭터",IF(ISERROR(FIND("지정 캐릭터 LBP",$M338)),0,1),$M338="안 지정 캐릭터 영웅등급"),1,
IF($M338="지정 캐릭터 PP",
  IF(AND(OR($B338=10,$B338=11),$M338=OFFSET($M338,-1,0)),OFFSET(O338,-1,0),
    VLOOKUP($M338,$AP:$BB,MATCH($AX$1,$AP$1:$BB$1,0),0)+INT($E338*(VLOOKUP($M338,$AP:$BB,MATCH($AY$1,$AP$1:$BB$1,0),0)-VLOOKUP($M338,$AP:$BB,MATCH($AX$1,$AP$1:$BB$1,0),0)+1))),
IF(OR($M338="안 지정 캐릭터 PP 일반등급",$M338="안 지정 캐릭터 PP 영웅등급"),
  IF(AND(OR($B338=10,$B338=11),$M338=OFFSET($M338,-1,0)),OFFSET(O338,-1,0),
    VLOOKUP($M338,$AP:$BB,MATCH($AX$1,$AP$1:$BB$1,0),0)+INT($E338*(VLOOKUP($M338,$AP:$BB,MATCH($AY$1,$AP$1:$BB$1,0),0)-VLOOKUP($M338,$AP:$BB,MATCH($AX$1,$AP$1:$BB$1,0),0)+1))),
"그외없음")))))</f>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ca="1">IF(OR(ISNUMBER(N338),N338="삭제",ISBLANK(N338)),"",
IF(LEFT(N338,5)="Equip",IF(MID(N338,7,1)="4","전설",""),
IF(LEFT(N338,5)="Actor",IF(MID(N338,7,1)="2","전설",""),
"그외없음")))</f>
        <v/>
      </c>
      <c r="AA338" t="str">
        <f ca="1">IF(ISBLANK(AB338),"",
VLOOKUP(AB338,OFFSET(INDIRECT("$A:$B"),0,MATCH(AB$1&amp;"_Verify",INDIRECT("$1:$1"),0)-1),2,0)
)</f>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IF(OR(ISNUMBER(AC338),AC338="삭제",ISBLANK(AC338)),"",
IF(LEFT(AC338,5)="Equip",IF(MID(AC338,7,1)="4","전설",""),
IF(LEFT(AC338,5)="Actor",IF(MID(AC338,7,1)="2","전설",""),
"그외없음")))</f>
        <v/>
      </c>
      <c r="AJ338" t="str">
        <f>IF(ISBLANK($AB338),"",
IF(AND($B338&gt;=VLOOKUP($AB338,$AP:$AS,3,0),$B338&lt;=VLOOKUP($AB338,$AP:$AS,4,0)),"","슬롯타입이상"))</f>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ca="1">IF(ROW()=2,AN338,OFFSET(AM338,-1,0)&amp;IF(LEN(AN338)=0,"",","&amp;AN338))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v>
      </c>
      <c r="AN338" t="str">
        <f ca="1">IF(AL338&lt;&gt;1,"",
"{"""&amp;A$1&amp;""":"&amp;A338
&amp;","""&amp;B$1&amp;""":"&amp;B338
&amp;IF(LEN(AA338)=0,"",","""&amp;AA$1&amp;""":"""&amp;AA338&amp;"""")
&amp;IF(LEN(AC338)=0,"",","""&amp;AC$1&amp;""":"""&amp;AC338&amp;"""")
&amp;IF(LEN(AD338)=0,"",","""&amp;AD$1&amp;""":"&amp;AD338)
&amp;IF(LEN(AE338)=0,"",","""&amp;AE$1&amp;""":"""&amp;AE338&amp;"""")
&amp;IF(LEN(AF338)=0,"",","""&amp;AF$1&amp;""":"&amp;AF338)
&amp;IF(LEN(AG338)=0,"",","""&amp;AG$1&amp;""":"&amp;AG338)&amp;"}")</f>
        <v>{"dy":27,"sl":10}</v>
      </c>
    </row>
    <row r="339" spans="1:40">
      <c r="A339">
        <v>28</v>
      </c>
      <c r="B339">
        <v>10</v>
      </c>
      <c r="C339">
        <f>IF(B339&lt;=9,0,
IF(B339=10,1,2))</f>
        <v>1</v>
      </c>
      <c r="D339">
        <f ca="1">RAND()</f>
        <v>0.90940437145107589</v>
      </c>
      <c r="E339">
        <f ca="1">RAND()</f>
        <v>0.65079074632890632</v>
      </c>
      <c r="F339">
        <f ca="1">RAND()</f>
        <v>0.62589384665946513</v>
      </c>
      <c r="G339">
        <f ca="1">RAND()</f>
        <v>0.29476399854571922</v>
      </c>
      <c r="H339">
        <f ca="1">RAND()</f>
        <v>0.82708389550123806</v>
      </c>
      <c r="I339">
        <f ca="1">RAND()</f>
        <v>8.410336256558526E-2</v>
      </c>
      <c r="M339" t="str">
        <f ca="1">IF(LEN(J339)&lt;&gt;0,J339,VLOOKUP(D339+$B339,$BJ:$BK,MATCH($BK$1,$BJ$1:$BK$1,0),1))</f>
        <v>삭제</v>
      </c>
      <c r="N339" t="str">
        <f ca="1">IF(LEN(K339)&lt;&gt;0,
  IF(LEN($J339)=0,"두 칸 모두 입력",
  IF($J339="지정 장비",K339,INDEX($CA:$CA,MATCH(K339,$CB:$CB,0)))),
IF($M339="삭제","삭제",
IF($M339="지정 장비",VLOOKUP($E339,OFFSET($BS:$BV,0,IF($B339=6,1,IF($B339=7,2,0))),MATCH($BV$1,OFFSET($BS$1:$BV$1,0,IF($B339=6,1,IF($B339=7,2,0))),0),1),
IF(OR($M339="캐릭터 상자 일반등급",$M339="캐릭터 상자 영웅등급"),"삭제",
IF(OR($M339="지정 캐릭터",$M339="지정 캐릭터 PP",IF(ISERROR(FIND("지정 캐릭터 LBP",$M339)),0,1)),
  IF(AND(OR($B339=10,$B339=11),$M339=OFFSET($M339,-1,0)),OFFSET(N339,-1,0),VLOOKUP($E339,$BZ:$CA,MATCH($CA$1,$BZ$1:$CA$1,0),1)),
IF(OR($M339="안 지정 캐릭터 영웅등급",$M339="안 지정 캐릭터 PP 일반등급",$M339="안 지정 캐릭터 PP 영웅등급"),
  IF(AND(OR($B339=10,$B339=11),$M339=OFFSET($M339,-1,0)),OFFSET(N339,-1,0),INT($E339*100000)),
"그외없음"))))))</f>
        <v>삭제</v>
      </c>
      <c r="O339" t="str">
        <f ca="1">IF(LEN(L339)&lt;&gt;0,
  IF(OR(LEN($J339)=0,LEN($K339)=0),"세 칸 모두 입력",L339),
IF($M339="삭제","삭제",
IF(OR($M339="지정 장비",$M339="캐릭터 상자 일반등급",$M339="캐릭터 상자 영웅등급",$M339="지정 캐릭터",IF(ISERROR(FIND("지정 캐릭터 LBP",$M339)),0,1),$M339="안 지정 캐릭터 영웅등급"),1,
IF($M339="지정 캐릭터 PP",
  IF(AND(OR($B339=10,$B339=11),$M339=OFFSET($M339,-1,0)),OFFSET(O339,-1,0),
    VLOOKUP($M339,$AP:$BB,MATCH($AX$1,$AP$1:$BB$1,0),0)+INT($E339*(VLOOKUP($M339,$AP:$BB,MATCH($AY$1,$AP$1:$BB$1,0),0)-VLOOKUP($M339,$AP:$BB,MATCH($AX$1,$AP$1:$BB$1,0),0)+1))),
IF(OR($M339="안 지정 캐릭터 PP 일반등급",$M339="안 지정 캐릭터 PP 영웅등급"),
  IF(AND(OR($B339=10,$B339=11),$M339=OFFSET($M339,-1,0)),OFFSET(O339,-1,0),
    VLOOKUP($M339,$AP:$BB,MATCH($AX$1,$AP$1:$BB$1,0),0)+INT($E339*(VLOOKUP($M339,$AP:$BB,MATCH($AY$1,$AP$1:$BB$1,0),0)-VLOOKUP($M339,$AP:$BB,MATCH($AX$1,$AP$1:$BB$1,0),0)+1))),
"그외없음")))))</f>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ca="1">IF(OR(ISNUMBER(N339),N339="삭제",ISBLANK(N339)),"",
IF(LEFT(N339,5)="Equip",IF(MID(N339,7,1)="4","전설",""),
IF(LEFT(N339,5)="Actor",IF(MID(N339,7,1)="2","전설",""),
"그외없음")))</f>
        <v/>
      </c>
      <c r="AA339" t="str">
        <f ca="1">IF(ISBLANK(AB339),"",
VLOOKUP(AB339,OFFSET(INDIRECT("$A:$B"),0,MATCH(AB$1&amp;"_Verify",INDIRECT("$1:$1"),0)-1),2,0)
)</f>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IF(OR(ISNUMBER(AC339),AC339="삭제",ISBLANK(AC339)),"",
IF(LEFT(AC339,5)="Equip",IF(MID(AC339,7,1)="4","전설",""),
IF(LEFT(AC339,5)="Actor",IF(MID(AC339,7,1)="2","전설",""),
"그외없음")))</f>
        <v/>
      </c>
      <c r="AJ339" t="str">
        <f>IF(ISBLANK($AB339),"",
IF(AND($B339&gt;=VLOOKUP($AB339,$AP:$AS,3,0),$B339&lt;=VLOOKUP($AB339,$AP:$AS,4,0)),"","슬롯타입이상"))</f>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ca="1">IF(ROW()=2,AN339,OFFSET(AM339,-1,0)&amp;IF(LEN(AN339)=0,"",","&amp;AN339))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v>
      </c>
      <c r="AN339" t="str">
        <f ca="1">IF(AL339&lt;&gt;1,"",
"{"""&amp;A$1&amp;""":"&amp;A339
&amp;","""&amp;B$1&amp;""":"&amp;B339
&amp;IF(LEN(AA339)=0,"",","""&amp;AA$1&amp;""":"""&amp;AA339&amp;"""")
&amp;IF(LEN(AC339)=0,"",","""&amp;AC$1&amp;""":"""&amp;AC339&amp;"""")
&amp;IF(LEN(AD339)=0,"",","""&amp;AD$1&amp;""":"&amp;AD339)
&amp;IF(LEN(AE339)=0,"",","""&amp;AE$1&amp;""":"""&amp;AE339&amp;"""")
&amp;IF(LEN(AF339)=0,"",","""&amp;AF$1&amp;""":"&amp;AF339)
&amp;IF(LEN(AG339)=0,"",","""&amp;AG$1&amp;""":"&amp;AG339)&amp;"}")</f>
        <v>{"dy":28,"sl":10}</v>
      </c>
    </row>
    <row r="340" spans="1:40">
      <c r="A340">
        <v>29</v>
      </c>
      <c r="B340">
        <v>10</v>
      </c>
      <c r="C340">
        <f>IF(B340&lt;=9,0,
IF(B340=10,1,2))</f>
        <v>1</v>
      </c>
      <c r="D340">
        <f ca="1">RAND()</f>
        <v>0.21442151522843833</v>
      </c>
      <c r="E340">
        <f ca="1">RAND()</f>
        <v>0.25347416104732523</v>
      </c>
      <c r="F340">
        <f ca="1">RAND()</f>
        <v>6.8162842047301164E-2</v>
      </c>
      <c r="G340">
        <f ca="1">RAND()</f>
        <v>3.5290438135703317E-2</v>
      </c>
      <c r="H340">
        <f ca="1">RAND()</f>
        <v>0.56314429386735165</v>
      </c>
      <c r="I340">
        <f ca="1">RAND()</f>
        <v>0.34118455702404105</v>
      </c>
      <c r="M340" t="str">
        <f ca="1">IF(LEN(J340)&lt;&gt;0,J340,VLOOKUP(D340+$B340,$BJ:$BK,MATCH($BK$1,$BJ$1:$BK$1,0),1))</f>
        <v>삭제</v>
      </c>
      <c r="N340" t="str">
        <f ca="1">IF(LEN(K340)&lt;&gt;0,
  IF(LEN($J340)=0,"두 칸 모두 입력",
  IF($J340="지정 장비",K340,INDEX($CA:$CA,MATCH(K340,$CB:$CB,0)))),
IF($M340="삭제","삭제",
IF($M340="지정 장비",VLOOKUP($E340,OFFSET($BS:$BV,0,IF($B340=6,1,IF($B340=7,2,0))),MATCH($BV$1,OFFSET($BS$1:$BV$1,0,IF($B340=6,1,IF($B340=7,2,0))),0),1),
IF(OR($M340="캐릭터 상자 일반등급",$M340="캐릭터 상자 영웅등급"),"삭제",
IF(OR($M340="지정 캐릭터",$M340="지정 캐릭터 PP",IF(ISERROR(FIND("지정 캐릭터 LBP",$M340)),0,1)),
  IF(AND(OR($B340=10,$B340=11),$M340=OFFSET($M340,-1,0)),OFFSET(N340,-1,0),VLOOKUP($E340,$BZ:$CA,MATCH($CA$1,$BZ$1:$CA$1,0),1)),
IF(OR($M340="안 지정 캐릭터 영웅등급",$M340="안 지정 캐릭터 PP 일반등급",$M340="안 지정 캐릭터 PP 영웅등급"),
  IF(AND(OR($B340=10,$B340=11),$M340=OFFSET($M340,-1,0)),OFFSET(N340,-1,0),INT($E340*100000)),
"그외없음"))))))</f>
        <v>삭제</v>
      </c>
      <c r="O340" t="str">
        <f ca="1">IF(LEN(L340)&lt;&gt;0,
  IF(OR(LEN($J340)=0,LEN($K340)=0),"세 칸 모두 입력",L340),
IF($M340="삭제","삭제",
IF(OR($M340="지정 장비",$M340="캐릭터 상자 일반등급",$M340="캐릭터 상자 영웅등급",$M340="지정 캐릭터",IF(ISERROR(FIND("지정 캐릭터 LBP",$M340)),0,1),$M340="안 지정 캐릭터 영웅등급"),1,
IF($M340="지정 캐릭터 PP",
  IF(AND(OR($B340=10,$B340=11),$M340=OFFSET($M340,-1,0)),OFFSET(O340,-1,0),
    VLOOKUP($M340,$AP:$BB,MATCH($AX$1,$AP$1:$BB$1,0),0)+INT($E340*(VLOOKUP($M340,$AP:$BB,MATCH($AY$1,$AP$1:$BB$1,0),0)-VLOOKUP($M340,$AP:$BB,MATCH($AX$1,$AP$1:$BB$1,0),0)+1))),
IF(OR($M340="안 지정 캐릭터 PP 일반등급",$M340="안 지정 캐릭터 PP 영웅등급"),
  IF(AND(OR($B340=10,$B340=11),$M340=OFFSET($M340,-1,0)),OFFSET(O340,-1,0),
    VLOOKUP($M340,$AP:$BB,MATCH($AX$1,$AP$1:$BB$1,0),0)+INT($E340*(VLOOKUP($M340,$AP:$BB,MATCH($AY$1,$AP$1:$BB$1,0),0)-VLOOKUP($M340,$AP:$BB,MATCH($AX$1,$AP$1:$BB$1,0),0)+1))),
"그외없음")))))</f>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ca="1">IF(OR(ISNUMBER(N340),N340="삭제",ISBLANK(N340)),"",
IF(LEFT(N340,5)="Equip",IF(MID(N340,7,1)="4","전설",""),
IF(LEFT(N340,5)="Actor",IF(MID(N340,7,1)="2","전설",""),
"그외없음")))</f>
        <v/>
      </c>
      <c r="AA340" t="str">
        <f ca="1">IF(ISBLANK(AB340),"",
VLOOKUP(AB340,OFFSET(INDIRECT("$A:$B"),0,MATCH(AB$1&amp;"_Verify",INDIRECT("$1:$1"),0)-1),2,0)
)</f>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IF(OR(ISNUMBER(AC340),AC340="삭제",ISBLANK(AC340)),"",
IF(LEFT(AC340,5)="Equip",IF(MID(AC340,7,1)="4","전설",""),
IF(LEFT(AC340,5)="Actor",IF(MID(AC340,7,1)="2","전설",""),
"그외없음")))</f>
        <v/>
      </c>
      <c r="AJ340" t="str">
        <f>IF(ISBLANK($AB340),"",
IF(AND($B340&gt;=VLOOKUP($AB340,$AP:$AS,3,0),$B340&lt;=VLOOKUP($AB340,$AP:$AS,4,0)),"","슬롯타입이상"))</f>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ca="1">IF(ROW()=2,AN340,OFFSET(AM340,-1,0)&amp;IF(LEN(AN340)=0,"",","&amp;AN340))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v>
      </c>
      <c r="AN340" t="str">
        <f ca="1">IF(AL340&lt;&gt;1,"",
"{"""&amp;A$1&amp;""":"&amp;A340
&amp;","""&amp;B$1&amp;""":"&amp;B340
&amp;IF(LEN(AA340)=0,"",","""&amp;AA$1&amp;""":"""&amp;AA340&amp;"""")
&amp;IF(LEN(AC340)=0,"",","""&amp;AC$1&amp;""":"""&amp;AC340&amp;"""")
&amp;IF(LEN(AD340)=0,"",","""&amp;AD$1&amp;""":"&amp;AD340)
&amp;IF(LEN(AE340)=0,"",","""&amp;AE$1&amp;""":"""&amp;AE340&amp;"""")
&amp;IF(LEN(AF340)=0,"",","""&amp;AF$1&amp;""":"&amp;AF340)
&amp;IF(LEN(AG340)=0,"",","""&amp;AG$1&amp;""":"&amp;AG340)&amp;"}")</f>
        <v>{"dy":29,"sl":10}</v>
      </c>
    </row>
    <row r="341" spans="1:40">
      <c r="A341">
        <v>30</v>
      </c>
      <c r="B341">
        <v>10</v>
      </c>
      <c r="C341">
        <f>IF(B341&lt;=9,0,
IF(B341=10,1,2))</f>
        <v>1</v>
      </c>
      <c r="D341">
        <f ca="1">RAND()</f>
        <v>0.48978782760589212</v>
      </c>
      <c r="E341">
        <f ca="1">RAND()</f>
        <v>0.51000188606622454</v>
      </c>
      <c r="F341">
        <f ca="1">RAND()</f>
        <v>0.97852351368208046</v>
      </c>
      <c r="G341">
        <f ca="1">RAND()</f>
        <v>0.96769903472940766</v>
      </c>
      <c r="H341">
        <f ca="1">RAND()</f>
        <v>0.5048435859270678</v>
      </c>
      <c r="I341">
        <f ca="1">RAND()</f>
        <v>0.77940688268270231</v>
      </c>
      <c r="M341" t="str">
        <f ca="1">IF(LEN(J341)&lt;&gt;0,J341,VLOOKUP(D341+$B341,$BJ:$BK,MATCH($BK$1,$BJ$1:$BK$1,0),1))</f>
        <v>삭제</v>
      </c>
      <c r="N341" t="str">
        <f ca="1">IF(LEN(K341)&lt;&gt;0,
  IF(LEN($J341)=0,"두 칸 모두 입력",
  IF($J341="지정 장비",K341,INDEX($CA:$CA,MATCH(K341,$CB:$CB,0)))),
IF($M341="삭제","삭제",
IF($M341="지정 장비",VLOOKUP($E341,OFFSET($BS:$BV,0,IF($B341=6,1,IF($B341=7,2,0))),MATCH($BV$1,OFFSET($BS$1:$BV$1,0,IF($B341=6,1,IF($B341=7,2,0))),0),1),
IF(OR($M341="캐릭터 상자 일반등급",$M341="캐릭터 상자 영웅등급"),"삭제",
IF(OR($M341="지정 캐릭터",$M341="지정 캐릭터 PP",IF(ISERROR(FIND("지정 캐릭터 LBP",$M341)),0,1)),
  IF(AND(OR($B341=10,$B341=11),$M341=OFFSET($M341,-1,0)),OFFSET(N341,-1,0),VLOOKUP($E341,$BZ:$CA,MATCH($CA$1,$BZ$1:$CA$1,0),1)),
IF(OR($M341="안 지정 캐릭터 영웅등급",$M341="안 지정 캐릭터 PP 일반등급",$M341="안 지정 캐릭터 PP 영웅등급"),
  IF(AND(OR($B341=10,$B341=11),$M341=OFFSET($M341,-1,0)),OFFSET(N341,-1,0),INT($E341*100000)),
"그외없음"))))))</f>
        <v>삭제</v>
      </c>
      <c r="O341" t="str">
        <f ca="1">IF(LEN(L341)&lt;&gt;0,
  IF(OR(LEN($J341)=0,LEN($K341)=0),"세 칸 모두 입력",L341),
IF($M341="삭제","삭제",
IF(OR($M341="지정 장비",$M341="캐릭터 상자 일반등급",$M341="캐릭터 상자 영웅등급",$M341="지정 캐릭터",IF(ISERROR(FIND("지정 캐릭터 LBP",$M341)),0,1),$M341="안 지정 캐릭터 영웅등급"),1,
IF($M341="지정 캐릭터 PP",
  IF(AND(OR($B341=10,$B341=11),$M341=OFFSET($M341,-1,0)),OFFSET(O341,-1,0),
    VLOOKUP($M341,$AP:$BB,MATCH($AX$1,$AP$1:$BB$1,0),0)+INT($E341*(VLOOKUP($M341,$AP:$BB,MATCH($AY$1,$AP$1:$BB$1,0),0)-VLOOKUP($M341,$AP:$BB,MATCH($AX$1,$AP$1:$BB$1,0),0)+1))),
IF(OR($M341="안 지정 캐릭터 PP 일반등급",$M341="안 지정 캐릭터 PP 영웅등급"),
  IF(AND(OR($B341=10,$B341=11),$M341=OFFSET($M341,-1,0)),OFFSET(O341,-1,0),
    VLOOKUP($M341,$AP:$BB,MATCH($AX$1,$AP$1:$BB$1,0),0)+INT($E341*(VLOOKUP($M341,$AP:$BB,MATCH($AY$1,$AP$1:$BB$1,0),0)-VLOOKUP($M341,$AP:$BB,MATCH($AX$1,$AP$1:$BB$1,0),0)+1))),
"그외없음")))))</f>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ca="1">IF(OR(ISNUMBER(N341),N341="삭제",ISBLANK(N341)),"",
IF(LEFT(N341,5)="Equip",IF(MID(N341,7,1)="4","전설",""),
IF(LEFT(N341,5)="Actor",IF(MID(N341,7,1)="2","전설",""),
"그외없음")))</f>
        <v/>
      </c>
      <c r="AA341" t="str">
        <f ca="1">IF(ISBLANK(AB341),"",
VLOOKUP(AB341,OFFSET(INDIRECT("$A:$B"),0,MATCH(AB$1&amp;"_Verify",INDIRECT("$1:$1"),0)-1),2,0)
)</f>
        <v>fl2</v>
      </c>
      <c r="AB341" t="s">
        <v>88</v>
      </c>
      <c r="AC341" t="s">
        <v>504</v>
      </c>
      <c r="AD341">
        <v>1</v>
      </c>
      <c r="AE341" t="s">
        <v>129</v>
      </c>
      <c r="AF341">
        <v>190</v>
      </c>
      <c r="AG341">
        <v>89</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IF(OR(ISNUMBER(AC341),AC341="삭제",ISBLANK(AC341)),"",
IF(LEFT(AC341,5)="Equip",IF(MID(AC341,7,1)="4","전설",""),
IF(LEFT(AC341,5)="Actor",IF(MID(AC341,7,1)="2","전설",""),
"그외없음")))</f>
        <v/>
      </c>
      <c r="AJ341" t="str">
        <f>IF(ISBLANK($AB341),"",
IF(AND($B341&gt;=VLOOKUP($AB341,$AP:$AS,3,0),$B341&lt;=VLOOKUP($AB341,$AP:$AS,4,0)),"","슬롯타입이상"))</f>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테이슨</v>
      </c>
      <c r="AL341">
        <v>1</v>
      </c>
      <c r="AM341" t="str">
        <f ca="1">IF(ROW()=2,AN341,OFFSET(AM341,-1,0)&amp;IF(LEN(AN341)=0,"",","&amp;AN341))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v>
      </c>
      <c r="AN341" t="str">
        <f ca="1">IF(AL341&lt;&gt;1,"",
"{"""&amp;A$1&amp;""":"&amp;A341
&amp;","""&amp;B$1&amp;""":"&amp;B341
&amp;IF(LEN(AA341)=0,"",","""&amp;AA$1&amp;""":"""&amp;AA341&amp;"""")
&amp;IF(LEN(AC341)=0,"",","""&amp;AC$1&amp;""":"""&amp;AC341&amp;"""")
&amp;IF(LEN(AD341)=0,"",","""&amp;AD$1&amp;""":"&amp;AD341)
&amp;IF(LEN(AE341)=0,"",","""&amp;AE$1&amp;""":"""&amp;AE341&amp;"""")
&amp;IF(LEN(AF341)=0,"",","""&amp;AF$1&amp;""":"&amp;AF341)
&amp;IF(LEN(AG341)=0,"",","""&amp;AG$1&amp;""":"&amp;AG341)&amp;"}")</f>
        <v>{"dy":30,"sl":10,"tp":"fl2","vl":"Actor1108","cn":1,"pt":"DI","pp":190,"pr":89}</v>
      </c>
    </row>
    <row r="342" spans="1:40">
      <c r="A342">
        <v>31</v>
      </c>
      <c r="B342">
        <v>10</v>
      </c>
      <c r="C342">
        <f>IF(B342&lt;=9,0,
IF(B342=10,1,2))</f>
        <v>1</v>
      </c>
      <c r="D342">
        <f ca="1">RAND()</f>
        <v>0.96819737335616063</v>
      </c>
      <c r="E342">
        <f ca="1">RAND()</f>
        <v>5.9835389553395291E-2</v>
      </c>
      <c r="F342">
        <f ca="1">RAND()</f>
        <v>0.88097910534748936</v>
      </c>
      <c r="G342">
        <f ca="1">RAND()</f>
        <v>0.64653831938247641</v>
      </c>
      <c r="H342">
        <f ca="1">RAND()</f>
        <v>7.3715224962956682E-2</v>
      </c>
      <c r="I342">
        <f ca="1">RAND()</f>
        <v>0.19058700100638837</v>
      </c>
      <c r="M342" t="str">
        <f ca="1">IF(LEN(J342)&lt;&gt;0,J342,VLOOKUP(D342+$B342,$BJ:$BK,MATCH($BK$1,$BJ$1:$BK$1,0),1))</f>
        <v>삭제</v>
      </c>
      <c r="N342" t="str">
        <f ca="1">IF(LEN(K342)&lt;&gt;0,
  IF(LEN($J342)=0,"두 칸 모두 입력",
  IF($J342="지정 장비",K342,INDEX($CA:$CA,MATCH(K342,$CB:$CB,0)))),
IF($M342="삭제","삭제",
IF($M342="지정 장비",VLOOKUP($E342,OFFSET($BS:$BV,0,IF($B342=6,1,IF($B342=7,2,0))),MATCH($BV$1,OFFSET($BS$1:$BV$1,0,IF($B342=6,1,IF($B342=7,2,0))),0),1),
IF(OR($M342="캐릭터 상자 일반등급",$M342="캐릭터 상자 영웅등급"),"삭제",
IF(OR($M342="지정 캐릭터",$M342="지정 캐릭터 PP",IF(ISERROR(FIND("지정 캐릭터 LBP",$M342)),0,1)),
  IF(AND(OR($B342=10,$B342=11),$M342=OFFSET($M342,-1,0)),OFFSET(N342,-1,0),VLOOKUP($E342,$BZ:$CA,MATCH($CA$1,$BZ$1:$CA$1,0),1)),
IF(OR($M342="안 지정 캐릭터 영웅등급",$M342="안 지정 캐릭터 PP 일반등급",$M342="안 지정 캐릭터 PP 영웅등급"),
  IF(AND(OR($B342=10,$B342=11),$M342=OFFSET($M342,-1,0)),OFFSET(N342,-1,0),INT($E342*100000)),
"그외없음"))))))</f>
        <v>삭제</v>
      </c>
      <c r="O342" t="str">
        <f ca="1">IF(LEN(L342)&lt;&gt;0,
  IF(OR(LEN($J342)=0,LEN($K342)=0),"세 칸 모두 입력",L342),
IF($M342="삭제","삭제",
IF(OR($M342="지정 장비",$M342="캐릭터 상자 일반등급",$M342="캐릭터 상자 영웅등급",$M342="지정 캐릭터",IF(ISERROR(FIND("지정 캐릭터 LBP",$M342)),0,1),$M342="안 지정 캐릭터 영웅등급"),1,
IF($M342="지정 캐릭터 PP",
  IF(AND(OR($B342=10,$B342=11),$M342=OFFSET($M342,-1,0)),OFFSET(O342,-1,0),
    VLOOKUP($M342,$AP:$BB,MATCH($AX$1,$AP$1:$BB$1,0),0)+INT($E342*(VLOOKUP($M342,$AP:$BB,MATCH($AY$1,$AP$1:$BB$1,0),0)-VLOOKUP($M342,$AP:$BB,MATCH($AX$1,$AP$1:$BB$1,0),0)+1))),
IF(OR($M342="안 지정 캐릭터 PP 일반등급",$M342="안 지정 캐릭터 PP 영웅등급"),
  IF(AND(OR($B342=10,$B342=11),$M342=OFFSET($M342,-1,0)),OFFSET(O342,-1,0),
    VLOOKUP($M342,$AP:$BB,MATCH($AX$1,$AP$1:$BB$1,0),0)+INT($E342*(VLOOKUP($M342,$AP:$BB,MATCH($AY$1,$AP$1:$BB$1,0),0)-VLOOKUP($M342,$AP:$BB,MATCH($AX$1,$AP$1:$BB$1,0),0)+1))),
"그외없음")))))</f>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ca="1">IF(OR(ISNUMBER(N342),N342="삭제",ISBLANK(N342)),"",
IF(LEFT(N342,5)="Equip",IF(MID(N342,7,1)="4","전설",""),
IF(LEFT(N342,5)="Actor",IF(MID(N342,7,1)="2","전설",""),
"그외없음")))</f>
        <v/>
      </c>
      <c r="AA342" t="str">
        <f ca="1">IF(ISBLANK(AB342),"",
VLOOKUP(AB342,OFFSET(INDIRECT("$A:$B"),0,MATCH(AB$1&amp;"_Verify",INDIRECT("$1:$1"),0)-1),2,0)
)</f>
        <v>fl2</v>
      </c>
      <c r="AB342" t="s">
        <v>88</v>
      </c>
      <c r="AC342" t="s">
        <v>504</v>
      </c>
      <c r="AD342">
        <v>1</v>
      </c>
      <c r="AE342" t="s">
        <v>129</v>
      </c>
      <c r="AF342">
        <v>190</v>
      </c>
      <c r="AG342">
        <v>89</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IF(OR(ISNUMBER(AC342),AC342="삭제",ISBLANK(AC342)),"",
IF(LEFT(AC342,5)="Equip",IF(MID(AC342,7,1)="4","전설",""),
IF(LEFT(AC342,5)="Actor",IF(MID(AC342,7,1)="2","전설",""),
"그외없음")))</f>
        <v/>
      </c>
      <c r="AJ342" t="str">
        <f>IF(ISBLANK($AB342),"",
IF(AND($B342&gt;=VLOOKUP($AB342,$AP:$AS,3,0),$B342&lt;=VLOOKUP($AB342,$AP:$AS,4,0)),"","슬롯타입이상"))</f>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테이슨</v>
      </c>
      <c r="AL342">
        <v>1</v>
      </c>
      <c r="AM342" t="str">
        <f ca="1">IF(ROW()=2,AN342,OFFSET(AM342,-1,0)&amp;IF(LEN(AN342)=0,"",","&amp;AN342))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v>
      </c>
      <c r="AN342" t="str">
        <f ca="1">IF(AL342&lt;&gt;1,"",
"{"""&amp;A$1&amp;""":"&amp;A342
&amp;","""&amp;B$1&amp;""":"&amp;B342
&amp;IF(LEN(AA342)=0,"",","""&amp;AA$1&amp;""":"""&amp;AA342&amp;"""")
&amp;IF(LEN(AC342)=0,"",","""&amp;AC$1&amp;""":"""&amp;AC342&amp;"""")
&amp;IF(LEN(AD342)=0,"",","""&amp;AD$1&amp;""":"&amp;AD342)
&amp;IF(LEN(AE342)=0,"",","""&amp;AE$1&amp;""":"""&amp;AE342&amp;"""")
&amp;IF(LEN(AF342)=0,"",","""&amp;AF$1&amp;""":"&amp;AF342)
&amp;IF(LEN(AG342)=0,"",","""&amp;AG$1&amp;""":"&amp;AG342)&amp;"}")</f>
        <v>{"dy":31,"sl":10,"tp":"fl2","vl":"Actor1108","cn":1,"pt":"DI","pp":190,"pr":89}</v>
      </c>
    </row>
    <row r="343" spans="1:40">
      <c r="A343">
        <v>1</v>
      </c>
      <c r="B343">
        <v>11</v>
      </c>
      <c r="C343">
        <f>IF(B343&lt;=9,0,
IF(B343=10,1,2))</f>
        <v>2</v>
      </c>
      <c r="D343">
        <f ca="1">RAND()</f>
        <v>0.60359744370831103</v>
      </c>
      <c r="E343">
        <f ca="1">RAND()</f>
        <v>0.71543663717661465</v>
      </c>
      <c r="F343">
        <f ca="1">RAND()</f>
        <v>8.9438641817355502E-2</v>
      </c>
      <c r="G343">
        <f ca="1">RAND()</f>
        <v>0.29559904577426832</v>
      </c>
      <c r="H343">
        <f ca="1">RAND()</f>
        <v>0.56725539085050447</v>
      </c>
      <c r="I343">
        <f ca="1">RAND()</f>
        <v>0.18209575471854622</v>
      </c>
      <c r="M343" t="str">
        <f ca="1">IF(LEN(J343)&lt;&gt;0,J343,VLOOKUP(D343+$B343,$BJ:$BK,MATCH($BK$1,$BJ$1:$BK$1,0),1))</f>
        <v>삭제</v>
      </c>
      <c r="N343" t="str">
        <f ca="1">IF(LEN(K343)&lt;&gt;0,
  IF(LEN($J343)=0,"두 칸 모두 입력",
  IF($J343="지정 장비",K343,INDEX($CA:$CA,MATCH(K343,$CB:$CB,0)))),
IF($M343="삭제","삭제",
IF($M343="지정 장비",VLOOKUP($E343,OFFSET($BS:$BV,0,IF($B343=6,1,IF($B343=7,2,0))),MATCH($BV$1,OFFSET($BS$1:$BV$1,0,IF($B343=6,1,IF($B343=7,2,0))),0),1),
IF(OR($M343="캐릭터 상자 일반등급",$M343="캐릭터 상자 영웅등급"),"삭제",
IF(OR($M343="지정 캐릭터",$M343="지정 캐릭터 PP",IF(ISERROR(FIND("지정 캐릭터 LBP",$M343)),0,1)),
  IF(AND(OR($B343=10,$B343=11),$M343=OFFSET($M343,-1,0)),OFFSET(N343,-1,0),VLOOKUP($E343,$BZ:$CA,MATCH($CA$1,$BZ$1:$CA$1,0),1)),
IF(OR($M343="안 지정 캐릭터 영웅등급",$M343="안 지정 캐릭터 PP 일반등급",$M343="안 지정 캐릭터 PP 영웅등급"),
  IF(AND(OR($B343=10,$B343=11),$M343=OFFSET($M343,-1,0)),OFFSET(N343,-1,0),INT($E343*100000)),
"그외없음"))))))</f>
        <v>삭제</v>
      </c>
      <c r="O343" t="str">
        <f ca="1">IF(LEN(L343)&lt;&gt;0,
  IF(OR(LEN($J343)=0,LEN($K343)=0),"세 칸 모두 입력",L343),
IF($M343="삭제","삭제",
IF(OR($M343="지정 장비",$M343="캐릭터 상자 일반등급",$M343="캐릭터 상자 영웅등급",$M343="지정 캐릭터",IF(ISERROR(FIND("지정 캐릭터 LBP",$M343)),0,1),$M343="안 지정 캐릭터 영웅등급"),1,
IF($M343="지정 캐릭터 PP",
  IF(AND(OR($B343=10,$B343=11),$M343=OFFSET($M343,-1,0)),OFFSET(O343,-1,0),
    VLOOKUP($M343,$AP:$BB,MATCH($AX$1,$AP$1:$BB$1,0),0)+INT($E343*(VLOOKUP($M343,$AP:$BB,MATCH($AY$1,$AP$1:$BB$1,0),0)-VLOOKUP($M343,$AP:$BB,MATCH($AX$1,$AP$1:$BB$1,0),0)+1))),
IF(OR($M343="안 지정 캐릭터 PP 일반등급",$M343="안 지정 캐릭터 PP 영웅등급"),
  IF(AND(OR($B343=10,$B343=11),$M343=OFFSET($M343,-1,0)),OFFSET(O343,-1,0),
    VLOOKUP($M343,$AP:$BB,MATCH($AX$1,$AP$1:$BB$1,0),0)+INT($E343*(VLOOKUP($M343,$AP:$BB,MATCH($AY$1,$AP$1:$BB$1,0),0)-VLOOKUP($M343,$AP:$BB,MATCH($AX$1,$AP$1:$BB$1,0),0)+1))),
"그외없음")))))</f>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ca="1">IF(OR(ISNUMBER(N343),N343="삭제",ISBLANK(N343)),"",
IF(LEFT(N343,5)="Equip",IF(MID(N343,7,1)="4","전설",""),
IF(LEFT(N343,5)="Actor",IF(MID(N343,7,1)="2","전설",""),
"그외없음")))</f>
        <v/>
      </c>
      <c r="AA343" t="str">
        <f ca="1">IF(ISBLANK(AB343),"",
VLOOKUP(AB343,OFFSET(INDIRECT("$A:$B"),0,MATCH(AB$1&amp;"_Verify",INDIRECT("$1:$1"),0)-1),2,0)
)</f>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IF(OR(ISNUMBER(AC343),AC343="삭제",ISBLANK(AC343)),"",
IF(LEFT(AC343,5)="Equip",IF(MID(AC343,7,1)="4","전설",""),
IF(LEFT(AC343,5)="Actor",IF(MID(AC343,7,1)="2","전설",""),
"그외없음")))</f>
        <v/>
      </c>
      <c r="AJ343" t="str">
        <f>IF(ISBLANK($AB343),"",
IF(AND($B343&gt;=VLOOKUP($AB343,$AP:$AS,3,0),$B343&lt;=VLOOKUP($AB343,$AP:$AS,4,0)),"","슬롯타입이상"))</f>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ca="1">IF(ROW()=2,AN343,OFFSET(AM343,-1,0)&amp;IF(LEN(AN343)=0,"",","&amp;AN343))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v>
      </c>
      <c r="AN343" t="str">
        <f ca="1">IF(AL343&lt;&gt;1,"",
"{"""&amp;A$1&amp;""":"&amp;A343
&amp;","""&amp;B$1&amp;""":"&amp;B343
&amp;IF(LEN(AA343)=0,"",","""&amp;AA$1&amp;""":"""&amp;AA343&amp;"""")
&amp;IF(LEN(AC343)=0,"",","""&amp;AC$1&amp;""":"""&amp;AC343&amp;"""")
&amp;IF(LEN(AD343)=0,"",","""&amp;AD$1&amp;""":"&amp;AD343)
&amp;IF(LEN(AE343)=0,"",","""&amp;AE$1&amp;""":"""&amp;AE343&amp;"""")
&amp;IF(LEN(AF343)=0,"",","""&amp;AF$1&amp;""":"&amp;AF343)
&amp;IF(LEN(AG343)=0,"",","""&amp;AG$1&amp;""":"&amp;AG343)&amp;"}")</f>
        <v>{"dy":1,"sl":11}</v>
      </c>
    </row>
    <row r="344" spans="1:40">
      <c r="A344">
        <v>2</v>
      </c>
      <c r="B344">
        <v>11</v>
      </c>
      <c r="C344">
        <f>IF(B344&lt;=9,0,
IF(B344=10,1,2))</f>
        <v>2</v>
      </c>
      <c r="D344">
        <f ca="1">RAND()</f>
        <v>0.64948460987544376</v>
      </c>
      <c r="E344">
        <f ca="1">RAND()</f>
        <v>0.31879074652664285</v>
      </c>
      <c r="F344">
        <f ca="1">RAND()</f>
        <v>0.17019837821920536</v>
      </c>
      <c r="G344">
        <f ca="1">RAND()</f>
        <v>7.0086568030793273E-2</v>
      </c>
      <c r="H344">
        <f ca="1">RAND()</f>
        <v>0.41591568299520043</v>
      </c>
      <c r="I344">
        <f ca="1">RAND()</f>
        <v>3.1303230519696412E-2</v>
      </c>
      <c r="M344" t="str">
        <f ca="1">IF(LEN(J344)&lt;&gt;0,J344,VLOOKUP(D344+$B344,$BJ:$BK,MATCH($BK$1,$BJ$1:$BK$1,0),1))</f>
        <v>삭제</v>
      </c>
      <c r="N344" t="str">
        <f ca="1">IF(LEN(K344)&lt;&gt;0,
  IF(LEN($J344)=0,"두 칸 모두 입력",
  IF($J344="지정 장비",K344,INDEX($CA:$CA,MATCH(K344,$CB:$CB,0)))),
IF($M344="삭제","삭제",
IF($M344="지정 장비",VLOOKUP($E344,OFFSET($BS:$BV,0,IF($B344=6,1,IF($B344=7,2,0))),MATCH($BV$1,OFFSET($BS$1:$BV$1,0,IF($B344=6,1,IF($B344=7,2,0))),0),1),
IF(OR($M344="캐릭터 상자 일반등급",$M344="캐릭터 상자 영웅등급"),"삭제",
IF(OR($M344="지정 캐릭터",$M344="지정 캐릭터 PP",IF(ISERROR(FIND("지정 캐릭터 LBP",$M344)),0,1)),
  IF(AND(OR($B344=10,$B344=11),$M344=OFFSET($M344,-1,0)),OFFSET(N344,-1,0),VLOOKUP($E344,$BZ:$CA,MATCH($CA$1,$BZ$1:$CA$1,0),1)),
IF(OR($M344="안 지정 캐릭터 영웅등급",$M344="안 지정 캐릭터 PP 일반등급",$M344="안 지정 캐릭터 PP 영웅등급"),
  IF(AND(OR($B344=10,$B344=11),$M344=OFFSET($M344,-1,0)),OFFSET(N344,-1,0),INT($E344*100000)),
"그외없음"))))))</f>
        <v>삭제</v>
      </c>
      <c r="O344" t="str">
        <f ca="1">IF(LEN(L344)&lt;&gt;0,
  IF(OR(LEN($J344)=0,LEN($K344)=0),"세 칸 모두 입력",L344),
IF($M344="삭제","삭제",
IF(OR($M344="지정 장비",$M344="캐릭터 상자 일반등급",$M344="캐릭터 상자 영웅등급",$M344="지정 캐릭터",IF(ISERROR(FIND("지정 캐릭터 LBP",$M344)),0,1),$M344="안 지정 캐릭터 영웅등급"),1,
IF($M344="지정 캐릭터 PP",
  IF(AND(OR($B344=10,$B344=11),$M344=OFFSET($M344,-1,0)),OFFSET(O344,-1,0),
    VLOOKUP($M344,$AP:$BB,MATCH($AX$1,$AP$1:$BB$1,0),0)+INT($E344*(VLOOKUP($M344,$AP:$BB,MATCH($AY$1,$AP$1:$BB$1,0),0)-VLOOKUP($M344,$AP:$BB,MATCH($AX$1,$AP$1:$BB$1,0),0)+1))),
IF(OR($M344="안 지정 캐릭터 PP 일반등급",$M344="안 지정 캐릭터 PP 영웅등급"),
  IF(AND(OR($B344=10,$B344=11),$M344=OFFSET($M344,-1,0)),OFFSET(O344,-1,0),
    VLOOKUP($M344,$AP:$BB,MATCH($AX$1,$AP$1:$BB$1,0),0)+INT($E344*(VLOOKUP($M344,$AP:$BB,MATCH($AY$1,$AP$1:$BB$1,0),0)-VLOOKUP($M344,$AP:$BB,MATCH($AX$1,$AP$1:$BB$1,0),0)+1))),
"그외없음")))))</f>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ca="1">IF(OR(ISNUMBER(N344),N344="삭제",ISBLANK(N344)),"",
IF(LEFT(N344,5)="Equip",IF(MID(N344,7,1)="4","전설",""),
IF(LEFT(N344,5)="Actor",IF(MID(N344,7,1)="2","전설",""),
"그외없음")))</f>
        <v/>
      </c>
      <c r="AA344" t="str">
        <f ca="1">IF(ISBLANK(AB344),"",
VLOOKUP(AB344,OFFSET(INDIRECT("$A:$B"),0,MATCH(AB$1&amp;"_Verify",INDIRECT("$1:$1"),0)-1),2,0)
)</f>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IF(OR(ISNUMBER(AC344),AC344="삭제",ISBLANK(AC344)),"",
IF(LEFT(AC344,5)="Equip",IF(MID(AC344,7,1)="4","전설",""),
IF(LEFT(AC344,5)="Actor",IF(MID(AC344,7,1)="2","전설",""),
"그외없음")))</f>
        <v/>
      </c>
      <c r="AJ344" t="str">
        <f>IF(ISBLANK($AB344),"",
IF(AND($B344&gt;=VLOOKUP($AB344,$AP:$AS,3,0),$B344&lt;=VLOOKUP($AB344,$AP:$AS,4,0)),"","슬롯타입이상"))</f>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ca="1">IF(ROW()=2,AN344,OFFSET(AM344,-1,0)&amp;IF(LEN(AN344)=0,"",","&amp;AN344))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v>
      </c>
      <c r="AN344" t="str">
        <f ca="1">IF(AL344&lt;&gt;1,"",
"{"""&amp;A$1&amp;""":"&amp;A344
&amp;","""&amp;B$1&amp;""":"&amp;B344
&amp;IF(LEN(AA344)=0,"",","""&amp;AA$1&amp;""":"""&amp;AA344&amp;"""")
&amp;IF(LEN(AC344)=0,"",","""&amp;AC$1&amp;""":"""&amp;AC344&amp;"""")
&amp;IF(LEN(AD344)=0,"",","""&amp;AD$1&amp;""":"&amp;AD344)
&amp;IF(LEN(AE344)=0,"",","""&amp;AE$1&amp;""":"""&amp;AE344&amp;"""")
&amp;IF(LEN(AF344)=0,"",","""&amp;AF$1&amp;""":"&amp;AF344)
&amp;IF(LEN(AG344)=0,"",","""&amp;AG$1&amp;""":"&amp;AG344)&amp;"}")</f>
        <v>{"dy":2,"sl":11}</v>
      </c>
    </row>
    <row r="345" spans="1:40">
      <c r="A345">
        <v>3</v>
      </c>
      <c r="B345">
        <v>11</v>
      </c>
      <c r="C345">
        <f>IF(B345&lt;=9,0,
IF(B345=10,1,2))</f>
        <v>2</v>
      </c>
      <c r="D345">
        <f ca="1">RAND()</f>
        <v>3.3818616305824278E-2</v>
      </c>
      <c r="E345">
        <f ca="1">RAND()</f>
        <v>0.25862170688547492</v>
      </c>
      <c r="F345">
        <f ca="1">RAND()</f>
        <v>0.92950918550213113</v>
      </c>
      <c r="G345">
        <f ca="1">RAND()</f>
        <v>0.57870954262541963</v>
      </c>
      <c r="H345">
        <f ca="1">RAND()</f>
        <v>0.94104642456872623</v>
      </c>
      <c r="I345">
        <f ca="1">RAND()</f>
        <v>0.78847879361037454</v>
      </c>
      <c r="M345" t="str">
        <f ca="1">IF(LEN(J345)&lt;&gt;0,J345,VLOOKUP(D345+$B345,$BJ:$BK,MATCH($BK$1,$BJ$1:$BK$1,0),1))</f>
        <v>삭제</v>
      </c>
      <c r="N345" t="str">
        <f ca="1">IF(LEN(K345)&lt;&gt;0,
  IF(LEN($J345)=0,"두 칸 모두 입력",
  IF($J345="지정 장비",K345,INDEX($CA:$CA,MATCH(K345,$CB:$CB,0)))),
IF($M345="삭제","삭제",
IF($M345="지정 장비",VLOOKUP($E345,OFFSET($BS:$BV,0,IF($B345=6,1,IF($B345=7,2,0))),MATCH($BV$1,OFFSET($BS$1:$BV$1,0,IF($B345=6,1,IF($B345=7,2,0))),0),1),
IF(OR($M345="캐릭터 상자 일반등급",$M345="캐릭터 상자 영웅등급"),"삭제",
IF(OR($M345="지정 캐릭터",$M345="지정 캐릭터 PP",IF(ISERROR(FIND("지정 캐릭터 LBP",$M345)),0,1)),
  IF(AND(OR($B345=10,$B345=11),$M345=OFFSET($M345,-1,0)),OFFSET(N345,-1,0),VLOOKUP($E345,$BZ:$CA,MATCH($CA$1,$BZ$1:$CA$1,0),1)),
IF(OR($M345="안 지정 캐릭터 영웅등급",$M345="안 지정 캐릭터 PP 일반등급",$M345="안 지정 캐릭터 PP 영웅등급"),
  IF(AND(OR($B345=10,$B345=11),$M345=OFFSET($M345,-1,0)),OFFSET(N345,-1,0),INT($E345*100000)),
"그외없음"))))))</f>
        <v>삭제</v>
      </c>
      <c r="O345" t="str">
        <f ca="1">IF(LEN(L345)&lt;&gt;0,
  IF(OR(LEN($J345)=0,LEN($K345)=0),"세 칸 모두 입력",L345),
IF($M345="삭제","삭제",
IF(OR($M345="지정 장비",$M345="캐릭터 상자 일반등급",$M345="캐릭터 상자 영웅등급",$M345="지정 캐릭터",IF(ISERROR(FIND("지정 캐릭터 LBP",$M345)),0,1),$M345="안 지정 캐릭터 영웅등급"),1,
IF($M345="지정 캐릭터 PP",
  IF(AND(OR($B345=10,$B345=11),$M345=OFFSET($M345,-1,0)),OFFSET(O345,-1,0),
    VLOOKUP($M345,$AP:$BB,MATCH($AX$1,$AP$1:$BB$1,0),0)+INT($E345*(VLOOKUP($M345,$AP:$BB,MATCH($AY$1,$AP$1:$BB$1,0),0)-VLOOKUP($M345,$AP:$BB,MATCH($AX$1,$AP$1:$BB$1,0),0)+1))),
IF(OR($M345="안 지정 캐릭터 PP 일반등급",$M345="안 지정 캐릭터 PP 영웅등급"),
  IF(AND(OR($B345=10,$B345=11),$M345=OFFSET($M345,-1,0)),OFFSET(O345,-1,0),
    VLOOKUP($M345,$AP:$BB,MATCH($AX$1,$AP$1:$BB$1,0),0)+INT($E345*(VLOOKUP($M345,$AP:$BB,MATCH($AY$1,$AP$1:$BB$1,0),0)-VLOOKUP($M345,$AP:$BB,MATCH($AX$1,$AP$1:$BB$1,0),0)+1))),
"그외없음")))))</f>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ca="1">IF(OR(ISNUMBER(N345),N345="삭제",ISBLANK(N345)),"",
IF(LEFT(N345,5)="Equip",IF(MID(N345,7,1)="4","전설",""),
IF(LEFT(N345,5)="Actor",IF(MID(N345,7,1)="2","전설",""),
"그외없음")))</f>
        <v/>
      </c>
      <c r="AA345" t="str">
        <f ca="1">IF(ISBLANK(AB345),"",
VLOOKUP(AB345,OFFSET(INDIRECT("$A:$B"),0,MATCH(AB$1&amp;"_Verify",INDIRECT("$1:$1"),0)-1),2,0)
)</f>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IF(OR(ISNUMBER(AC345),AC345="삭제",ISBLANK(AC345)),"",
IF(LEFT(AC345,5)="Equip",IF(MID(AC345,7,1)="4","전설",""),
IF(LEFT(AC345,5)="Actor",IF(MID(AC345,7,1)="2","전설",""),
"그외없음")))</f>
        <v/>
      </c>
      <c r="AJ345" t="str">
        <f>IF(ISBLANK($AB345),"",
IF(AND($B345&gt;=VLOOKUP($AB345,$AP:$AS,3,0),$B345&lt;=VLOOKUP($AB345,$AP:$AS,4,0)),"","슬롯타입이상"))</f>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ca="1">IF(ROW()=2,AN345,OFFSET(AM345,-1,0)&amp;IF(LEN(AN345)=0,"",","&amp;AN345))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v>
      </c>
      <c r="AN345" t="str">
        <f ca="1">IF(AL345&lt;&gt;1,"",
"{"""&amp;A$1&amp;""":"&amp;A345
&amp;","""&amp;B$1&amp;""":"&amp;B345
&amp;IF(LEN(AA345)=0,"",","""&amp;AA$1&amp;""":"""&amp;AA345&amp;"""")
&amp;IF(LEN(AC345)=0,"",","""&amp;AC$1&amp;""":"""&amp;AC345&amp;"""")
&amp;IF(LEN(AD345)=0,"",","""&amp;AD$1&amp;""":"&amp;AD345)
&amp;IF(LEN(AE345)=0,"",","""&amp;AE$1&amp;""":"""&amp;AE345&amp;"""")
&amp;IF(LEN(AF345)=0,"",","""&amp;AF$1&amp;""":"&amp;AF345)
&amp;IF(LEN(AG345)=0,"",","""&amp;AG$1&amp;""":"&amp;AG345)&amp;"}")</f>
        <v>{"dy":3,"sl":11}</v>
      </c>
    </row>
    <row r="346" spans="1:40">
      <c r="A346">
        <v>4</v>
      </c>
      <c r="B346">
        <v>11</v>
      </c>
      <c r="C346">
        <f>IF(B346&lt;=9,0,
IF(B346=10,1,2))</f>
        <v>2</v>
      </c>
      <c r="D346">
        <f ca="1">RAND()</f>
        <v>2.9084351608362535E-2</v>
      </c>
      <c r="E346">
        <f ca="1">RAND()</f>
        <v>0.14128785278823186</v>
      </c>
      <c r="F346">
        <f ca="1">RAND()</f>
        <v>2.5208170113804051E-3</v>
      </c>
      <c r="G346">
        <f ca="1">RAND()</f>
        <v>0.94841037352901703</v>
      </c>
      <c r="H346">
        <f ca="1">RAND()</f>
        <v>0.67860712744725238</v>
      </c>
      <c r="I346">
        <f ca="1">RAND()</f>
        <v>0.40794137663701835</v>
      </c>
      <c r="M346" t="str">
        <f ca="1">IF(LEN(J346)&lt;&gt;0,J346,VLOOKUP(D346+$B346,$BJ:$BK,MATCH($BK$1,$BJ$1:$BK$1,0),1))</f>
        <v>삭제</v>
      </c>
      <c r="N346" t="str">
        <f ca="1">IF(LEN(K346)&lt;&gt;0,
  IF(LEN($J346)=0,"두 칸 모두 입력",
  IF($J346="지정 장비",K346,INDEX($CA:$CA,MATCH(K346,$CB:$CB,0)))),
IF($M346="삭제","삭제",
IF($M346="지정 장비",VLOOKUP($E346,OFFSET($BS:$BV,0,IF($B346=6,1,IF($B346=7,2,0))),MATCH($BV$1,OFFSET($BS$1:$BV$1,0,IF($B346=6,1,IF($B346=7,2,0))),0),1),
IF(OR($M346="캐릭터 상자 일반등급",$M346="캐릭터 상자 영웅등급"),"삭제",
IF(OR($M346="지정 캐릭터",$M346="지정 캐릭터 PP",IF(ISERROR(FIND("지정 캐릭터 LBP",$M346)),0,1)),
  IF(AND(OR($B346=10,$B346=11),$M346=OFFSET($M346,-1,0)),OFFSET(N346,-1,0),VLOOKUP($E346,$BZ:$CA,MATCH($CA$1,$BZ$1:$CA$1,0),1)),
IF(OR($M346="안 지정 캐릭터 영웅등급",$M346="안 지정 캐릭터 PP 일반등급",$M346="안 지정 캐릭터 PP 영웅등급"),
  IF(AND(OR($B346=10,$B346=11),$M346=OFFSET($M346,-1,0)),OFFSET(N346,-1,0),INT($E346*100000)),
"그외없음"))))))</f>
        <v>삭제</v>
      </c>
      <c r="O346" t="str">
        <f ca="1">IF(LEN(L346)&lt;&gt;0,
  IF(OR(LEN($J346)=0,LEN($K346)=0),"세 칸 모두 입력",L346),
IF($M346="삭제","삭제",
IF(OR($M346="지정 장비",$M346="캐릭터 상자 일반등급",$M346="캐릭터 상자 영웅등급",$M346="지정 캐릭터",IF(ISERROR(FIND("지정 캐릭터 LBP",$M346)),0,1),$M346="안 지정 캐릭터 영웅등급"),1,
IF($M346="지정 캐릭터 PP",
  IF(AND(OR($B346=10,$B346=11),$M346=OFFSET($M346,-1,0)),OFFSET(O346,-1,0),
    VLOOKUP($M346,$AP:$BB,MATCH($AX$1,$AP$1:$BB$1,0),0)+INT($E346*(VLOOKUP($M346,$AP:$BB,MATCH($AY$1,$AP$1:$BB$1,0),0)-VLOOKUP($M346,$AP:$BB,MATCH($AX$1,$AP$1:$BB$1,0),0)+1))),
IF(OR($M346="안 지정 캐릭터 PP 일반등급",$M346="안 지정 캐릭터 PP 영웅등급"),
  IF(AND(OR($B346=10,$B346=11),$M346=OFFSET($M346,-1,0)),OFFSET(O346,-1,0),
    VLOOKUP($M346,$AP:$BB,MATCH($AX$1,$AP$1:$BB$1,0),0)+INT($E346*(VLOOKUP($M346,$AP:$BB,MATCH($AY$1,$AP$1:$BB$1,0),0)-VLOOKUP($M346,$AP:$BB,MATCH($AX$1,$AP$1:$BB$1,0),0)+1))),
"그외없음")))))</f>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ca="1">IF(OR(ISNUMBER(N346),N346="삭제",ISBLANK(N346)),"",
IF(LEFT(N346,5)="Equip",IF(MID(N346,7,1)="4","전설",""),
IF(LEFT(N346,5)="Actor",IF(MID(N346,7,1)="2","전설",""),
"그외없음")))</f>
        <v/>
      </c>
      <c r="AA346" t="str">
        <f ca="1">IF(ISBLANK(AB346),"",
VLOOKUP(AB346,OFFSET(INDIRECT("$A:$B"),0,MATCH(AB$1&amp;"_Verify",INDIRECT("$1:$1"),0)-1),2,0)
)</f>
        <v>fp</v>
      </c>
      <c r="AB346" t="s">
        <v>86</v>
      </c>
      <c r="AC346" t="s">
        <v>467</v>
      </c>
      <c r="AD346">
        <v>75</v>
      </c>
      <c r="AE346" t="s">
        <v>129</v>
      </c>
      <c r="AF346">
        <v>172</v>
      </c>
      <c r="AG346">
        <v>59</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IF(OR(ISNUMBER(AC346),AC346="삭제",ISBLANK(AC346)),"",
IF(LEFT(AC346,5)="Equip",IF(MID(AC346,7,1)="4","전설",""),
IF(LEFT(AC346,5)="Actor",IF(MID(AC346,7,1)="2","전설",""),
"그외없음")))</f>
        <v/>
      </c>
      <c r="AJ346" t="str">
        <f>IF(ISBLANK($AB346),"",
IF(AND($B346&gt;=VLOOKUP($AB346,$AP:$AS,3,0),$B346&lt;=VLOOKUP($AB346,$AP:$AS,4,0)),"","슬롯타입이상"))</f>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미네락</v>
      </c>
      <c r="AL346">
        <v>1</v>
      </c>
      <c r="AM346" t="str">
        <f ca="1">IF(ROW()=2,AN346,OFFSET(AM346,-1,0)&amp;IF(LEN(AN346)=0,"",","&amp;AN346))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v>
      </c>
      <c r="AN346" t="str">
        <f ca="1">IF(AL346&lt;&gt;1,"",
"{"""&amp;A$1&amp;""":"&amp;A346
&amp;","""&amp;B$1&amp;""":"&amp;B346
&amp;IF(LEN(AA346)=0,"",","""&amp;AA$1&amp;""":"""&amp;AA346&amp;"""")
&amp;IF(LEN(AC346)=0,"",","""&amp;AC$1&amp;""":"""&amp;AC346&amp;"""")
&amp;IF(LEN(AD346)=0,"",","""&amp;AD$1&amp;""":"&amp;AD346)
&amp;IF(LEN(AE346)=0,"",","""&amp;AE$1&amp;""":"""&amp;AE346&amp;"""")
&amp;IF(LEN(AF346)=0,"",","""&amp;AF$1&amp;""":"&amp;AF346)
&amp;IF(LEN(AG346)=0,"",","""&amp;AG$1&amp;""":"&amp;AG346)&amp;"}")</f>
        <v>{"dy":4,"sl":11,"tp":"fp","vl":"Actor2120","cn":75,"pt":"DI","pp":172,"pr":59}</v>
      </c>
    </row>
    <row r="347" spans="1:40">
      <c r="A347">
        <v>5</v>
      </c>
      <c r="B347">
        <v>11</v>
      </c>
      <c r="C347">
        <f>IF(B347&lt;=9,0,
IF(B347=10,1,2))</f>
        <v>2</v>
      </c>
      <c r="D347">
        <f ca="1">RAND()</f>
        <v>0.60084245445331752</v>
      </c>
      <c r="E347">
        <f ca="1">RAND()</f>
        <v>0.72156039623333179</v>
      </c>
      <c r="F347">
        <f ca="1">RAND()</f>
        <v>0.7180361035486319</v>
      </c>
      <c r="G347">
        <f ca="1">RAND()</f>
        <v>0.46120117183047959</v>
      </c>
      <c r="H347">
        <f ca="1">RAND()</f>
        <v>0.41704265734856028</v>
      </c>
      <c r="I347">
        <f ca="1">RAND()</f>
        <v>4.0027472891027593E-2</v>
      </c>
      <c r="M347" t="str">
        <f ca="1">IF(LEN(J347)&lt;&gt;0,J347,VLOOKUP(D347+$B347,$BJ:$BK,MATCH($BK$1,$BJ$1:$BK$1,0),1))</f>
        <v>삭제</v>
      </c>
      <c r="N347" t="str">
        <f ca="1">IF(LEN(K347)&lt;&gt;0,
  IF(LEN($J347)=0,"두 칸 모두 입력",
  IF($J347="지정 장비",K347,INDEX($CA:$CA,MATCH(K347,$CB:$CB,0)))),
IF($M347="삭제","삭제",
IF($M347="지정 장비",VLOOKUP($E347,OFFSET($BS:$BV,0,IF($B347=6,1,IF($B347=7,2,0))),MATCH($BV$1,OFFSET($BS$1:$BV$1,0,IF($B347=6,1,IF($B347=7,2,0))),0),1),
IF(OR($M347="캐릭터 상자 일반등급",$M347="캐릭터 상자 영웅등급"),"삭제",
IF(OR($M347="지정 캐릭터",$M347="지정 캐릭터 PP",IF(ISERROR(FIND("지정 캐릭터 LBP",$M347)),0,1)),
  IF(AND(OR($B347=10,$B347=11),$M347=OFFSET($M347,-1,0)),OFFSET(N347,-1,0),VLOOKUP($E347,$BZ:$CA,MATCH($CA$1,$BZ$1:$CA$1,0),1)),
IF(OR($M347="안 지정 캐릭터 영웅등급",$M347="안 지정 캐릭터 PP 일반등급",$M347="안 지정 캐릭터 PP 영웅등급"),
  IF(AND(OR($B347=10,$B347=11),$M347=OFFSET($M347,-1,0)),OFFSET(N347,-1,0),INT($E347*100000)),
"그외없음"))))))</f>
        <v>삭제</v>
      </c>
      <c r="O347" t="str">
        <f ca="1">IF(LEN(L347)&lt;&gt;0,
  IF(OR(LEN($J347)=0,LEN($K347)=0),"세 칸 모두 입력",L347),
IF($M347="삭제","삭제",
IF(OR($M347="지정 장비",$M347="캐릭터 상자 일반등급",$M347="캐릭터 상자 영웅등급",$M347="지정 캐릭터",IF(ISERROR(FIND("지정 캐릭터 LBP",$M347)),0,1),$M347="안 지정 캐릭터 영웅등급"),1,
IF($M347="지정 캐릭터 PP",
  IF(AND(OR($B347=10,$B347=11),$M347=OFFSET($M347,-1,0)),OFFSET(O347,-1,0),
    VLOOKUP($M347,$AP:$BB,MATCH($AX$1,$AP$1:$BB$1,0),0)+INT($E347*(VLOOKUP($M347,$AP:$BB,MATCH($AY$1,$AP$1:$BB$1,0),0)-VLOOKUP($M347,$AP:$BB,MATCH($AX$1,$AP$1:$BB$1,0),0)+1))),
IF(OR($M347="안 지정 캐릭터 PP 일반등급",$M347="안 지정 캐릭터 PP 영웅등급"),
  IF(AND(OR($B347=10,$B347=11),$M347=OFFSET($M347,-1,0)),OFFSET(O347,-1,0),
    VLOOKUP($M347,$AP:$BB,MATCH($AX$1,$AP$1:$BB$1,0),0)+INT($E347*(VLOOKUP($M347,$AP:$BB,MATCH($AY$1,$AP$1:$BB$1,0),0)-VLOOKUP($M347,$AP:$BB,MATCH($AX$1,$AP$1:$BB$1,0),0)+1))),
"그외없음")))))</f>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ca="1">IF(OR(ISNUMBER(N347),N347="삭제",ISBLANK(N347)),"",
IF(LEFT(N347,5)="Equip",IF(MID(N347,7,1)="4","전설",""),
IF(LEFT(N347,5)="Actor",IF(MID(N347,7,1)="2","전설",""),
"그외없음")))</f>
        <v/>
      </c>
      <c r="AA347" t="str">
        <f ca="1">IF(ISBLANK(AB347),"",
VLOOKUP(AB347,OFFSET(INDIRECT("$A:$B"),0,MATCH(AB$1&amp;"_Verify",INDIRECT("$1:$1"),0)-1),2,0)
)</f>
        <v>fp</v>
      </c>
      <c r="AB347" t="s">
        <v>86</v>
      </c>
      <c r="AC347" t="s">
        <v>467</v>
      </c>
      <c r="AD347">
        <v>75</v>
      </c>
      <c r="AE347" t="s">
        <v>129</v>
      </c>
      <c r="AF347">
        <v>172</v>
      </c>
      <c r="AG347">
        <v>59</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IF(OR(ISNUMBER(AC347),AC347="삭제",ISBLANK(AC347)),"",
IF(LEFT(AC347,5)="Equip",IF(MID(AC347,7,1)="4","전설",""),
IF(LEFT(AC347,5)="Actor",IF(MID(AC347,7,1)="2","전설",""),
"그외없음")))</f>
        <v/>
      </c>
      <c r="AJ347" t="str">
        <f>IF(ISBLANK($AB347),"",
IF(AND($B347&gt;=VLOOKUP($AB347,$AP:$AS,3,0),$B347&lt;=VLOOKUP($AB347,$AP:$AS,4,0)),"","슬롯타입이상"))</f>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미네락</v>
      </c>
      <c r="AL347">
        <v>1</v>
      </c>
      <c r="AM347" t="str">
        <f ca="1">IF(ROW()=2,AN347,OFFSET(AM347,-1,0)&amp;IF(LEN(AN347)=0,"",","&amp;AN347))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v>
      </c>
      <c r="AN347" t="str">
        <f ca="1">IF(AL347&lt;&gt;1,"",
"{"""&amp;A$1&amp;""":"&amp;A347
&amp;","""&amp;B$1&amp;""":"&amp;B347
&amp;IF(LEN(AA347)=0,"",","""&amp;AA$1&amp;""":"""&amp;AA347&amp;"""")
&amp;IF(LEN(AC347)=0,"",","""&amp;AC$1&amp;""":"""&amp;AC347&amp;"""")
&amp;IF(LEN(AD347)=0,"",","""&amp;AD$1&amp;""":"&amp;AD347)
&amp;IF(LEN(AE347)=0,"",","""&amp;AE$1&amp;""":"""&amp;AE347&amp;"""")
&amp;IF(LEN(AF347)=0,"",","""&amp;AF$1&amp;""":"&amp;AF347)
&amp;IF(LEN(AG347)=0,"",","""&amp;AG$1&amp;""":"&amp;AG347)&amp;"}")</f>
        <v>{"dy":5,"sl":11,"tp":"fp","vl":"Actor2120","cn":75,"pt":"DI","pp":172,"pr":59}</v>
      </c>
    </row>
    <row r="348" spans="1:40">
      <c r="A348">
        <v>6</v>
      </c>
      <c r="B348">
        <v>11</v>
      </c>
      <c r="C348">
        <f>IF(B348&lt;=9,0,
IF(B348=10,1,2))</f>
        <v>2</v>
      </c>
      <c r="D348">
        <f ca="1">RAND()</f>
        <v>0.82822841754896115</v>
      </c>
      <c r="E348">
        <f ca="1">RAND()</f>
        <v>0.48696068136796922</v>
      </c>
      <c r="F348">
        <f ca="1">RAND()</f>
        <v>0.84851298840102696</v>
      </c>
      <c r="G348">
        <f ca="1">RAND()</f>
        <v>0.24227760958010924</v>
      </c>
      <c r="H348">
        <f ca="1">RAND()</f>
        <v>0.58581274260626703</v>
      </c>
      <c r="I348">
        <f ca="1">RAND()</f>
        <v>0.22984045228966044</v>
      </c>
      <c r="M348" t="str">
        <f ca="1">IF(LEN(J348)&lt;&gt;0,J348,VLOOKUP(D348+$B348,$BJ:$BK,MATCH($BK$1,$BJ$1:$BK$1,0),1))</f>
        <v>삭제</v>
      </c>
      <c r="N348" t="str">
        <f ca="1">IF(LEN(K348)&lt;&gt;0,
  IF(LEN($J348)=0,"두 칸 모두 입력",
  IF($J348="지정 장비",K348,INDEX($CA:$CA,MATCH(K348,$CB:$CB,0)))),
IF($M348="삭제","삭제",
IF($M348="지정 장비",VLOOKUP($E348,OFFSET($BS:$BV,0,IF($B348=6,1,IF($B348=7,2,0))),MATCH($BV$1,OFFSET($BS$1:$BV$1,0,IF($B348=6,1,IF($B348=7,2,0))),0),1),
IF(OR($M348="캐릭터 상자 일반등급",$M348="캐릭터 상자 영웅등급"),"삭제",
IF(OR($M348="지정 캐릭터",$M348="지정 캐릭터 PP",IF(ISERROR(FIND("지정 캐릭터 LBP",$M348)),0,1)),
  IF(AND(OR($B348=10,$B348=11),$M348=OFFSET($M348,-1,0)),OFFSET(N348,-1,0),VLOOKUP($E348,$BZ:$CA,MATCH($CA$1,$BZ$1:$CA$1,0),1)),
IF(OR($M348="안 지정 캐릭터 영웅등급",$M348="안 지정 캐릭터 PP 일반등급",$M348="안 지정 캐릭터 PP 영웅등급"),
  IF(AND(OR($B348=10,$B348=11),$M348=OFFSET($M348,-1,0)),OFFSET(N348,-1,0),INT($E348*100000)),
"그외없음"))))))</f>
        <v>삭제</v>
      </c>
      <c r="O348" t="str">
        <f ca="1">IF(LEN(L348)&lt;&gt;0,
  IF(OR(LEN($J348)=0,LEN($K348)=0),"세 칸 모두 입력",L348),
IF($M348="삭제","삭제",
IF(OR($M348="지정 장비",$M348="캐릭터 상자 일반등급",$M348="캐릭터 상자 영웅등급",$M348="지정 캐릭터",IF(ISERROR(FIND("지정 캐릭터 LBP",$M348)),0,1),$M348="안 지정 캐릭터 영웅등급"),1,
IF($M348="지정 캐릭터 PP",
  IF(AND(OR($B348=10,$B348=11),$M348=OFFSET($M348,-1,0)),OFFSET(O348,-1,0),
    VLOOKUP($M348,$AP:$BB,MATCH($AX$1,$AP$1:$BB$1,0),0)+INT($E348*(VLOOKUP($M348,$AP:$BB,MATCH($AY$1,$AP$1:$BB$1,0),0)-VLOOKUP($M348,$AP:$BB,MATCH($AX$1,$AP$1:$BB$1,0),0)+1))),
IF(OR($M348="안 지정 캐릭터 PP 일반등급",$M348="안 지정 캐릭터 PP 영웅등급"),
  IF(AND(OR($B348=10,$B348=11),$M348=OFFSET($M348,-1,0)),OFFSET(O348,-1,0),
    VLOOKUP($M348,$AP:$BB,MATCH($AX$1,$AP$1:$BB$1,0),0)+INT($E348*(VLOOKUP($M348,$AP:$BB,MATCH($AY$1,$AP$1:$BB$1,0),0)-VLOOKUP($M348,$AP:$BB,MATCH($AX$1,$AP$1:$BB$1,0),0)+1))),
"그외없음")))))</f>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ca="1">IF(OR(ISNUMBER(N348),N348="삭제",ISBLANK(N348)),"",
IF(LEFT(N348,5)="Equip",IF(MID(N348,7,1)="4","전설",""),
IF(LEFT(N348,5)="Actor",IF(MID(N348,7,1)="2","전설",""),
"그외없음")))</f>
        <v/>
      </c>
      <c r="AA348" t="str">
        <f ca="1">IF(ISBLANK(AB348),"",
VLOOKUP(AB348,OFFSET(INDIRECT("$A:$B"),0,MATCH(AB$1&amp;"_Verify",INDIRECT("$1:$1"),0)-1),2,0)
)</f>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IF(OR(ISNUMBER(AC348),AC348="삭제",ISBLANK(AC348)),"",
IF(LEFT(AC348,5)="Equip",IF(MID(AC348,7,1)="4","전설",""),
IF(LEFT(AC348,5)="Actor",IF(MID(AC348,7,1)="2","전설",""),
"그외없음")))</f>
        <v/>
      </c>
      <c r="AJ348" t="str">
        <f>IF(ISBLANK($AB348),"",
IF(AND($B348&gt;=VLOOKUP($AB348,$AP:$AS,3,0),$B348&lt;=VLOOKUP($AB348,$AP:$AS,4,0)),"","슬롯타입이상"))</f>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ca="1">IF(ROW()=2,AN348,OFFSET(AM348,-1,0)&amp;IF(LEN(AN348)=0,"",","&amp;AN348))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v>
      </c>
      <c r="AN348" t="str">
        <f ca="1">IF(AL348&lt;&gt;1,"",
"{"""&amp;A$1&amp;""":"&amp;A348
&amp;","""&amp;B$1&amp;""":"&amp;B348
&amp;IF(LEN(AA348)=0,"",","""&amp;AA$1&amp;""":"""&amp;AA348&amp;"""")
&amp;IF(LEN(AC348)=0,"",","""&amp;AC$1&amp;""":"""&amp;AC348&amp;"""")
&amp;IF(LEN(AD348)=0,"",","""&amp;AD$1&amp;""":"&amp;AD348)
&amp;IF(LEN(AE348)=0,"",","""&amp;AE$1&amp;""":"""&amp;AE348&amp;"""")
&amp;IF(LEN(AF348)=0,"",","""&amp;AF$1&amp;""":"&amp;AF348)
&amp;IF(LEN(AG348)=0,"",","""&amp;AG$1&amp;""":"&amp;AG348)&amp;"}")</f>
        <v>{"dy":6,"sl":11}</v>
      </c>
    </row>
    <row r="349" spans="1:40">
      <c r="A349">
        <v>7</v>
      </c>
      <c r="B349">
        <v>11</v>
      </c>
      <c r="C349">
        <f>IF(B349&lt;=9,0,
IF(B349=10,1,2))</f>
        <v>2</v>
      </c>
      <c r="D349">
        <f ca="1">RAND()</f>
        <v>0.9769071639864616</v>
      </c>
      <c r="E349">
        <f ca="1">RAND()</f>
        <v>4.6116168091805076E-2</v>
      </c>
      <c r="F349">
        <f ca="1">RAND()</f>
        <v>0.53950896239071577</v>
      </c>
      <c r="G349">
        <f ca="1">RAND()</f>
        <v>0.88675763464291646</v>
      </c>
      <c r="H349">
        <f ca="1">RAND()</f>
        <v>4.6735284986327175E-2</v>
      </c>
      <c r="I349">
        <f ca="1">RAND()</f>
        <v>0.76115489171012884</v>
      </c>
      <c r="M349" t="str">
        <f ca="1">IF(LEN(J349)&lt;&gt;0,J349,VLOOKUP(D349+$B349,$BJ:$BK,MATCH($BK$1,$BJ$1:$BK$1,0),1))</f>
        <v>삭제</v>
      </c>
      <c r="N349" t="str">
        <f ca="1">IF(LEN(K349)&lt;&gt;0,
  IF(LEN($J349)=0,"두 칸 모두 입력",
  IF($J349="지정 장비",K349,INDEX($CA:$CA,MATCH(K349,$CB:$CB,0)))),
IF($M349="삭제","삭제",
IF($M349="지정 장비",VLOOKUP($E349,OFFSET($BS:$BV,0,IF($B349=6,1,IF($B349=7,2,0))),MATCH($BV$1,OFFSET($BS$1:$BV$1,0,IF($B349=6,1,IF($B349=7,2,0))),0),1),
IF(OR($M349="캐릭터 상자 일반등급",$M349="캐릭터 상자 영웅등급"),"삭제",
IF(OR($M349="지정 캐릭터",$M349="지정 캐릭터 PP",IF(ISERROR(FIND("지정 캐릭터 LBP",$M349)),0,1)),
  IF(AND(OR($B349=10,$B349=11),$M349=OFFSET($M349,-1,0)),OFFSET(N349,-1,0),VLOOKUP($E349,$BZ:$CA,MATCH($CA$1,$BZ$1:$CA$1,0),1)),
IF(OR($M349="안 지정 캐릭터 영웅등급",$M349="안 지정 캐릭터 PP 일반등급",$M349="안 지정 캐릭터 PP 영웅등급"),
  IF(AND(OR($B349=10,$B349=11),$M349=OFFSET($M349,-1,0)),OFFSET(N349,-1,0),INT($E349*100000)),
"그외없음"))))))</f>
        <v>삭제</v>
      </c>
      <c r="O349" t="str">
        <f ca="1">IF(LEN(L349)&lt;&gt;0,
  IF(OR(LEN($J349)=0,LEN($K349)=0),"세 칸 모두 입력",L349),
IF($M349="삭제","삭제",
IF(OR($M349="지정 장비",$M349="캐릭터 상자 일반등급",$M349="캐릭터 상자 영웅등급",$M349="지정 캐릭터",IF(ISERROR(FIND("지정 캐릭터 LBP",$M349)),0,1),$M349="안 지정 캐릭터 영웅등급"),1,
IF($M349="지정 캐릭터 PP",
  IF(AND(OR($B349=10,$B349=11),$M349=OFFSET($M349,-1,0)),OFFSET(O349,-1,0),
    VLOOKUP($M349,$AP:$BB,MATCH($AX$1,$AP$1:$BB$1,0),0)+INT($E349*(VLOOKUP($M349,$AP:$BB,MATCH($AY$1,$AP$1:$BB$1,0),0)-VLOOKUP($M349,$AP:$BB,MATCH($AX$1,$AP$1:$BB$1,0),0)+1))),
IF(OR($M349="안 지정 캐릭터 PP 일반등급",$M349="안 지정 캐릭터 PP 영웅등급"),
  IF(AND(OR($B349=10,$B349=11),$M349=OFFSET($M349,-1,0)),OFFSET(O349,-1,0),
    VLOOKUP($M349,$AP:$BB,MATCH($AX$1,$AP$1:$BB$1,0),0)+INT($E349*(VLOOKUP($M349,$AP:$BB,MATCH($AY$1,$AP$1:$BB$1,0),0)-VLOOKUP($M349,$AP:$BB,MATCH($AX$1,$AP$1:$BB$1,0),0)+1))),
"그외없음")))))</f>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ca="1">IF(OR(ISNUMBER(N349),N349="삭제",ISBLANK(N349)),"",
IF(LEFT(N349,5)="Equip",IF(MID(N349,7,1)="4","전설",""),
IF(LEFT(N349,5)="Actor",IF(MID(N349,7,1)="2","전설",""),
"그외없음")))</f>
        <v/>
      </c>
      <c r="AA349" t="str">
        <f ca="1">IF(ISBLANK(AB349),"",
VLOOKUP(AB349,OFFSET(INDIRECT("$A:$B"),0,MATCH(AB$1&amp;"_Verify",INDIRECT("$1:$1"),0)-1),2,0)
)</f>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IF(OR(ISNUMBER(AC349),AC349="삭제",ISBLANK(AC349)),"",
IF(LEFT(AC349,5)="Equip",IF(MID(AC349,7,1)="4","전설",""),
IF(LEFT(AC349,5)="Actor",IF(MID(AC349,7,1)="2","전설",""),
"그외없음")))</f>
        <v/>
      </c>
      <c r="AJ349" t="str">
        <f>IF(ISBLANK($AB349),"",
IF(AND($B349&gt;=VLOOKUP($AB349,$AP:$AS,3,0),$B349&lt;=VLOOKUP($AB349,$AP:$AS,4,0)),"","슬롯타입이상"))</f>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ca="1">IF(ROW()=2,AN349,OFFSET(AM349,-1,0)&amp;IF(LEN(AN349)=0,"",","&amp;AN349))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v>
      </c>
      <c r="AN349" t="str">
        <f ca="1">IF(AL349&lt;&gt;1,"",
"{"""&amp;A$1&amp;""":"&amp;A349
&amp;","""&amp;B$1&amp;""":"&amp;B349
&amp;IF(LEN(AA349)=0,"",","""&amp;AA$1&amp;""":"""&amp;AA349&amp;"""")
&amp;IF(LEN(AC349)=0,"",","""&amp;AC$1&amp;""":"""&amp;AC349&amp;"""")
&amp;IF(LEN(AD349)=0,"",","""&amp;AD$1&amp;""":"&amp;AD349)
&amp;IF(LEN(AE349)=0,"",","""&amp;AE$1&amp;""":"""&amp;AE349&amp;"""")
&amp;IF(LEN(AF349)=0,"",","""&amp;AF$1&amp;""":"&amp;AF349)
&amp;IF(LEN(AG349)=0,"",","""&amp;AG$1&amp;""":"&amp;AG349)&amp;"}")</f>
        <v>{"dy":7,"sl":11}</v>
      </c>
    </row>
    <row r="350" spans="1:40">
      <c r="A350">
        <v>8</v>
      </c>
      <c r="B350">
        <v>11</v>
      </c>
      <c r="C350">
        <f>IF(B350&lt;=9,0,
IF(B350=10,1,2))</f>
        <v>2</v>
      </c>
      <c r="D350">
        <f ca="1">RAND()</f>
        <v>0.9324889303679692</v>
      </c>
      <c r="E350">
        <f ca="1">RAND()</f>
        <v>0.5005522944103461</v>
      </c>
      <c r="F350">
        <f ca="1">RAND()</f>
        <v>0.56904120530743707</v>
      </c>
      <c r="G350">
        <f ca="1">RAND()</f>
        <v>0.98181010189410167</v>
      </c>
      <c r="H350">
        <f ca="1">RAND()</f>
        <v>0.61982754150563679</v>
      </c>
      <c r="I350">
        <f ca="1">RAND()</f>
        <v>3.9160287025709506E-2</v>
      </c>
      <c r="M350" t="str">
        <f ca="1">IF(LEN(J350)&lt;&gt;0,J350,VLOOKUP(D350+$B350,$BJ:$BK,MATCH($BK$1,$BJ$1:$BK$1,0),1))</f>
        <v>삭제</v>
      </c>
      <c r="N350" t="str">
        <f ca="1">IF(LEN(K350)&lt;&gt;0,
  IF(LEN($J350)=0,"두 칸 모두 입력",
  IF($J350="지정 장비",K350,INDEX($CA:$CA,MATCH(K350,$CB:$CB,0)))),
IF($M350="삭제","삭제",
IF($M350="지정 장비",VLOOKUP($E350,OFFSET($BS:$BV,0,IF($B350=6,1,IF($B350=7,2,0))),MATCH($BV$1,OFFSET($BS$1:$BV$1,0,IF($B350=6,1,IF($B350=7,2,0))),0),1),
IF(OR($M350="캐릭터 상자 일반등급",$M350="캐릭터 상자 영웅등급"),"삭제",
IF(OR($M350="지정 캐릭터",$M350="지정 캐릭터 PP",IF(ISERROR(FIND("지정 캐릭터 LBP",$M350)),0,1)),
  IF(AND(OR($B350=10,$B350=11),$M350=OFFSET($M350,-1,0)),OFFSET(N350,-1,0),VLOOKUP($E350,$BZ:$CA,MATCH($CA$1,$BZ$1:$CA$1,0),1)),
IF(OR($M350="안 지정 캐릭터 영웅등급",$M350="안 지정 캐릭터 PP 일반등급",$M350="안 지정 캐릭터 PP 영웅등급"),
  IF(AND(OR($B350=10,$B350=11),$M350=OFFSET($M350,-1,0)),OFFSET(N350,-1,0),INT($E350*100000)),
"그외없음"))))))</f>
        <v>삭제</v>
      </c>
      <c r="O350" t="str">
        <f ca="1">IF(LEN(L350)&lt;&gt;0,
  IF(OR(LEN($J350)=0,LEN($K350)=0),"세 칸 모두 입력",L350),
IF($M350="삭제","삭제",
IF(OR($M350="지정 장비",$M350="캐릭터 상자 일반등급",$M350="캐릭터 상자 영웅등급",$M350="지정 캐릭터",IF(ISERROR(FIND("지정 캐릭터 LBP",$M350)),0,1),$M350="안 지정 캐릭터 영웅등급"),1,
IF($M350="지정 캐릭터 PP",
  IF(AND(OR($B350=10,$B350=11),$M350=OFFSET($M350,-1,0)),OFFSET(O350,-1,0),
    VLOOKUP($M350,$AP:$BB,MATCH($AX$1,$AP$1:$BB$1,0),0)+INT($E350*(VLOOKUP($M350,$AP:$BB,MATCH($AY$1,$AP$1:$BB$1,0),0)-VLOOKUP($M350,$AP:$BB,MATCH($AX$1,$AP$1:$BB$1,0),0)+1))),
IF(OR($M350="안 지정 캐릭터 PP 일반등급",$M350="안 지정 캐릭터 PP 영웅등급"),
  IF(AND(OR($B350=10,$B350=11),$M350=OFFSET($M350,-1,0)),OFFSET(O350,-1,0),
    VLOOKUP($M350,$AP:$BB,MATCH($AX$1,$AP$1:$BB$1,0),0)+INT($E350*(VLOOKUP($M350,$AP:$BB,MATCH($AY$1,$AP$1:$BB$1,0),0)-VLOOKUP($M350,$AP:$BB,MATCH($AX$1,$AP$1:$BB$1,0),0)+1))),
"그외없음")))))</f>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ca="1">IF(OR(ISNUMBER(N350),N350="삭제",ISBLANK(N350)),"",
IF(LEFT(N350,5)="Equip",IF(MID(N350,7,1)="4","전설",""),
IF(LEFT(N350,5)="Actor",IF(MID(N350,7,1)="2","전설",""),
"그외없음")))</f>
        <v/>
      </c>
      <c r="AA350" t="str">
        <f ca="1">IF(ISBLANK(AB350),"",
VLOOKUP(AB350,OFFSET(INDIRECT("$A:$B"),0,MATCH(AB$1&amp;"_Verify",INDIRECT("$1:$1"),0)-1),2,0)
)</f>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IF(OR(ISNUMBER(AC350),AC350="삭제",ISBLANK(AC350)),"",
IF(LEFT(AC350,5)="Equip",IF(MID(AC350,7,1)="4","전설",""),
IF(LEFT(AC350,5)="Actor",IF(MID(AC350,7,1)="2","전설",""),
"그외없음")))</f>
        <v/>
      </c>
      <c r="AJ350" t="str">
        <f>IF(ISBLANK($AB350),"",
IF(AND($B350&gt;=VLOOKUP($AB350,$AP:$AS,3,0),$B350&lt;=VLOOKUP($AB350,$AP:$AS,4,0)),"","슬롯타입이상"))</f>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ca="1">IF(ROW()=2,AN350,OFFSET(AM350,-1,0)&amp;IF(LEN(AN350)=0,"",","&amp;AN350))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v>
      </c>
      <c r="AN350" t="str">
        <f ca="1">IF(AL350&lt;&gt;1,"",
"{"""&amp;A$1&amp;""":"&amp;A350
&amp;","""&amp;B$1&amp;""":"&amp;B350
&amp;IF(LEN(AA350)=0,"",","""&amp;AA$1&amp;""":"""&amp;AA350&amp;"""")
&amp;IF(LEN(AC350)=0,"",","""&amp;AC$1&amp;""":"""&amp;AC350&amp;"""")
&amp;IF(LEN(AD350)=0,"",","""&amp;AD$1&amp;""":"&amp;AD350)
&amp;IF(LEN(AE350)=0,"",","""&amp;AE$1&amp;""":"""&amp;AE350&amp;"""")
&amp;IF(LEN(AF350)=0,"",","""&amp;AF$1&amp;""":"&amp;AF350)
&amp;IF(LEN(AG350)=0,"",","""&amp;AG$1&amp;""":"&amp;AG350)&amp;"}")</f>
        <v>{"dy":8,"sl":11}</v>
      </c>
    </row>
    <row r="351" spans="1:40">
      <c r="A351">
        <v>9</v>
      </c>
      <c r="B351">
        <v>11</v>
      </c>
      <c r="C351">
        <f>IF(B351&lt;=9,0,
IF(B351=10,1,2))</f>
        <v>2</v>
      </c>
      <c r="D351">
        <f ca="1">RAND()</f>
        <v>0.94889230004302816</v>
      </c>
      <c r="E351">
        <f ca="1">RAND()</f>
        <v>0.58518568983620944</v>
      </c>
      <c r="F351">
        <f ca="1">RAND()</f>
        <v>0.51117612271381352</v>
      </c>
      <c r="G351">
        <f ca="1">RAND()</f>
        <v>0.52919092527652389</v>
      </c>
      <c r="H351">
        <f ca="1">RAND()</f>
        <v>0.48203293673719394</v>
      </c>
      <c r="I351">
        <f ca="1">RAND()</f>
        <v>0.79209969468226527</v>
      </c>
      <c r="M351" t="str">
        <f ca="1">IF(LEN(J351)&lt;&gt;0,J351,VLOOKUP(D351+$B351,$BJ:$BK,MATCH($BK$1,$BJ$1:$BK$1,0),1))</f>
        <v>삭제</v>
      </c>
      <c r="N351" t="str">
        <f ca="1">IF(LEN(K351)&lt;&gt;0,
  IF(LEN($J351)=0,"두 칸 모두 입력",
  IF($J351="지정 장비",K351,INDEX($CA:$CA,MATCH(K351,$CB:$CB,0)))),
IF($M351="삭제","삭제",
IF($M351="지정 장비",VLOOKUP($E351,OFFSET($BS:$BV,0,IF($B351=6,1,IF($B351=7,2,0))),MATCH($BV$1,OFFSET($BS$1:$BV$1,0,IF($B351=6,1,IF($B351=7,2,0))),0),1),
IF(OR($M351="캐릭터 상자 일반등급",$M351="캐릭터 상자 영웅등급"),"삭제",
IF(OR($M351="지정 캐릭터",$M351="지정 캐릭터 PP",IF(ISERROR(FIND("지정 캐릭터 LBP",$M351)),0,1)),
  IF(AND(OR($B351=10,$B351=11),$M351=OFFSET($M351,-1,0)),OFFSET(N351,-1,0),VLOOKUP($E351,$BZ:$CA,MATCH($CA$1,$BZ$1:$CA$1,0),1)),
IF(OR($M351="안 지정 캐릭터 영웅등급",$M351="안 지정 캐릭터 PP 일반등급",$M351="안 지정 캐릭터 PP 영웅등급"),
  IF(AND(OR($B351=10,$B351=11),$M351=OFFSET($M351,-1,0)),OFFSET(N351,-1,0),INT($E351*100000)),
"그외없음"))))))</f>
        <v>삭제</v>
      </c>
      <c r="O351" t="str">
        <f ca="1">IF(LEN(L351)&lt;&gt;0,
  IF(OR(LEN($J351)=0,LEN($K351)=0),"세 칸 모두 입력",L351),
IF($M351="삭제","삭제",
IF(OR($M351="지정 장비",$M351="캐릭터 상자 일반등급",$M351="캐릭터 상자 영웅등급",$M351="지정 캐릭터",IF(ISERROR(FIND("지정 캐릭터 LBP",$M351)),0,1),$M351="안 지정 캐릭터 영웅등급"),1,
IF($M351="지정 캐릭터 PP",
  IF(AND(OR($B351=10,$B351=11),$M351=OFFSET($M351,-1,0)),OFFSET(O351,-1,0),
    VLOOKUP($M351,$AP:$BB,MATCH($AX$1,$AP$1:$BB$1,0),0)+INT($E351*(VLOOKUP($M351,$AP:$BB,MATCH($AY$1,$AP$1:$BB$1,0),0)-VLOOKUP($M351,$AP:$BB,MATCH($AX$1,$AP$1:$BB$1,0),0)+1))),
IF(OR($M351="안 지정 캐릭터 PP 일반등급",$M351="안 지정 캐릭터 PP 영웅등급"),
  IF(AND(OR($B351=10,$B351=11),$M351=OFFSET($M351,-1,0)),OFFSET(O351,-1,0),
    VLOOKUP($M351,$AP:$BB,MATCH($AX$1,$AP$1:$BB$1,0),0)+INT($E351*(VLOOKUP($M351,$AP:$BB,MATCH($AY$1,$AP$1:$BB$1,0),0)-VLOOKUP($M351,$AP:$BB,MATCH($AX$1,$AP$1:$BB$1,0),0)+1))),
"그외없음")))))</f>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ca="1">IF(OR(ISNUMBER(N351),N351="삭제",ISBLANK(N351)),"",
IF(LEFT(N351,5)="Equip",IF(MID(N351,7,1)="4","전설",""),
IF(LEFT(N351,5)="Actor",IF(MID(N351,7,1)="2","전설",""),
"그외없음")))</f>
        <v/>
      </c>
      <c r="AA351" t="str">
        <f ca="1">IF(ISBLANK(AB351),"",
VLOOKUP(AB351,OFFSET(INDIRECT("$A:$B"),0,MATCH(AB$1&amp;"_Verify",INDIRECT("$1:$1"),0)-1),2,0)
)</f>
        <v>fl3</v>
      </c>
      <c r="AB351" t="s">
        <v>89</v>
      </c>
      <c r="AC351" t="s">
        <v>486</v>
      </c>
      <c r="AD351">
        <v>1</v>
      </c>
      <c r="AE351" t="s">
        <v>129</v>
      </c>
      <c r="AF351">
        <v>240</v>
      </c>
      <c r="AG351">
        <v>119</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IF(OR(ISNUMBER(AC351),AC351="삭제",ISBLANK(AC351)),"",
IF(LEFT(AC351,5)="Equip",IF(MID(AC351,7,1)="4","전설",""),
IF(LEFT(AC351,5)="Actor",IF(MID(AC351,7,1)="2","전설",""),
"그외없음")))</f>
        <v/>
      </c>
      <c r="AJ351" t="str">
        <f>IF(ISBLANK($AB351),"",
IF(AND($B351&gt;=VLOOKUP($AB351,$AP:$AS,3,0),$B351&lt;=VLOOKUP($AB351,$AP:$AS,4,0)),"","슬롯타입이상"))</f>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케이저</v>
      </c>
      <c r="AL351">
        <v>1</v>
      </c>
      <c r="AM351" t="str">
        <f ca="1">IF(ROW()=2,AN351,OFFSET(AM351,-1,0)&amp;IF(LEN(AN351)=0,"",","&amp;AN351))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v>
      </c>
      <c r="AN351" t="str">
        <f ca="1">IF(AL351&lt;&gt;1,"",
"{"""&amp;A$1&amp;""":"&amp;A351
&amp;","""&amp;B$1&amp;""":"&amp;B351
&amp;IF(LEN(AA351)=0,"",","""&amp;AA$1&amp;""":"""&amp;AA351&amp;"""")
&amp;IF(LEN(AC351)=0,"",","""&amp;AC$1&amp;""":"""&amp;AC351&amp;"""")
&amp;IF(LEN(AD351)=0,"",","""&amp;AD$1&amp;""":"&amp;AD351)
&amp;IF(LEN(AE351)=0,"",","""&amp;AE$1&amp;""":"""&amp;AE351&amp;"""")
&amp;IF(LEN(AF351)=0,"",","""&amp;AF$1&amp;""":"&amp;AF351)
&amp;IF(LEN(AG351)=0,"",","""&amp;AG$1&amp;""":"&amp;AG351)&amp;"}")</f>
        <v>{"dy":9,"sl":11,"tp":"fl3","vl":"Actor0113","cn":1,"pt":"DI","pp":240,"pr":119}</v>
      </c>
    </row>
    <row r="352" spans="1:40">
      <c r="A352">
        <v>10</v>
      </c>
      <c r="B352">
        <v>11</v>
      </c>
      <c r="C352">
        <f>IF(B352&lt;=9,0,
IF(B352=10,1,2))</f>
        <v>2</v>
      </c>
      <c r="D352">
        <f ca="1">RAND()</f>
        <v>7.1524241547124112E-2</v>
      </c>
      <c r="E352">
        <f ca="1">RAND()</f>
        <v>1.9211892977629597E-2</v>
      </c>
      <c r="F352">
        <f ca="1">RAND()</f>
        <v>0.50170078724379552</v>
      </c>
      <c r="G352">
        <f ca="1">RAND()</f>
        <v>0.76782429840378974</v>
      </c>
      <c r="H352">
        <f ca="1">RAND()</f>
        <v>0.44432328885929073</v>
      </c>
      <c r="I352">
        <f ca="1">RAND()</f>
        <v>8.346240963883933E-2</v>
      </c>
      <c r="M352" t="str">
        <f ca="1">IF(LEN(J352)&lt;&gt;0,J352,VLOOKUP(D352+$B352,$BJ:$BK,MATCH($BK$1,$BJ$1:$BK$1,0),1))</f>
        <v>삭제</v>
      </c>
      <c r="N352" t="str">
        <f ca="1">IF(LEN(K352)&lt;&gt;0,
  IF(LEN($J352)=0,"두 칸 모두 입력",
  IF($J352="지정 장비",K352,INDEX($CA:$CA,MATCH(K352,$CB:$CB,0)))),
IF($M352="삭제","삭제",
IF($M352="지정 장비",VLOOKUP($E352,OFFSET($BS:$BV,0,IF($B352=6,1,IF($B352=7,2,0))),MATCH($BV$1,OFFSET($BS$1:$BV$1,0,IF($B352=6,1,IF($B352=7,2,0))),0),1),
IF(OR($M352="캐릭터 상자 일반등급",$M352="캐릭터 상자 영웅등급"),"삭제",
IF(OR($M352="지정 캐릭터",$M352="지정 캐릭터 PP",IF(ISERROR(FIND("지정 캐릭터 LBP",$M352)),0,1)),
  IF(AND(OR($B352=10,$B352=11),$M352=OFFSET($M352,-1,0)),OFFSET(N352,-1,0),VLOOKUP($E352,$BZ:$CA,MATCH($CA$1,$BZ$1:$CA$1,0),1)),
IF(OR($M352="안 지정 캐릭터 영웅등급",$M352="안 지정 캐릭터 PP 일반등급",$M352="안 지정 캐릭터 PP 영웅등급"),
  IF(AND(OR($B352=10,$B352=11),$M352=OFFSET($M352,-1,0)),OFFSET(N352,-1,0),INT($E352*100000)),
"그외없음"))))))</f>
        <v>삭제</v>
      </c>
      <c r="O352" t="str">
        <f ca="1">IF(LEN(L352)&lt;&gt;0,
  IF(OR(LEN($J352)=0,LEN($K352)=0),"세 칸 모두 입력",L352),
IF($M352="삭제","삭제",
IF(OR($M352="지정 장비",$M352="캐릭터 상자 일반등급",$M352="캐릭터 상자 영웅등급",$M352="지정 캐릭터",IF(ISERROR(FIND("지정 캐릭터 LBP",$M352)),0,1),$M352="안 지정 캐릭터 영웅등급"),1,
IF($M352="지정 캐릭터 PP",
  IF(AND(OR($B352=10,$B352=11),$M352=OFFSET($M352,-1,0)),OFFSET(O352,-1,0),
    VLOOKUP($M352,$AP:$BB,MATCH($AX$1,$AP$1:$BB$1,0),0)+INT($E352*(VLOOKUP($M352,$AP:$BB,MATCH($AY$1,$AP$1:$BB$1,0),0)-VLOOKUP($M352,$AP:$BB,MATCH($AX$1,$AP$1:$BB$1,0),0)+1))),
IF(OR($M352="안 지정 캐릭터 PP 일반등급",$M352="안 지정 캐릭터 PP 영웅등급"),
  IF(AND(OR($B352=10,$B352=11),$M352=OFFSET($M352,-1,0)),OFFSET(O352,-1,0),
    VLOOKUP($M352,$AP:$BB,MATCH($AX$1,$AP$1:$BB$1,0),0)+INT($E352*(VLOOKUP($M352,$AP:$BB,MATCH($AY$1,$AP$1:$BB$1,0),0)-VLOOKUP($M352,$AP:$BB,MATCH($AX$1,$AP$1:$BB$1,0),0)+1))),
"그외없음")))))</f>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ca="1">IF(OR(ISNUMBER(N352),N352="삭제",ISBLANK(N352)),"",
IF(LEFT(N352,5)="Equip",IF(MID(N352,7,1)="4","전설",""),
IF(LEFT(N352,5)="Actor",IF(MID(N352,7,1)="2","전설",""),
"그외없음")))</f>
        <v/>
      </c>
      <c r="AA352" t="str">
        <f ca="1">IF(ISBLANK(AB352),"",
VLOOKUP(AB352,OFFSET(INDIRECT("$A:$B"),0,MATCH(AB$1&amp;"_Verify",INDIRECT("$1:$1"),0)-1),2,0)
)</f>
        <v>fl3</v>
      </c>
      <c r="AB352" t="s">
        <v>89</v>
      </c>
      <c r="AC352" t="s">
        <v>486</v>
      </c>
      <c r="AD352">
        <v>1</v>
      </c>
      <c r="AE352" t="s">
        <v>129</v>
      </c>
      <c r="AF352">
        <v>240</v>
      </c>
      <c r="AG352">
        <v>119</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IF(OR(ISNUMBER(AC352),AC352="삭제",ISBLANK(AC352)),"",
IF(LEFT(AC352,5)="Equip",IF(MID(AC352,7,1)="4","전설",""),
IF(LEFT(AC352,5)="Actor",IF(MID(AC352,7,1)="2","전설",""),
"그외없음")))</f>
        <v/>
      </c>
      <c r="AJ352" t="str">
        <f>IF(ISBLANK($AB352),"",
IF(AND($B352&gt;=VLOOKUP($AB352,$AP:$AS,3,0),$B352&lt;=VLOOKUP($AB352,$AP:$AS,4,0)),"","슬롯타입이상"))</f>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케이저</v>
      </c>
      <c r="AL352">
        <v>1</v>
      </c>
      <c r="AM352" t="str">
        <f ca="1">IF(ROW()=2,AN352,OFFSET(AM352,-1,0)&amp;IF(LEN(AN352)=0,"",","&amp;AN352))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v>
      </c>
      <c r="AN352" t="str">
        <f ca="1">IF(AL352&lt;&gt;1,"",
"{"""&amp;A$1&amp;""":"&amp;A352
&amp;","""&amp;B$1&amp;""":"&amp;B352
&amp;IF(LEN(AA352)=0,"",","""&amp;AA$1&amp;""":"""&amp;AA352&amp;"""")
&amp;IF(LEN(AC352)=0,"",","""&amp;AC$1&amp;""":"""&amp;AC352&amp;"""")
&amp;IF(LEN(AD352)=0,"",","""&amp;AD$1&amp;""":"&amp;AD352)
&amp;IF(LEN(AE352)=0,"",","""&amp;AE$1&amp;""":"""&amp;AE352&amp;"""")
&amp;IF(LEN(AF352)=0,"",","""&amp;AF$1&amp;""":"&amp;AF352)
&amp;IF(LEN(AG352)=0,"",","""&amp;AG$1&amp;""":"&amp;AG352)&amp;"}")</f>
        <v>{"dy":10,"sl":11,"tp":"fl3","vl":"Actor0113","cn":1,"pt":"DI","pp":240,"pr":119}</v>
      </c>
    </row>
    <row r="353" spans="1:40">
      <c r="A353">
        <v>11</v>
      </c>
      <c r="B353">
        <v>11</v>
      </c>
      <c r="C353">
        <f>IF(B353&lt;=9,0,
IF(B353=10,1,2))</f>
        <v>2</v>
      </c>
      <c r="D353">
        <f ca="1">RAND()</f>
        <v>0.96568837140417263</v>
      </c>
      <c r="E353">
        <f ca="1">RAND()</f>
        <v>0.26763496499763462</v>
      </c>
      <c r="F353">
        <f ca="1">RAND()</f>
        <v>0.51069423624918775</v>
      </c>
      <c r="G353">
        <f ca="1">RAND()</f>
        <v>0.56202294874398029</v>
      </c>
      <c r="H353">
        <f ca="1">RAND()</f>
        <v>0.55342991223361859</v>
      </c>
      <c r="I353">
        <f ca="1">RAND()</f>
        <v>0.52714200811844347</v>
      </c>
      <c r="M353" t="str">
        <f ca="1">IF(LEN(J353)&lt;&gt;0,J353,VLOOKUP(D353+$B353,$BJ:$BK,MATCH($BK$1,$BJ$1:$BK$1,0),1))</f>
        <v>삭제</v>
      </c>
      <c r="N353" t="str">
        <f ca="1">IF(LEN(K353)&lt;&gt;0,
  IF(LEN($J353)=0,"두 칸 모두 입력",
  IF($J353="지정 장비",K353,INDEX($CA:$CA,MATCH(K353,$CB:$CB,0)))),
IF($M353="삭제","삭제",
IF($M353="지정 장비",VLOOKUP($E353,OFFSET($BS:$BV,0,IF($B353=6,1,IF($B353=7,2,0))),MATCH($BV$1,OFFSET($BS$1:$BV$1,0,IF($B353=6,1,IF($B353=7,2,0))),0),1),
IF(OR($M353="캐릭터 상자 일반등급",$M353="캐릭터 상자 영웅등급"),"삭제",
IF(OR($M353="지정 캐릭터",$M353="지정 캐릭터 PP",IF(ISERROR(FIND("지정 캐릭터 LBP",$M353)),0,1)),
  IF(AND(OR($B353=10,$B353=11),$M353=OFFSET($M353,-1,0)),OFFSET(N353,-1,0),VLOOKUP($E353,$BZ:$CA,MATCH($CA$1,$BZ$1:$CA$1,0),1)),
IF(OR($M353="안 지정 캐릭터 영웅등급",$M353="안 지정 캐릭터 PP 일반등급",$M353="안 지정 캐릭터 PP 영웅등급"),
  IF(AND(OR($B353=10,$B353=11),$M353=OFFSET($M353,-1,0)),OFFSET(N353,-1,0),INT($E353*100000)),
"그외없음"))))))</f>
        <v>삭제</v>
      </c>
      <c r="O353" t="str">
        <f ca="1">IF(LEN(L353)&lt;&gt;0,
  IF(OR(LEN($J353)=0,LEN($K353)=0),"세 칸 모두 입력",L353),
IF($M353="삭제","삭제",
IF(OR($M353="지정 장비",$M353="캐릭터 상자 일반등급",$M353="캐릭터 상자 영웅등급",$M353="지정 캐릭터",IF(ISERROR(FIND("지정 캐릭터 LBP",$M353)),0,1),$M353="안 지정 캐릭터 영웅등급"),1,
IF($M353="지정 캐릭터 PP",
  IF(AND(OR($B353=10,$B353=11),$M353=OFFSET($M353,-1,0)),OFFSET(O353,-1,0),
    VLOOKUP($M353,$AP:$BB,MATCH($AX$1,$AP$1:$BB$1,0),0)+INT($E353*(VLOOKUP($M353,$AP:$BB,MATCH($AY$1,$AP$1:$BB$1,0),0)-VLOOKUP($M353,$AP:$BB,MATCH($AX$1,$AP$1:$BB$1,0),0)+1))),
IF(OR($M353="안 지정 캐릭터 PP 일반등급",$M353="안 지정 캐릭터 PP 영웅등급"),
  IF(AND(OR($B353=10,$B353=11),$M353=OFFSET($M353,-1,0)),OFFSET(O353,-1,0),
    VLOOKUP($M353,$AP:$BB,MATCH($AX$1,$AP$1:$BB$1,0),0)+INT($E353*(VLOOKUP($M353,$AP:$BB,MATCH($AY$1,$AP$1:$BB$1,0),0)-VLOOKUP($M353,$AP:$BB,MATCH($AX$1,$AP$1:$BB$1,0),0)+1))),
"그외없음")))))</f>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ca="1">IF(OR(ISNUMBER(N353),N353="삭제",ISBLANK(N353)),"",
IF(LEFT(N353,5)="Equip",IF(MID(N353,7,1)="4","전설",""),
IF(LEFT(N353,5)="Actor",IF(MID(N353,7,1)="2","전설",""),
"그외없음")))</f>
        <v/>
      </c>
      <c r="AA353" t="str">
        <f ca="1">IF(ISBLANK(AB353),"",
VLOOKUP(AB353,OFFSET(INDIRECT("$A:$B"),0,MATCH(AB$1&amp;"_Verify",INDIRECT("$1:$1"),0)-1),2,0)
)</f>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IF(OR(ISNUMBER(AC353),AC353="삭제",ISBLANK(AC353)),"",
IF(LEFT(AC353,5)="Equip",IF(MID(AC353,7,1)="4","전설",""),
IF(LEFT(AC353,5)="Actor",IF(MID(AC353,7,1)="2","전설",""),
"그외없음")))</f>
        <v/>
      </c>
      <c r="AJ353" t="str">
        <f>IF(ISBLANK($AB353),"",
IF(AND($B353&gt;=VLOOKUP($AB353,$AP:$AS,3,0),$B353&lt;=VLOOKUP($AB353,$AP:$AS,4,0)),"","슬롯타입이상"))</f>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ca="1">IF(ROW()=2,AN353,OFFSET(AM353,-1,0)&amp;IF(LEN(AN353)=0,"",","&amp;AN353))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v>
      </c>
      <c r="AN353" t="str">
        <f ca="1">IF(AL353&lt;&gt;1,"",
"{"""&amp;A$1&amp;""":"&amp;A353
&amp;","""&amp;B$1&amp;""":"&amp;B353
&amp;IF(LEN(AA353)=0,"",","""&amp;AA$1&amp;""":"""&amp;AA353&amp;"""")
&amp;IF(LEN(AC353)=0,"",","""&amp;AC$1&amp;""":"""&amp;AC353&amp;"""")
&amp;IF(LEN(AD353)=0,"",","""&amp;AD$1&amp;""":"&amp;AD353)
&amp;IF(LEN(AE353)=0,"",","""&amp;AE$1&amp;""":"""&amp;AE353&amp;"""")
&amp;IF(LEN(AF353)=0,"",","""&amp;AF$1&amp;""":"&amp;AF353)
&amp;IF(LEN(AG353)=0,"",","""&amp;AG$1&amp;""":"&amp;AG353)&amp;"}")</f>
        <v>{"dy":11,"sl":11}</v>
      </c>
    </row>
    <row r="354" spans="1:40">
      <c r="A354">
        <v>12</v>
      </c>
      <c r="B354">
        <v>11</v>
      </c>
      <c r="C354">
        <f>IF(B354&lt;=9,0,
IF(B354=10,1,2))</f>
        <v>2</v>
      </c>
      <c r="D354">
        <f ca="1">RAND()</f>
        <v>0.20970213934118564</v>
      </c>
      <c r="E354">
        <f ca="1">RAND()</f>
        <v>0.28947235632248802</v>
      </c>
      <c r="F354">
        <f ca="1">RAND()</f>
        <v>0.13851390801327179</v>
      </c>
      <c r="G354">
        <f ca="1">RAND()</f>
        <v>0.49353092707779711</v>
      </c>
      <c r="H354">
        <f ca="1">RAND()</f>
        <v>0.56319847527482658</v>
      </c>
      <c r="I354">
        <f ca="1">RAND()</f>
        <v>0.17611869410019831</v>
      </c>
      <c r="M354" t="str">
        <f ca="1">IF(LEN(J354)&lt;&gt;0,J354,VLOOKUP(D354+$B354,$BJ:$BK,MATCH($BK$1,$BJ$1:$BK$1,0),1))</f>
        <v>삭제</v>
      </c>
      <c r="N354" t="str">
        <f ca="1">IF(LEN(K354)&lt;&gt;0,
  IF(LEN($J354)=0,"두 칸 모두 입력",
  IF($J354="지정 장비",K354,INDEX($CA:$CA,MATCH(K354,$CB:$CB,0)))),
IF($M354="삭제","삭제",
IF($M354="지정 장비",VLOOKUP($E354,OFFSET($BS:$BV,0,IF($B354=6,1,IF($B354=7,2,0))),MATCH($BV$1,OFFSET($BS$1:$BV$1,0,IF($B354=6,1,IF($B354=7,2,0))),0),1),
IF(OR($M354="캐릭터 상자 일반등급",$M354="캐릭터 상자 영웅등급"),"삭제",
IF(OR($M354="지정 캐릭터",$M354="지정 캐릭터 PP",IF(ISERROR(FIND("지정 캐릭터 LBP",$M354)),0,1)),
  IF(AND(OR($B354=10,$B354=11),$M354=OFFSET($M354,-1,0)),OFFSET(N354,-1,0),VLOOKUP($E354,$BZ:$CA,MATCH($CA$1,$BZ$1:$CA$1,0),1)),
IF(OR($M354="안 지정 캐릭터 영웅등급",$M354="안 지정 캐릭터 PP 일반등급",$M354="안 지정 캐릭터 PP 영웅등급"),
  IF(AND(OR($B354=10,$B354=11),$M354=OFFSET($M354,-1,0)),OFFSET(N354,-1,0),INT($E354*100000)),
"그외없음"))))))</f>
        <v>삭제</v>
      </c>
      <c r="O354" t="str">
        <f ca="1">IF(LEN(L354)&lt;&gt;0,
  IF(OR(LEN($J354)=0,LEN($K354)=0),"세 칸 모두 입력",L354),
IF($M354="삭제","삭제",
IF(OR($M354="지정 장비",$M354="캐릭터 상자 일반등급",$M354="캐릭터 상자 영웅등급",$M354="지정 캐릭터",IF(ISERROR(FIND("지정 캐릭터 LBP",$M354)),0,1),$M354="안 지정 캐릭터 영웅등급"),1,
IF($M354="지정 캐릭터 PP",
  IF(AND(OR($B354=10,$B354=11),$M354=OFFSET($M354,-1,0)),OFFSET(O354,-1,0),
    VLOOKUP($M354,$AP:$BB,MATCH($AX$1,$AP$1:$BB$1,0),0)+INT($E354*(VLOOKUP($M354,$AP:$BB,MATCH($AY$1,$AP$1:$BB$1,0),0)-VLOOKUP($M354,$AP:$BB,MATCH($AX$1,$AP$1:$BB$1,0),0)+1))),
IF(OR($M354="안 지정 캐릭터 PP 일반등급",$M354="안 지정 캐릭터 PP 영웅등급"),
  IF(AND(OR($B354=10,$B354=11),$M354=OFFSET($M354,-1,0)),OFFSET(O354,-1,0),
    VLOOKUP($M354,$AP:$BB,MATCH($AX$1,$AP$1:$BB$1,0),0)+INT($E354*(VLOOKUP($M354,$AP:$BB,MATCH($AY$1,$AP$1:$BB$1,0),0)-VLOOKUP($M354,$AP:$BB,MATCH($AX$1,$AP$1:$BB$1,0),0)+1))),
"그외없음")))))</f>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ca="1">IF(OR(ISNUMBER(N354),N354="삭제",ISBLANK(N354)),"",
IF(LEFT(N354,5)="Equip",IF(MID(N354,7,1)="4","전설",""),
IF(LEFT(N354,5)="Actor",IF(MID(N354,7,1)="2","전설",""),
"그외없음")))</f>
        <v/>
      </c>
      <c r="AA354" t="str">
        <f ca="1">IF(ISBLANK(AB354),"",
VLOOKUP(AB354,OFFSET(INDIRECT("$A:$B"),0,MATCH(AB$1&amp;"_Verify",INDIRECT("$1:$1"),0)-1),2,0)
)</f>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IF(OR(ISNUMBER(AC354),AC354="삭제",ISBLANK(AC354)),"",
IF(LEFT(AC354,5)="Equip",IF(MID(AC354,7,1)="4","전설",""),
IF(LEFT(AC354,5)="Actor",IF(MID(AC354,7,1)="2","전설",""),
"그외없음")))</f>
        <v/>
      </c>
      <c r="AJ354" t="str">
        <f>IF(ISBLANK($AB354),"",
IF(AND($B354&gt;=VLOOKUP($AB354,$AP:$AS,3,0),$B354&lt;=VLOOKUP($AB354,$AP:$AS,4,0)),"","슬롯타입이상"))</f>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ca="1">IF(ROW()=2,AN354,OFFSET(AM354,-1,0)&amp;IF(LEN(AN354)=0,"",","&amp;AN354))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v>
      </c>
      <c r="AN354" t="str">
        <f ca="1">IF(AL354&lt;&gt;1,"",
"{"""&amp;A$1&amp;""":"&amp;A354
&amp;","""&amp;B$1&amp;""":"&amp;B354
&amp;IF(LEN(AA354)=0,"",","""&amp;AA$1&amp;""":"""&amp;AA354&amp;"""")
&amp;IF(LEN(AC354)=0,"",","""&amp;AC$1&amp;""":"""&amp;AC354&amp;"""")
&amp;IF(LEN(AD354)=0,"",","""&amp;AD$1&amp;""":"&amp;AD354)
&amp;IF(LEN(AE354)=0,"",","""&amp;AE$1&amp;""":"""&amp;AE354&amp;"""")
&amp;IF(LEN(AF354)=0,"",","""&amp;AF$1&amp;""":"&amp;AF354)
&amp;IF(LEN(AG354)=0,"",","""&amp;AG$1&amp;""":"&amp;AG354)&amp;"}")</f>
        <v>{"dy":12,"sl":11}</v>
      </c>
    </row>
    <row r="355" spans="1:40">
      <c r="A355">
        <v>13</v>
      </c>
      <c r="B355">
        <v>11</v>
      </c>
      <c r="C355">
        <f>IF(B355&lt;=9,0,
IF(B355=10,1,2))</f>
        <v>2</v>
      </c>
      <c r="D355">
        <f ca="1">RAND()</f>
        <v>0.75176061570220221</v>
      </c>
      <c r="E355">
        <f ca="1">RAND()</f>
        <v>0.21337083394487666</v>
      </c>
      <c r="F355">
        <f ca="1">RAND()</f>
        <v>0.33135973769544624</v>
      </c>
      <c r="G355">
        <f ca="1">RAND()</f>
        <v>0.16812859184687323</v>
      </c>
      <c r="H355">
        <f ca="1">RAND()</f>
        <v>0.9130520928364898</v>
      </c>
      <c r="I355">
        <f ca="1">RAND()</f>
        <v>0.77715779308407884</v>
      </c>
      <c r="M355" t="str">
        <f ca="1">IF(LEN(J355)&lt;&gt;0,J355,VLOOKUP(D355+$B355,$BJ:$BK,MATCH($BK$1,$BJ$1:$BK$1,0),1))</f>
        <v>삭제</v>
      </c>
      <c r="N355" t="str">
        <f ca="1">IF(LEN(K355)&lt;&gt;0,
  IF(LEN($J355)=0,"두 칸 모두 입력",
  IF($J355="지정 장비",K355,INDEX($CA:$CA,MATCH(K355,$CB:$CB,0)))),
IF($M355="삭제","삭제",
IF($M355="지정 장비",VLOOKUP($E355,OFFSET($BS:$BV,0,IF($B355=6,1,IF($B355=7,2,0))),MATCH($BV$1,OFFSET($BS$1:$BV$1,0,IF($B355=6,1,IF($B355=7,2,0))),0),1),
IF(OR($M355="캐릭터 상자 일반등급",$M355="캐릭터 상자 영웅등급"),"삭제",
IF(OR($M355="지정 캐릭터",$M355="지정 캐릭터 PP",IF(ISERROR(FIND("지정 캐릭터 LBP",$M355)),0,1)),
  IF(AND(OR($B355=10,$B355=11),$M355=OFFSET($M355,-1,0)),OFFSET(N355,-1,0),VLOOKUP($E355,$BZ:$CA,MATCH($CA$1,$BZ$1:$CA$1,0),1)),
IF(OR($M355="안 지정 캐릭터 영웅등급",$M355="안 지정 캐릭터 PP 일반등급",$M355="안 지정 캐릭터 PP 영웅등급"),
  IF(AND(OR($B355=10,$B355=11),$M355=OFFSET($M355,-1,0)),OFFSET(N355,-1,0),INT($E355*100000)),
"그외없음"))))))</f>
        <v>삭제</v>
      </c>
      <c r="O355" t="str">
        <f ca="1">IF(LEN(L355)&lt;&gt;0,
  IF(OR(LEN($J355)=0,LEN($K355)=0),"세 칸 모두 입력",L355),
IF($M355="삭제","삭제",
IF(OR($M355="지정 장비",$M355="캐릭터 상자 일반등급",$M355="캐릭터 상자 영웅등급",$M355="지정 캐릭터",IF(ISERROR(FIND("지정 캐릭터 LBP",$M355)),0,1),$M355="안 지정 캐릭터 영웅등급"),1,
IF($M355="지정 캐릭터 PP",
  IF(AND(OR($B355=10,$B355=11),$M355=OFFSET($M355,-1,0)),OFFSET(O355,-1,0),
    VLOOKUP($M355,$AP:$BB,MATCH($AX$1,$AP$1:$BB$1,0),0)+INT($E355*(VLOOKUP($M355,$AP:$BB,MATCH($AY$1,$AP$1:$BB$1,0),0)-VLOOKUP($M355,$AP:$BB,MATCH($AX$1,$AP$1:$BB$1,0),0)+1))),
IF(OR($M355="안 지정 캐릭터 PP 일반등급",$M355="안 지정 캐릭터 PP 영웅등급"),
  IF(AND(OR($B355=10,$B355=11),$M355=OFFSET($M355,-1,0)),OFFSET(O355,-1,0),
    VLOOKUP($M355,$AP:$BB,MATCH($AX$1,$AP$1:$BB$1,0),0)+INT($E355*(VLOOKUP($M355,$AP:$BB,MATCH($AY$1,$AP$1:$BB$1,0),0)-VLOOKUP($M355,$AP:$BB,MATCH($AX$1,$AP$1:$BB$1,0),0)+1))),
"그외없음")))))</f>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ca="1">IF(OR(ISNUMBER(N355),N355="삭제",ISBLANK(N355)),"",
IF(LEFT(N355,5)="Equip",IF(MID(N355,7,1)="4","전설",""),
IF(LEFT(N355,5)="Actor",IF(MID(N355,7,1)="2","전설",""),
"그외없음")))</f>
        <v/>
      </c>
      <c r="AA355" t="str">
        <f ca="1">IF(ISBLANK(AB355),"",
VLOOKUP(AB355,OFFSET(INDIRECT("$A:$B"),0,MATCH(AB$1&amp;"_Verify",INDIRECT("$1:$1"),0)-1),2,0)
)</f>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IF(OR(ISNUMBER(AC355),AC355="삭제",ISBLANK(AC355)),"",
IF(LEFT(AC355,5)="Equip",IF(MID(AC355,7,1)="4","전설",""),
IF(LEFT(AC355,5)="Actor",IF(MID(AC355,7,1)="2","전설",""),
"그외없음")))</f>
        <v/>
      </c>
      <c r="AJ355" t="str">
        <f>IF(ISBLANK($AB355),"",
IF(AND($B355&gt;=VLOOKUP($AB355,$AP:$AS,3,0),$B355&lt;=VLOOKUP($AB355,$AP:$AS,4,0)),"","슬롯타입이상"))</f>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ca="1">IF(ROW()=2,AN355,OFFSET(AM355,-1,0)&amp;IF(LEN(AN355)=0,"",","&amp;AN355))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v>
      </c>
      <c r="AN355" t="str">
        <f ca="1">IF(AL355&lt;&gt;1,"",
"{"""&amp;A$1&amp;""":"&amp;A355
&amp;","""&amp;B$1&amp;""":"&amp;B355
&amp;IF(LEN(AA355)=0,"",","""&amp;AA$1&amp;""":"""&amp;AA355&amp;"""")
&amp;IF(LEN(AC355)=0,"",","""&amp;AC$1&amp;""":"""&amp;AC355&amp;"""")
&amp;IF(LEN(AD355)=0,"",","""&amp;AD$1&amp;""":"&amp;AD355)
&amp;IF(LEN(AE355)=0,"",","""&amp;AE$1&amp;""":"""&amp;AE355&amp;"""")
&amp;IF(LEN(AF355)=0,"",","""&amp;AF$1&amp;""":"&amp;AF355)
&amp;IF(LEN(AG355)=0,"",","""&amp;AG$1&amp;""":"&amp;AG355)&amp;"}")</f>
        <v>{"dy":13,"sl":11}</v>
      </c>
    </row>
    <row r="356" spans="1:40">
      <c r="A356">
        <v>14</v>
      </c>
      <c r="B356">
        <v>11</v>
      </c>
      <c r="C356">
        <f>IF(B356&lt;=9,0,
IF(B356=10,1,2))</f>
        <v>2</v>
      </c>
      <c r="D356">
        <f ca="1">RAND()</f>
        <v>0.72509079092389028</v>
      </c>
      <c r="E356">
        <f ca="1">RAND()</f>
        <v>0.93903435456601925</v>
      </c>
      <c r="F356">
        <f ca="1">RAND()</f>
        <v>3.3565826082284644E-2</v>
      </c>
      <c r="G356">
        <f ca="1">RAND()</f>
        <v>9.6797590481517037E-2</v>
      </c>
      <c r="H356">
        <f ca="1">RAND()</f>
        <v>0.74908197110827324</v>
      </c>
      <c r="I356">
        <f ca="1">RAND()</f>
        <v>9.809925803767372E-2</v>
      </c>
      <c r="M356" t="str">
        <f ca="1">IF(LEN(J356)&lt;&gt;0,J356,VLOOKUP(D356+$B356,$BJ:$BK,MATCH($BK$1,$BJ$1:$BK$1,0),1))</f>
        <v>삭제</v>
      </c>
      <c r="N356" t="str">
        <f ca="1">IF(LEN(K356)&lt;&gt;0,
  IF(LEN($J356)=0,"두 칸 모두 입력",
  IF($J356="지정 장비",K356,INDEX($CA:$CA,MATCH(K356,$CB:$CB,0)))),
IF($M356="삭제","삭제",
IF($M356="지정 장비",VLOOKUP($E356,OFFSET($BS:$BV,0,IF($B356=6,1,IF($B356=7,2,0))),MATCH($BV$1,OFFSET($BS$1:$BV$1,0,IF($B356=6,1,IF($B356=7,2,0))),0),1),
IF(OR($M356="캐릭터 상자 일반등급",$M356="캐릭터 상자 영웅등급"),"삭제",
IF(OR($M356="지정 캐릭터",$M356="지정 캐릭터 PP",IF(ISERROR(FIND("지정 캐릭터 LBP",$M356)),0,1)),
  IF(AND(OR($B356=10,$B356=11),$M356=OFFSET($M356,-1,0)),OFFSET(N356,-1,0),VLOOKUP($E356,$BZ:$CA,MATCH($CA$1,$BZ$1:$CA$1,0),1)),
IF(OR($M356="안 지정 캐릭터 영웅등급",$M356="안 지정 캐릭터 PP 일반등급",$M356="안 지정 캐릭터 PP 영웅등급"),
  IF(AND(OR($B356=10,$B356=11),$M356=OFFSET($M356,-1,0)),OFFSET(N356,-1,0),INT($E356*100000)),
"그외없음"))))))</f>
        <v>삭제</v>
      </c>
      <c r="O356" t="str">
        <f ca="1">IF(LEN(L356)&lt;&gt;0,
  IF(OR(LEN($J356)=0,LEN($K356)=0),"세 칸 모두 입력",L356),
IF($M356="삭제","삭제",
IF(OR($M356="지정 장비",$M356="캐릭터 상자 일반등급",$M356="캐릭터 상자 영웅등급",$M356="지정 캐릭터",IF(ISERROR(FIND("지정 캐릭터 LBP",$M356)),0,1),$M356="안 지정 캐릭터 영웅등급"),1,
IF($M356="지정 캐릭터 PP",
  IF(AND(OR($B356=10,$B356=11),$M356=OFFSET($M356,-1,0)),OFFSET(O356,-1,0),
    VLOOKUP($M356,$AP:$BB,MATCH($AX$1,$AP$1:$BB$1,0),0)+INT($E356*(VLOOKUP($M356,$AP:$BB,MATCH($AY$1,$AP$1:$BB$1,0),0)-VLOOKUP($M356,$AP:$BB,MATCH($AX$1,$AP$1:$BB$1,0),0)+1))),
IF(OR($M356="안 지정 캐릭터 PP 일반등급",$M356="안 지정 캐릭터 PP 영웅등급"),
  IF(AND(OR($B356=10,$B356=11),$M356=OFFSET($M356,-1,0)),OFFSET(O356,-1,0),
    VLOOKUP($M356,$AP:$BB,MATCH($AX$1,$AP$1:$BB$1,0),0)+INT($E356*(VLOOKUP($M356,$AP:$BB,MATCH($AY$1,$AP$1:$BB$1,0),0)-VLOOKUP($M356,$AP:$BB,MATCH($AX$1,$AP$1:$BB$1,0),0)+1))),
"그외없음")))))</f>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ca="1">IF(OR(ISNUMBER(N356),N356="삭제",ISBLANK(N356)),"",
IF(LEFT(N356,5)="Equip",IF(MID(N356,7,1)="4","전설",""),
IF(LEFT(N356,5)="Actor",IF(MID(N356,7,1)="2","전설",""),
"그외없음")))</f>
        <v/>
      </c>
      <c r="AA356" t="str">
        <f ca="1">IF(ISBLANK(AB356),"",
VLOOKUP(AB356,OFFSET(INDIRECT("$A:$B"),0,MATCH(AB$1&amp;"_Verify",INDIRECT("$1:$1"),0)-1),2,0)
)</f>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IF(OR(ISNUMBER(AC356),AC356="삭제",ISBLANK(AC356)),"",
IF(LEFT(AC356,5)="Equip",IF(MID(AC356,7,1)="4","전설",""),
IF(LEFT(AC356,5)="Actor",IF(MID(AC356,7,1)="2","전설",""),
"그외없음")))</f>
        <v/>
      </c>
      <c r="AJ356" t="str">
        <f>IF(ISBLANK($AB356),"",
IF(AND($B356&gt;=VLOOKUP($AB356,$AP:$AS,3,0),$B356&lt;=VLOOKUP($AB356,$AP:$AS,4,0)),"","슬롯타입이상"))</f>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ca="1">IF(ROW()=2,AN356,OFFSET(AM356,-1,0)&amp;IF(LEN(AN356)=0,"",","&amp;AN356))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v>
      </c>
      <c r="AN356" t="str">
        <f ca="1">IF(AL356&lt;&gt;1,"",
"{"""&amp;A$1&amp;""":"&amp;A356
&amp;","""&amp;B$1&amp;""":"&amp;B356
&amp;IF(LEN(AA356)=0,"",","""&amp;AA$1&amp;""":"""&amp;AA356&amp;"""")
&amp;IF(LEN(AC356)=0,"",","""&amp;AC$1&amp;""":"""&amp;AC356&amp;"""")
&amp;IF(LEN(AD356)=0,"",","""&amp;AD$1&amp;""":"&amp;AD356)
&amp;IF(LEN(AE356)=0,"",","""&amp;AE$1&amp;""":"""&amp;AE356&amp;"""")
&amp;IF(LEN(AF356)=0,"",","""&amp;AF$1&amp;""":"&amp;AF356)
&amp;IF(LEN(AG356)=0,"",","""&amp;AG$1&amp;""":"&amp;AG356)&amp;"}")</f>
        <v>{"dy":14,"sl":11}</v>
      </c>
    </row>
    <row r="357" spans="1:40">
      <c r="A357">
        <v>15</v>
      </c>
      <c r="B357">
        <v>11</v>
      </c>
      <c r="C357">
        <f>IF(B357&lt;=9,0,
IF(B357=10,1,2))</f>
        <v>2</v>
      </c>
      <c r="D357">
        <f ca="1">RAND()</f>
        <v>0.55285300512093272</v>
      </c>
      <c r="E357">
        <f ca="1">RAND()</f>
        <v>0.34110452210894104</v>
      </c>
      <c r="F357">
        <f ca="1">RAND()</f>
        <v>1.6284125755635648E-2</v>
      </c>
      <c r="G357">
        <f ca="1">RAND()</f>
        <v>0.73285257672722925</v>
      </c>
      <c r="H357">
        <f ca="1">RAND()</f>
        <v>0.99853161982887806</v>
      </c>
      <c r="I357">
        <f ca="1">RAND()</f>
        <v>9.1452050325396272E-2</v>
      </c>
      <c r="M357" t="str">
        <f ca="1">IF(LEN(J357)&lt;&gt;0,J357,VLOOKUP(D357+$B357,$BJ:$BK,MATCH($BK$1,$BJ$1:$BK$1,0),1))</f>
        <v>삭제</v>
      </c>
      <c r="N357" t="str">
        <f ca="1">IF(LEN(K357)&lt;&gt;0,
  IF(LEN($J357)=0,"두 칸 모두 입력",
  IF($J357="지정 장비",K357,INDEX($CA:$CA,MATCH(K357,$CB:$CB,0)))),
IF($M357="삭제","삭제",
IF($M357="지정 장비",VLOOKUP($E357,OFFSET($BS:$BV,0,IF($B357=6,1,IF($B357=7,2,0))),MATCH($BV$1,OFFSET($BS$1:$BV$1,0,IF($B357=6,1,IF($B357=7,2,0))),0),1),
IF(OR($M357="캐릭터 상자 일반등급",$M357="캐릭터 상자 영웅등급"),"삭제",
IF(OR($M357="지정 캐릭터",$M357="지정 캐릭터 PP",IF(ISERROR(FIND("지정 캐릭터 LBP",$M357)),0,1)),
  IF(AND(OR($B357=10,$B357=11),$M357=OFFSET($M357,-1,0)),OFFSET(N357,-1,0),VLOOKUP($E357,$BZ:$CA,MATCH($CA$1,$BZ$1:$CA$1,0),1)),
IF(OR($M357="안 지정 캐릭터 영웅등급",$M357="안 지정 캐릭터 PP 일반등급",$M357="안 지정 캐릭터 PP 영웅등급"),
  IF(AND(OR($B357=10,$B357=11),$M357=OFFSET($M357,-1,0)),OFFSET(N357,-1,0),INT($E357*100000)),
"그외없음"))))))</f>
        <v>삭제</v>
      </c>
      <c r="O357" t="str">
        <f ca="1">IF(LEN(L357)&lt;&gt;0,
  IF(OR(LEN($J357)=0,LEN($K357)=0),"세 칸 모두 입력",L357),
IF($M357="삭제","삭제",
IF(OR($M357="지정 장비",$M357="캐릭터 상자 일반등급",$M357="캐릭터 상자 영웅등급",$M357="지정 캐릭터",IF(ISERROR(FIND("지정 캐릭터 LBP",$M357)),0,1),$M357="안 지정 캐릭터 영웅등급"),1,
IF($M357="지정 캐릭터 PP",
  IF(AND(OR($B357=10,$B357=11),$M357=OFFSET($M357,-1,0)),OFFSET(O357,-1,0),
    VLOOKUP($M357,$AP:$BB,MATCH($AX$1,$AP$1:$BB$1,0),0)+INT($E357*(VLOOKUP($M357,$AP:$BB,MATCH($AY$1,$AP$1:$BB$1,0),0)-VLOOKUP($M357,$AP:$BB,MATCH($AX$1,$AP$1:$BB$1,0),0)+1))),
IF(OR($M357="안 지정 캐릭터 PP 일반등급",$M357="안 지정 캐릭터 PP 영웅등급"),
  IF(AND(OR($B357=10,$B357=11),$M357=OFFSET($M357,-1,0)),OFFSET(O357,-1,0),
    VLOOKUP($M357,$AP:$BB,MATCH($AX$1,$AP$1:$BB$1,0),0)+INT($E357*(VLOOKUP($M357,$AP:$BB,MATCH($AY$1,$AP$1:$BB$1,0),0)-VLOOKUP($M357,$AP:$BB,MATCH($AX$1,$AP$1:$BB$1,0),0)+1))),
"그외없음")))))</f>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ca="1">IF(OR(ISNUMBER(N357),N357="삭제",ISBLANK(N357)),"",
IF(LEFT(N357,5)="Equip",IF(MID(N357,7,1)="4","전설",""),
IF(LEFT(N357,5)="Actor",IF(MID(N357,7,1)="2","전설",""),
"그외없음")))</f>
        <v/>
      </c>
      <c r="AA357" t="str">
        <f ca="1">IF(ISBLANK(AB357),"",
VLOOKUP(AB357,OFFSET(INDIRECT("$A:$B"),0,MATCH(AB$1&amp;"_Verify",INDIRECT("$1:$1"),0)-1),2,0)
)</f>
        <v>fl3</v>
      </c>
      <c r="AB357" t="s">
        <v>89</v>
      </c>
      <c r="AC357" t="s">
        <v>508</v>
      </c>
      <c r="AD357">
        <v>1</v>
      </c>
      <c r="AE357" t="s">
        <v>129</v>
      </c>
      <c r="AF357">
        <v>240</v>
      </c>
      <c r="AG357">
        <v>119</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IF(OR(ISNUMBER(AC357),AC357="삭제",ISBLANK(AC357)),"",
IF(LEFT(AC357,5)="Equip",IF(MID(AC357,7,1)="4","전설",""),
IF(LEFT(AC357,5)="Actor",IF(MID(AC357,7,1)="2","전설",""),
"그외없음")))</f>
        <v/>
      </c>
      <c r="AJ357" t="str">
        <f>IF(ISBLANK($AB357),"",
IF(AND($B357&gt;=VLOOKUP($AB357,$AP:$AS,3,0),$B357&lt;=VLOOKUP($AB357,$AP:$AS,4,0)),"","슬롯타입이상"))</f>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오비우스</v>
      </c>
      <c r="AL357">
        <v>1</v>
      </c>
      <c r="AM357" t="str">
        <f ca="1">IF(ROW()=2,AN357,OFFSET(AM357,-1,0)&amp;IF(LEN(AN357)=0,"",","&amp;AN357))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v>
      </c>
      <c r="AN357" t="str">
        <f ca="1">IF(AL357&lt;&gt;1,"",
"{"""&amp;A$1&amp;""":"&amp;A357
&amp;","""&amp;B$1&amp;""":"&amp;B357
&amp;IF(LEN(AA357)=0,"",","""&amp;AA$1&amp;""":"""&amp;AA357&amp;"""")
&amp;IF(LEN(AC357)=0,"",","""&amp;AC$1&amp;""":"""&amp;AC357&amp;"""")
&amp;IF(LEN(AD357)=0,"",","""&amp;AD$1&amp;""":"&amp;AD357)
&amp;IF(LEN(AE357)=0,"",","""&amp;AE$1&amp;""":"""&amp;AE357&amp;"""")
&amp;IF(LEN(AF357)=0,"",","""&amp;AF$1&amp;""":"&amp;AF357)
&amp;IF(LEN(AG357)=0,"",","""&amp;AG$1&amp;""":"&amp;AG357)&amp;"}")</f>
        <v>{"dy":15,"sl":11,"tp":"fl3","vl":"Actor1141","cn":1,"pt":"DI","pp":240,"pr":119}</v>
      </c>
    </row>
    <row r="358" spans="1:40">
      <c r="A358">
        <v>16</v>
      </c>
      <c r="B358">
        <v>11</v>
      </c>
      <c r="C358">
        <f>IF(B358&lt;=9,0,
IF(B358=10,1,2))</f>
        <v>2</v>
      </c>
      <c r="D358">
        <f ca="1">RAND()</f>
        <v>0.58743254410309398</v>
      </c>
      <c r="E358">
        <f ca="1">RAND()</f>
        <v>0.8308355954141492</v>
      </c>
      <c r="F358">
        <f ca="1">RAND()</f>
        <v>0.89790137935481895</v>
      </c>
      <c r="G358">
        <f ca="1">RAND()</f>
        <v>0.1526152060199667</v>
      </c>
      <c r="H358">
        <f ca="1">RAND()</f>
        <v>0.10989942046911461</v>
      </c>
      <c r="I358">
        <f ca="1">RAND()</f>
        <v>0.75464816141756141</v>
      </c>
      <c r="M358" t="str">
        <f ca="1">IF(LEN(J358)&lt;&gt;0,J358,VLOOKUP(D358+$B358,$BJ:$BK,MATCH($BK$1,$BJ$1:$BK$1,0),1))</f>
        <v>삭제</v>
      </c>
      <c r="N358" t="str">
        <f ca="1">IF(LEN(K358)&lt;&gt;0,
  IF(LEN($J358)=0,"두 칸 모두 입력",
  IF($J358="지정 장비",K358,INDEX($CA:$CA,MATCH(K358,$CB:$CB,0)))),
IF($M358="삭제","삭제",
IF($M358="지정 장비",VLOOKUP($E358,OFFSET($BS:$BV,0,IF($B358=6,1,IF($B358=7,2,0))),MATCH($BV$1,OFFSET($BS$1:$BV$1,0,IF($B358=6,1,IF($B358=7,2,0))),0),1),
IF(OR($M358="캐릭터 상자 일반등급",$M358="캐릭터 상자 영웅등급"),"삭제",
IF(OR($M358="지정 캐릭터",$M358="지정 캐릭터 PP",IF(ISERROR(FIND("지정 캐릭터 LBP",$M358)),0,1)),
  IF(AND(OR($B358=10,$B358=11),$M358=OFFSET($M358,-1,0)),OFFSET(N358,-1,0),VLOOKUP($E358,$BZ:$CA,MATCH($CA$1,$BZ$1:$CA$1,0),1)),
IF(OR($M358="안 지정 캐릭터 영웅등급",$M358="안 지정 캐릭터 PP 일반등급",$M358="안 지정 캐릭터 PP 영웅등급"),
  IF(AND(OR($B358=10,$B358=11),$M358=OFFSET($M358,-1,0)),OFFSET(N358,-1,0),INT($E358*100000)),
"그외없음"))))))</f>
        <v>삭제</v>
      </c>
      <c r="O358" t="str">
        <f ca="1">IF(LEN(L358)&lt;&gt;0,
  IF(OR(LEN($J358)=0,LEN($K358)=0),"세 칸 모두 입력",L358),
IF($M358="삭제","삭제",
IF(OR($M358="지정 장비",$M358="캐릭터 상자 일반등급",$M358="캐릭터 상자 영웅등급",$M358="지정 캐릭터",IF(ISERROR(FIND("지정 캐릭터 LBP",$M358)),0,1),$M358="안 지정 캐릭터 영웅등급"),1,
IF($M358="지정 캐릭터 PP",
  IF(AND(OR($B358=10,$B358=11),$M358=OFFSET($M358,-1,0)),OFFSET(O358,-1,0),
    VLOOKUP($M358,$AP:$BB,MATCH($AX$1,$AP$1:$BB$1,0),0)+INT($E358*(VLOOKUP($M358,$AP:$BB,MATCH($AY$1,$AP$1:$BB$1,0),0)-VLOOKUP($M358,$AP:$BB,MATCH($AX$1,$AP$1:$BB$1,0),0)+1))),
IF(OR($M358="안 지정 캐릭터 PP 일반등급",$M358="안 지정 캐릭터 PP 영웅등급"),
  IF(AND(OR($B358=10,$B358=11),$M358=OFFSET($M358,-1,0)),OFFSET(O358,-1,0),
    VLOOKUP($M358,$AP:$BB,MATCH($AX$1,$AP$1:$BB$1,0),0)+INT($E358*(VLOOKUP($M358,$AP:$BB,MATCH($AY$1,$AP$1:$BB$1,0),0)-VLOOKUP($M358,$AP:$BB,MATCH($AX$1,$AP$1:$BB$1,0),0)+1))),
"그외없음")))))</f>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ca="1">IF(OR(ISNUMBER(N358),N358="삭제",ISBLANK(N358)),"",
IF(LEFT(N358,5)="Equip",IF(MID(N358,7,1)="4","전설",""),
IF(LEFT(N358,5)="Actor",IF(MID(N358,7,1)="2","전설",""),
"그외없음")))</f>
        <v/>
      </c>
      <c r="AA358" t="str">
        <f ca="1">IF(ISBLANK(AB358),"",
VLOOKUP(AB358,OFFSET(INDIRECT("$A:$B"),0,MATCH(AB$1&amp;"_Verify",INDIRECT("$1:$1"),0)-1),2,0)
)</f>
        <v>fl3</v>
      </c>
      <c r="AB358" t="s">
        <v>89</v>
      </c>
      <c r="AC358" t="s">
        <v>508</v>
      </c>
      <c r="AD358">
        <v>1</v>
      </c>
      <c r="AE358" t="s">
        <v>129</v>
      </c>
      <c r="AF358">
        <v>240</v>
      </c>
      <c r="AG358">
        <v>119</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IF(OR(ISNUMBER(AC358),AC358="삭제",ISBLANK(AC358)),"",
IF(LEFT(AC358,5)="Equip",IF(MID(AC358,7,1)="4","전설",""),
IF(LEFT(AC358,5)="Actor",IF(MID(AC358,7,1)="2","전설",""),
"그외없음")))</f>
        <v/>
      </c>
      <c r="AJ358" t="str">
        <f>IF(ISBLANK($AB358),"",
IF(AND($B358&gt;=VLOOKUP($AB358,$AP:$AS,3,0),$B358&lt;=VLOOKUP($AB358,$AP:$AS,4,0)),"","슬롯타입이상"))</f>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오비우스</v>
      </c>
      <c r="AL358">
        <v>1</v>
      </c>
      <c r="AM358" t="str">
        <f ca="1">IF(ROW()=2,AN358,OFFSET(AM358,-1,0)&amp;IF(LEN(AN358)=0,"",","&amp;AN358))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v>
      </c>
      <c r="AN358" t="str">
        <f ca="1">IF(AL358&lt;&gt;1,"",
"{"""&amp;A$1&amp;""":"&amp;A358
&amp;","""&amp;B$1&amp;""":"&amp;B358
&amp;IF(LEN(AA358)=0,"",","""&amp;AA$1&amp;""":"""&amp;AA358&amp;"""")
&amp;IF(LEN(AC358)=0,"",","""&amp;AC$1&amp;""":"""&amp;AC358&amp;"""")
&amp;IF(LEN(AD358)=0,"",","""&amp;AD$1&amp;""":"&amp;AD358)
&amp;IF(LEN(AE358)=0,"",","""&amp;AE$1&amp;""":"""&amp;AE358&amp;"""")
&amp;IF(LEN(AF358)=0,"",","""&amp;AF$1&amp;""":"&amp;AF358)
&amp;IF(LEN(AG358)=0,"",","""&amp;AG$1&amp;""":"&amp;AG358)&amp;"}")</f>
        <v>{"dy":16,"sl":11,"tp":"fl3","vl":"Actor1141","cn":1,"pt":"DI","pp":240,"pr":119}</v>
      </c>
    </row>
    <row r="359" spans="1:40">
      <c r="A359">
        <v>17</v>
      </c>
      <c r="B359">
        <v>11</v>
      </c>
      <c r="C359">
        <f>IF(B359&lt;=9,0,
IF(B359=10,1,2))</f>
        <v>2</v>
      </c>
      <c r="D359">
        <f ca="1">RAND()</f>
        <v>0.31046056193066485</v>
      </c>
      <c r="E359">
        <f ca="1">RAND()</f>
        <v>0.19440415968811209</v>
      </c>
      <c r="F359">
        <f ca="1">RAND()</f>
        <v>0.35638400605913767</v>
      </c>
      <c r="G359">
        <f ca="1">RAND()</f>
        <v>0.71499132046805991</v>
      </c>
      <c r="H359">
        <f ca="1">RAND()</f>
        <v>0.5162474156788508</v>
      </c>
      <c r="I359">
        <f ca="1">RAND()</f>
        <v>0.26848428150615944</v>
      </c>
      <c r="M359" t="str">
        <f ca="1">IF(LEN(J359)&lt;&gt;0,J359,VLOOKUP(D359+$B359,$BJ:$BK,MATCH($BK$1,$BJ$1:$BK$1,0),1))</f>
        <v>삭제</v>
      </c>
      <c r="N359" t="str">
        <f ca="1">IF(LEN(K359)&lt;&gt;0,
  IF(LEN($J359)=0,"두 칸 모두 입력",
  IF($J359="지정 장비",K359,INDEX($CA:$CA,MATCH(K359,$CB:$CB,0)))),
IF($M359="삭제","삭제",
IF($M359="지정 장비",VLOOKUP($E359,OFFSET($BS:$BV,0,IF($B359=6,1,IF($B359=7,2,0))),MATCH($BV$1,OFFSET($BS$1:$BV$1,0,IF($B359=6,1,IF($B359=7,2,0))),0),1),
IF(OR($M359="캐릭터 상자 일반등급",$M359="캐릭터 상자 영웅등급"),"삭제",
IF(OR($M359="지정 캐릭터",$M359="지정 캐릭터 PP",IF(ISERROR(FIND("지정 캐릭터 LBP",$M359)),0,1)),
  IF(AND(OR($B359=10,$B359=11),$M359=OFFSET($M359,-1,0)),OFFSET(N359,-1,0),VLOOKUP($E359,$BZ:$CA,MATCH($CA$1,$BZ$1:$CA$1,0),1)),
IF(OR($M359="안 지정 캐릭터 영웅등급",$M359="안 지정 캐릭터 PP 일반등급",$M359="안 지정 캐릭터 PP 영웅등급"),
  IF(AND(OR($B359=10,$B359=11),$M359=OFFSET($M359,-1,0)),OFFSET(N359,-1,0),INT($E359*100000)),
"그외없음"))))))</f>
        <v>삭제</v>
      </c>
      <c r="O359" t="str">
        <f ca="1">IF(LEN(L359)&lt;&gt;0,
  IF(OR(LEN($J359)=0,LEN($K359)=0),"세 칸 모두 입력",L359),
IF($M359="삭제","삭제",
IF(OR($M359="지정 장비",$M359="캐릭터 상자 일반등급",$M359="캐릭터 상자 영웅등급",$M359="지정 캐릭터",IF(ISERROR(FIND("지정 캐릭터 LBP",$M359)),0,1),$M359="안 지정 캐릭터 영웅등급"),1,
IF($M359="지정 캐릭터 PP",
  IF(AND(OR($B359=10,$B359=11),$M359=OFFSET($M359,-1,0)),OFFSET(O359,-1,0),
    VLOOKUP($M359,$AP:$BB,MATCH($AX$1,$AP$1:$BB$1,0),0)+INT($E359*(VLOOKUP($M359,$AP:$BB,MATCH($AY$1,$AP$1:$BB$1,0),0)-VLOOKUP($M359,$AP:$BB,MATCH($AX$1,$AP$1:$BB$1,0),0)+1))),
IF(OR($M359="안 지정 캐릭터 PP 일반등급",$M359="안 지정 캐릭터 PP 영웅등급"),
  IF(AND(OR($B359=10,$B359=11),$M359=OFFSET($M359,-1,0)),OFFSET(O359,-1,0),
    VLOOKUP($M359,$AP:$BB,MATCH($AX$1,$AP$1:$BB$1,0),0)+INT($E359*(VLOOKUP($M359,$AP:$BB,MATCH($AY$1,$AP$1:$BB$1,0),0)-VLOOKUP($M359,$AP:$BB,MATCH($AX$1,$AP$1:$BB$1,0),0)+1))),
"그외없음")))))</f>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ca="1">IF(OR(ISNUMBER(N359),N359="삭제",ISBLANK(N359)),"",
IF(LEFT(N359,5)="Equip",IF(MID(N359,7,1)="4","전설",""),
IF(LEFT(N359,5)="Actor",IF(MID(N359,7,1)="2","전설",""),
"그외없음")))</f>
        <v/>
      </c>
      <c r="AA359" t="str">
        <f ca="1">IF(ISBLANK(AB359),"",
VLOOKUP(AB359,OFFSET(INDIRECT("$A:$B"),0,MATCH(AB$1&amp;"_Verify",INDIRECT("$1:$1"),0)-1),2,0)
)</f>
        <v>fl3</v>
      </c>
      <c r="AB359" t="s">
        <v>89</v>
      </c>
      <c r="AC359" t="s">
        <v>508</v>
      </c>
      <c r="AD359">
        <v>1</v>
      </c>
      <c r="AE359" t="s">
        <v>129</v>
      </c>
      <c r="AF359">
        <v>240</v>
      </c>
      <c r="AG359">
        <v>119</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IF(OR(ISNUMBER(AC359),AC359="삭제",ISBLANK(AC359)),"",
IF(LEFT(AC359,5)="Equip",IF(MID(AC359,7,1)="4","전설",""),
IF(LEFT(AC359,5)="Actor",IF(MID(AC359,7,1)="2","전설",""),
"그외없음")))</f>
        <v/>
      </c>
      <c r="AJ359" t="str">
        <f>IF(ISBLANK($AB359),"",
IF(AND($B359&gt;=VLOOKUP($AB359,$AP:$AS,3,0),$B359&lt;=VLOOKUP($AB359,$AP:$AS,4,0)),"","슬롯타입이상"))</f>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오비우스</v>
      </c>
      <c r="AL359">
        <v>1</v>
      </c>
      <c r="AM359" t="str">
        <f ca="1">IF(ROW()=2,AN359,OFFSET(AM359,-1,0)&amp;IF(LEN(AN359)=0,"",","&amp;AN359))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v>
      </c>
      <c r="AN359" t="str">
        <f ca="1">IF(AL359&lt;&gt;1,"",
"{"""&amp;A$1&amp;""":"&amp;A359
&amp;","""&amp;B$1&amp;""":"&amp;B359
&amp;IF(LEN(AA359)=0,"",","""&amp;AA$1&amp;""":"""&amp;AA359&amp;"""")
&amp;IF(LEN(AC359)=0,"",","""&amp;AC$1&amp;""":"""&amp;AC359&amp;"""")
&amp;IF(LEN(AD359)=0,"",","""&amp;AD$1&amp;""":"&amp;AD359)
&amp;IF(LEN(AE359)=0,"",","""&amp;AE$1&amp;""":"""&amp;AE359&amp;"""")
&amp;IF(LEN(AF359)=0,"",","""&amp;AF$1&amp;""":"&amp;AF359)
&amp;IF(LEN(AG359)=0,"",","""&amp;AG$1&amp;""":"&amp;AG359)&amp;"}")</f>
        <v>{"dy":17,"sl":11,"tp":"fl3","vl":"Actor1141","cn":1,"pt":"DI","pp":240,"pr":119}</v>
      </c>
    </row>
    <row r="360" spans="1:40">
      <c r="A360">
        <v>18</v>
      </c>
      <c r="B360">
        <v>11</v>
      </c>
      <c r="C360">
        <f>IF(B360&lt;=9,0,
IF(B360=10,1,2))</f>
        <v>2</v>
      </c>
      <c r="D360">
        <f ca="1">RAND()</f>
        <v>0.59024875526270848</v>
      </c>
      <c r="E360">
        <f ca="1">RAND()</f>
        <v>0.41237592130857814</v>
      </c>
      <c r="F360">
        <f ca="1">RAND()</f>
        <v>0.5943376900359113</v>
      </c>
      <c r="G360">
        <f ca="1">RAND()</f>
        <v>0.97339440494046003</v>
      </c>
      <c r="H360">
        <f ca="1">RAND()</f>
        <v>0.65022875853954676</v>
      </c>
      <c r="I360">
        <f ca="1">RAND()</f>
        <v>0.99478375256888019</v>
      </c>
      <c r="M360" t="str">
        <f ca="1">IF(LEN(J360)&lt;&gt;0,J360,VLOOKUP(D360+$B360,$BJ:$BK,MATCH($BK$1,$BJ$1:$BK$1,0),1))</f>
        <v>삭제</v>
      </c>
      <c r="N360" t="str">
        <f ca="1">IF(LEN(K360)&lt;&gt;0,
  IF(LEN($J360)=0,"두 칸 모두 입력",
  IF($J360="지정 장비",K360,INDEX($CA:$CA,MATCH(K360,$CB:$CB,0)))),
IF($M360="삭제","삭제",
IF($M360="지정 장비",VLOOKUP($E360,OFFSET($BS:$BV,0,IF($B360=6,1,IF($B360=7,2,0))),MATCH($BV$1,OFFSET($BS$1:$BV$1,0,IF($B360=6,1,IF($B360=7,2,0))),0),1),
IF(OR($M360="캐릭터 상자 일반등급",$M360="캐릭터 상자 영웅등급"),"삭제",
IF(OR($M360="지정 캐릭터",$M360="지정 캐릭터 PP",IF(ISERROR(FIND("지정 캐릭터 LBP",$M360)),0,1)),
  IF(AND(OR($B360=10,$B360=11),$M360=OFFSET($M360,-1,0)),OFFSET(N360,-1,0),VLOOKUP($E360,$BZ:$CA,MATCH($CA$1,$BZ$1:$CA$1,0),1)),
IF(OR($M360="안 지정 캐릭터 영웅등급",$M360="안 지정 캐릭터 PP 일반등급",$M360="안 지정 캐릭터 PP 영웅등급"),
  IF(AND(OR($B360=10,$B360=11),$M360=OFFSET($M360,-1,0)),OFFSET(N360,-1,0),INT($E360*100000)),
"그외없음"))))))</f>
        <v>삭제</v>
      </c>
      <c r="O360" t="str">
        <f ca="1">IF(LEN(L360)&lt;&gt;0,
  IF(OR(LEN($J360)=0,LEN($K360)=0),"세 칸 모두 입력",L360),
IF($M360="삭제","삭제",
IF(OR($M360="지정 장비",$M360="캐릭터 상자 일반등급",$M360="캐릭터 상자 영웅등급",$M360="지정 캐릭터",IF(ISERROR(FIND("지정 캐릭터 LBP",$M360)),0,1),$M360="안 지정 캐릭터 영웅등급"),1,
IF($M360="지정 캐릭터 PP",
  IF(AND(OR($B360=10,$B360=11),$M360=OFFSET($M360,-1,0)),OFFSET(O360,-1,0),
    VLOOKUP($M360,$AP:$BB,MATCH($AX$1,$AP$1:$BB$1,0),0)+INT($E360*(VLOOKUP($M360,$AP:$BB,MATCH($AY$1,$AP$1:$BB$1,0),0)-VLOOKUP($M360,$AP:$BB,MATCH($AX$1,$AP$1:$BB$1,0),0)+1))),
IF(OR($M360="안 지정 캐릭터 PP 일반등급",$M360="안 지정 캐릭터 PP 영웅등급"),
  IF(AND(OR($B360=10,$B360=11),$M360=OFFSET($M360,-1,0)),OFFSET(O360,-1,0),
    VLOOKUP($M360,$AP:$BB,MATCH($AX$1,$AP$1:$BB$1,0),0)+INT($E360*(VLOOKUP($M360,$AP:$BB,MATCH($AY$1,$AP$1:$BB$1,0),0)-VLOOKUP($M360,$AP:$BB,MATCH($AX$1,$AP$1:$BB$1,0),0)+1))),
"그외없음")))))</f>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ca="1">IF(OR(ISNUMBER(N360),N360="삭제",ISBLANK(N360)),"",
IF(LEFT(N360,5)="Equip",IF(MID(N360,7,1)="4","전설",""),
IF(LEFT(N360,5)="Actor",IF(MID(N360,7,1)="2","전설",""),
"그외없음")))</f>
        <v/>
      </c>
      <c r="AA360" t="str">
        <f ca="1">IF(ISBLANK(AB360),"",
VLOOKUP(AB360,OFFSET(INDIRECT("$A:$B"),0,MATCH(AB$1&amp;"_Verify",INDIRECT("$1:$1"),0)-1),2,0)
)</f>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IF(OR(ISNUMBER(AC360),AC360="삭제",ISBLANK(AC360)),"",
IF(LEFT(AC360,5)="Equip",IF(MID(AC360,7,1)="4","전설",""),
IF(LEFT(AC360,5)="Actor",IF(MID(AC360,7,1)="2","전설",""),
"그외없음")))</f>
        <v/>
      </c>
      <c r="AJ360" t="str">
        <f>IF(ISBLANK($AB360),"",
IF(AND($B360&gt;=VLOOKUP($AB360,$AP:$AS,3,0),$B360&lt;=VLOOKUP($AB360,$AP:$AS,4,0)),"","슬롯타입이상"))</f>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ca="1">IF(ROW()=2,AN360,OFFSET(AM360,-1,0)&amp;IF(LEN(AN360)=0,"",","&amp;AN360))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v>
      </c>
      <c r="AN360" t="str">
        <f ca="1">IF(AL360&lt;&gt;1,"",
"{"""&amp;A$1&amp;""":"&amp;A360
&amp;","""&amp;B$1&amp;""":"&amp;B360
&amp;IF(LEN(AA360)=0,"",","""&amp;AA$1&amp;""":"""&amp;AA360&amp;"""")
&amp;IF(LEN(AC360)=0,"",","""&amp;AC$1&amp;""":"""&amp;AC360&amp;"""")
&amp;IF(LEN(AD360)=0,"",","""&amp;AD$1&amp;""":"&amp;AD360)
&amp;IF(LEN(AE360)=0,"",","""&amp;AE$1&amp;""":"""&amp;AE360&amp;"""")
&amp;IF(LEN(AF360)=0,"",","""&amp;AF$1&amp;""":"&amp;AF360)
&amp;IF(LEN(AG360)=0,"",","""&amp;AG$1&amp;""":"&amp;AG360)&amp;"}")</f>
        <v>{"dy":18,"sl":11}</v>
      </c>
    </row>
    <row r="361" spans="1:40">
      <c r="A361">
        <v>19</v>
      </c>
      <c r="B361">
        <v>11</v>
      </c>
      <c r="C361">
        <f>IF(B361&lt;=9,0,
IF(B361=10,1,2))</f>
        <v>2</v>
      </c>
      <c r="D361">
        <f ca="1">RAND()</f>
        <v>0.29089577802841471</v>
      </c>
      <c r="E361">
        <f ca="1">RAND()</f>
        <v>0.98179136435729109</v>
      </c>
      <c r="F361">
        <f ca="1">RAND()</f>
        <v>0.44596692597446608</v>
      </c>
      <c r="G361">
        <f ca="1">RAND()</f>
        <v>0.70199418345084275</v>
      </c>
      <c r="H361">
        <f ca="1">RAND()</f>
        <v>0.41984837712512457</v>
      </c>
      <c r="I361">
        <f ca="1">RAND()</f>
        <v>0.34234597609202766</v>
      </c>
      <c r="M361" t="str">
        <f ca="1">IF(LEN(J361)&lt;&gt;0,J361,VLOOKUP(D361+$B361,$BJ:$BK,MATCH($BK$1,$BJ$1:$BK$1,0),1))</f>
        <v>삭제</v>
      </c>
      <c r="N361" t="str">
        <f ca="1">IF(LEN(K361)&lt;&gt;0,
  IF(LEN($J361)=0,"두 칸 모두 입력",
  IF($J361="지정 장비",K361,INDEX($CA:$CA,MATCH(K361,$CB:$CB,0)))),
IF($M361="삭제","삭제",
IF($M361="지정 장비",VLOOKUP($E361,OFFSET($BS:$BV,0,IF($B361=6,1,IF($B361=7,2,0))),MATCH($BV$1,OFFSET($BS$1:$BV$1,0,IF($B361=6,1,IF($B361=7,2,0))),0),1),
IF(OR($M361="캐릭터 상자 일반등급",$M361="캐릭터 상자 영웅등급"),"삭제",
IF(OR($M361="지정 캐릭터",$M361="지정 캐릭터 PP",IF(ISERROR(FIND("지정 캐릭터 LBP",$M361)),0,1)),
  IF(AND(OR($B361=10,$B361=11),$M361=OFFSET($M361,-1,0)),OFFSET(N361,-1,0),VLOOKUP($E361,$BZ:$CA,MATCH($CA$1,$BZ$1:$CA$1,0),1)),
IF(OR($M361="안 지정 캐릭터 영웅등급",$M361="안 지정 캐릭터 PP 일반등급",$M361="안 지정 캐릭터 PP 영웅등급"),
  IF(AND(OR($B361=10,$B361=11),$M361=OFFSET($M361,-1,0)),OFFSET(N361,-1,0),INT($E361*100000)),
"그외없음"))))))</f>
        <v>삭제</v>
      </c>
      <c r="O361" t="str">
        <f ca="1">IF(LEN(L361)&lt;&gt;0,
  IF(OR(LEN($J361)=0,LEN($K361)=0),"세 칸 모두 입력",L361),
IF($M361="삭제","삭제",
IF(OR($M361="지정 장비",$M361="캐릭터 상자 일반등급",$M361="캐릭터 상자 영웅등급",$M361="지정 캐릭터",IF(ISERROR(FIND("지정 캐릭터 LBP",$M361)),0,1),$M361="안 지정 캐릭터 영웅등급"),1,
IF($M361="지정 캐릭터 PP",
  IF(AND(OR($B361=10,$B361=11),$M361=OFFSET($M361,-1,0)),OFFSET(O361,-1,0),
    VLOOKUP($M361,$AP:$BB,MATCH($AX$1,$AP$1:$BB$1,0),0)+INT($E361*(VLOOKUP($M361,$AP:$BB,MATCH($AY$1,$AP$1:$BB$1,0),0)-VLOOKUP($M361,$AP:$BB,MATCH($AX$1,$AP$1:$BB$1,0),0)+1))),
IF(OR($M361="안 지정 캐릭터 PP 일반등급",$M361="안 지정 캐릭터 PP 영웅등급"),
  IF(AND(OR($B361=10,$B361=11),$M361=OFFSET($M361,-1,0)),OFFSET(O361,-1,0),
    VLOOKUP($M361,$AP:$BB,MATCH($AX$1,$AP$1:$BB$1,0),0)+INT($E361*(VLOOKUP($M361,$AP:$BB,MATCH($AY$1,$AP$1:$BB$1,0),0)-VLOOKUP($M361,$AP:$BB,MATCH($AX$1,$AP$1:$BB$1,0),0)+1))),
"그외없음")))))</f>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ca="1">IF(OR(ISNUMBER(N361),N361="삭제",ISBLANK(N361)),"",
IF(LEFT(N361,5)="Equip",IF(MID(N361,7,1)="4","전설",""),
IF(LEFT(N361,5)="Actor",IF(MID(N361,7,1)="2","전설",""),
"그외없음")))</f>
        <v/>
      </c>
      <c r="AA361" t="str">
        <f ca="1">IF(ISBLANK(AB361),"",
VLOOKUP(AB361,OFFSET(INDIRECT("$A:$B"),0,MATCH(AB$1&amp;"_Verify",INDIRECT("$1:$1"),0)-1),2,0)
)</f>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IF(OR(ISNUMBER(AC361),AC361="삭제",ISBLANK(AC361)),"",
IF(LEFT(AC361,5)="Equip",IF(MID(AC361,7,1)="4","전설",""),
IF(LEFT(AC361,5)="Actor",IF(MID(AC361,7,1)="2","전설",""),
"그외없음")))</f>
        <v/>
      </c>
      <c r="AJ361" t="str">
        <f>IF(ISBLANK($AB361),"",
IF(AND($B361&gt;=VLOOKUP($AB361,$AP:$AS,3,0),$B361&lt;=VLOOKUP($AB361,$AP:$AS,4,0)),"","슬롯타입이상"))</f>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ca="1">IF(ROW()=2,AN361,OFFSET(AM361,-1,0)&amp;IF(LEN(AN361)=0,"",","&amp;AN361))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v>
      </c>
      <c r="AN361" t="str">
        <f ca="1">IF(AL361&lt;&gt;1,"",
"{"""&amp;A$1&amp;""":"&amp;A361
&amp;","""&amp;B$1&amp;""":"&amp;B361
&amp;IF(LEN(AA361)=0,"",","""&amp;AA$1&amp;""":"""&amp;AA361&amp;"""")
&amp;IF(LEN(AC361)=0,"",","""&amp;AC$1&amp;""":"""&amp;AC361&amp;"""")
&amp;IF(LEN(AD361)=0,"",","""&amp;AD$1&amp;""":"&amp;AD361)
&amp;IF(LEN(AE361)=0,"",","""&amp;AE$1&amp;""":"""&amp;AE361&amp;"""")
&amp;IF(LEN(AF361)=0,"",","""&amp;AF$1&amp;""":"&amp;AF361)
&amp;IF(LEN(AG361)=0,"",","""&amp;AG$1&amp;""":"&amp;AG361)&amp;"}")</f>
        <v>{"dy":19,"sl":11}</v>
      </c>
    </row>
    <row r="362" spans="1:40">
      <c r="A362">
        <v>20</v>
      </c>
      <c r="B362">
        <v>11</v>
      </c>
      <c r="C362">
        <f>IF(B362&lt;=9,0,
IF(B362=10,1,2))</f>
        <v>2</v>
      </c>
      <c r="D362">
        <f ca="1">RAND()</f>
        <v>0.5608255197898161</v>
      </c>
      <c r="E362">
        <f ca="1">RAND()</f>
        <v>0.29440868035711532</v>
      </c>
      <c r="F362">
        <f ca="1">RAND()</f>
        <v>0.91054710102933212</v>
      </c>
      <c r="G362">
        <f ca="1">RAND()</f>
        <v>4.9976256529343677E-2</v>
      </c>
      <c r="H362">
        <f ca="1">RAND()</f>
        <v>0.97235105286391721</v>
      </c>
      <c r="I362">
        <f ca="1">RAND()</f>
        <v>0.98087126434658223</v>
      </c>
      <c r="M362" t="str">
        <f ca="1">IF(LEN(J362)&lt;&gt;0,J362,VLOOKUP(D362+$B362,$BJ:$BK,MATCH($BK$1,$BJ$1:$BK$1,0),1))</f>
        <v>삭제</v>
      </c>
      <c r="N362" t="str">
        <f ca="1">IF(LEN(K362)&lt;&gt;0,
  IF(LEN($J362)=0,"두 칸 모두 입력",
  IF($J362="지정 장비",K362,INDEX($CA:$CA,MATCH(K362,$CB:$CB,0)))),
IF($M362="삭제","삭제",
IF($M362="지정 장비",VLOOKUP($E362,OFFSET($BS:$BV,0,IF($B362=6,1,IF($B362=7,2,0))),MATCH($BV$1,OFFSET($BS$1:$BV$1,0,IF($B362=6,1,IF($B362=7,2,0))),0),1),
IF(OR($M362="캐릭터 상자 일반등급",$M362="캐릭터 상자 영웅등급"),"삭제",
IF(OR($M362="지정 캐릭터",$M362="지정 캐릭터 PP",IF(ISERROR(FIND("지정 캐릭터 LBP",$M362)),0,1)),
  IF(AND(OR($B362=10,$B362=11),$M362=OFFSET($M362,-1,0)),OFFSET(N362,-1,0),VLOOKUP($E362,$BZ:$CA,MATCH($CA$1,$BZ$1:$CA$1,0),1)),
IF(OR($M362="안 지정 캐릭터 영웅등급",$M362="안 지정 캐릭터 PP 일반등급",$M362="안 지정 캐릭터 PP 영웅등급"),
  IF(AND(OR($B362=10,$B362=11),$M362=OFFSET($M362,-1,0)),OFFSET(N362,-1,0),INT($E362*100000)),
"그외없음"))))))</f>
        <v>삭제</v>
      </c>
      <c r="O362" t="str">
        <f ca="1">IF(LEN(L362)&lt;&gt;0,
  IF(OR(LEN($J362)=0,LEN($K362)=0),"세 칸 모두 입력",L362),
IF($M362="삭제","삭제",
IF(OR($M362="지정 장비",$M362="캐릭터 상자 일반등급",$M362="캐릭터 상자 영웅등급",$M362="지정 캐릭터",IF(ISERROR(FIND("지정 캐릭터 LBP",$M362)),0,1),$M362="안 지정 캐릭터 영웅등급"),1,
IF($M362="지정 캐릭터 PP",
  IF(AND(OR($B362=10,$B362=11),$M362=OFFSET($M362,-1,0)),OFFSET(O362,-1,0),
    VLOOKUP($M362,$AP:$BB,MATCH($AX$1,$AP$1:$BB$1,0),0)+INT($E362*(VLOOKUP($M362,$AP:$BB,MATCH($AY$1,$AP$1:$BB$1,0),0)-VLOOKUP($M362,$AP:$BB,MATCH($AX$1,$AP$1:$BB$1,0),0)+1))),
IF(OR($M362="안 지정 캐릭터 PP 일반등급",$M362="안 지정 캐릭터 PP 영웅등급"),
  IF(AND(OR($B362=10,$B362=11),$M362=OFFSET($M362,-1,0)),OFFSET(O362,-1,0),
    VLOOKUP($M362,$AP:$BB,MATCH($AX$1,$AP$1:$BB$1,0),0)+INT($E362*(VLOOKUP($M362,$AP:$BB,MATCH($AY$1,$AP$1:$BB$1,0),0)-VLOOKUP($M362,$AP:$BB,MATCH($AX$1,$AP$1:$BB$1,0),0)+1))),
"그외없음")))))</f>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ca="1">IF(OR(ISNUMBER(N362),N362="삭제",ISBLANK(N362)),"",
IF(LEFT(N362,5)="Equip",IF(MID(N362,7,1)="4","전설",""),
IF(LEFT(N362,5)="Actor",IF(MID(N362,7,1)="2","전설",""),
"그외없음")))</f>
        <v/>
      </c>
      <c r="AA362" t="str">
        <f ca="1">IF(ISBLANK(AB362),"",
VLOOKUP(AB362,OFFSET(INDIRECT("$A:$B"),0,MATCH(AB$1&amp;"_Verify",INDIRECT("$1:$1"),0)-1),2,0)
)</f>
        <v>fp</v>
      </c>
      <c r="AB362" t="s">
        <v>86</v>
      </c>
      <c r="AC362" t="s">
        <v>488</v>
      </c>
      <c r="AD362">
        <v>75</v>
      </c>
      <c r="AE362" t="s">
        <v>129</v>
      </c>
      <c r="AF362">
        <v>172</v>
      </c>
      <c r="AG362">
        <v>79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IF(OR(ISNUMBER(AC362),AC362="삭제",ISBLANK(AC362)),"",
IF(LEFT(AC362,5)="Equip",IF(MID(AC362,7,1)="4","전설",""),
IF(LEFT(AC362,5)="Actor",IF(MID(AC362,7,1)="2","전설",""),
"그외없음")))</f>
        <v/>
      </c>
      <c r="AJ362" t="str">
        <f>IF(ISBLANK($AB362),"",
IF(AND($B362&gt;=VLOOKUP($AB362,$AP:$AS,3,0),$B362&lt;=VLOOKUP($AB362,$AP:$AS,4,0)),"","슬롯타입이상"))</f>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카츄진</v>
      </c>
      <c r="AL362">
        <v>1</v>
      </c>
      <c r="AM362" t="str">
        <f ca="1">IF(ROW()=2,AN362,OFFSET(AM362,-1,0)&amp;IF(LEN(AN362)=0,"",","&amp;AN362))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v>
      </c>
      <c r="AN362" t="str">
        <f ca="1">IF(AL362&lt;&gt;1,"",
"{"""&amp;A$1&amp;""":"&amp;A362
&amp;","""&amp;B$1&amp;""":"&amp;B362
&amp;IF(LEN(AA362)=0,"",","""&amp;AA$1&amp;""":"""&amp;AA362&amp;"""")
&amp;IF(LEN(AC362)=0,"",","""&amp;AC$1&amp;""":"""&amp;AC362&amp;"""")
&amp;IF(LEN(AD362)=0,"",","""&amp;AD$1&amp;""":"&amp;AD362)
&amp;IF(LEN(AE362)=0,"",","""&amp;AE$1&amp;""":"""&amp;AE362&amp;"""")
&amp;IF(LEN(AF362)=0,"",","""&amp;AF$1&amp;""":"&amp;AF362)
&amp;IF(LEN(AG362)=0,"",","""&amp;AG$1&amp;""":"&amp;AG362)&amp;"}")</f>
        <v>{"dy":20,"sl":11,"tp":"fp","vl":"Actor3117","cn":75,"pt":"DI","pp":172,"pr":79}</v>
      </c>
    </row>
    <row r="363" spans="1:40">
      <c r="A363">
        <v>21</v>
      </c>
      <c r="B363">
        <v>11</v>
      </c>
      <c r="C363">
        <f>IF(B363&lt;=9,0,
IF(B363=10,1,2))</f>
        <v>2</v>
      </c>
      <c r="D363">
        <f ca="1">RAND()</f>
        <v>0.87291717543430392</v>
      </c>
      <c r="E363">
        <f ca="1">RAND()</f>
        <v>6.693184112803241E-2</v>
      </c>
      <c r="F363">
        <f ca="1">RAND()</f>
        <v>8.740976907523379E-2</v>
      </c>
      <c r="G363">
        <f ca="1">RAND()</f>
        <v>0.38463188463292919</v>
      </c>
      <c r="H363">
        <f ca="1">RAND()</f>
        <v>0.57728686545658314</v>
      </c>
      <c r="I363">
        <f ca="1">RAND()</f>
        <v>0.33401258645165055</v>
      </c>
      <c r="M363" t="str">
        <f ca="1">IF(LEN(J363)&lt;&gt;0,J363,VLOOKUP(D363+$B363,$BJ:$BK,MATCH($BK$1,$BJ$1:$BK$1,0),1))</f>
        <v>삭제</v>
      </c>
      <c r="N363" t="str">
        <f ca="1">IF(LEN(K363)&lt;&gt;0,
  IF(LEN($J363)=0,"두 칸 모두 입력",
  IF($J363="지정 장비",K363,INDEX($CA:$CA,MATCH(K363,$CB:$CB,0)))),
IF($M363="삭제","삭제",
IF($M363="지정 장비",VLOOKUP($E363,OFFSET($BS:$BV,0,IF($B363=6,1,IF($B363=7,2,0))),MATCH($BV$1,OFFSET($BS$1:$BV$1,0,IF($B363=6,1,IF($B363=7,2,0))),0),1),
IF(OR($M363="캐릭터 상자 일반등급",$M363="캐릭터 상자 영웅등급"),"삭제",
IF(OR($M363="지정 캐릭터",$M363="지정 캐릭터 PP",IF(ISERROR(FIND("지정 캐릭터 LBP",$M363)),0,1)),
  IF(AND(OR($B363=10,$B363=11),$M363=OFFSET($M363,-1,0)),OFFSET(N363,-1,0),VLOOKUP($E363,$BZ:$CA,MATCH($CA$1,$BZ$1:$CA$1,0),1)),
IF(OR($M363="안 지정 캐릭터 영웅등급",$M363="안 지정 캐릭터 PP 일반등급",$M363="안 지정 캐릭터 PP 영웅등급"),
  IF(AND(OR($B363=10,$B363=11),$M363=OFFSET($M363,-1,0)),OFFSET(N363,-1,0),INT($E363*100000)),
"그외없음"))))))</f>
        <v>삭제</v>
      </c>
      <c r="O363" t="str">
        <f ca="1">IF(LEN(L363)&lt;&gt;0,
  IF(OR(LEN($J363)=0,LEN($K363)=0),"세 칸 모두 입력",L363),
IF($M363="삭제","삭제",
IF(OR($M363="지정 장비",$M363="캐릭터 상자 일반등급",$M363="캐릭터 상자 영웅등급",$M363="지정 캐릭터",IF(ISERROR(FIND("지정 캐릭터 LBP",$M363)),0,1),$M363="안 지정 캐릭터 영웅등급"),1,
IF($M363="지정 캐릭터 PP",
  IF(AND(OR($B363=10,$B363=11),$M363=OFFSET($M363,-1,0)),OFFSET(O363,-1,0),
    VLOOKUP($M363,$AP:$BB,MATCH($AX$1,$AP$1:$BB$1,0),0)+INT($E363*(VLOOKUP($M363,$AP:$BB,MATCH($AY$1,$AP$1:$BB$1,0),0)-VLOOKUP($M363,$AP:$BB,MATCH($AX$1,$AP$1:$BB$1,0),0)+1))),
IF(OR($M363="안 지정 캐릭터 PP 일반등급",$M363="안 지정 캐릭터 PP 영웅등급"),
  IF(AND(OR($B363=10,$B363=11),$M363=OFFSET($M363,-1,0)),OFFSET(O363,-1,0),
    VLOOKUP($M363,$AP:$BB,MATCH($AX$1,$AP$1:$BB$1,0),0)+INT($E363*(VLOOKUP($M363,$AP:$BB,MATCH($AY$1,$AP$1:$BB$1,0),0)-VLOOKUP($M363,$AP:$BB,MATCH($AX$1,$AP$1:$BB$1,0),0)+1))),
"그외없음")))))</f>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ca="1">IF(OR(ISNUMBER(N363),N363="삭제",ISBLANK(N363)),"",
IF(LEFT(N363,5)="Equip",IF(MID(N363,7,1)="4","전설",""),
IF(LEFT(N363,5)="Actor",IF(MID(N363,7,1)="2","전설",""),
"그외없음")))</f>
        <v/>
      </c>
      <c r="AA363" t="str">
        <f ca="1">IF(ISBLANK(AB363),"",
VLOOKUP(AB363,OFFSET(INDIRECT("$A:$B"),0,MATCH(AB$1&amp;"_Verify",INDIRECT("$1:$1"),0)-1),2,0)
)</f>
        <v>fp</v>
      </c>
      <c r="AB363" t="s">
        <v>86</v>
      </c>
      <c r="AC363" t="s">
        <v>488</v>
      </c>
      <c r="AD363">
        <v>75</v>
      </c>
      <c r="AE363" t="s">
        <v>129</v>
      </c>
      <c r="AF363">
        <v>172</v>
      </c>
      <c r="AG363">
        <v>79</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IF(OR(ISNUMBER(AC363),AC363="삭제",ISBLANK(AC363)),"",
IF(LEFT(AC363,5)="Equip",IF(MID(AC363,7,1)="4","전설",""),
IF(LEFT(AC363,5)="Actor",IF(MID(AC363,7,1)="2","전설",""),
"그외없음")))</f>
        <v/>
      </c>
      <c r="AJ363" t="str">
        <f>IF(ISBLANK($AB363),"",
IF(AND($B363&gt;=VLOOKUP($AB363,$AP:$AS,3,0),$B363&lt;=VLOOKUP($AB363,$AP:$AS,4,0)),"","슬롯타입이상"))</f>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카츄진</v>
      </c>
      <c r="AL363">
        <v>1</v>
      </c>
      <c r="AM363" t="str">
        <f ca="1">IF(ROW()=2,AN363,OFFSET(AM363,-1,0)&amp;IF(LEN(AN363)=0,"",","&amp;AN363))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v>
      </c>
      <c r="AN363" t="str">
        <f ca="1">IF(AL363&lt;&gt;1,"",
"{"""&amp;A$1&amp;""":"&amp;A363
&amp;","""&amp;B$1&amp;""":"&amp;B363
&amp;IF(LEN(AA363)=0,"",","""&amp;AA$1&amp;""":"""&amp;AA363&amp;"""")
&amp;IF(LEN(AC363)=0,"",","""&amp;AC$1&amp;""":"""&amp;AC363&amp;"""")
&amp;IF(LEN(AD363)=0,"",","""&amp;AD$1&amp;""":"&amp;AD363)
&amp;IF(LEN(AE363)=0,"",","""&amp;AE$1&amp;""":"""&amp;AE363&amp;"""")
&amp;IF(LEN(AF363)=0,"",","""&amp;AF$1&amp;""":"&amp;AF363)
&amp;IF(LEN(AG363)=0,"",","""&amp;AG$1&amp;""":"&amp;AG363)&amp;"}")</f>
        <v>{"dy":21,"sl":11,"tp":"fp","vl":"Actor3117","cn":75,"pt":"DI","pp":172,"pr":79}</v>
      </c>
    </row>
    <row r="364" spans="1:40">
      <c r="A364">
        <v>22</v>
      </c>
      <c r="B364">
        <v>11</v>
      </c>
      <c r="C364">
        <f>IF(B364&lt;=9,0,
IF(B364=10,1,2))</f>
        <v>2</v>
      </c>
      <c r="D364">
        <f ca="1">RAND()</f>
        <v>0.28525484281898306</v>
      </c>
      <c r="E364">
        <f ca="1">RAND()</f>
        <v>0.67303911455834642</v>
      </c>
      <c r="F364">
        <f ca="1">RAND()</f>
        <v>0.36859784660311679</v>
      </c>
      <c r="G364">
        <f ca="1">RAND()</f>
        <v>4.0497531345153326E-2</v>
      </c>
      <c r="H364">
        <f ca="1">RAND()</f>
        <v>0.30839182007824739</v>
      </c>
      <c r="I364">
        <f ca="1">RAND()</f>
        <v>0.45020855292103346</v>
      </c>
      <c r="M364" t="str">
        <f ca="1">IF(LEN(J364)&lt;&gt;0,J364,VLOOKUP(D364+$B364,$BJ:$BK,MATCH($BK$1,$BJ$1:$BK$1,0),1))</f>
        <v>삭제</v>
      </c>
      <c r="N364" t="str">
        <f ca="1">IF(LEN(K364)&lt;&gt;0,
  IF(LEN($J364)=0,"두 칸 모두 입력",
  IF($J364="지정 장비",K364,INDEX($CA:$CA,MATCH(K364,$CB:$CB,0)))),
IF($M364="삭제","삭제",
IF($M364="지정 장비",VLOOKUP($E364,OFFSET($BS:$BV,0,IF($B364=6,1,IF($B364=7,2,0))),MATCH($BV$1,OFFSET($BS$1:$BV$1,0,IF($B364=6,1,IF($B364=7,2,0))),0),1),
IF(OR($M364="캐릭터 상자 일반등급",$M364="캐릭터 상자 영웅등급"),"삭제",
IF(OR($M364="지정 캐릭터",$M364="지정 캐릭터 PP",IF(ISERROR(FIND("지정 캐릭터 LBP",$M364)),0,1)),
  IF(AND(OR($B364=10,$B364=11),$M364=OFFSET($M364,-1,0)),OFFSET(N364,-1,0),VLOOKUP($E364,$BZ:$CA,MATCH($CA$1,$BZ$1:$CA$1,0),1)),
IF(OR($M364="안 지정 캐릭터 영웅등급",$M364="안 지정 캐릭터 PP 일반등급",$M364="안 지정 캐릭터 PP 영웅등급"),
  IF(AND(OR($B364=10,$B364=11),$M364=OFFSET($M364,-1,0)),OFFSET(N364,-1,0),INT($E364*100000)),
"그외없음"))))))</f>
        <v>삭제</v>
      </c>
      <c r="O364" t="str">
        <f ca="1">IF(LEN(L364)&lt;&gt;0,
  IF(OR(LEN($J364)=0,LEN($K364)=0),"세 칸 모두 입력",L364),
IF($M364="삭제","삭제",
IF(OR($M364="지정 장비",$M364="캐릭터 상자 일반등급",$M364="캐릭터 상자 영웅등급",$M364="지정 캐릭터",IF(ISERROR(FIND("지정 캐릭터 LBP",$M364)),0,1),$M364="안 지정 캐릭터 영웅등급"),1,
IF($M364="지정 캐릭터 PP",
  IF(AND(OR($B364=10,$B364=11),$M364=OFFSET($M364,-1,0)),OFFSET(O364,-1,0),
    VLOOKUP($M364,$AP:$BB,MATCH($AX$1,$AP$1:$BB$1,0),0)+INT($E364*(VLOOKUP($M364,$AP:$BB,MATCH($AY$1,$AP$1:$BB$1,0),0)-VLOOKUP($M364,$AP:$BB,MATCH($AX$1,$AP$1:$BB$1,0),0)+1))),
IF(OR($M364="안 지정 캐릭터 PP 일반등급",$M364="안 지정 캐릭터 PP 영웅등급"),
  IF(AND(OR($B364=10,$B364=11),$M364=OFFSET($M364,-1,0)),OFFSET(O364,-1,0),
    VLOOKUP($M364,$AP:$BB,MATCH($AX$1,$AP$1:$BB$1,0),0)+INT($E364*(VLOOKUP($M364,$AP:$BB,MATCH($AY$1,$AP$1:$BB$1,0),0)-VLOOKUP($M364,$AP:$BB,MATCH($AX$1,$AP$1:$BB$1,0),0)+1))),
"그외없음")))))</f>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ca="1">IF(OR(ISNUMBER(N364),N364="삭제",ISBLANK(N364)),"",
IF(LEFT(N364,5)="Equip",IF(MID(N364,7,1)="4","전설",""),
IF(LEFT(N364,5)="Actor",IF(MID(N364,7,1)="2","전설",""),
"그외없음")))</f>
        <v/>
      </c>
      <c r="AA364" t="str">
        <f ca="1">IF(ISBLANK(AB364),"",
VLOOKUP(AB364,OFFSET(INDIRECT("$A:$B"),0,MATCH(AB$1&amp;"_Verify",INDIRECT("$1:$1"),0)-1),2,0)
)</f>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IF(OR(ISNUMBER(AC364),AC364="삭제",ISBLANK(AC364)),"",
IF(LEFT(AC364,5)="Equip",IF(MID(AC364,7,1)="4","전설",""),
IF(LEFT(AC364,5)="Actor",IF(MID(AC364,7,1)="2","전설",""),
"그외없음")))</f>
        <v/>
      </c>
      <c r="AJ364" t="str">
        <f>IF(ISBLANK($AB364),"",
IF(AND($B364&gt;=VLOOKUP($AB364,$AP:$AS,3,0),$B364&lt;=VLOOKUP($AB364,$AP:$AS,4,0)),"","슬롯타입이상"))</f>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ca="1">IF(ROW()=2,AN364,OFFSET(AM364,-1,0)&amp;IF(LEN(AN364)=0,"",","&amp;AN364))</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v>
      </c>
      <c r="AN364" t="str">
        <f ca="1">IF(AL364&lt;&gt;1,"",
"{"""&amp;A$1&amp;""":"&amp;A364
&amp;","""&amp;B$1&amp;""":"&amp;B364
&amp;IF(LEN(AA364)=0,"",","""&amp;AA$1&amp;""":"""&amp;AA364&amp;"""")
&amp;IF(LEN(AC364)=0,"",","""&amp;AC$1&amp;""":"""&amp;AC364&amp;"""")
&amp;IF(LEN(AD364)=0,"",","""&amp;AD$1&amp;""":"&amp;AD364)
&amp;IF(LEN(AE364)=0,"",","""&amp;AE$1&amp;""":"""&amp;AE364&amp;"""")
&amp;IF(LEN(AF364)=0,"",","""&amp;AF$1&amp;""":"&amp;AF364)
&amp;IF(LEN(AG364)=0,"",","""&amp;AG$1&amp;""":"&amp;AG364)&amp;"}")</f>
        <v>{"dy":22,"sl":11}</v>
      </c>
    </row>
    <row r="365" spans="1:40">
      <c r="A365">
        <v>23</v>
      </c>
      <c r="B365">
        <v>11</v>
      </c>
      <c r="C365">
        <f>IF(B365&lt;=9,0,
IF(B365=10,1,2))</f>
        <v>2</v>
      </c>
      <c r="D365">
        <f ca="1">RAND()</f>
        <v>0.79941155342398251</v>
      </c>
      <c r="E365">
        <f ca="1">RAND()</f>
        <v>0.68158826332400935</v>
      </c>
      <c r="F365">
        <f ca="1">RAND()</f>
        <v>0.98689265661263981</v>
      </c>
      <c r="G365">
        <f ca="1">RAND()</f>
        <v>1.3854531269253401E-2</v>
      </c>
      <c r="H365">
        <f ca="1">RAND()</f>
        <v>0.41699939598346947</v>
      </c>
      <c r="I365">
        <f ca="1">RAND()</f>
        <v>0.4707987399681095</v>
      </c>
      <c r="M365" t="str">
        <f ca="1">IF(LEN(J365)&lt;&gt;0,J365,VLOOKUP(D365+$B365,$BJ:$BK,MATCH($BK$1,$BJ$1:$BK$1,0),1))</f>
        <v>삭제</v>
      </c>
      <c r="N365" t="str">
        <f ca="1">IF(LEN(K365)&lt;&gt;0,
  IF(LEN($J365)=0,"두 칸 모두 입력",
  IF($J365="지정 장비",K365,INDEX($CA:$CA,MATCH(K365,$CB:$CB,0)))),
IF($M365="삭제","삭제",
IF($M365="지정 장비",VLOOKUP($E365,OFFSET($BS:$BV,0,IF($B365=6,1,IF($B365=7,2,0))),MATCH($BV$1,OFFSET($BS$1:$BV$1,0,IF($B365=6,1,IF($B365=7,2,0))),0),1),
IF(OR($M365="캐릭터 상자 일반등급",$M365="캐릭터 상자 영웅등급"),"삭제",
IF(OR($M365="지정 캐릭터",$M365="지정 캐릭터 PP",IF(ISERROR(FIND("지정 캐릭터 LBP",$M365)),0,1)),
  IF(AND(OR($B365=10,$B365=11),$M365=OFFSET($M365,-1,0)),OFFSET(N365,-1,0),VLOOKUP($E365,$BZ:$CA,MATCH($CA$1,$BZ$1:$CA$1,0),1)),
IF(OR($M365="안 지정 캐릭터 영웅등급",$M365="안 지정 캐릭터 PP 일반등급",$M365="안 지정 캐릭터 PP 영웅등급"),
  IF(AND(OR($B365=10,$B365=11),$M365=OFFSET($M365,-1,0)),OFFSET(N365,-1,0),INT($E365*100000)),
"그외없음"))))))</f>
        <v>삭제</v>
      </c>
      <c r="O365" t="str">
        <f ca="1">IF(LEN(L365)&lt;&gt;0,
  IF(OR(LEN($J365)=0,LEN($K365)=0),"세 칸 모두 입력",L365),
IF($M365="삭제","삭제",
IF(OR($M365="지정 장비",$M365="캐릭터 상자 일반등급",$M365="캐릭터 상자 영웅등급",$M365="지정 캐릭터",IF(ISERROR(FIND("지정 캐릭터 LBP",$M365)),0,1),$M365="안 지정 캐릭터 영웅등급"),1,
IF($M365="지정 캐릭터 PP",
  IF(AND(OR($B365=10,$B365=11),$M365=OFFSET($M365,-1,0)),OFFSET(O365,-1,0),
    VLOOKUP($M365,$AP:$BB,MATCH($AX$1,$AP$1:$BB$1,0),0)+INT($E365*(VLOOKUP($M365,$AP:$BB,MATCH($AY$1,$AP$1:$BB$1,0),0)-VLOOKUP($M365,$AP:$BB,MATCH($AX$1,$AP$1:$BB$1,0),0)+1))),
IF(OR($M365="안 지정 캐릭터 PP 일반등급",$M365="안 지정 캐릭터 PP 영웅등급"),
  IF(AND(OR($B365=10,$B365=11),$M365=OFFSET($M365,-1,0)),OFFSET(O365,-1,0),
    VLOOKUP($M365,$AP:$BB,MATCH($AX$1,$AP$1:$BB$1,0),0)+INT($E365*(VLOOKUP($M365,$AP:$BB,MATCH($AY$1,$AP$1:$BB$1,0),0)-VLOOKUP($M365,$AP:$BB,MATCH($AX$1,$AP$1:$BB$1,0),0)+1))),
"그외없음")))))</f>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ca="1">IF(OR(ISNUMBER(N365),N365="삭제",ISBLANK(N365)),"",
IF(LEFT(N365,5)="Equip",IF(MID(N365,7,1)="4","전설",""),
IF(LEFT(N365,5)="Actor",IF(MID(N365,7,1)="2","전설",""),
"그외없음")))</f>
        <v/>
      </c>
      <c r="AA365" t="str">
        <f ca="1">IF(ISBLANK(AB365),"",
VLOOKUP(AB365,OFFSET(INDIRECT("$A:$B"),0,MATCH(AB$1&amp;"_Verify",INDIRECT("$1:$1"),0)-1),2,0)
)</f>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IF(OR(ISNUMBER(AC365),AC365="삭제",ISBLANK(AC365)),"",
IF(LEFT(AC365,5)="Equip",IF(MID(AC365,7,1)="4","전설",""),
IF(LEFT(AC365,5)="Actor",IF(MID(AC365,7,1)="2","전설",""),
"그외없음")))</f>
        <v/>
      </c>
      <c r="AJ365" t="str">
        <f>IF(ISBLANK($AB365),"",
IF(AND($B365&gt;=VLOOKUP($AB365,$AP:$AS,3,0),$B365&lt;=VLOOKUP($AB365,$AP:$AS,4,0)),"","슬롯타입이상"))</f>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ca="1">IF(ROW()=2,AN365,OFFSET(AM365,-1,0)&amp;IF(LEN(AN365)=0,"",","&amp;AN365))</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v>
      </c>
      <c r="AN365" t="str">
        <f ca="1">IF(AL365&lt;&gt;1,"",
"{"""&amp;A$1&amp;""":"&amp;A365
&amp;","""&amp;B$1&amp;""":"&amp;B365
&amp;IF(LEN(AA365)=0,"",","""&amp;AA$1&amp;""":"""&amp;AA365&amp;"""")
&amp;IF(LEN(AC365)=0,"",","""&amp;AC$1&amp;""":"""&amp;AC365&amp;"""")
&amp;IF(LEN(AD365)=0,"",","""&amp;AD$1&amp;""":"&amp;AD365)
&amp;IF(LEN(AE365)=0,"",","""&amp;AE$1&amp;""":"""&amp;AE365&amp;"""")
&amp;IF(LEN(AF365)=0,"",","""&amp;AF$1&amp;""":"&amp;AF365)
&amp;IF(LEN(AG365)=0,"",","""&amp;AG$1&amp;""":"&amp;AG365)&amp;"}")</f>
        <v>{"dy":23,"sl":11}</v>
      </c>
    </row>
    <row r="366" spans="1:40">
      <c r="A366">
        <v>24</v>
      </c>
      <c r="B366">
        <v>11</v>
      </c>
      <c r="C366">
        <f>IF(B366&lt;=9,0,
IF(B366=10,1,2))</f>
        <v>2</v>
      </c>
      <c r="D366">
        <f ca="1">RAND()</f>
        <v>0.1295498749989995</v>
      </c>
      <c r="E366">
        <f ca="1">RAND()</f>
        <v>0.79843561002122876</v>
      </c>
      <c r="F366">
        <f ca="1">RAND()</f>
        <v>0.19609824307795154</v>
      </c>
      <c r="G366">
        <f ca="1">RAND()</f>
        <v>0.51002366049882342</v>
      </c>
      <c r="H366">
        <f ca="1">RAND()</f>
        <v>0.55021686568920891</v>
      </c>
      <c r="I366">
        <f ca="1">RAND()</f>
        <v>0.62653573375893912</v>
      </c>
      <c r="M366" t="str">
        <f ca="1">IF(LEN(J366)&lt;&gt;0,J366,VLOOKUP(D366+$B366,$BJ:$BK,MATCH($BK$1,$BJ$1:$BK$1,0),1))</f>
        <v>삭제</v>
      </c>
      <c r="N366" t="str">
        <f ca="1">IF(LEN(K366)&lt;&gt;0,
  IF(LEN($J366)=0,"두 칸 모두 입력",
  IF($J366="지정 장비",K366,INDEX($CA:$CA,MATCH(K366,$CB:$CB,0)))),
IF($M366="삭제","삭제",
IF($M366="지정 장비",VLOOKUP($E366,OFFSET($BS:$BV,0,IF($B366=6,1,IF($B366=7,2,0))),MATCH($BV$1,OFFSET($BS$1:$BV$1,0,IF($B366=6,1,IF($B366=7,2,0))),0),1),
IF(OR($M366="캐릭터 상자 일반등급",$M366="캐릭터 상자 영웅등급"),"삭제",
IF(OR($M366="지정 캐릭터",$M366="지정 캐릭터 PP",IF(ISERROR(FIND("지정 캐릭터 LBP",$M366)),0,1)),
  IF(AND(OR($B366=10,$B366=11),$M366=OFFSET($M366,-1,0)),OFFSET(N366,-1,0),VLOOKUP($E366,$BZ:$CA,MATCH($CA$1,$BZ$1:$CA$1,0),1)),
IF(OR($M366="안 지정 캐릭터 영웅등급",$M366="안 지정 캐릭터 PP 일반등급",$M366="안 지정 캐릭터 PP 영웅등급"),
  IF(AND(OR($B366=10,$B366=11),$M366=OFFSET($M366,-1,0)),OFFSET(N366,-1,0),INT($E366*100000)),
"그외없음"))))))</f>
        <v>삭제</v>
      </c>
      <c r="O366" t="str">
        <f ca="1">IF(LEN(L366)&lt;&gt;0,
  IF(OR(LEN($J366)=0,LEN($K366)=0),"세 칸 모두 입력",L366),
IF($M366="삭제","삭제",
IF(OR($M366="지정 장비",$M366="캐릭터 상자 일반등급",$M366="캐릭터 상자 영웅등급",$M366="지정 캐릭터",IF(ISERROR(FIND("지정 캐릭터 LBP",$M366)),0,1),$M366="안 지정 캐릭터 영웅등급"),1,
IF($M366="지정 캐릭터 PP",
  IF(AND(OR($B366=10,$B366=11),$M366=OFFSET($M366,-1,0)),OFFSET(O366,-1,0),
    VLOOKUP($M366,$AP:$BB,MATCH($AX$1,$AP$1:$BB$1,0),0)+INT($E366*(VLOOKUP($M366,$AP:$BB,MATCH($AY$1,$AP$1:$BB$1,0),0)-VLOOKUP($M366,$AP:$BB,MATCH($AX$1,$AP$1:$BB$1,0),0)+1))),
IF(OR($M366="안 지정 캐릭터 PP 일반등급",$M366="안 지정 캐릭터 PP 영웅등급"),
  IF(AND(OR($B366=10,$B366=11),$M366=OFFSET($M366,-1,0)),OFFSET(O366,-1,0),
    VLOOKUP($M366,$AP:$BB,MATCH($AX$1,$AP$1:$BB$1,0),0)+INT($E366*(VLOOKUP($M366,$AP:$BB,MATCH($AY$1,$AP$1:$BB$1,0),0)-VLOOKUP($M366,$AP:$BB,MATCH($AX$1,$AP$1:$BB$1,0),0)+1))),
"그외없음")))))</f>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ca="1">IF(OR(ISNUMBER(N366),N366="삭제",ISBLANK(N366)),"",
IF(LEFT(N366,5)="Equip",IF(MID(N366,7,1)="4","전설",""),
IF(LEFT(N366,5)="Actor",IF(MID(N366,7,1)="2","전설",""),
"그외없음")))</f>
        <v/>
      </c>
      <c r="AA366" t="str">
        <f ca="1">IF(ISBLANK(AB366),"",
VLOOKUP(AB366,OFFSET(INDIRECT("$A:$B"),0,MATCH(AB$1&amp;"_Verify",INDIRECT("$1:$1"),0)-1),2,0)
)</f>
        <v>fl3</v>
      </c>
      <c r="AB366" t="s">
        <v>89</v>
      </c>
      <c r="AC366" t="s">
        <v>484</v>
      </c>
      <c r="AD366">
        <v>1</v>
      </c>
      <c r="AE366" t="s">
        <v>129</v>
      </c>
      <c r="AF366">
        <v>230</v>
      </c>
      <c r="AG366">
        <v>129</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IF(OR(ISNUMBER(AC366),AC366="삭제",ISBLANK(AC366)),"",
IF(LEFT(AC366,5)="Equip",IF(MID(AC366,7,1)="4","전설",""),
IF(LEFT(AC366,5)="Actor",IF(MID(AC366,7,1)="2","전설",""),
"그외없음")))</f>
        <v/>
      </c>
      <c r="AJ366" t="str">
        <f>IF(ISBLANK($AB366),"",
IF(AND($B366&gt;=VLOOKUP($AB366,$AP:$AS,3,0),$B366&lt;=VLOOKUP($AB366,$AP:$AS,4,0)),"","슬롯타입이상"))</f>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원더</v>
      </c>
      <c r="AL366">
        <v>1</v>
      </c>
      <c r="AM366" t="str">
        <f ca="1">IF(ROW()=2,AN366,OFFSET(AM366,-1,0)&amp;IF(LEN(AN366)=0,"",","&amp;AN366))</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v>
      </c>
      <c r="AN366" t="str">
        <f ca="1">IF(AL366&lt;&gt;1,"",
"{"""&amp;A$1&amp;""":"&amp;A366
&amp;","""&amp;B$1&amp;""":"&amp;B366
&amp;IF(LEN(AA366)=0,"",","""&amp;AA$1&amp;""":"""&amp;AA366&amp;"""")
&amp;IF(LEN(AC366)=0,"",","""&amp;AC$1&amp;""":"""&amp;AC366&amp;"""")
&amp;IF(LEN(AD366)=0,"",","""&amp;AD$1&amp;""":"&amp;AD366)
&amp;IF(LEN(AE366)=0,"",","""&amp;AE$1&amp;""":"""&amp;AE366&amp;"""")
&amp;IF(LEN(AF366)=0,"",","""&amp;AF$1&amp;""":"&amp;AF366)
&amp;IF(LEN(AG366)=0,"",","""&amp;AG$1&amp;""":"&amp;AG366)&amp;"}")</f>
        <v>{"dy":24,"sl":11,"tp":"fl3","vl":"Actor2128","cn":1,"pt":"DI","pp":230,"pr":129}</v>
      </c>
    </row>
    <row r="367" spans="1:40">
      <c r="A367">
        <v>25</v>
      </c>
      <c r="B367">
        <v>11</v>
      </c>
      <c r="C367">
        <f>IF(B367&lt;=9,0,
IF(B367=10,1,2))</f>
        <v>2</v>
      </c>
      <c r="D367">
        <f ca="1">RAND()</f>
        <v>0.86084313056338013</v>
      </c>
      <c r="E367">
        <f ca="1">RAND()</f>
        <v>0.29228387462208782</v>
      </c>
      <c r="F367">
        <f ca="1">RAND()</f>
        <v>0.11206127937437615</v>
      </c>
      <c r="G367">
        <f ca="1">RAND()</f>
        <v>0.50801476136627854</v>
      </c>
      <c r="H367">
        <f ca="1">RAND()</f>
        <v>0.16323086067292747</v>
      </c>
      <c r="I367">
        <f ca="1">RAND()</f>
        <v>0.28104779499274268</v>
      </c>
      <c r="M367" t="str">
        <f ca="1">IF(LEN(J367)&lt;&gt;0,J367,VLOOKUP(D367+$B367,$BJ:$BK,MATCH($BK$1,$BJ$1:$BK$1,0),1))</f>
        <v>삭제</v>
      </c>
      <c r="N367" t="str">
        <f ca="1">IF(LEN(K367)&lt;&gt;0,
  IF(LEN($J367)=0,"두 칸 모두 입력",
  IF($J367="지정 장비",K367,INDEX($CA:$CA,MATCH(K367,$CB:$CB,0)))),
IF($M367="삭제","삭제",
IF($M367="지정 장비",VLOOKUP($E367,OFFSET($BS:$BV,0,IF($B367=6,1,IF($B367=7,2,0))),MATCH($BV$1,OFFSET($BS$1:$BV$1,0,IF($B367=6,1,IF($B367=7,2,0))),0),1),
IF(OR($M367="캐릭터 상자 일반등급",$M367="캐릭터 상자 영웅등급"),"삭제",
IF(OR($M367="지정 캐릭터",$M367="지정 캐릭터 PP",IF(ISERROR(FIND("지정 캐릭터 LBP",$M367)),0,1)),
  IF(AND(OR($B367=10,$B367=11),$M367=OFFSET($M367,-1,0)),OFFSET(N367,-1,0),VLOOKUP($E367,$BZ:$CA,MATCH($CA$1,$BZ$1:$CA$1,0),1)),
IF(OR($M367="안 지정 캐릭터 영웅등급",$M367="안 지정 캐릭터 PP 일반등급",$M367="안 지정 캐릭터 PP 영웅등급"),
  IF(AND(OR($B367=10,$B367=11),$M367=OFFSET($M367,-1,0)),OFFSET(N367,-1,0),INT($E367*100000)),
"그외없음"))))))</f>
        <v>삭제</v>
      </c>
      <c r="O367" t="str">
        <f ca="1">IF(LEN(L367)&lt;&gt;0,
  IF(OR(LEN($J367)=0,LEN($K367)=0),"세 칸 모두 입력",L367),
IF($M367="삭제","삭제",
IF(OR($M367="지정 장비",$M367="캐릭터 상자 일반등급",$M367="캐릭터 상자 영웅등급",$M367="지정 캐릭터",IF(ISERROR(FIND("지정 캐릭터 LBP",$M367)),0,1),$M367="안 지정 캐릭터 영웅등급"),1,
IF($M367="지정 캐릭터 PP",
  IF(AND(OR($B367=10,$B367=11),$M367=OFFSET($M367,-1,0)),OFFSET(O367,-1,0),
    VLOOKUP($M367,$AP:$BB,MATCH($AX$1,$AP$1:$BB$1,0),0)+INT($E367*(VLOOKUP($M367,$AP:$BB,MATCH($AY$1,$AP$1:$BB$1,0),0)-VLOOKUP($M367,$AP:$BB,MATCH($AX$1,$AP$1:$BB$1,0),0)+1))),
IF(OR($M367="안 지정 캐릭터 PP 일반등급",$M367="안 지정 캐릭터 PP 영웅등급"),
  IF(AND(OR($B367=10,$B367=11),$M367=OFFSET($M367,-1,0)),OFFSET(O367,-1,0),
    VLOOKUP($M367,$AP:$BB,MATCH($AX$1,$AP$1:$BB$1,0),0)+INT($E367*(VLOOKUP($M367,$AP:$BB,MATCH($AY$1,$AP$1:$BB$1,0),0)-VLOOKUP($M367,$AP:$BB,MATCH($AX$1,$AP$1:$BB$1,0),0)+1))),
"그외없음")))))</f>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ca="1">IF(OR(ISNUMBER(N367),N367="삭제",ISBLANK(N367)),"",
IF(LEFT(N367,5)="Equip",IF(MID(N367,7,1)="4","전설",""),
IF(LEFT(N367,5)="Actor",IF(MID(N367,7,1)="2","전설",""),
"그외없음")))</f>
        <v/>
      </c>
      <c r="AA367" t="str">
        <f ca="1">IF(ISBLANK(AB367),"",
VLOOKUP(AB367,OFFSET(INDIRECT("$A:$B"),0,MATCH(AB$1&amp;"_Verify",INDIRECT("$1:$1"),0)-1),2,0)
)</f>
        <v>fl3</v>
      </c>
      <c r="AB367" t="s">
        <v>89</v>
      </c>
      <c r="AC367" t="s">
        <v>484</v>
      </c>
      <c r="AD367">
        <v>1</v>
      </c>
      <c r="AE367" t="s">
        <v>129</v>
      </c>
      <c r="AF367">
        <v>230</v>
      </c>
      <c r="AG367">
        <v>129</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IF(OR(ISNUMBER(AC367),AC367="삭제",ISBLANK(AC367)),"",
IF(LEFT(AC367,5)="Equip",IF(MID(AC367,7,1)="4","전설",""),
IF(LEFT(AC367,5)="Actor",IF(MID(AC367,7,1)="2","전설",""),
"그외없음")))</f>
        <v/>
      </c>
      <c r="AJ367" t="str">
        <f>IF(ISBLANK($AB367),"",
IF(AND($B367&gt;=VLOOKUP($AB367,$AP:$AS,3,0),$B367&lt;=VLOOKUP($AB367,$AP:$AS,4,0)),"","슬롯타입이상"))</f>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원더</v>
      </c>
      <c r="AL367">
        <v>1</v>
      </c>
      <c r="AM367" t="str">
        <f ca="1">IF(ROW()=2,AN367,OFFSET(AM367,-1,0)&amp;IF(LEN(AN367)=0,"",","&amp;AN367))</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v>
      </c>
      <c r="AN367" t="str">
        <f ca="1">IF(AL367&lt;&gt;1,"",
"{"""&amp;A$1&amp;""":"&amp;A367
&amp;","""&amp;B$1&amp;""":"&amp;B367
&amp;IF(LEN(AA367)=0,"",","""&amp;AA$1&amp;""":"""&amp;AA367&amp;"""")
&amp;IF(LEN(AC367)=0,"",","""&amp;AC$1&amp;""":"""&amp;AC367&amp;"""")
&amp;IF(LEN(AD367)=0,"",","""&amp;AD$1&amp;""":"&amp;AD367)
&amp;IF(LEN(AE367)=0,"",","""&amp;AE$1&amp;""":"""&amp;AE367&amp;"""")
&amp;IF(LEN(AF367)=0,"",","""&amp;AF$1&amp;""":"&amp;AF367)
&amp;IF(LEN(AG367)=0,"",","""&amp;AG$1&amp;""":"&amp;AG367)&amp;"}")</f>
        <v>{"dy":25,"sl":11,"tp":"fl3","vl":"Actor2128","cn":1,"pt":"DI","pp":230,"pr":129}</v>
      </c>
    </row>
    <row r="368" spans="1:40">
      <c r="A368">
        <v>26</v>
      </c>
      <c r="B368">
        <v>11</v>
      </c>
      <c r="C368">
        <f>IF(B368&lt;=9,0,
IF(B368=10,1,2))</f>
        <v>2</v>
      </c>
      <c r="D368">
        <f ca="1">RAND()</f>
        <v>8.756214582035593E-2</v>
      </c>
      <c r="E368">
        <f ca="1">RAND()</f>
        <v>0.44986755427376035</v>
      </c>
      <c r="F368">
        <f ca="1">RAND()</f>
        <v>0.90752979285398494</v>
      </c>
      <c r="G368">
        <f ca="1">RAND()</f>
        <v>0.8102711031316836</v>
      </c>
      <c r="H368">
        <f ca="1">RAND()</f>
        <v>0.97062548495488266</v>
      </c>
      <c r="I368">
        <f ca="1">RAND()</f>
        <v>0.99801170838190978</v>
      </c>
      <c r="M368" t="str">
        <f ca="1">IF(LEN(J368)&lt;&gt;0,J368,VLOOKUP(D368+$B368,$BJ:$BK,MATCH($BK$1,$BJ$1:$BK$1,0),1))</f>
        <v>삭제</v>
      </c>
      <c r="N368" t="str">
        <f ca="1">IF(LEN(K368)&lt;&gt;0,
  IF(LEN($J368)=0,"두 칸 모두 입력",
  IF($J368="지정 장비",K368,INDEX($CA:$CA,MATCH(K368,$CB:$CB,0)))),
IF($M368="삭제","삭제",
IF($M368="지정 장비",VLOOKUP($E368,OFFSET($BS:$BV,0,IF($B368=6,1,IF($B368=7,2,0))),MATCH($BV$1,OFFSET($BS$1:$BV$1,0,IF($B368=6,1,IF($B368=7,2,0))),0),1),
IF(OR($M368="캐릭터 상자 일반등급",$M368="캐릭터 상자 영웅등급"),"삭제",
IF(OR($M368="지정 캐릭터",$M368="지정 캐릭터 PP",IF(ISERROR(FIND("지정 캐릭터 LBP",$M368)),0,1)),
  IF(AND(OR($B368=10,$B368=11),$M368=OFFSET($M368,-1,0)),OFFSET(N368,-1,0),VLOOKUP($E368,$BZ:$CA,MATCH($CA$1,$BZ$1:$CA$1,0),1)),
IF(OR($M368="안 지정 캐릭터 영웅등급",$M368="안 지정 캐릭터 PP 일반등급",$M368="안 지정 캐릭터 PP 영웅등급"),
  IF(AND(OR($B368=10,$B368=11),$M368=OFFSET($M368,-1,0)),OFFSET(N368,-1,0),INT($E368*100000)),
"그외없음"))))))</f>
        <v>삭제</v>
      </c>
      <c r="O368" t="str">
        <f ca="1">IF(LEN(L368)&lt;&gt;0,
  IF(OR(LEN($J368)=0,LEN($K368)=0),"세 칸 모두 입력",L368),
IF($M368="삭제","삭제",
IF(OR($M368="지정 장비",$M368="캐릭터 상자 일반등급",$M368="캐릭터 상자 영웅등급",$M368="지정 캐릭터",IF(ISERROR(FIND("지정 캐릭터 LBP",$M368)),0,1),$M368="안 지정 캐릭터 영웅등급"),1,
IF($M368="지정 캐릭터 PP",
  IF(AND(OR($B368=10,$B368=11),$M368=OFFSET($M368,-1,0)),OFFSET(O368,-1,0),
    VLOOKUP($M368,$AP:$BB,MATCH($AX$1,$AP$1:$BB$1,0),0)+INT($E368*(VLOOKUP($M368,$AP:$BB,MATCH($AY$1,$AP$1:$BB$1,0),0)-VLOOKUP($M368,$AP:$BB,MATCH($AX$1,$AP$1:$BB$1,0),0)+1))),
IF(OR($M368="안 지정 캐릭터 PP 일반등급",$M368="안 지정 캐릭터 PP 영웅등급"),
  IF(AND(OR($B368=10,$B368=11),$M368=OFFSET($M368,-1,0)),OFFSET(O368,-1,0),
    VLOOKUP($M368,$AP:$BB,MATCH($AX$1,$AP$1:$BB$1,0),0)+INT($E368*(VLOOKUP($M368,$AP:$BB,MATCH($AY$1,$AP$1:$BB$1,0),0)-VLOOKUP($M368,$AP:$BB,MATCH($AX$1,$AP$1:$BB$1,0),0)+1))),
"그외없음")))))</f>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ca="1">IF(OR(ISNUMBER(N368),N368="삭제",ISBLANK(N368)),"",
IF(LEFT(N368,5)="Equip",IF(MID(N368,7,1)="4","전설",""),
IF(LEFT(N368,5)="Actor",IF(MID(N368,7,1)="2","전설",""),
"그외없음")))</f>
        <v/>
      </c>
      <c r="AA368" t="str">
        <f ca="1">IF(ISBLANK(AB368),"",
VLOOKUP(AB368,OFFSET(INDIRECT("$A:$B"),0,MATCH(AB$1&amp;"_Verify",INDIRECT("$1:$1"),0)-1),2,0)
)</f>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IF(OR(ISNUMBER(AC368),AC368="삭제",ISBLANK(AC368)),"",
IF(LEFT(AC368,5)="Equip",IF(MID(AC368,7,1)="4","전설",""),
IF(LEFT(AC368,5)="Actor",IF(MID(AC368,7,1)="2","전설",""),
"그외없음")))</f>
        <v/>
      </c>
      <c r="AJ368" t="str">
        <f>IF(ISBLANK($AB368),"",
IF(AND($B368&gt;=VLOOKUP($AB368,$AP:$AS,3,0),$B368&lt;=VLOOKUP($AB368,$AP:$AS,4,0)),"","슬롯타입이상"))</f>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ca="1">IF(ROW()=2,AN368,OFFSET(AM368,-1,0)&amp;IF(LEN(AN368)=0,"",","&amp;AN368))</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dy":26,"sl":11}</v>
      </c>
      <c r="AN368" t="str">
        <f ca="1">IF(AL368&lt;&gt;1,"",
"{"""&amp;A$1&amp;""":"&amp;A368
&amp;","""&amp;B$1&amp;""":"&amp;B368
&amp;IF(LEN(AA368)=0,"",","""&amp;AA$1&amp;""":"""&amp;AA368&amp;"""")
&amp;IF(LEN(AC368)=0,"",","""&amp;AC$1&amp;""":"""&amp;AC368&amp;"""")
&amp;IF(LEN(AD368)=0,"",","""&amp;AD$1&amp;""":"&amp;AD368)
&amp;IF(LEN(AE368)=0,"",","""&amp;AE$1&amp;""":"""&amp;AE368&amp;"""")
&amp;IF(LEN(AF368)=0,"",","""&amp;AF$1&amp;""":"&amp;AF368)
&amp;IF(LEN(AG368)=0,"",","""&amp;AG$1&amp;""":"&amp;AG368)&amp;"}")</f>
        <v>{"dy":26,"sl":11}</v>
      </c>
    </row>
    <row r="369" spans="1:40">
      <c r="A369">
        <v>27</v>
      </c>
      <c r="B369">
        <v>11</v>
      </c>
      <c r="C369">
        <f>IF(B369&lt;=9,0,
IF(B369=10,1,2))</f>
        <v>2</v>
      </c>
      <c r="D369">
        <f ca="1">RAND()</f>
        <v>0.54377290410160739</v>
      </c>
      <c r="E369">
        <f ca="1">RAND()</f>
        <v>0.80287623886960435</v>
      </c>
      <c r="F369">
        <f ca="1">RAND()</f>
        <v>0.29189997466190787</v>
      </c>
      <c r="G369">
        <f ca="1">RAND()</f>
        <v>2.1874935673306672E-2</v>
      </c>
      <c r="H369">
        <f ca="1">RAND()</f>
        <v>9.2694279332955709E-2</v>
      </c>
      <c r="I369">
        <f ca="1">RAND()</f>
        <v>0.91122845215708659</v>
      </c>
      <c r="M369" t="str">
        <f ca="1">IF(LEN(J369)&lt;&gt;0,J369,VLOOKUP(D369+$B369,$BJ:$BK,MATCH($BK$1,$BJ$1:$BK$1,0),1))</f>
        <v>삭제</v>
      </c>
      <c r="N369" t="str">
        <f ca="1">IF(LEN(K369)&lt;&gt;0,
  IF(LEN($J369)=0,"두 칸 모두 입력",
  IF($J369="지정 장비",K369,INDEX($CA:$CA,MATCH(K369,$CB:$CB,0)))),
IF($M369="삭제","삭제",
IF($M369="지정 장비",VLOOKUP($E369,OFFSET($BS:$BV,0,IF($B369=6,1,IF($B369=7,2,0))),MATCH($BV$1,OFFSET($BS$1:$BV$1,0,IF($B369=6,1,IF($B369=7,2,0))),0),1),
IF(OR($M369="캐릭터 상자 일반등급",$M369="캐릭터 상자 영웅등급"),"삭제",
IF(OR($M369="지정 캐릭터",$M369="지정 캐릭터 PP",IF(ISERROR(FIND("지정 캐릭터 LBP",$M369)),0,1)),
  IF(AND(OR($B369=10,$B369=11),$M369=OFFSET($M369,-1,0)),OFFSET(N369,-1,0),VLOOKUP($E369,$BZ:$CA,MATCH($CA$1,$BZ$1:$CA$1,0),1)),
IF(OR($M369="안 지정 캐릭터 영웅등급",$M369="안 지정 캐릭터 PP 일반등급",$M369="안 지정 캐릭터 PP 영웅등급"),
  IF(AND(OR($B369=10,$B369=11),$M369=OFFSET($M369,-1,0)),OFFSET(N369,-1,0),INT($E369*100000)),
"그외없음"))))))</f>
        <v>삭제</v>
      </c>
      <c r="O369" t="str">
        <f ca="1">IF(LEN(L369)&lt;&gt;0,
  IF(OR(LEN($J369)=0,LEN($K369)=0),"세 칸 모두 입력",L369),
IF($M369="삭제","삭제",
IF(OR($M369="지정 장비",$M369="캐릭터 상자 일반등급",$M369="캐릭터 상자 영웅등급",$M369="지정 캐릭터",IF(ISERROR(FIND("지정 캐릭터 LBP",$M369)),0,1),$M369="안 지정 캐릭터 영웅등급"),1,
IF($M369="지정 캐릭터 PP",
  IF(AND(OR($B369=10,$B369=11),$M369=OFFSET($M369,-1,0)),OFFSET(O369,-1,0),
    VLOOKUP($M369,$AP:$BB,MATCH($AX$1,$AP$1:$BB$1,0),0)+INT($E369*(VLOOKUP($M369,$AP:$BB,MATCH($AY$1,$AP$1:$BB$1,0),0)-VLOOKUP($M369,$AP:$BB,MATCH($AX$1,$AP$1:$BB$1,0),0)+1))),
IF(OR($M369="안 지정 캐릭터 PP 일반등급",$M369="안 지정 캐릭터 PP 영웅등급"),
  IF(AND(OR($B369=10,$B369=11),$M369=OFFSET($M369,-1,0)),OFFSET(O369,-1,0),
    VLOOKUP($M369,$AP:$BB,MATCH($AX$1,$AP$1:$BB$1,0),0)+INT($E369*(VLOOKUP($M369,$AP:$BB,MATCH($AY$1,$AP$1:$BB$1,0),0)-VLOOKUP($M369,$AP:$BB,MATCH($AX$1,$AP$1:$BB$1,0),0)+1))),
"그외없음")))))</f>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ca="1">IF(OR(ISNUMBER(N369),N369="삭제",ISBLANK(N369)),"",
IF(LEFT(N369,5)="Equip",IF(MID(N369,7,1)="4","전설",""),
IF(LEFT(N369,5)="Actor",IF(MID(N369,7,1)="2","전설",""),
"그외없음")))</f>
        <v/>
      </c>
      <c r="AA369" t="str">
        <f ca="1">IF(ISBLANK(AB369),"",
VLOOKUP(AB369,OFFSET(INDIRECT("$A:$B"),0,MATCH(AB$1&amp;"_Verify",INDIRECT("$1:$1"),0)-1),2,0)
)</f>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IF(OR(ISNUMBER(AC369),AC369="삭제",ISBLANK(AC369)),"",
IF(LEFT(AC369,5)="Equip",IF(MID(AC369,7,1)="4","전설",""),
IF(LEFT(AC369,5)="Actor",IF(MID(AC369,7,1)="2","전설",""),
"그외없음")))</f>
        <v/>
      </c>
      <c r="AJ369" t="str">
        <f>IF(ISBLANK($AB369),"",
IF(AND($B369&gt;=VLOOKUP($AB369,$AP:$AS,3,0),$B369&lt;=VLOOKUP($AB369,$AP:$AS,4,0)),"","슬롯타입이상"))</f>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ca="1">IF(ROW()=2,AN369,OFFSET(AM369,-1,0)&amp;IF(LEN(AN369)=0,"",","&amp;AN369))</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dy":26,"sl":11},{"dy":27,"sl":11}</v>
      </c>
      <c r="AN369" t="str">
        <f ca="1">IF(AL369&lt;&gt;1,"",
"{"""&amp;A$1&amp;""":"&amp;A369
&amp;","""&amp;B$1&amp;""":"&amp;B369
&amp;IF(LEN(AA369)=0,"",","""&amp;AA$1&amp;""":"""&amp;AA369&amp;"""")
&amp;IF(LEN(AC369)=0,"",","""&amp;AC$1&amp;""":"""&amp;AC369&amp;"""")
&amp;IF(LEN(AD369)=0,"",","""&amp;AD$1&amp;""":"&amp;AD369)
&amp;IF(LEN(AE369)=0,"",","""&amp;AE$1&amp;""":"""&amp;AE369&amp;"""")
&amp;IF(LEN(AF369)=0,"",","""&amp;AF$1&amp;""":"&amp;AF369)
&amp;IF(LEN(AG369)=0,"",","""&amp;AG$1&amp;""":"&amp;AG369)&amp;"}")</f>
        <v>{"dy":27,"sl":11}</v>
      </c>
    </row>
    <row r="370" spans="1:40">
      <c r="A370">
        <v>28</v>
      </c>
      <c r="B370">
        <v>11</v>
      </c>
      <c r="C370">
        <f>IF(B370&lt;=9,0,
IF(B370=10,1,2))</f>
        <v>2</v>
      </c>
      <c r="D370">
        <f ca="1">RAND()</f>
        <v>0.26741530337111186</v>
      </c>
      <c r="E370">
        <f ca="1">RAND()</f>
        <v>4.3115661969491459E-2</v>
      </c>
      <c r="F370">
        <f ca="1">RAND()</f>
        <v>0.93731171294738203</v>
      </c>
      <c r="G370">
        <f ca="1">RAND()</f>
        <v>0.77232755788631702</v>
      </c>
      <c r="H370">
        <f ca="1">RAND()</f>
        <v>0.78805660945613598</v>
      </c>
      <c r="I370">
        <f ca="1">RAND()</f>
        <v>0.19415410296774616</v>
      </c>
      <c r="M370" t="str">
        <f ca="1">IF(LEN(J370)&lt;&gt;0,J370,VLOOKUP(D370+$B370,$BJ:$BK,MATCH($BK$1,$BJ$1:$BK$1,0),1))</f>
        <v>삭제</v>
      </c>
      <c r="N370" t="str">
        <f ca="1">IF(LEN(K370)&lt;&gt;0,
  IF(LEN($J370)=0,"두 칸 모두 입력",
  IF($J370="지정 장비",K370,INDEX($CA:$CA,MATCH(K370,$CB:$CB,0)))),
IF($M370="삭제","삭제",
IF($M370="지정 장비",VLOOKUP($E370,OFFSET($BS:$BV,0,IF($B370=6,1,IF($B370=7,2,0))),MATCH($BV$1,OFFSET($BS$1:$BV$1,0,IF($B370=6,1,IF($B370=7,2,0))),0),1),
IF(OR($M370="캐릭터 상자 일반등급",$M370="캐릭터 상자 영웅등급"),"삭제",
IF(OR($M370="지정 캐릭터",$M370="지정 캐릭터 PP",IF(ISERROR(FIND("지정 캐릭터 LBP",$M370)),0,1)),
  IF(AND(OR($B370=10,$B370=11),$M370=OFFSET($M370,-1,0)),OFFSET(N370,-1,0),VLOOKUP($E370,$BZ:$CA,MATCH($CA$1,$BZ$1:$CA$1,0),1)),
IF(OR($M370="안 지정 캐릭터 영웅등급",$M370="안 지정 캐릭터 PP 일반등급",$M370="안 지정 캐릭터 PP 영웅등급"),
  IF(AND(OR($B370=10,$B370=11),$M370=OFFSET($M370,-1,0)),OFFSET(N370,-1,0),INT($E370*100000)),
"그외없음"))))))</f>
        <v>삭제</v>
      </c>
      <c r="O370" t="str">
        <f ca="1">IF(LEN(L370)&lt;&gt;0,
  IF(OR(LEN($J370)=0,LEN($K370)=0),"세 칸 모두 입력",L370),
IF($M370="삭제","삭제",
IF(OR($M370="지정 장비",$M370="캐릭터 상자 일반등급",$M370="캐릭터 상자 영웅등급",$M370="지정 캐릭터",IF(ISERROR(FIND("지정 캐릭터 LBP",$M370)),0,1),$M370="안 지정 캐릭터 영웅등급"),1,
IF($M370="지정 캐릭터 PP",
  IF(AND(OR($B370=10,$B370=11),$M370=OFFSET($M370,-1,0)),OFFSET(O370,-1,0),
    VLOOKUP($M370,$AP:$BB,MATCH($AX$1,$AP$1:$BB$1,0),0)+INT($E370*(VLOOKUP($M370,$AP:$BB,MATCH($AY$1,$AP$1:$BB$1,0),0)-VLOOKUP($M370,$AP:$BB,MATCH($AX$1,$AP$1:$BB$1,0),0)+1))),
IF(OR($M370="안 지정 캐릭터 PP 일반등급",$M370="안 지정 캐릭터 PP 영웅등급"),
  IF(AND(OR($B370=10,$B370=11),$M370=OFFSET($M370,-1,0)),OFFSET(O370,-1,0),
    VLOOKUP($M370,$AP:$BB,MATCH($AX$1,$AP$1:$BB$1,0),0)+INT($E370*(VLOOKUP($M370,$AP:$BB,MATCH($AY$1,$AP$1:$BB$1,0),0)-VLOOKUP($M370,$AP:$BB,MATCH($AX$1,$AP$1:$BB$1,0),0)+1))),
"그외없음")))))</f>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ca="1">IF(OR(ISNUMBER(N370),N370="삭제",ISBLANK(N370)),"",
IF(LEFT(N370,5)="Equip",IF(MID(N370,7,1)="4","전설",""),
IF(LEFT(N370,5)="Actor",IF(MID(N370,7,1)="2","전설",""),
"그외없음")))</f>
        <v/>
      </c>
      <c r="AA370" t="str">
        <f ca="1">IF(ISBLANK(AB370),"",
VLOOKUP(AB370,OFFSET(INDIRECT("$A:$B"),0,MATCH(AB$1&amp;"_Verify",INDIRECT("$1:$1"),0)-1),2,0)
)</f>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IF(OR(ISNUMBER(AC370),AC370="삭제",ISBLANK(AC370)),"",
IF(LEFT(AC370,5)="Equip",IF(MID(AC370,7,1)="4","전설",""),
IF(LEFT(AC370,5)="Actor",IF(MID(AC370,7,1)="2","전설",""),
"그외없음")))</f>
        <v/>
      </c>
      <c r="AJ370" t="str">
        <f>IF(ISBLANK($AB370),"",
IF(AND($B370&gt;=VLOOKUP($AB370,$AP:$AS,3,0),$B370&lt;=VLOOKUP($AB370,$AP:$AS,4,0)),"","슬롯타입이상"))</f>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ca="1">IF(ROW()=2,AN370,OFFSET(AM370,-1,0)&amp;IF(LEN(AN370)=0,"",","&amp;AN370))</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dy":26,"sl":11},{"dy":27,"sl":11},{"dy":28,"sl":11}</v>
      </c>
      <c r="AN370" t="str">
        <f ca="1">IF(AL370&lt;&gt;1,"",
"{"""&amp;A$1&amp;""":"&amp;A370
&amp;","""&amp;B$1&amp;""":"&amp;B370
&amp;IF(LEN(AA370)=0,"",","""&amp;AA$1&amp;""":"""&amp;AA370&amp;"""")
&amp;IF(LEN(AC370)=0,"",","""&amp;AC$1&amp;""":"""&amp;AC370&amp;"""")
&amp;IF(LEN(AD370)=0,"",","""&amp;AD$1&amp;""":"&amp;AD370)
&amp;IF(LEN(AE370)=0,"",","""&amp;AE$1&amp;""":"""&amp;AE370&amp;"""")
&amp;IF(LEN(AF370)=0,"",","""&amp;AF$1&amp;""":"&amp;AF370)
&amp;IF(LEN(AG370)=0,"",","""&amp;AG$1&amp;""":"&amp;AG370)&amp;"}")</f>
        <v>{"dy":28,"sl":11}</v>
      </c>
    </row>
    <row r="371" spans="1:40">
      <c r="A371">
        <v>29</v>
      </c>
      <c r="B371">
        <v>11</v>
      </c>
      <c r="C371">
        <f>IF(B371&lt;=9,0,
IF(B371=10,1,2))</f>
        <v>2</v>
      </c>
      <c r="D371">
        <f ca="1">RAND()</f>
        <v>0.49248372802308171</v>
      </c>
      <c r="E371">
        <f ca="1">RAND()</f>
        <v>0.34327455299023779</v>
      </c>
      <c r="F371">
        <f ca="1">RAND()</f>
        <v>0.94879566987226294</v>
      </c>
      <c r="G371">
        <f ca="1">RAND()</f>
        <v>0.7087333677867218</v>
      </c>
      <c r="H371">
        <f ca="1">RAND()</f>
        <v>0.98836934092085715</v>
      </c>
      <c r="I371">
        <f ca="1">RAND()</f>
        <v>0.14132408459189105</v>
      </c>
      <c r="M371" t="str">
        <f ca="1">IF(LEN(J371)&lt;&gt;0,J371,VLOOKUP(D371+$B371,$BJ:$BK,MATCH($BK$1,$BJ$1:$BK$1,0),1))</f>
        <v>삭제</v>
      </c>
      <c r="N371" t="str">
        <f ca="1">IF(LEN(K371)&lt;&gt;0,
  IF(LEN($J371)=0,"두 칸 모두 입력",
  IF($J371="지정 장비",K371,INDEX($CA:$CA,MATCH(K371,$CB:$CB,0)))),
IF($M371="삭제","삭제",
IF($M371="지정 장비",VLOOKUP($E371,OFFSET($BS:$BV,0,IF($B371=6,1,IF($B371=7,2,0))),MATCH($BV$1,OFFSET($BS$1:$BV$1,0,IF($B371=6,1,IF($B371=7,2,0))),0),1),
IF(OR($M371="캐릭터 상자 일반등급",$M371="캐릭터 상자 영웅등급"),"삭제",
IF(OR($M371="지정 캐릭터",$M371="지정 캐릭터 PP",IF(ISERROR(FIND("지정 캐릭터 LBP",$M371)),0,1)),
  IF(AND(OR($B371=10,$B371=11),$M371=OFFSET($M371,-1,0)),OFFSET(N371,-1,0),VLOOKUP($E371,$BZ:$CA,MATCH($CA$1,$BZ$1:$CA$1,0),1)),
IF(OR($M371="안 지정 캐릭터 영웅등급",$M371="안 지정 캐릭터 PP 일반등급",$M371="안 지정 캐릭터 PP 영웅등급"),
  IF(AND(OR($B371=10,$B371=11),$M371=OFFSET($M371,-1,0)),OFFSET(N371,-1,0),INT($E371*100000)),
"그외없음"))))))</f>
        <v>삭제</v>
      </c>
      <c r="O371" t="str">
        <f ca="1">IF(LEN(L371)&lt;&gt;0,
  IF(OR(LEN($J371)=0,LEN($K371)=0),"세 칸 모두 입력",L371),
IF($M371="삭제","삭제",
IF(OR($M371="지정 장비",$M371="캐릭터 상자 일반등급",$M371="캐릭터 상자 영웅등급",$M371="지정 캐릭터",IF(ISERROR(FIND("지정 캐릭터 LBP",$M371)),0,1),$M371="안 지정 캐릭터 영웅등급"),1,
IF($M371="지정 캐릭터 PP",
  IF(AND(OR($B371=10,$B371=11),$M371=OFFSET($M371,-1,0)),OFFSET(O371,-1,0),
    VLOOKUP($M371,$AP:$BB,MATCH($AX$1,$AP$1:$BB$1,0),0)+INT($E371*(VLOOKUP($M371,$AP:$BB,MATCH($AY$1,$AP$1:$BB$1,0),0)-VLOOKUP($M371,$AP:$BB,MATCH($AX$1,$AP$1:$BB$1,0),0)+1))),
IF(OR($M371="안 지정 캐릭터 PP 일반등급",$M371="안 지정 캐릭터 PP 영웅등급"),
  IF(AND(OR($B371=10,$B371=11),$M371=OFFSET($M371,-1,0)),OFFSET(O371,-1,0),
    VLOOKUP($M371,$AP:$BB,MATCH($AX$1,$AP$1:$BB$1,0),0)+INT($E371*(VLOOKUP($M371,$AP:$BB,MATCH($AY$1,$AP$1:$BB$1,0),0)-VLOOKUP($M371,$AP:$BB,MATCH($AX$1,$AP$1:$BB$1,0),0)+1))),
"그외없음")))))</f>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ca="1">IF(OR(ISNUMBER(N371),N371="삭제",ISBLANK(N371)),"",
IF(LEFT(N371,5)="Equip",IF(MID(N371,7,1)="4","전설",""),
IF(LEFT(N371,5)="Actor",IF(MID(N371,7,1)="2","전설",""),
"그외없음")))</f>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IF(OR(ISNUMBER(AC371),AC371="삭제",ISBLANK(AC371)),"",
IF(LEFT(AC371,5)="Equip",IF(MID(AC371,7,1)="4","전설",""),
IF(LEFT(AC371,5)="Actor",IF(MID(AC371,7,1)="2","전설",""),
"그외없음")))</f>
        <v/>
      </c>
      <c r="AJ371" t="str">
        <f>IF(ISBLANK($AB371),"",
IF(AND($B371&gt;=VLOOKUP($AB371,$AP:$AS,3,0),$B371&lt;=VLOOKUP($AB371,$AP:$AS,4,0)),"","슬롯타입이상"))</f>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ca="1">IF(ROW()=2,AN371,OFFSET(AM371,-1,0)&amp;IF(LEN(AN371)=0,"",","&amp;AN371))</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dy":26,"sl":11},{"dy":27,"sl":11},{"dy":28,"sl":11},{"dy":29,"sl":11}</v>
      </c>
      <c r="AN371" t="str">
        <f>IF(AL371&lt;&gt;1,"",
"{"""&amp;A$1&amp;""":"&amp;A371
&amp;","""&amp;B$1&amp;""":"&amp;B371
&amp;IF(LEN(AA371)=0,"",","""&amp;AA$1&amp;""":"""&amp;AA371&amp;"""")
&amp;IF(LEN(AC371)=0,"",","""&amp;AC$1&amp;""":"""&amp;AC371&amp;"""")
&amp;IF(LEN(AD371)=0,"",","""&amp;AD$1&amp;""":"&amp;AD371)
&amp;IF(LEN(AE371)=0,"",","""&amp;AE$1&amp;""":"""&amp;AE371&amp;"""")
&amp;IF(LEN(AF371)=0,"",","""&amp;AF$1&amp;""":"&amp;AF371)
&amp;IF(LEN(AG371)=0,"",","""&amp;AG$1&amp;""":"&amp;AG371)&amp;"}")</f>
        <v>{"dy":29,"sl":11}</v>
      </c>
    </row>
    <row r="372" spans="1:40">
      <c r="A372">
        <v>30</v>
      </c>
      <c r="B372">
        <v>11</v>
      </c>
      <c r="C372">
        <f>IF(B372&lt;=9,0,
IF(B372=10,1,2))</f>
        <v>2</v>
      </c>
      <c r="D372">
        <f ca="1">RAND()</f>
        <v>0.9669342185660198</v>
      </c>
      <c r="E372">
        <f ca="1">RAND()</f>
        <v>0.39067103388788493</v>
      </c>
      <c r="F372">
        <f ca="1">RAND()</f>
        <v>0.21410044090824576</v>
      </c>
      <c r="G372">
        <f ca="1">RAND()</f>
        <v>0.33666706414665226</v>
      </c>
      <c r="H372">
        <f ca="1">RAND()</f>
        <v>0.46874972403470994</v>
      </c>
      <c r="I372">
        <f ca="1">RAND()</f>
        <v>0.13568722150281665</v>
      </c>
      <c r="M372" t="str">
        <f ca="1">IF(LEN(J372)&lt;&gt;0,J372,VLOOKUP(D372+$B372,$BJ:$BK,MATCH($BK$1,$BJ$1:$BK$1,0),1))</f>
        <v>삭제</v>
      </c>
      <c r="N372" t="str">
        <f ca="1">IF(LEN(K372)&lt;&gt;0,
  IF(LEN($J372)=0,"두 칸 모두 입력",
  IF($J372="지정 장비",K372,INDEX($CA:$CA,MATCH(K372,$CB:$CB,0)))),
IF($M372="삭제","삭제",
IF($M372="지정 장비",VLOOKUP($E372,OFFSET($BS:$BV,0,IF($B372=6,1,IF($B372=7,2,0))),MATCH($BV$1,OFFSET($BS$1:$BV$1,0,IF($B372=6,1,IF($B372=7,2,0))),0),1),
IF(OR($M372="캐릭터 상자 일반등급",$M372="캐릭터 상자 영웅등급"),"삭제",
IF(OR($M372="지정 캐릭터",$M372="지정 캐릭터 PP",IF(ISERROR(FIND("지정 캐릭터 LBP",$M372)),0,1)),
  IF(AND(OR($B372=10,$B372=11),$M372=OFFSET($M372,-1,0)),OFFSET(N372,-1,0),VLOOKUP($E372,$BZ:$CA,MATCH($CA$1,$BZ$1:$CA$1,0),1)),
IF(OR($M372="안 지정 캐릭터 영웅등급",$M372="안 지정 캐릭터 PP 일반등급",$M372="안 지정 캐릭터 PP 영웅등급"),
  IF(AND(OR($B372=10,$B372=11),$M372=OFFSET($M372,-1,0)),OFFSET(N372,-1,0),INT($E372*100000)),
"그외없음"))))))</f>
        <v>삭제</v>
      </c>
      <c r="O372" t="str">
        <f ca="1">IF(LEN(L372)&lt;&gt;0,
  IF(OR(LEN($J372)=0,LEN($K372)=0),"세 칸 모두 입력",L372),
IF($M372="삭제","삭제",
IF(OR($M372="지정 장비",$M372="캐릭터 상자 일반등급",$M372="캐릭터 상자 영웅등급",$M372="지정 캐릭터",IF(ISERROR(FIND("지정 캐릭터 LBP",$M372)),0,1),$M372="안 지정 캐릭터 영웅등급"),1,
IF($M372="지정 캐릭터 PP",
  IF(AND(OR($B372=10,$B372=11),$M372=OFFSET($M372,-1,0)),OFFSET(O372,-1,0),
    VLOOKUP($M372,$AP:$BB,MATCH($AX$1,$AP$1:$BB$1,0),0)+INT($E372*(VLOOKUP($M372,$AP:$BB,MATCH($AY$1,$AP$1:$BB$1,0),0)-VLOOKUP($M372,$AP:$BB,MATCH($AX$1,$AP$1:$BB$1,0),0)+1))),
IF(OR($M372="안 지정 캐릭터 PP 일반등급",$M372="안 지정 캐릭터 PP 영웅등급"),
  IF(AND(OR($B372=10,$B372=11),$M372=OFFSET($M372,-1,0)),OFFSET(O372,-1,0),
    VLOOKUP($M372,$AP:$BB,MATCH($AX$1,$AP$1:$BB$1,0),0)+INT($E372*(VLOOKUP($M372,$AP:$BB,MATCH($AY$1,$AP$1:$BB$1,0),0)-VLOOKUP($M372,$AP:$BB,MATCH($AX$1,$AP$1:$BB$1,0),0)+1))),
"그외없음")))))</f>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ca="1">IF(OR(ISNUMBER(N372),N372="삭제",ISBLANK(N372)),"",
IF(LEFT(N372,5)="Equip",IF(MID(N372,7,1)="4","전설",""),
IF(LEFT(N372,5)="Actor",IF(MID(N372,7,1)="2","전설",""),
"그외없음")))</f>
        <v/>
      </c>
      <c r="AA372" t="str">
        <f ca="1">IF(ISBLANK(AB372),"",
VLOOKUP(AB372,OFFSET(INDIRECT("$A:$B"),0,MATCH(AB$1&amp;"_Verify",INDIRECT("$1:$1"),0)-1),2,0)
)</f>
        <v>fl3</v>
      </c>
      <c r="AB372" t="s">
        <v>89</v>
      </c>
      <c r="AC372" t="s">
        <v>466</v>
      </c>
      <c r="AD372">
        <v>1</v>
      </c>
      <c r="AE372" t="s">
        <v>129</v>
      </c>
      <c r="AF372">
        <v>230</v>
      </c>
      <c r="AG372">
        <v>129</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IF(OR(ISNUMBER(AC372),AC372="삭제",ISBLANK(AC372)),"",
IF(LEFT(AC372,5)="Equip",IF(MID(AC372,7,1)="4","전설",""),
IF(LEFT(AC372,5)="Actor",IF(MID(AC372,7,1)="2","전설",""),
"그외없음")))</f>
        <v/>
      </c>
      <c r="AJ372" t="str">
        <f>IF(ISBLANK($AB372),"",
IF(AND($B372&gt;=VLOOKUP($AB372,$AP:$AS,3,0),$B372&lt;=VLOOKUP($AB372,$AP:$AS,4,0)),"","슬롯타입이상"))</f>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테이슨</v>
      </c>
      <c r="AL372">
        <v>1</v>
      </c>
      <c r="AM372" t="str">
        <f ca="1">IF(ROW()=2,AN372,OFFSET(AM372,-1,0)&amp;IF(LEN(AN372)=0,"",","&amp;AN372))</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dy":26,"sl":11},{"dy":27,"sl":11},{"dy":28,"sl":11},{"dy":29,"sl":11},{"dy":30,"sl":11,"tp":"fl3","vl":"Actor1108","cn":1,"pt":"DI","pp":230,"pr":129}</v>
      </c>
      <c r="AN372" t="str">
        <f ca="1">IF(AL372&lt;&gt;1,"",
"{"""&amp;A$1&amp;""":"&amp;A372
&amp;","""&amp;B$1&amp;""":"&amp;B372
&amp;IF(LEN(AA372)=0,"",","""&amp;AA$1&amp;""":"""&amp;AA372&amp;"""")
&amp;IF(LEN(AC372)=0,"",","""&amp;AC$1&amp;""":"""&amp;AC372&amp;"""")
&amp;IF(LEN(AD372)=0,"",","""&amp;AD$1&amp;""":"&amp;AD372)
&amp;IF(LEN(AE372)=0,"",","""&amp;AE$1&amp;""":"""&amp;AE372&amp;"""")
&amp;IF(LEN(AF372)=0,"",","""&amp;AF$1&amp;""":"&amp;AF372)
&amp;IF(LEN(AG372)=0,"",","""&amp;AG$1&amp;""":"&amp;AG372)&amp;"}")</f>
        <v>{"dy":30,"sl":11,"tp":"fl3","vl":"Actor1108","cn":1,"pt":"DI","pp":230,"pr":129}</v>
      </c>
    </row>
    <row r="373" spans="1:40">
      <c r="A373">
        <v>31</v>
      </c>
      <c r="B373">
        <v>11</v>
      </c>
      <c r="C373">
        <f>IF(B373&lt;=9,0,
IF(B373=10,1,2))</f>
        <v>2</v>
      </c>
      <c r="D373">
        <f ca="1">RAND()</f>
        <v>0.84822084629070982</v>
      </c>
      <c r="E373">
        <f ca="1">RAND()</f>
        <v>0.85285172758645644</v>
      </c>
      <c r="F373">
        <f ca="1">RAND()</f>
        <v>0.30669524775015067</v>
      </c>
      <c r="G373">
        <f ca="1">RAND()</f>
        <v>0.51967300470389277</v>
      </c>
      <c r="H373">
        <f ca="1">RAND()</f>
        <v>0.34196355002549672</v>
      </c>
      <c r="I373">
        <f ca="1">RAND()</f>
        <v>0.50558199390094749</v>
      </c>
      <c r="M373" t="str">
        <f ca="1">IF(LEN(J373)&lt;&gt;0,J373,VLOOKUP(D373+$B373,$BJ:$BK,MATCH($BK$1,$BJ$1:$BK$1,0),1))</f>
        <v>삭제</v>
      </c>
      <c r="N373" t="str">
        <f ca="1">IF(LEN(K373)&lt;&gt;0,
  IF(LEN($J373)=0,"두 칸 모두 입력",
  IF($J373="지정 장비",K373,INDEX($CA:$CA,MATCH(K373,$CB:$CB,0)))),
IF($M373="삭제","삭제",
IF($M373="지정 장비",VLOOKUP($E373,OFFSET($BS:$BV,0,IF($B373=6,1,IF($B373=7,2,0))),MATCH($BV$1,OFFSET($BS$1:$BV$1,0,IF($B373=6,1,IF($B373=7,2,0))),0),1),
IF(OR($M373="캐릭터 상자 일반등급",$M373="캐릭터 상자 영웅등급"),"삭제",
IF(OR($M373="지정 캐릭터",$M373="지정 캐릭터 PP",IF(ISERROR(FIND("지정 캐릭터 LBP",$M373)),0,1)),
  IF(AND(OR($B373=10,$B373=11),$M373=OFFSET($M373,-1,0)),OFFSET(N373,-1,0),VLOOKUP($E373,$BZ:$CA,MATCH($CA$1,$BZ$1:$CA$1,0),1)),
IF(OR($M373="안 지정 캐릭터 영웅등급",$M373="안 지정 캐릭터 PP 일반등급",$M373="안 지정 캐릭터 PP 영웅등급"),
  IF(AND(OR($B373=10,$B373=11),$M373=OFFSET($M373,-1,0)),OFFSET(N373,-1,0),INT($E373*100000)),
"그외없음"))))))</f>
        <v>삭제</v>
      </c>
      <c r="O373" t="str">
        <f ca="1">IF(LEN(L373)&lt;&gt;0,
  IF(OR(LEN($J373)=0,LEN($K373)=0),"세 칸 모두 입력",L373),
IF($M373="삭제","삭제",
IF(OR($M373="지정 장비",$M373="캐릭터 상자 일반등급",$M373="캐릭터 상자 영웅등급",$M373="지정 캐릭터",IF(ISERROR(FIND("지정 캐릭터 LBP",$M373)),0,1),$M373="안 지정 캐릭터 영웅등급"),1,
IF($M373="지정 캐릭터 PP",
  IF(AND(OR($B373=10,$B373=11),$M373=OFFSET($M373,-1,0)),OFFSET(O373,-1,0),
    VLOOKUP($M373,$AP:$BB,MATCH($AX$1,$AP$1:$BB$1,0),0)+INT($E373*(VLOOKUP($M373,$AP:$BB,MATCH($AY$1,$AP$1:$BB$1,0),0)-VLOOKUP($M373,$AP:$BB,MATCH($AX$1,$AP$1:$BB$1,0),0)+1))),
IF(OR($M373="안 지정 캐릭터 PP 일반등급",$M373="안 지정 캐릭터 PP 영웅등급"),
  IF(AND(OR($B373=10,$B373=11),$M373=OFFSET($M373,-1,0)),OFFSET(O373,-1,0),
    VLOOKUP($M373,$AP:$BB,MATCH($AX$1,$AP$1:$BB$1,0),0)+INT($E373*(VLOOKUP($M373,$AP:$BB,MATCH($AY$1,$AP$1:$BB$1,0),0)-VLOOKUP($M373,$AP:$BB,MATCH($AX$1,$AP$1:$BB$1,0),0)+1))),
"그외없음")))))</f>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ca="1">IF(OR(ISNUMBER(N373),N373="삭제",ISBLANK(N373)),"",
IF(LEFT(N373,5)="Equip",IF(MID(N373,7,1)="4","전설",""),
IF(LEFT(N373,5)="Actor",IF(MID(N373,7,1)="2","전설",""),
"그외없음")))</f>
        <v/>
      </c>
      <c r="AA373" t="str">
        <f ca="1">IF(ISBLANK(AB373),"",
VLOOKUP(AB373,OFFSET(INDIRECT("$A:$B"),0,MATCH(AB$1&amp;"_Verify",INDIRECT("$1:$1"),0)-1),2,0)
)</f>
        <v>fl3</v>
      </c>
      <c r="AB373" t="s">
        <v>89</v>
      </c>
      <c r="AC373" t="s">
        <v>466</v>
      </c>
      <c r="AD373">
        <v>1</v>
      </c>
      <c r="AE373" t="s">
        <v>129</v>
      </c>
      <c r="AF373">
        <v>230</v>
      </c>
      <c r="AG373">
        <v>129</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IF(OR(ISNUMBER(AC373),AC373="삭제",ISBLANK(AC373)),"",
IF(LEFT(AC373,5)="Equip",IF(MID(AC373,7,1)="4","전설",""),
IF(LEFT(AC373,5)="Actor",IF(MID(AC373,7,1)="2","전설",""),
"그외없음")))</f>
        <v/>
      </c>
      <c r="AJ373" t="str">
        <f>IF(ISBLANK($AB373),"",
IF(AND($B373&gt;=VLOOKUP($AB373,$AP:$AS,3,0),$B373&lt;=VLOOKUP($AB373,$AP:$AS,4,0)),"","슬롯타입이상"))</f>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테이슨</v>
      </c>
      <c r="AL373">
        <v>1</v>
      </c>
      <c r="AM373" t="str">
        <f ca="1">IF(ROW()=2,AN373,OFFSET(AM373,-1,0)&amp;IF(LEN(AN373)=0,"",","&amp;AN373))</f>
        <v>{"dy":1,"sl":0,"tp":"upn","vl":"45765","cn":14,"pt":"GO","pr":4200},{"dy":1,"sl":1,"tp":"fe","vl":"Equip2402","cn":1,"pt":"DI","pp":199,"pr":109},{"dy":1,"sl":2,"tp":"upn","vl":"56326","cn":5,"pt":"GO","pr":1500},{"dy":1,"sl":3,"tp":"fe","vl":"Equip3402","cn":1,"pt":"DI","pp":219,"pr":139},{"dy":1,"sl":4,"tp":"uph","vl":"71037","cn":10,"pt":"GO","pr":3000},{"dy":1,"sl":5,"tp":"fe","vl":"Equip6001","cn":1,"pt":"GO","pr":2200},{"dy":1,"sl":6,"tp":"fe","vl":"Equip7002","cn":1,"pt":"GO","pr":1900},{"dy":1,"sl":7,"tp":"fe","vl":"Equip4401","cn":1,"pt":"DI","pp":189,"pr":99},{"dy":1,"sl":8},{"dy":1,"sl":9},{"dy":2,"sl":0,"tp":"fe","vl":"Equip1202","cn":1,"pt":"GO","pr":3300},{"dy":2,"sl":1,"tp":"upn","vl":"19736","cn":5,"pt":"GO","pr":1500},{"dy":2,"sl":2,"tp":"fe","vl":"Equip4002","cn":1,"pt":"GO","pr":600},{"dy":2,"sl":3,"tp":"uph","vl":"84285","cn":8,"pt":"GO","pr":2400},{"dy":2,"sl":4,"tp":"fe","vl":"Equip5202","cn":1,"pt":"GO","pr":3400},{"dy":2,"sl":5,"tp":"upn","vl":"70223","cn":12,"pt":"GO","pr":3600},{"dy":2,"sl":6,"tp":"fe","vl":"Equip6202","cn":1,"pt":"GO","pr":9900},{"dy":2,"sl":7,"tp":"fe","vl":"Equip7102","cn":1,"pt":"GO","pr":3700},{"dy":2,"sl":8,"tp":"fl2","vl":"Actor1109","cn":1,"pt":"DI","pp":190,"pr":99},{"dy":2,"sl":9,"tp":"fl3","vl":"Actor1109","cn":1,"pt":"DI","pp":240,"pr":129},{"dy":3,"sl":0,"tp":"upn","vl":"63751","cn":9,"pt":"GO","pr":2700},{"dy":3,"sl":1,"tp":"fe","vl":"Equip0101","cn":1,"pt":"GO","pr":1400},{"dy":3,"sl":2,"tp":"fe","vl":"Equip5302","cn":1,"pt":"DI","pr":10},{"dy":3,"sl":3,"tp":"fe","vl":"Equip3001","cn":1,"pt":"GO","pr":800},{"dy":3,"sl":4,"tp":"upn","vl":"84568","cn":14,"pt":"DI","pr":3},{"dy":3,"sl":5,"tp":"fe","vl":"Equip7002","cn":1,"pt":"GO","pr":2000},{"dy":3,"sl":6,"tp":"uph","vl":"30136","cn":4,"pt":"GO","pr":1200},{"dy":3,"sl":7,"tp":"fe","vl":"Equip6102","cn":1,"pt":"GO","pr":3500},{"dy":3,"sl":8},{"dy":3,"sl":9},{"dy":4,"sl":0,"tp":"fe","vl":"Equip0001","cn":1,"pt":"GO","pr":700},{"dy":4,"sl":1,"tp":"upn","vl":"17107","cn":7,"pt":"GO","pr":2100},{"dy":4,"sl":2,"tp":"fe","vl":"Equip2301","cn":1,"pt":"GO","pr":7600},{"dy":4,"sl":3,"tp":"upn","vl":"43231","cn":6,"pt":"GO","pr":1800},{"dy":4,"sl":4,"tp":"fe","vl":"Equip5201","cn":1,"pt":"GO","pr":2900},{"dy":4,"sl":5,"tp":"uph","vl":"26542","cn":10,"pt":"GO","pr":3000},{"dy":4,"sl":6,"tp":"fe","vl":"Equip7101","cn":1,"pt":"GO","pr":3200},{"dy":4,"sl":7,"tp":"fe","vl":"Equip6002","cn":1,"pt":"GO","pr":1900},{"dy":4,"sl":8},{"dy":4,"sl":9},{"dy":5,"sl":0,"tp":"fe","vl":"Equip3001","cn":1,"pt":"GO","pr":700},{"dy":5,"sl":1,"tp":"fe","vl":"Equip2202","cn":1,"pt":"GO","pr":3100},{"dy":5,"sl":2,"tp":"upn","vl":"47314","cn":8,"pt":"GO","pr":2400},{"dy":5,"sl":3,"tp":"fe","vl":"Equip3401","cn":1,"pt":"DI","pp":169,"pr":59},{"dy":5,"sl":4,"tp":"fe","vl":"Equip0301","cn":1,"pt":"GO","pr":800},{"dy":5,"sl":5,"tp":"uph","vl":"78860","cn":5,"pt":"GO","pr":1500},{"dy":5,"sl":6,"tp":"uph","vl":"68754","cn":13,"pt":"DI","pr":3},{"dy":5,"sl":7,"tp":"fe","vl":"Equip6102","cn":1,"pt":"GO","pr":3800},{"dy":5,"sl":8},{"dy":5,"sl":9},{"dy":6,"sl":0,"tp":"upn","vl":"24549","cn":6,"pt":"GO","pr":1800},{"dy":6,"sl":1,"tp":"fe","vl":"Equip2301","cn":1,"pt":"GO","pr":7000},{"dy":6,"sl":2,"tp":"fe","vl":"Equip1202","cn":1,"pt":"GO","pr":2500},{"dy":6,"sl":3,"tp":"upn","vl":"16437","cn":14,"pt":"DI","pr":2},{"dy":6,"sl":4,"tp":"fe","vl":"Equip5102","cn":1,"pt":"GO","pr":1300},{"dy":6,"sl":5,"tp":"fe","vl":"Equip3302","cn":1,"pt":"GO","pr":7200},{"dy":6,"sl":6,"tp":"uph","vl":"78038","cn":7,"pt":"GO","pr":2100},{"dy":6,"sl":7,"tp":"fe","vl":"Equip8102","cn":1,"pt":"GO","pr":7700},{"dy":6,"sl":8},{"dy":6,"sl":9},{"dy":7,"sl":0,"tp":"fe","vl":"Equip3202","cn":1,"pt":"DI","pr":5},{"dy":7,"sl":1,"tp":"upn","vl":"41576","cn":6,"pt":"GO","pr":1800},{"dy":7,"sl":2,"tp":"upn","vl":"84367","cn":13,"pt":"GO","pr":3900},{"dy":7,"sl":3,"tp":"fe","vl":"Equip2001","cn":1,"pt":"GO","pr":800},{"dy":7,"sl":4,"tp":"fe","vl":"Equip4001","cn":1,"pt":"GO","pr":900},{"dy":7,"sl":5,"tp":"fe","vl":"Equip1002","cn":1,"pt":"GO","pr":700},{"dy":7,"sl":6,"tp":"fe","vl":"Equip6201","cn":1,"pt":"DI","pr":15},{"dy":7,"sl":7,"tp":"uph","vl":"30128","cn":10,"pt":"GO","pr":3000},{"dy":7,"sl":8,"tp":"fl5","vl":"Actor0030","cn":1,"pt":"DI","pp":80,"pr":49},{"dy":7,"sl":9,"tp":"fl6","vl":"Actor0030","cn":1,"pt":"DI","pp":80,"pr":49},{"dy":8,"sl":0,"tp":"upn","vl":"48090","cn":7,"pt":"GO","pr":2100},{"dy":8,"sl":1,"tp":"fe","vl":"Equip4301","cn":1,"pt":"GO","pr":7000},{"dy":8,"sl":2,"tp":"fe","vl":"Equip2002","cn":1,"pt":"GO","pr":600},{"dy":8,"sl":3,"tp":"fe","vl":"Equip5102","cn":1,"pt":"GO","pr":1300},{"dy":8,"sl":4,"tp":"uph","vl":"56233","cn":11,"pt":"DI","pr":3},{"dy":8,"sl":5,"tp":"fe","vl":"Equip2301","cn":1,"pt":"GO","pr":7300},{"dy":8,"sl":6,"tp":"uph","vl":"19503","cn":9,"pt":"GO","pr":2700},{"dy":8,"sl":7,"tp":"fe","vl":"Equip8201","cn":1,"pt":"GO","pr":29300},{"dy":8,"sl":8},{"dy":8,"sl":9},{"dy":9,"sl":0,"tp":"fe","vl":"Equip6001","cn":1,"pt":"GO","pr":1900},{"dy":9,"sl":1,"tp":"upn","vl":"36063","cn":11,"pt":"GO","pr":3300},{"dy":9,"sl":2,"tp":"fe","vl":"Equip5202","cn":1,"pt":"GO","pr":3400},{"dy":9,"sl":3,"tp":"fe","vl":"Equip0401","cn":1,"pt":"DI","pp":129,"pr":39},{"dy":9,"sl":4,"tp":"fe","vl":"Equip1301","cn":1,"pt":"DI","pr":11},{"dy":9,"sl":5,"tp":"upn","vl":"64661","cn":6,"pt":"GO","pr":1800},{"dy":9,"sl":6,"tp":"fe","vl":"Equip8202","cn":1,"pt":"GO","pr":29300},{"dy":9,"sl":7,"tp":"uph","vl":"80489","cn":14,"pt":"GO","pr":4200},{"dy":9,"sl":8,"tp":"fl1","vl":"Actor3114","cn":1,"pt":"DI","pp":209,"pr":109},{"dy":9,"sl":9,"tp":"fl1","vl":"Actor0125","cn":1,"pt":"DI","pp":219,"pr":119},{"dy":10,"sl":0,"tp":"fe","vl":"Equip2002","cn":1,"pt":"GO","pr":900},{"dy":10,"sl":1,"tp":"fe","vl":"Equip4101","cn":1,"pt":"GO","pr":1200},{"dy":10,"sl":2,"tp":"upn","vl":"25208","cn":10,"pt":"GO","pr":3000},{"dy":10,"sl":3,"tp":"fe","vl":"Equip0301","cn":1,"pt":"GO","pr":7900},{"dy":10,"sl":4,"tp":"upn","vl":"56571","cn":4,"pt":"GO","pr":1200},{"dy":10,"sl":5,"tp":"fe","vl":"Equip3201","cn":1,"pt":"GO","pr":3300},{"dy":10,"sl":6,"tp":"uph","vl":"36875","cn":9,"pt":"GO","pr":2700},{"dy":10,"sl":7,"tp":"fe","vl":"Equip6302","cn":1,"pt":"GO","pr":22300},{"dy":10,"sl":8},{"dy":10,"sl":9},{"dy":11,"sl":0,"tp":"fe","vl":"Equip0101","cn":1,"pt":"GO","pr":1500},{"dy":11,"sl":1,"tp":"uph","vl":"28914","cn":11,"pt":"DI","pr":3},{"dy":11,"sl":2,"tp":"fe","vl":"Equip1001","cn":1,"pt":"GO","pr":700},{"dy":11,"sl":3,"tp":"fe","vl":"Equip5102","cn":1,"pt":"GO","pr":1300},{"dy":11,"sl":4,"tp":"upn","vl":"71752","cn":6,"pt":"GO","pr":1800},{"dy":11,"sl":5,"tp":"fe","vl":"Equip6001","cn":1,"pt":"GO","pr":2300},{"dy":11,"sl":6,"tp":"fe","vl":"Equip7101","cn":1,"pt":"GO","pr":3200},{"dy":11,"sl":7,"tp":"uph","vl":"50496","cn":9,"pt":"GO","pr":2700},{"dy":11,"sl":8},{"dy":11,"sl":9},{"dy":12,"sl":0,"tp":"upn","vl":"42969","cn":5,"pt":"GO","pr":1500},{"dy":12,"sl":1,"tp":"fe","vl":"Equip3101","cn":1,"pt":"GO","pr":1200},{"dy":12,"sl":2,"tp":"upn","vl":"29697","cn":8,"pt":"GO","pr":2400},{"dy":12,"sl":3,"tp":"fe","vl":"Equip2301","cn":1,"pt":"GO","pr":7600},{"dy":12,"sl":4,"tp":"uph","vl":"59726","cn":13,"pt":"DI","pr":3},{"dy":12,"sl":5,"tp":"fe","vl":"Equip6101","cn":1,"pt":"GO","pr":3100},{"dy":12,"sl":6,"tp":"fe","vl":"Equip7201","cn":1,"pt":"GO","pr":9600},{"dy":12,"sl":7,"tp":"fe","vl":"Equip8001","cn":1,"pt":"GO","pr":5300},{"dy":12,"sl":8,"tp":"fl1","vl":"Actor0104","cn":1,"pt":"DI","pp":209,"pr":109},{"dy":12,"sl":9,"tp":"fl1","vl":"Actor3117","cn":1,"pt":"DI","pp":219,"pr":119},{"dy":13,"sl":0,"tp":"fe","vl":"Equip3001","cn":1,"pt":"GO","pr":800},{"dy":13,"sl":1,"tp":"fe","vl":"Equip1402","cn":1,"pt":"DI","pp":189,"pr":59},{"dy":13,"sl":2,"tp":"fe","vl":"Equip0302","cn":1,"pt":"DI","pr":10},{"dy":13,"sl":3,"tp":"upn","vl":"19794","cn":5,"pt":"GO","pr":1500},{"dy":13,"sl":4,"tp":"fe","vl":"Equip7102","cn":1,"pt":"GO","pr":3300},{"dy":13,"sl":5,"tp":"uph","vl":"22663","cn":7,"pt":"GO","pr":2100},{"dy":13,"sl":6,"tp":"upn","vl":"38454","cn":10,"pt":"GO","pr":3000},{"dy":13,"sl":7,"tp":"uph","vl":"85071","cn":12,"pt":"GO","pr":3600},{"dy":13,"sl":8},{"dy":13,"sl":9},{"dy":14,"sl":0,"tp":"uph","vl":"84704","cn":5,"pt":"GO","pr":1500},{"dy":14,"sl":1,"tp":"fe","vl":"Equip1001","cn":1,"pt":"GO","pr":800},{"dy":14,"sl":2,"tp":"upn","vl":"33450","cn":11,"pt":"GO","pr":3300},{"dy":14,"sl":3,"tp":"fe","vl":"Equip1202","cn":1,"pt":"GO","pr":3100},{"dy":14,"sl":4,"tp":"fe","vl":"Equip0101","cn":1,"pt":"GO","pr":1200},{"dy":14,"sl":5,"tp":"fe","vl":"Equip4201","cn":1,"pt":"GO","pr":3300},{"dy":14,"sl":6,"tp":"uph","vl":"84504","cn":14,"pt":"GO","pr":4200},{"dy":14,"sl":7,"tp":"fe","vl":"Equip8002","cn":1,"pt":"GO","pr":5100},{"dy":14,"sl":8},{"dy":14,"sl":9},{"dy":15,"sl":0,"tp":"fe","vl":"Equip0102","cn":1,"pt":"GO","pr":1100},{"dy":15,"sl":1,"tp":"upn","vl":"69684","cn":12,"pt":"GO","pr":3600},{"dy":15,"sl":2,"tp":"fe","vl":"Equip1302","cn":1,"pt":"GO","pr":7400},{"dy":15,"sl":3,"tp":"upn","vl":"48810","cn":3,"pt":"GO","pr":900},{"dy":15,"sl":4,"tp":"fe","vl":"Equip3002","cn":1,"pt":"GO","pr":800},{"dy":15,"sl":5,"tp":"uph","vl":"70085","cn":10,"pt":"GO","pr":3000},{"dy":15,"sl":6,"tp":"fe","vl":"Equip7301","cn":1,"pt":"GO","pr":22400},{"dy":15,"sl":7,"tp":"fe","vl":"Equip8101","cn":1,"pt":"GO","pr":7800},{"dy":15,"sl":8,"tp":"fl5","vl":"Actor3021","cn":1,"pt":"DI","pp":80,"pr":49},{"dy":15,"sl":9,"tp":"fl6","vl":"Actor3021","cn":1,"pt":"DI","pp":80,"pr":49},{"dy":16,"sl":0,"tp":"fe","vl":"Equip2201","cn":1,"pt":"GO","pr":3400},{"dy":16,"sl":1,"tp":"fe","vl":"Equip3101","cn":1,"pt":"GO","pr":1200},{"dy":16,"sl":2,"tp":"upn","vl":"11315","cn":11,"pt":"DI","pr":3},{"dy":16,"sl":3,"tp":"fe","vl":"Equip2401","cn":1,"pt":"DI","pp":159,"pr":99},{"dy":16,"sl":4,"tp":"upn","vl":"83631","cn":6,"pt":"GO","pr":1800},{"dy":16,"sl":5,"tp":"fe","vl":"Equip5201","cn":1,"pt":"GO","pr":2700},{"dy":16,"sl":6,"tp":"uph","vl":"85863","cn":14,"pt":"GO","pr":4200},{"dy":16,"sl":7,"tp":"fe","vl":"Equip6202","cn":1,"pt":"GO","pr":9600},{"dy":16,"sl":8},{"dy":16,"sl":9},{"dy":17,"sl":0,"tp":"fe","vl":"Equip0101","cn":1,"pt":"GO","pr":1000},{"dy":17,"sl":1,"tp":"upn","vl":"24840","cn":7,"pt":"GO","pr":2100},{"dy":17,"sl":2,"tp":"fe","vl":"Equip1201","cn":1,"pt":"GO","pr":3300},{"dy":17,"sl":3,"tp":"uph","vl":"86575","cn":14,"pt":"DI","pr":4},{"dy":17,"sl":4,"tp":"fe","vl":"Equip2102","cn":1,"pt":"GO","pr":1500},{"dy":17,"sl":5,"tp":"upn","vl":"10498","cn":9,"pt":"GO","pr":2700},{"dy":17,"sl":6,"tp":"fe","vl":"Equip6101","cn":1,"pt":"GO","pr":3100},{"dy":17,"sl":7,"tp":"fe","vl":"Equip8102","cn":1,"pt":"GO","pr":8300},{"dy":17,"sl":8},{"dy":17,"sl":9},{"dy":18,"sl":0,"tp":"upn","vl":"13427","cn":9,"pt":"GO","pr":2700},{"dy":18,"sl":1,"tp":"fe","vl":"Equip2302","cn":1,"pt":"GO","pr":7300},{"dy":18,"sl":2,"tp":"fe","vl":"Equip5102","cn":1,"pt":"GO","pr":1500},{"dy":18,"sl":3,"tp":"upn","vl":"75725","cn":6,"pt":"GO","pr":1800},{"dy":18,"sl":4,"tp":"fe","vl":"Equip1201","cn":1,"pt":"GO","pr":3300},{"dy":18,"sl":5,"tp":"fe","vl":"Equip7101","cn":1,"pt":"GO","pr":3600},{"dy":18,"sl":6,"tp":"uph","vl":"22126","cn":10,"pt":"GO","pr":3000},{"dy":18,"sl":7,"tp":"fe","vl":"Equip8002","cn":1,"pt":"GO","pr":4500},{"dy":18,"sl":8,"tp":"fl1","vl":"Actor2120","cn":1,"pt":"DI","pp":219,"pr":129},{"dy":18,"sl":9,"tp":"fl1","vl":"Actor2103","cn":1,"pt":"DI","pp":209,"pr":119},{"dy":19,"sl":0,"tp":"fe","vl":"Equip2102","cn":1,"pt":"GO","pr":1300},{"dy":19,"sl":1,"tp":"fe","vl":"Equip3401","cn":1,"pt":"DI","pp":169,"pr":59},{"dy":19,"sl":2,"tp":"fe","vl":"Equip1301","cn":1,"pt":"GO","pr":7100},{"dy":19,"sl":3,"tp":"upn","vl":"13618","cn":9,"pt":"GO","pr":2700},{"dy":19,"sl":4,"tp":"fe","vl":"Equip8002","cn":1,"pt":"GO","pr":5200},{"dy":19,"sl":5,"tp":"uph","vl":"57917","cn":12,"pt":"GO","pr":3600},{"dy":19,"sl":6,"tp":"fe","vl":"Equip7002","cn":1,"pt":"GO","pr":1800},{"dy":19,"sl":7,"tp":"upn","vl":"52601","cn":11,"pt":"GO","pr":3300},{"dy":19,"sl":8},{"dy":19,"sl":9},{"dy":20,"sl":0,"tp":"upn","vl":"69160","cn":10,"pt":"GO","pr":3000},{"dy":20,"sl":1,"tp":"fe","vl":"Equip1201","cn":1,"pt":"DI","pr":5},{"dy":20,"sl":2,"tp":"upn","vl":"81403","cn":6,"pt":"GO","pr":1800},{"dy":20,"sl":3,"tp":"fe","vl":"Equip1202","cn":1,"pt":"GO","pr":2500},{"dy":20,"sl":4,"tp":"fe","vl":"Equip3002","cn":1,"pt":"GO","pr":800},{"dy":20,"sl":5,"tp":"fe","vl":"Equip6102","cn":1,"pt":"GO","pr":3800},{"dy":20,"sl":6,"tp":"fe","vl":"Equip8001","cn":1,"pt":"GO","pr":4600},{"dy":20,"sl":7,"tp":"uph","vl":"88102","cn":14,"pt":"DI","pr":3},{"dy":20,"sl":8},{"dy":20,"sl":9},{"dy":21,"sl":0,"tp":"upn","vl":"16467","cn":4,"pt":"GO","pr":1200},{"dy":21,"sl":1,"tp":"uph","vl":"84861","cn":14,"pt":"DI","pr":4},{"dy":21,"sl":2,"tp":"fe","vl":"Equip0301","cn":1,"pt":"DI","pr":11},{"dy":21,"sl":3,"tp":"fe","vl":"Equip2101","cn":1,"pt":"GO","pr":1300},{"dy":21,"sl":4,"tp":"fe","vl":"Equip4002","cn":1,"pt":"GO","pr":700},{"dy":21,"sl":5,"tp":"upn","vl":"33155","cn":11,"pt":"GO","pr":3300},{"dy":21,"sl":6,"tp":"fe","vl":"Equip7101","cn":1,"pt":"GO","pr":3900},{"dy":21,"sl":7,"tp":"fe","vl":"Equip1302","cn":1,"pt":"GO","pr":7800},{"dy":21,"sl":8},{"dy":21,"sl":9},{"dy":22,"sl":0,"tp":"upn","vl":"82746","cn":12,"pt":"GO","pr":3600},{"dy":22,"sl":1,"tp":"fe","vl":"Equip4301","cn":1,"pt":"DI","pr":10},{"dy":22,"sl":2,"tp":"fe","vl":"Equip1001","cn":1,"pt":"GO","pr":800},{"dy":22,"sl":3,"tp":"fe","vl":"Equip4401","cn":1,"pt":"DI","pp":179,"pr":89},{"dy":22,"sl":4,"tp":"upn","vl":"35187","cn":5,"pt":"GO","pr":1500},{"dy":22,"sl":5,"tp":"fe","vl":"Equip5001","cn":1,"pt":"GO","pr":900},{"dy":22,"sl":6,"tp":"uph","vl":"38584","cn":9,"pt":"GO","pr":2700},{"dy":22,"sl":7,"tp":"fe","vl":"Equip8101","cn":1,"pt":"GO","pr":8000},{"dy":22,"sl":8},{"dy":22,"sl":9},{"dy":23,"sl":0,"tp":"upn","vl":"20153","cn":11,"pt":"GO","pr":3300},{"dy":23,"sl":1,"tp":"fe","vl":"Equip5301","cn":1,"pt":"GO","pr":7000},{"dy":23,"sl":2,"tp":"upn","vl":"98118","cn":6,"pt":"GO","pr":1800},{"dy":23,"sl":3,"tp":"fe","vl":"Equip1202","cn":1,"pt":"GO","pr":2500},{"dy":23,"sl":4,"tp":"fe","vl":"Equip2201","cn":1,"pt":"GO","pr":3500},{"dy":23,"sl":5,"tp":"uph","vl":"98421","cn":14,"pt":"DI","pr":3},{"dy":23,"sl":6,"tp":"fe","vl":"Equip7001","cn":1,"pt":"GO","pr":1700},{"dy":23,"sl":7,"tp":"fe","vl":"Equip8302","cn":1,"pt":"GO","pr":74200},{"dy":23,"sl":8,"tp":"fl5","vl":"Actor1029","cn":1,"pt":"DI","pp":80,"pr":49},{"dy":23,"sl":9,"tp":"fl6","vl":"Actor1029","cn":1,"pt":"DI","pp":80,"pr":49},{"dy":24,"sl":0,"tp":"upn","vl":"11471","cn":12,"pt":"DI","pr":3},{"dy":24,"sl":1,"tp":"fe","vl":"Equip0102","cn":1,"pt":"GO","pr":1000},{"dy":24,"sl":2,"tp":"uph","vl":"52405","cn":9,"pt":"GO","pr":2700},{"dy":24,"sl":3,"tp":"fe","vl":"Equip4101","cn":1,"pt":"GO","pr":1200},{"dy":24,"sl":4,"tp":"fe","vl":"Equip3002","cn":1,"pt":"GO","pr":700},{"dy":24,"sl":5,"tp":"fe","vl":"Equip2101","cn":1,"pt":"GO","pr":1100},{"dy":24,"sl":6,"tp":"uph","vl":"15462","cn":10,"pt":"GO","pr":3000},{"dy":24,"sl":7,"tp":"fe","vl":"Equip6102","cn":1,"pt":"GO","pr":3100},{"dy":24,"sl":8},{"dy":24,"sl":9},{"dy":25,"sl":0,"tp":"fe","vl":"Equip1002","cn":1,"pt":"GO","pr":800},{"dy":25,"sl":1,"tp":"fe","vl":"Equip4301","cn":1,"pt":"DI","pr":10},{"dy":25,"sl":2,"tp":"fe","vl":"Equip5102","cn":1,"pt":"GO","pr":1200},{"dy":25,"sl":3,"tp":"uph","vl":"64832","cn":7,"pt":"GO","pr":2100},{"dy":25,"sl":4,"tp":"upn","vl":"94548","cn":13,"pt":"GO","pr":3900},{"dy":25,"sl":5,"tp":"fe","vl":"Equip7101","cn":1,"pt":"GO","pr":3600},{"dy":25,"sl":6,"tp":"upn","vl":"14628","cn":6,"pt":"GO","pr":1800},{"dy":25,"sl":7,"tp":"uph","vl":"31175","cn":11,"pt":"GO","pr":3300},{"dy":25,"sl":8},{"dy":25,"sl":9},{"dy":26,"sl":0,"tp":"fe","vl":"Equip0202","cn":1,"pt":"GO","pr":3100},{"dy":26,"sl":1,"tp":"upn","vl":"45727","cn":5,"pt":"GO","pr":1500},{"dy":26,"sl":2,"tp":"upn","vl":"56908","cn":10,"pt":"GO","pr":3000},{"dy":26,"sl":3,"tp":"fe","vl":"Equip3102","cn":1,"pt":"GO","pr":1500},{"dy":26,"sl":4,"tp":"fe","vl":"Equip4401","cn":1,"pt":"DI","pp":189,"pr":109},{"dy":26,"sl":5,"tp":"fe","vl":"Equip7002","cn":1,"pt":"GO","pr":1900},{"dy":26,"sl":6,"tp":"uph","vl":"79985","cn":12,"pt":"GO","pr":3600},{"dy":26,"sl":7,"tp":"fe","vl":"Equip6101","cn":1,"pt":"GO","pr":3800},{"dy":26,"sl":8},{"dy":26,"sl":9},{"dy":27,"sl":0,"tp":"fe","vl":"Equip2101","cn":1,"pt":"GO","pr":1400},{"dy":27,"sl":1,"tp":"upn","vl":"46336","cn":11,"pt":"GO","pr":3300},{"dy":27,"sl":2,"tp":"fe","vl":"Equip7102","cn":1,"pt":"GO","pr":3200},{"dy":27,"sl":3,"tp":"fe","vl":"Equip6201","cn":1,"pt":"DI","pr":15},{"dy":27,"sl":4,"tp":"upn","vl":"58093","cn":12,"pt":"GO","pr":3600},{"dy":27,"sl":5,"tp":"fe","vl":"Equip6002","cn":1,"pt":"GO","pr":2200},{"dy":27,"sl":6,"tp":"fe","vl":"Equip8201","cn":1,"pt":"GO","pr":29100},{"dy":27,"sl":7,"tp":"uph","vl":"34952","cn":11,"pt":"DI","pr":3},{"dy":27,"sl":8},{"dy":27,"sl":9},{"dy":28,"sl":0,"tp":"fe","vl":"Equip1102","cn":1,"pt":"GO","pr":1100},{"dy":28,"sl":1,"tp":"fe","vl":"Equip3202","cn":1,"pt":"DI","pr":4},{"dy":28,"sl":2,"tp":"fe","vl":"Equip4302","cn":1,"pt":"GO","pr":7400},{"dy":28,"sl":3,"tp":"fe","vl":"Equip0402","cn":1,"pt":"DI","pp":179,"pr":69},{"dy":28,"sl":4,"tp":"fe","vl":"Equip7201","cn":1,"pt":"GO","pr":9600},{"dy":28,"sl":5,"tp":"uph","vl":"85730","cn":7,"pt":"GO","pr":2100},{"dy":28,"sl":6,"tp":"upn","vl":"13144","cn":14,"pt":"GO","pr":4200},{"dy":28,"sl":7,"tp":"upn","vl":"41165","cn":11,"pt":"GO","pr":3300},{"dy":28,"sl":8},{"dy":28,"sl":9},{"dy":29,"sl":0,"tp":"upn","vl":"13898","cn":9,"pt":"GO","pr":2700},{"dy":29,"sl":1,"tp":"fe","vl":"Equip4001","cn":1,"pt":"GO","pr":600},{"dy":29,"sl":2,"tp":"uph","vl":"81067","cn":12,"pt":"GO","pr":3600},{"dy":29,"sl":3,"tp":"fe","vl":"Equip2202","cn":1,"pt":"DI","pr":4},{"dy":29,"sl":4,"tp":"upn","vl":"14370","cn":4,"pt":"GO","pr":1200},{"dy":29,"sl":5,"tp":"fe","vl":"Equip5001","cn":1,"pt":"GO","pr":700},{"dy":29,"sl":6,"tp":"fe","vl":"Equip7202","cn":1,"pt":"GO","pr":9500},{"dy":29,"sl":7,"tp":"fe","vl":"Equip8102","cn":1,"pt":"GO","pr":8500},{"dy":29,"sl":8,"tp":"fl5","vl":"Actor2015","cn":1,"pt":"DI","pp":80,"pr":49},{"dy":29,"sl":9,"tp":"fl6","vl":"Actor2015","cn":1,"pt":"DI","pp":80,"pr":49},{"dy":30,"sl":0,"tp":"fe","vl":"Equip4002","cn":1,"pt":"GO","pr":600},{"dy":30,"sl":1,"tp":"fe","vl":"Equip3102","cn":1,"pt":"GO","pr":1000},{"dy":30,"sl":2,"tp":"fe","vl":"Equip0202","cn":1,"pt":"GO","pr":3300},{"dy":30,"sl":3,"tp":"upn","vl":"41845","cn":4,"pt":"GO","pr":1200},{"dy":30,"sl":4,"tp":"fe","vl":"Equip6001","cn":1,"pt":"GO","pr":1800},{"dy":30,"sl":5,"tp":"uph","vl":"75139","cn":10,"pt":"GO","pr":3000},{"dy":30,"sl":6,"tp":"fe","vl":"Equip8101","cn":1,"pt":"GO","pr":8100},{"dy":30,"sl":7,"tp":"upn","vl":"15133","cn":13,"pt":"GO","pr":3900},{"dy":30,"sl":8},{"dy":30,"sl":9},{"dy":31,"sl":0,"tp":"fe","vl":"Equip1101","cn":1,"pt":"GO","pr":1300},{"dy":31,"sl":1,"tp":"upn","vl":"38931","cn":7,"pt":"GO","pr":2100},{"dy":31,"sl":2,"tp":"fe","vl":"Equip2001","cn":1,"pt":"GO","pr":600},{"dy":31,"sl":3,"tp":"fe","vl":"Equip3202","cn":1,"pt":"DI","pr":5},{"dy":31,"sl":4,"tp":"fe","vl":"Equip5001","cn":1,"pt":"GO","pr":700},{"dy":31,"sl":5,"tp":"uph","vl":"13217","cn":4,"pt":"GO","pr":1200},{"dy":31,"sl":6,"tp":"fe","vl":"Equip7202","cn":1,"pt":"GO","pr":9200},{"dy":31,"sl":7,"tp":"upn","vl":"82505","cn":12,"pt":"GO","pr":3600},{"dy":31,"sl":8},{"dy":31,"sl":9},{"dy":1,"sl":10},{"dy":2,"sl":10},{"dy":3,"sl":10},{"dy":4,"sl":10,"tp":"fc","vl":"Actor2120","cn":1,"pt":"DI","pp":239,"pr":119},{"dy":5,"sl":10,"tp":"fc","vl":"Actor2120","cn":1,"pt":"DI","pp":239,"pr":119},{"dy":6,"sl":10},{"dy":7,"sl":10},{"dy":8,"sl":10},{"dy":9,"sl":10,"tp":"fl2","vl":"Actor0113","cn":1,"pt":"DI","pp":180,"pr":79},{"dy":10,"sl":10,"tp":"fl2","vl":"Actor0113","cn":1,"pt":"DI","pp":180,"pr":79},{"dy":11,"sl":10},{"dy":12,"sl":10},{"dy":13,"sl":10},{"dy":14,"sl":10},{"dy":15,"sl":10,"tp":"fl2","vl":"Actor1141","cn":1,"pt":"DI","pp":180,"pr":79},{"dy":16,"sl":10,"tp":"fl2","vl":"Actor1141","cn":1,"pt":"DI","pp":180,"pr":79},{"dy":17,"sl":10,"tp":"fl2","vl":"Actor1141","cn":1,"pt":"DI","pp":180,"pr":79},{"dy":18,"sl":10},{"dy":19,"sl":10},{"dy":20,"sl":10,"tp":"fc","vl":"Actor3117","cn":1,"pt":"DI","pp":209,"pr":139},{"dy":21,"sl":10,"tp":"fc","vl":"Actor3117","cn":1,"pt":"DI","pp":209,"pr":139},{"dy":22,"sl":10},{"dy":23,"sl":10},{"dy":24,"sl":10,"tp":"fl2","vl":"Actor2128","cn":1,"pt":"DI","pp":180,"pr":79},{"dy":25,"sl":10,"tp":"fl2","vl":"Actor2128","cn":1,"pt":"DI","pp":180,"pr":79},{"dy":26,"sl":10},{"dy":27,"sl":10},{"dy":28,"sl":10},{"dy":29,"sl":10},{"dy":30,"sl":10,"tp":"fl2","vl":"Actor1108","cn":1,"pt":"DI","pp":190,"pr":89},{"dy":31,"sl":10,"tp":"fl2","vl":"Actor1108","cn":1,"pt":"DI","pp":190,"pr":89},{"dy":1,"sl":11},{"dy":2,"sl":11},{"dy":3,"sl":11},{"dy":4,"sl":11,"tp":"fp","vl":"Actor2120","cn":75,"pt":"DI","pp":172,"pr":59},{"dy":5,"sl":11,"tp":"fp","vl":"Actor2120","cn":75,"pt":"DI","pp":172,"pr":59},{"dy":6,"sl":11},{"dy":7,"sl":11},{"dy":8,"sl":11},{"dy":9,"sl":11,"tp":"fl3","vl":"Actor0113","cn":1,"pt":"DI","pp":240,"pr":119},{"dy":10,"sl":11,"tp":"fl3","vl":"Actor0113","cn":1,"pt":"DI","pp":240,"pr":119},{"dy":11,"sl":11},{"dy":12,"sl":11},{"dy":13,"sl":11},{"dy":14,"sl":11},{"dy":15,"sl":11,"tp":"fl3","vl":"Actor1141","cn":1,"pt":"DI","pp":240,"pr":119},{"dy":16,"sl":11,"tp":"fl3","vl":"Actor1141","cn":1,"pt":"DI","pp":240,"pr":119},{"dy":17,"sl":11,"tp":"fl3","vl":"Actor1141","cn":1,"pt":"DI","pp":240,"pr":119},{"dy":18,"sl":11},{"dy":19,"sl":11},{"dy":20,"sl":11,"tp":"fp","vl":"Actor3117","cn":75,"pt":"DI","pp":172,"pr":79},{"dy":21,"sl":11,"tp":"fp","vl":"Actor3117","cn":75,"pt":"DI","pp":172,"pr":79},{"dy":22,"sl":11},{"dy":23,"sl":11},{"dy":24,"sl":11,"tp":"fl3","vl":"Actor2128","cn":1,"pt":"DI","pp":230,"pr":129},{"dy":25,"sl":11,"tp":"fl3","vl":"Actor2128","cn":1,"pt":"DI","pp":230,"pr":129},{"dy":26,"sl":11},{"dy":27,"sl":11},{"dy":28,"sl":11},{"dy":29,"sl":11},{"dy":30,"sl":11,"tp":"fl3","vl":"Actor1108","cn":1,"pt":"DI","pp":230,"pr":129},{"dy":31,"sl":11,"tp":"fl3","vl":"Actor1108","cn":1,"pt":"DI","pp":230,"pr":129}</v>
      </c>
      <c r="AN373" t="str">
        <f ca="1">IF(AL373&lt;&gt;1,"",
"{"""&amp;A$1&amp;""":"&amp;A373
&amp;","""&amp;B$1&amp;""":"&amp;B373
&amp;IF(LEN(AA373)=0,"",","""&amp;AA$1&amp;""":"""&amp;AA373&amp;"""")
&amp;IF(LEN(AC373)=0,"",","""&amp;AC$1&amp;""":"""&amp;AC373&amp;"""")
&amp;IF(LEN(AD373)=0,"",","""&amp;AD$1&amp;""":"&amp;AD373)
&amp;IF(LEN(AE373)=0,"",","""&amp;AE$1&amp;""":"""&amp;AE373&amp;"""")
&amp;IF(LEN(AF373)=0,"",","""&amp;AF$1&amp;""":"&amp;AF373)
&amp;IF(LEN(AG373)=0,"",","""&amp;AG$1&amp;""":"&amp;AG373)&amp;"}")</f>
        <v>{"dy":31,"sl":11,"tp":"fl3","vl":"Actor1108","cn":1,"pt":"DI","pp":230,"pr":129}</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F81"/>
  <sheetViews>
    <sheetView topLeftCell="V1" workbookViewId="0">
      <pane ySplit="1" topLeftCell="A2" activePane="bottomLeft" state="frozen"/>
      <selection pane="bottomLeft" activeCell="AT15" sqref="AT15"/>
    </sheetView>
    <sheetView workbookViewId="1">
      <pane ySplit="1" topLeftCell="A50" activePane="bottomLeft" state="frozen"/>
      <selection pane="bottomLeft" activeCell="A59" sqref="A59"/>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2" ht="27" customHeight="1">
      <c r="A1" t="s">
        <v>63</v>
      </c>
      <c r="B1" t="s">
        <v>66</v>
      </c>
      <c r="C1" t="s">
        <v>346</v>
      </c>
      <c r="D1" t="s">
        <v>311</v>
      </c>
      <c r="E1" t="s">
        <v>350</v>
      </c>
      <c r="F1" t="s">
        <v>298</v>
      </c>
      <c r="G1" t="s">
        <v>303</v>
      </c>
      <c r="H1" t="s">
        <v>304</v>
      </c>
      <c r="I1" t="s">
        <v>299</v>
      </c>
      <c r="J1" t="s">
        <v>300</v>
      </c>
      <c r="K1" t="s">
        <v>301</v>
      </c>
      <c r="L1" t="s">
        <v>302</v>
      </c>
      <c r="M1" t="s">
        <v>305</v>
      </c>
      <c r="N1" t="s">
        <v>306</v>
      </c>
      <c r="O1" t="s">
        <v>307</v>
      </c>
      <c r="P1" t="s">
        <v>308</v>
      </c>
      <c r="Q1" t="s">
        <v>309</v>
      </c>
      <c r="R1" t="s">
        <v>310</v>
      </c>
      <c r="S1" t="s">
        <v>348</v>
      </c>
      <c r="T1" t="s">
        <v>347</v>
      </c>
      <c r="U1" t="s">
        <v>351</v>
      </c>
      <c r="V1" t="s">
        <v>352</v>
      </c>
      <c r="X1" t="s">
        <v>353</v>
      </c>
      <c r="Z1" t="s">
        <v>342</v>
      </c>
      <c r="AA1" t="s">
        <v>343</v>
      </c>
      <c r="AD1" t="s">
        <v>344</v>
      </c>
      <c r="AE1" t="s">
        <v>345</v>
      </c>
    </row>
    <row r="2" spans="1:32">
      <c r="A2">
        <v>1</v>
      </c>
      <c r="B2">
        <f ca="1">IF(A2&lt;&gt;OFFSET(A2,-1,0),1,OFFSET(B2,-1,0)+1)</f>
        <v>1</v>
      </c>
      <c r="C2" t="str">
        <f t="shared" ref="C2:C35" ca="1" si="0">VLOOKUP(RANDBETWEEN(1,COUNTA(Z:Z)-1),Z:AA,2,0)</f>
        <v>Actor2120m</v>
      </c>
      <c r="D2" t="str">
        <f>IF(ISBLANK(F2),"",
IFERROR(VLOOKUP(F2,[2]ActorTable!$A:$H,MATCH("이름참고",[2]ActorTable!$1:$1,0),0),"캐릭터없음"))</f>
        <v>메디아</v>
      </c>
      <c r="E2" t="str">
        <f t="shared" ref="E2:E35" ca="1" si="1">IF(AND(B2&lt;=OFFSET(B2,1,0),NOT(ISBLANK(F2))),
IF(F2=OFFSET(F2,1,0),"같음",""),"")</f>
        <v/>
      </c>
      <c r="F2" t="s">
        <v>450</v>
      </c>
      <c r="G2">
        <v>3</v>
      </c>
      <c r="H2">
        <v>6</v>
      </c>
      <c r="I2">
        <v>0</v>
      </c>
      <c r="J2">
        <v>0</v>
      </c>
      <c r="K2">
        <v>15</v>
      </c>
      <c r="L2">
        <v>0</v>
      </c>
      <c r="M2">
        <v>0</v>
      </c>
      <c r="N2">
        <v>0</v>
      </c>
      <c r="O2">
        <v>0</v>
      </c>
      <c r="P2">
        <v>0</v>
      </c>
      <c r="Q2">
        <v>18</v>
      </c>
      <c r="R2">
        <v>169</v>
      </c>
      <c r="S2" t="str">
        <f>IFERROR(VLOOKUP(R2,[2]WingLookTable!$A:$B,2,0),"캐릭터없음")</f>
        <v>Wing_DustMultiOtherOtherFullFast</v>
      </c>
      <c r="T2">
        <f t="shared" ref="T2:T35" ca="1" si="2">VLOOKUP(RANDBETWEEN(1,COUNTA(AD:AD)-1),AD:AE,2,0)</f>
        <v>363</v>
      </c>
      <c r="U2" t="str">
        <f t="shared" ref="U2:U69" ca="1" si="3">IF(ROW()=2,V2,OFFSET(U2,-1,0)&amp;IF(LEN(V2)=0,"",","&amp;V2))</f>
        <v>{"dy":1,"sl":1,"id":"Actor1218m","stats":{"tr":3,"trp":6,"str":0,"dex":0,"int":15,"vit":0,"train":0,"wgGr0":0,"wgGr1":0,"wgGr2":0,"wgGr3":18,"wgLk":169}}</v>
      </c>
      <c r="V2" t="str">
        <f t="shared" ref="V2:V35" ca="1"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{"dy":1,"sl":1,"id":"Actor1218m","stats":{"tr":3,"trp":6,"str":0,"dex":0,"int":15,"vit":0,"train":0,"wgGr0":0,"wgGr1":0,"wgGr2":0,"wgGr3":18,"wgLk":169}}</v>
      </c>
      <c r="X2" t="str">
        <f ca="1">"["&amp;
IF(LEFT(OFFSET(U1,COUNTA(U:U)-1,0),1)=",",SUBSTITUTE(OFFSET(U1,COUNTA(U:U)-1,0),",","",1),OFFSET(U1,COUNTA(U:U)-1,0))
&amp;"]"</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369}},{"dy":30,"sl":2,"id":"Actor1029m","stats":{"tr":3,"trp":6,"str":5,"dex":5,"int":0,"vit":5,"train":0,"wgGr0":0,"wgGr1":0,"wgGr2":0,"wgGr3":18,"wgLk":172}},{"dy":31,"sl":1,"id":"Actor0113m","stats":{"tr":3,"trp":6,"str":0,"dex":8,"int":7,"vit":0,"train":0,"wgGr0":0,"wgGr1":0,"wgGr2":0,"wgGr3":18,"wgLk":276}},{"dy":31,"sl":2,"id":"Actor0030m","stats":{"tr":3,"trp":6,"str":0,"dex":7,"int":8,"vit":0,"train":0,"wgGr0":0,"wgGr1":0,"wgGr2":0,"wgGr3":18,"wgLk":101}}]</v>
      </c>
      <c r="Z2">
        <v>1</v>
      </c>
      <c r="AA2" t="s">
        <v>312</v>
      </c>
      <c r="AB2">
        <f>COUNTIF(F:F,AA2)</f>
        <v>1</v>
      </c>
      <c r="AD2">
        <v>1</v>
      </c>
      <c r="AE2">
        <v>101</v>
      </c>
      <c r="AF2">
        <f>COUNTIF(R:R,AE2)</f>
        <v>1</v>
      </c>
    </row>
    <row r="3" spans="1:32">
      <c r="A3">
        <v>1</v>
      </c>
      <c r="B3">
        <f t="shared" ref="B3:B67" ca="1" si="5">IF(A3&lt;&gt;OFFSET(A3,-1,0),1,OFFSET(B3,-1,0)+1)</f>
        <v>2</v>
      </c>
      <c r="C3" t="str">
        <f t="shared" ca="1" si="0"/>
        <v>Actor1141m</v>
      </c>
      <c r="D3" t="str">
        <f>IF(ISBLANK(F3),"",
IFERROR(VLOOKUP(F3,[2]ActorTable!$A:$H,MATCH("이름참고",[2]ActorTable!$1:$1,0),0),"캐릭터없음"))</f>
        <v>미네락</v>
      </c>
      <c r="E3" t="str">
        <f t="shared" ca="1" si="1"/>
        <v/>
      </c>
      <c r="F3" t="s">
        <v>392</v>
      </c>
      <c r="G3">
        <v>3</v>
      </c>
      <c r="H3">
        <v>6</v>
      </c>
      <c r="I3">
        <v>7</v>
      </c>
      <c r="J3">
        <v>8</v>
      </c>
      <c r="K3">
        <v>0</v>
      </c>
      <c r="L3">
        <v>0</v>
      </c>
      <c r="M3">
        <v>0</v>
      </c>
      <c r="N3">
        <v>0</v>
      </c>
      <c r="O3">
        <v>0</v>
      </c>
      <c r="P3">
        <v>0</v>
      </c>
      <c r="Q3">
        <v>18</v>
      </c>
      <c r="R3">
        <v>157</v>
      </c>
      <c r="S3" t="str">
        <f>IFERROR(VLOOKUP(R3,[2]WingLookTable!$A:$B,2,0),"캐릭터없음")</f>
        <v>Wing_DustGreenPatternPatternStripeSlow</v>
      </c>
      <c r="T3">
        <f t="shared" ca="1" si="2"/>
        <v>199</v>
      </c>
      <c r="U3" t="str">
        <f t="shared" ca="1" si="3"/>
        <v>{"dy":1,"sl":1,"id":"Actor1218m","stats":{"tr":3,"trp":6,"str":0,"dex":0,"int":15,"vit":0,"train":0,"wgGr0":0,"wgGr1":0,"wgGr2":0,"wgGr3":18,"wgLk":169}},{"dy":1,"sl":2,"id":"Actor2120m","stats":{"tr":3,"trp":6,"str":7,"dex":8,"int":0,"vit":0,"train":0,"wgGr0":0,"wgGr1":0,"wgGr2":0,"wgGr3":18,"wgLk":157}}</v>
      </c>
      <c r="V3" t="str">
        <f t="shared" ca="1" si="4"/>
        <v>{"dy":1,"sl":2,"id":"Actor2120m","stats":{"tr":3,"trp":6,"str":7,"dex":8,"int":0,"vit":0,"train":0,"wgGr0":0,"wgGr1":0,"wgGr2":0,"wgGr3":18,"wgLk":157}}</v>
      </c>
      <c r="Z3">
        <v>2</v>
      </c>
      <c r="AA3" t="s">
        <v>313</v>
      </c>
      <c r="AB3">
        <f>COUNTIF(F:F,AA3)</f>
        <v>1</v>
      </c>
      <c r="AD3">
        <v>2</v>
      </c>
      <c r="AE3">
        <v>105</v>
      </c>
      <c r="AF3">
        <f>COUNTIF(R:R,AE3)</f>
        <v>1</v>
      </c>
    </row>
    <row r="4" spans="1:32">
      <c r="A4">
        <v>2</v>
      </c>
      <c r="B4">
        <f t="shared" ref="B4" ca="1" si="6">IF(A4&lt;&gt;OFFSET(A4,-1,0),1,OFFSET(B4,-1,0)+1)</f>
        <v>1</v>
      </c>
      <c r="C4" t="str">
        <f t="shared" ca="1" si="0"/>
        <v>Actor0125m</v>
      </c>
      <c r="D4" t="str">
        <f>IF(ISBLANK(F4),"",
IFERROR(VLOOKUP(F4,[2]ActorTable!$A:$H,MATCH("이름참고",[2]ActorTable!$1:$1,0),0),"캐릭터없음"))</f>
        <v>프로토27</v>
      </c>
      <c r="E4" t="str">
        <f t="shared" ca="1" si="1"/>
        <v/>
      </c>
      <c r="F4" t="s">
        <v>364</v>
      </c>
      <c r="G4">
        <v>3</v>
      </c>
      <c r="H4">
        <v>6</v>
      </c>
      <c r="I4">
        <v>0</v>
      </c>
      <c r="J4">
        <v>0</v>
      </c>
      <c r="K4">
        <v>15</v>
      </c>
      <c r="L4">
        <v>0</v>
      </c>
      <c r="M4">
        <v>0</v>
      </c>
      <c r="N4">
        <v>0</v>
      </c>
      <c r="O4">
        <v>0</v>
      </c>
      <c r="P4">
        <v>0</v>
      </c>
      <c r="Q4">
        <v>18</v>
      </c>
      <c r="R4">
        <v>184</v>
      </c>
      <c r="S4" t="str">
        <f>IFERROR(VLOOKUP(R4,[2]WingLookTable!$A:$B,2,0),"캐릭터없음")</f>
        <v>Wing_DustPurpleOtherSineFullSlow</v>
      </c>
      <c r="T4">
        <f t="shared" ca="1" si="2"/>
        <v>264</v>
      </c>
      <c r="U4" t="str">
        <f t="shared" ref="U4" ca="1" si="7">IF(ROW()=2,V4,OFFSET(U4,-1,0)&amp;IF(LEN(V4)=0,"",","&amp;V4))</f>
        <v>{"dy":1,"sl":1,"id":"Actor1218m","stats":{"tr":3,"trp":6,"str":0,"dex":0,"int":15,"vit":0,"train":0,"wgGr0":0,"wgGr1":0,"wgGr2":0,"wgGr3":18,"wgLk":169}},{"dy":1,"sl":2,"id":"Actor2120m","stats":{"tr":3,"trp":6,"str":7,"dex":8,"int":0,"vit":0,"train":0,"wgGr0":0,"wgGr1":0,"wgGr2":0,"wgGr3":18,"wgLk":157}},{"dy":2,"sl":1,"id":"Actor1216m","stats":{"tr":3,"trp":6,"str":0,"dex":0,"int":15,"vit":0,"train":0,"wgGr0":0,"wgGr1":0,"wgGr2":0,"wgGr3":18,"wgLk":184}}</v>
      </c>
      <c r="V4" t="str">
        <f t="shared" ca="1" si="4"/>
        <v>{"dy":2,"sl":1,"id":"Actor1216m","stats":{"tr":3,"trp":6,"str":0,"dex":0,"int":15,"vit":0,"train":0,"wgGr0":0,"wgGr1":0,"wgGr2":0,"wgGr3":18,"wgLk":184}}</v>
      </c>
      <c r="Z4">
        <v>3</v>
      </c>
      <c r="AA4" t="s">
        <v>314</v>
      </c>
      <c r="AB4">
        <f>COUNTIF(F:F,AA4)</f>
        <v>1</v>
      </c>
      <c r="AD4">
        <v>3</v>
      </c>
      <c r="AE4">
        <v>109</v>
      </c>
      <c r="AF4">
        <f>COUNTIF(R:R,AE4)</f>
        <v>1</v>
      </c>
    </row>
    <row r="5" spans="1:32">
      <c r="A5">
        <v>2</v>
      </c>
      <c r="B5">
        <f t="shared" ca="1" si="5"/>
        <v>2</v>
      </c>
      <c r="C5" t="str">
        <f t="shared" ref="C5" ca="1" si="8">VLOOKUP(RANDBETWEEN(1,COUNTA(Z:Z)-1),Z:AA,2,0)</f>
        <v>Actor3212m</v>
      </c>
      <c r="D5" t="str">
        <f>IF(ISBLANK(F5),"",
IFERROR(VLOOKUP(F5,[2]ActorTable!$A:$H,MATCH("이름참고",[2]ActorTable!$1:$1,0),0),"캐릭터없음"))</f>
        <v>원더</v>
      </c>
      <c r="E5" t="str">
        <f t="shared" ref="E5" ca="1" si="9">IF(AND(B5&lt;=OFFSET(B5,1,0),NOT(ISBLANK(F5))),
IF(F5=OFFSET(F5,1,0),"같음",""),"")</f>
        <v/>
      </c>
      <c r="F5" t="s">
        <v>363</v>
      </c>
      <c r="G5">
        <v>3</v>
      </c>
      <c r="H5">
        <v>6</v>
      </c>
      <c r="I5">
        <v>8</v>
      </c>
      <c r="J5">
        <v>7</v>
      </c>
      <c r="K5">
        <v>0</v>
      </c>
      <c r="L5">
        <v>0</v>
      </c>
      <c r="M5">
        <v>0</v>
      </c>
      <c r="N5">
        <v>0</v>
      </c>
      <c r="O5">
        <v>0</v>
      </c>
      <c r="P5">
        <v>0</v>
      </c>
      <c r="Q5">
        <v>18</v>
      </c>
      <c r="R5">
        <v>372</v>
      </c>
      <c r="S5" t="str">
        <f>IFERROR(VLOOKUP(R5,[2]WingLookTable!$A:$B,2,0),"캐릭터없음")</f>
        <v>Wing_WhiteFullNoiseOtherFast</v>
      </c>
      <c r="T5">
        <f t="shared" ref="T5" ca="1" si="10">VLOOKUP(RANDBETWEEN(1,COUNTA(AD:AD)-1),AD:AE,2,0)</f>
        <v>205</v>
      </c>
      <c r="U5" t="str">
        <f t="shared" ref="U5" ca="1" si="11">IF(ROW()=2,V5,OFFSET(U5,-1,0)&amp;IF(LEN(V5)=0,"",","&amp;V5))</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v>
      </c>
      <c r="V5" t="str">
        <f t="shared" ref="V5" ca="1" si="12">"{"""&amp;A$1&amp;""":"&amp;A5
&amp;","""&amp;B$1&amp;""":"&amp;B5
&amp;IF(LEN(F5)=0,"",","""&amp;F$1&amp;""":"""&amp;F5&amp;"""")
&amp;IF(LEN(F5)=0,"",",""stats"":{")
&amp;IF(LEN(F5)=0,"",""""&amp;G$1&amp;""":"&amp;G5)
&amp;IF(LEN(F5)=0,"",","""&amp;H$1&amp;""":"&amp;H5)
&amp;IF(LEN(F5)=0,"",","""&amp;I$1&amp;""":"&amp;I5)
&amp;IF(LEN(F5)=0,"",","""&amp;J$1&amp;""":"&amp;J5)
&amp;IF(LEN(F5)=0,"",","""&amp;K$1&amp;""":"&amp;K5)
&amp;IF(LEN(F5)=0,"",","""&amp;L$1&amp;""":"&amp;L5)
&amp;IF(LEN(F5)=0,"",","""&amp;M$1&amp;""":"&amp;M5)
&amp;IF(LEN(F5)=0,"",","""&amp;N$1&amp;""":"&amp;N5)
&amp;IF(LEN(F5)=0,"",","""&amp;O$1&amp;""":"&amp;O5)
&amp;IF(LEN(F5)=0,"",","""&amp;P$1&amp;""":"&amp;P5)
&amp;IF(LEN(F5)=0,"",","""&amp;Q$1&amp;""":"&amp;Q5)
&amp;IF(LEN(F5)=0,"",","""&amp;R$1&amp;""":"&amp;R5)
&amp;IF(LEN(F5)=0,"","}")&amp;"}"</f>
        <v>{"dy":2,"sl":2,"id":"Actor2128m","stats":{"tr":3,"trp":6,"str":8,"dex":7,"int":0,"vit":0,"train":0,"wgGr0":0,"wgGr1":0,"wgGr2":0,"wgGr3":18,"wgLk":372}}</v>
      </c>
      <c r="Z5">
        <v>4</v>
      </c>
      <c r="AA5" t="s">
        <v>315</v>
      </c>
      <c r="AB5">
        <f>COUNTIF(F:F,AA5)</f>
        <v>2</v>
      </c>
      <c r="AD5">
        <v>4</v>
      </c>
      <c r="AE5">
        <v>113</v>
      </c>
      <c r="AF5">
        <f>COUNTIF(R:R,AE5)</f>
        <v>1</v>
      </c>
    </row>
    <row r="6" spans="1:32">
      <c r="A6">
        <v>2</v>
      </c>
      <c r="B6">
        <f t="shared" ref="B6" ca="1" si="13">IF(A6&lt;&gt;OFFSET(A6,-1,0),1,OFFSET(B6,-1,0)+1)</f>
        <v>3</v>
      </c>
      <c r="C6" t="str">
        <f t="shared" ref="C6" ca="1" si="14">VLOOKUP(RANDBETWEEN(1,COUNTA(Z:Z)-1),Z:AA,2,0)</f>
        <v>Actor0113m</v>
      </c>
      <c r="D6" t="str">
        <f>IF(ISBLANK(F6),"",
IFERROR(VLOOKUP(F6,[2]ActorTable!$A:$H,MATCH("이름참고",[2]ActorTable!$1:$1,0),0),"캐릭터없음"))</f>
        <v>소하</v>
      </c>
      <c r="E6" t="str">
        <f t="shared" ref="E6" ca="1" si="15">IF(AND(B6&lt;=OFFSET(B6,1,0),NOT(ISBLANK(F6))),
IF(F6=OFFSET(F6,1,0),"같음",""),"")</f>
        <v/>
      </c>
      <c r="F6" t="s">
        <v>465</v>
      </c>
      <c r="G6">
        <v>3</v>
      </c>
      <c r="H6">
        <v>6</v>
      </c>
      <c r="I6">
        <v>8</v>
      </c>
      <c r="J6">
        <v>0</v>
      </c>
      <c r="K6">
        <v>7</v>
      </c>
      <c r="L6">
        <v>0</v>
      </c>
      <c r="M6">
        <v>0</v>
      </c>
      <c r="N6">
        <v>0</v>
      </c>
      <c r="O6">
        <v>0</v>
      </c>
      <c r="P6">
        <v>0</v>
      </c>
      <c r="Q6">
        <v>18</v>
      </c>
      <c r="R6">
        <v>121</v>
      </c>
      <c r="S6" t="str">
        <f>IFERROR(VLOOKUP(R6,[2]WingLookTable!$A:$B,2,0),"캐릭터없음")</f>
        <v>Wing_BlueSinePatternFullSlow</v>
      </c>
      <c r="T6">
        <f t="shared" ref="T6" ca="1" si="16">VLOOKUP(RANDBETWEEN(1,COUNTA(AD:AD)-1),AD:AE,2,0)</f>
        <v>117</v>
      </c>
      <c r="U6" t="str">
        <f t="shared" ref="U6" ca="1" si="17">IF(ROW()=2,V6,OFFSET(U6,-1,0)&amp;IF(LEN(V6)=0,"",","&amp;V6))</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v>
      </c>
      <c r="V6" t="str">
        <f t="shared" ref="V6" ca="1" si="18">"{"""&amp;A$1&amp;""":"&amp;A6
&amp;","""&amp;B$1&amp;""":"&amp;B6
&amp;IF(LEN(F6)=0,"",","""&amp;F$1&amp;""":"""&amp;F6&amp;"""")
&amp;IF(LEN(F6)=0,"",",""stats"":{")
&amp;IF(LEN(F6)=0,"",""""&amp;G$1&amp;""":"&amp;G6)
&amp;IF(LEN(F6)=0,"",","""&amp;H$1&amp;""":"&amp;H6)
&amp;IF(LEN(F6)=0,"",","""&amp;I$1&amp;""":"&amp;I6)
&amp;IF(LEN(F6)=0,"",","""&amp;J$1&amp;""":"&amp;J6)
&amp;IF(LEN(F6)=0,"",","""&amp;K$1&amp;""":"&amp;K6)
&amp;IF(LEN(F6)=0,"",","""&amp;L$1&amp;""":"&amp;L6)
&amp;IF(LEN(F6)=0,"",","""&amp;M$1&amp;""":"&amp;M6)
&amp;IF(LEN(F6)=0,"",","""&amp;N$1&amp;""":"&amp;N6)
&amp;IF(LEN(F6)=0,"",","""&amp;O$1&amp;""":"&amp;O6)
&amp;IF(LEN(F6)=0,"",","""&amp;P$1&amp;""":"&amp;P6)
&amp;IF(LEN(F6)=0,"",","""&amp;Q$1&amp;""":"&amp;Q6)
&amp;IF(LEN(F6)=0,"",","""&amp;R$1&amp;""":"&amp;R6)
&amp;IF(LEN(F6)=0,"","}")&amp;"}"</f>
        <v>{"dy":2,"sl":3,"id":"Actor1002m","stats":{"tr":3,"trp":6,"str":8,"dex":0,"int":7,"vit":0,"train":0,"wgGr0":0,"wgGr1":0,"wgGr2":0,"wgGr3":18,"wgLk":121}}</v>
      </c>
      <c r="Z6">
        <v>5</v>
      </c>
      <c r="AA6" t="s">
        <v>316</v>
      </c>
      <c r="AB6">
        <f>COUNTIF(F:F,AA6)</f>
        <v>2</v>
      </c>
      <c r="AD6">
        <v>5</v>
      </c>
      <c r="AE6">
        <v>117</v>
      </c>
      <c r="AF6">
        <f>COUNTIF(R:R,AE6)</f>
        <v>1</v>
      </c>
    </row>
    <row r="7" spans="1:32">
      <c r="A7">
        <v>3</v>
      </c>
      <c r="B7">
        <f t="shared" ca="1" si="5"/>
        <v>1</v>
      </c>
      <c r="C7" t="str">
        <f t="shared" ca="1" si="0"/>
        <v>Actor1108m</v>
      </c>
      <c r="D7" t="str">
        <f>IF(ISBLANK(F7),"",
IFERROR(VLOOKUP(F7,[2]ActorTable!$A:$H,MATCH("이름참고",[2]ActorTable!$1:$1,0),0),"캐릭터없음"))</f>
        <v>테이슨</v>
      </c>
      <c r="E7" t="str">
        <f t="shared" ca="1" si="1"/>
        <v/>
      </c>
      <c r="F7" t="s">
        <v>318</v>
      </c>
      <c r="G7">
        <v>3</v>
      </c>
      <c r="H7">
        <v>6</v>
      </c>
      <c r="I7">
        <v>0</v>
      </c>
      <c r="J7">
        <v>15</v>
      </c>
      <c r="K7">
        <v>0</v>
      </c>
      <c r="L7">
        <v>0</v>
      </c>
      <c r="M7">
        <v>0</v>
      </c>
      <c r="N7">
        <v>0</v>
      </c>
      <c r="O7">
        <v>0</v>
      </c>
      <c r="P7">
        <v>0</v>
      </c>
      <c r="Q7">
        <v>18</v>
      </c>
      <c r="R7">
        <v>336</v>
      </c>
      <c r="S7" t="str">
        <f>IFERROR(VLOOKUP(R7,[2]WingLookTable!$A:$B,2,0),"캐릭터없음")</f>
        <v>Wing_DustRedSineNoiseOtherSlow</v>
      </c>
      <c r="T7">
        <f t="shared" ca="1" si="2"/>
        <v>321</v>
      </c>
      <c r="U7"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v>
      </c>
      <c r="V7" t="str">
        <f t="shared" ca="1" si="4"/>
        <v>{"dy":3,"sl":1,"id":"Actor1108m","stats":{"tr":3,"trp":6,"str":0,"dex":15,"int":0,"vit":0,"train":0,"wgGr0":0,"wgGr1":0,"wgGr2":0,"wgGr3":18,"wgLk":336}}</v>
      </c>
      <c r="Z7">
        <v>6</v>
      </c>
      <c r="AA7" t="s">
        <v>317</v>
      </c>
      <c r="AB7">
        <f>COUNTIF(F:F,AA7)</f>
        <v>3</v>
      </c>
      <c r="AD7">
        <v>6</v>
      </c>
      <c r="AE7">
        <v>121</v>
      </c>
      <c r="AF7">
        <f>COUNTIF(R:R,AE7)</f>
        <v>1</v>
      </c>
    </row>
    <row r="8" spans="1:32">
      <c r="A8">
        <v>3</v>
      </c>
      <c r="B8">
        <f t="shared" ca="1" si="5"/>
        <v>2</v>
      </c>
      <c r="C8" t="str">
        <f t="shared" ca="1" si="0"/>
        <v>Actor2011m</v>
      </c>
      <c r="D8" t="str">
        <f>IF(ISBLANK(F8),"",
IFERROR(VLOOKUP(F8,[2]ActorTable!$A:$H,MATCH("이름참고",[2]ActorTable!$1:$1,0),0),"캐릭터없음"))</f>
        <v>도스로프</v>
      </c>
      <c r="E8" t="str">
        <f t="shared" ca="1" si="1"/>
        <v/>
      </c>
      <c r="F8" t="s">
        <v>335</v>
      </c>
      <c r="G8">
        <v>3</v>
      </c>
      <c r="H8">
        <v>6</v>
      </c>
      <c r="I8">
        <v>0</v>
      </c>
      <c r="J8">
        <v>0</v>
      </c>
      <c r="K8">
        <v>15</v>
      </c>
      <c r="L8">
        <v>0</v>
      </c>
      <c r="M8">
        <v>0</v>
      </c>
      <c r="N8">
        <v>0</v>
      </c>
      <c r="O8">
        <v>0</v>
      </c>
      <c r="P8">
        <v>0</v>
      </c>
      <c r="Q8">
        <v>18</v>
      </c>
      <c r="R8">
        <v>205</v>
      </c>
      <c r="S8" t="str">
        <f>IFERROR(VLOOKUP(R8,[2]WingLookTable!$A:$B,2,0),"캐릭터없음")</f>
        <v>Wing_FirePatternPatternFullFast</v>
      </c>
      <c r="T8">
        <f t="shared" ca="1" si="2"/>
        <v>133</v>
      </c>
      <c r="U8"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v>
      </c>
      <c r="V8" t="str">
        <f t="shared" ca="1" si="4"/>
        <v>{"dy":3,"sl":2,"id":"Actor0030m","stats":{"tr":3,"trp":6,"str":0,"dex":0,"int":15,"vit":0,"train":0,"wgGr0":0,"wgGr1":0,"wgGr2":0,"wgGr3":18,"wgLk":205}}</v>
      </c>
      <c r="Z8">
        <v>7</v>
      </c>
      <c r="AA8" t="s">
        <v>318</v>
      </c>
      <c r="AB8">
        <f>COUNTIF(F:F,AA8)</f>
        <v>3</v>
      </c>
      <c r="AD8">
        <v>7</v>
      </c>
      <c r="AE8">
        <v>125</v>
      </c>
      <c r="AF8">
        <f>COUNTIF(R:R,AE8)</f>
        <v>1</v>
      </c>
    </row>
    <row r="9" spans="1:32">
      <c r="A9">
        <v>4</v>
      </c>
      <c r="B9">
        <f t="shared" ca="1" si="5"/>
        <v>1</v>
      </c>
      <c r="C9" t="str">
        <f t="shared" ca="1" si="0"/>
        <v>Actor2015m</v>
      </c>
      <c r="D9" t="str">
        <f>IF(ISBLANK(F9),"",
IFERROR(VLOOKUP(F9,[2]ActorTable!$A:$H,MATCH("이름참고",[2]ActorTable!$1:$1,0),0),"캐릭터없음"))</f>
        <v>프리스</v>
      </c>
      <c r="E9" t="str">
        <f t="shared" ca="1" si="1"/>
        <v/>
      </c>
      <c r="F9" t="s">
        <v>367</v>
      </c>
      <c r="G9">
        <v>3</v>
      </c>
      <c r="H9">
        <v>6</v>
      </c>
      <c r="I9">
        <v>15</v>
      </c>
      <c r="J9">
        <v>0</v>
      </c>
      <c r="K9">
        <v>0</v>
      </c>
      <c r="L9">
        <v>0</v>
      </c>
      <c r="M9">
        <v>0</v>
      </c>
      <c r="N9">
        <v>0</v>
      </c>
      <c r="O9">
        <v>0</v>
      </c>
      <c r="P9">
        <v>0</v>
      </c>
      <c r="Q9">
        <v>18</v>
      </c>
      <c r="R9">
        <v>178</v>
      </c>
      <c r="S9" t="str">
        <f>IFERROR(VLOOKUP(R9,[2]WingLookTable!$A:$B,2,0),"캐릭터없음")</f>
        <v>Wing_DustMultiSineSineFullFast</v>
      </c>
      <c r="T9">
        <f t="shared" ca="1" si="2"/>
        <v>145</v>
      </c>
      <c r="U9"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v>
      </c>
      <c r="V9" t="str">
        <f t="shared" ca="1" si="4"/>
        <v>{"dy":4,"sl":1,"id":"Actor0125m","stats":{"tr":3,"trp":6,"str":15,"dex":0,"int":0,"vit":0,"train":0,"wgGr0":0,"wgGr1":0,"wgGr2":0,"wgGr3":18,"wgLk":178}}</v>
      </c>
      <c r="Z9">
        <v>8</v>
      </c>
      <c r="AA9" t="s">
        <v>319</v>
      </c>
      <c r="AB9">
        <f>COUNTIF(F:F,AA9)</f>
        <v>3</v>
      </c>
      <c r="AD9">
        <v>8</v>
      </c>
      <c r="AE9">
        <v>129</v>
      </c>
      <c r="AF9">
        <f>COUNTIF(R:R,AE9)</f>
        <v>1</v>
      </c>
    </row>
    <row r="10" spans="1:32">
      <c r="A10">
        <v>4</v>
      </c>
      <c r="B10">
        <f t="shared" ca="1" si="5"/>
        <v>2</v>
      </c>
      <c r="C10" t="str">
        <f t="shared" ca="1" si="0"/>
        <v>Actor3021m</v>
      </c>
      <c r="D10" t="str">
        <f>IF(ISBLANK(F10),"",
IFERROR(VLOOKUP(F10,[2]ActorTable!$A:$H,MATCH("이름참고",[2]ActorTable!$1:$1,0),0),"캐릭터없음"))</f>
        <v>젤리아</v>
      </c>
      <c r="E10" t="str">
        <f t="shared" ca="1" si="1"/>
        <v/>
      </c>
      <c r="F10" t="s">
        <v>387</v>
      </c>
      <c r="G10">
        <v>3</v>
      </c>
      <c r="H10">
        <v>6</v>
      </c>
      <c r="I10">
        <v>7</v>
      </c>
      <c r="J10">
        <v>8</v>
      </c>
      <c r="K10">
        <v>0</v>
      </c>
      <c r="L10">
        <v>0</v>
      </c>
      <c r="M10">
        <v>0</v>
      </c>
      <c r="N10">
        <v>0</v>
      </c>
      <c r="O10">
        <v>0</v>
      </c>
      <c r="P10">
        <v>0</v>
      </c>
      <c r="Q10">
        <v>18</v>
      </c>
      <c r="R10">
        <v>105</v>
      </c>
      <c r="S10" t="str">
        <f>IFERROR(VLOOKUP(R10,[2]WingLookTable!$A:$B,2,0),"캐릭터없음")</f>
        <v>Wing_BlueNoisePatternFullFast</v>
      </c>
      <c r="T10">
        <f t="shared" ca="1" si="2"/>
        <v>220</v>
      </c>
      <c r="U10"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v>
      </c>
      <c r="V10" t="str">
        <f t="shared" ca="1" si="4"/>
        <v>{"dy":4,"sl":2,"id":"Actor1005m","stats":{"tr":3,"trp":6,"str":7,"dex":8,"int":0,"vit":0,"train":0,"wgGr0":0,"wgGr1":0,"wgGr2":0,"wgGr3":18,"wgLk":105}}</v>
      </c>
      <c r="Z10">
        <v>9</v>
      </c>
      <c r="AA10" t="s">
        <v>320</v>
      </c>
      <c r="AB10">
        <f>COUNTIF(F:F,AA10)</f>
        <v>2</v>
      </c>
      <c r="AD10">
        <v>9</v>
      </c>
      <c r="AE10">
        <v>133</v>
      </c>
      <c r="AF10">
        <f>COUNTIF(R:R,AE10)</f>
        <v>1</v>
      </c>
    </row>
    <row r="11" spans="1:32">
      <c r="A11">
        <v>5</v>
      </c>
      <c r="B11">
        <f t="shared" ca="1" si="5"/>
        <v>1</v>
      </c>
      <c r="C11" t="str">
        <f t="shared" ref="C11" ca="1" si="19">VLOOKUP(RANDBETWEEN(1,COUNTA(Z:Z)-1),Z:AA,2,0)</f>
        <v>Actor3019m</v>
      </c>
      <c r="D11" t="str">
        <f>IF(ISBLANK(F11),"",
IFERROR(VLOOKUP(F11,[2]ActorTable!$A:$H,MATCH("이름참고",[2]ActorTable!$1:$1,0),0),"캐릭터없음"))</f>
        <v>데브샤</v>
      </c>
      <c r="E11" t="str">
        <f t="shared" ref="E11" ca="1" si="20">IF(AND(B11&lt;=OFFSET(B11,1,0),NOT(ISBLANK(F11))),
IF(F11=OFFSET(F11,1,0),"같음",""),"")</f>
        <v/>
      </c>
      <c r="F11" t="s">
        <v>415</v>
      </c>
      <c r="G11">
        <v>3</v>
      </c>
      <c r="H11">
        <v>6</v>
      </c>
      <c r="I11">
        <v>0</v>
      </c>
      <c r="J11">
        <v>8</v>
      </c>
      <c r="K11">
        <v>7</v>
      </c>
      <c r="L11">
        <v>0</v>
      </c>
      <c r="M11">
        <v>0</v>
      </c>
      <c r="N11">
        <v>0</v>
      </c>
      <c r="O11">
        <v>0</v>
      </c>
      <c r="P11">
        <v>0</v>
      </c>
      <c r="Q11">
        <v>18</v>
      </c>
      <c r="R11">
        <v>315</v>
      </c>
      <c r="S11" t="str">
        <f>IFERROR(VLOOKUP(R11,[2]WingLookTable!$A:$B,2,0),"캐릭터없음")</f>
        <v>Wing_DustMultiNoiseOtherOtherSlow</v>
      </c>
      <c r="T11">
        <f t="shared" ref="T11" ca="1" si="21">VLOOKUP(RANDBETWEEN(1,COUNTA(AD:AD)-1),AD:AE,2,0)</f>
        <v>101</v>
      </c>
      <c r="U11" t="str">
        <f t="shared" ref="U11" ca="1" si="22">IF(ROW()=2,V11,OFFSET(U11,-1,0)&amp;IF(LEN(V11)=0,"",","&amp;V11))</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v>
      </c>
      <c r="V11" t="str">
        <f t="shared" ref="V11" ca="1" si="23">"{"""&amp;A$1&amp;""":"&amp;A11
&amp;","""&amp;B$1&amp;""":"&amp;B11
&amp;IF(LEN(F11)=0,"",","""&amp;F$1&amp;""":"""&amp;F11&amp;"""")
&amp;IF(LEN(F11)=0,"",",""stats"":{")
&amp;IF(LEN(F11)=0,"",""""&amp;G$1&amp;""":"&amp;G11)
&amp;IF(LEN(F11)=0,"",","""&amp;H$1&amp;""":"&amp;H11)
&amp;IF(LEN(F11)=0,"",","""&amp;I$1&amp;""":"&amp;I11)
&amp;IF(LEN(F11)=0,"",","""&amp;J$1&amp;""":"&amp;J11)
&amp;IF(LEN(F11)=0,"",","""&amp;K$1&amp;""":"&amp;K11)
&amp;IF(LEN(F11)=0,"",","""&amp;L$1&amp;""":"&amp;L11)
&amp;IF(LEN(F11)=0,"",","""&amp;M$1&amp;""":"&amp;M11)
&amp;IF(LEN(F11)=0,"",","""&amp;N$1&amp;""":"&amp;N11)
&amp;IF(LEN(F11)=0,"",","""&amp;O$1&amp;""":"&amp;O11)
&amp;IF(LEN(F11)=0,"",","""&amp;P$1&amp;""":"&amp;P11)
&amp;IF(LEN(F11)=0,"",","""&amp;Q$1&amp;""":"&amp;Q11)
&amp;IF(LEN(F11)=0,"",","""&amp;R$1&amp;""":"&amp;R11)
&amp;IF(LEN(F11)=0,"","}")&amp;"}"</f>
        <v>{"dy":5,"sl":1,"id":"Actor2103m","stats":{"tr":3,"trp":6,"str":0,"dex":8,"int":7,"vit":0,"train":0,"wgGr0":0,"wgGr1":0,"wgGr2":0,"wgGr3":18,"wgLk":315}}</v>
      </c>
      <c r="Z11">
        <v>10</v>
      </c>
      <c r="AA11" t="s">
        <v>321</v>
      </c>
      <c r="AB11">
        <f>COUNTIF(F:F,AA11)</f>
        <v>2</v>
      </c>
      <c r="AD11">
        <v>10</v>
      </c>
      <c r="AE11">
        <v>137</v>
      </c>
      <c r="AF11">
        <f>COUNTIF(R:R,AE11)</f>
        <v>1</v>
      </c>
    </row>
    <row r="12" spans="1:32">
      <c r="A12">
        <v>5</v>
      </c>
      <c r="B12">
        <f t="shared" ref="B12" ca="1" si="24">IF(A12&lt;&gt;OFFSET(A12,-1,0),1,OFFSET(B12,-1,0)+1)</f>
        <v>2</v>
      </c>
      <c r="C12" t="str">
        <f t="shared" ref="C12" ca="1" si="25">VLOOKUP(RANDBETWEEN(1,COUNTA(Z:Z)-1),Z:AA,2,0)</f>
        <v>Actor1108m</v>
      </c>
      <c r="D12" t="str">
        <f>IF(ISBLANK(F12),"",
IFERROR(VLOOKUP(F12,[2]ActorTable!$A:$H,MATCH("이름참고",[2]ActorTable!$1:$1,0),0),"캐릭터없음"))</f>
        <v>롤라</v>
      </c>
      <c r="E12" t="str">
        <f t="shared" ref="E12" ca="1" si="26">IF(AND(B12&lt;=OFFSET(B12,1,0),NOT(ISBLANK(F12))),
IF(F12=OFFSET(F12,1,0),"같음",""),"")</f>
        <v/>
      </c>
      <c r="F12" t="s">
        <v>393</v>
      </c>
      <c r="G12">
        <v>3</v>
      </c>
      <c r="H12">
        <v>6</v>
      </c>
      <c r="I12">
        <v>8</v>
      </c>
      <c r="J12">
        <v>7</v>
      </c>
      <c r="K12">
        <v>0</v>
      </c>
      <c r="L12">
        <v>0</v>
      </c>
      <c r="M12">
        <v>0</v>
      </c>
      <c r="N12">
        <v>0</v>
      </c>
      <c r="O12">
        <v>0</v>
      </c>
      <c r="P12">
        <v>0</v>
      </c>
      <c r="Q12">
        <v>18</v>
      </c>
      <c r="R12">
        <v>220</v>
      </c>
      <c r="S12" t="str">
        <f>IFERROR(VLOOKUP(R12,[2]WingLookTable!$A:$B,2,0),"캐릭터없음")</f>
        <v>Wing_GreenPatternPatternFullSlow</v>
      </c>
      <c r="T12">
        <f t="shared" ref="T12" ca="1" si="27">VLOOKUP(RANDBETWEEN(1,COUNTA(AD:AD)-1),AD:AE,2,0)</f>
        <v>190</v>
      </c>
      <c r="U12" t="str">
        <f t="shared" ref="U12" ca="1" si="28">IF(ROW()=2,V12,OFFSET(U12,-1,0)&amp;IF(LEN(V12)=0,"",","&amp;V12))</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v>
      </c>
      <c r="V12" t="str">
        <f t="shared" ref="V12" ca="1" si="29">"{"""&amp;A$1&amp;""":"&amp;A12
&amp;","""&amp;B$1&amp;""":"&amp;B12
&amp;IF(LEN(F12)=0,"",","""&amp;F$1&amp;""":"""&amp;F12&amp;"""")
&amp;IF(LEN(F12)=0,"",",""stats"":{")
&amp;IF(LEN(F12)=0,"",""""&amp;G$1&amp;""":"&amp;G12)
&amp;IF(LEN(F12)=0,"",","""&amp;H$1&amp;""":"&amp;H12)
&amp;IF(LEN(F12)=0,"",","""&amp;I$1&amp;""":"&amp;I12)
&amp;IF(LEN(F12)=0,"",","""&amp;J$1&amp;""":"&amp;J12)
&amp;IF(LEN(F12)=0,"",","""&amp;K$1&amp;""":"&amp;K12)
&amp;IF(LEN(F12)=0,"",","""&amp;L$1&amp;""":"&amp;L12)
&amp;IF(LEN(F12)=0,"",","""&amp;M$1&amp;""":"&amp;M12)
&amp;IF(LEN(F12)=0,"",","""&amp;N$1&amp;""":"&amp;N12)
&amp;IF(LEN(F12)=0,"",","""&amp;O$1&amp;""":"&amp;O12)
&amp;IF(LEN(F12)=0,"",","""&amp;P$1&amp;""":"&amp;P12)
&amp;IF(LEN(F12)=0,"",","""&amp;Q$1&amp;""":"&amp;Q12)
&amp;IF(LEN(F12)=0,"",","""&amp;R$1&amp;""":"&amp;R12)
&amp;IF(LEN(F12)=0,"","}")&amp;"}"</f>
        <v>{"dy":5,"sl":2,"id":"Actor3019m","stats":{"tr":3,"trp":6,"str":8,"dex":7,"int":0,"vit":0,"train":0,"wgGr0":0,"wgGr1":0,"wgGr2":0,"wgGr3":18,"wgLk":220}}</v>
      </c>
      <c r="Z12">
        <v>11</v>
      </c>
      <c r="AA12" t="s">
        <v>322</v>
      </c>
      <c r="AB12">
        <f>COUNTIF(F:F,AA12)</f>
        <v>3</v>
      </c>
      <c r="AD12">
        <v>11</v>
      </c>
      <c r="AE12">
        <v>141</v>
      </c>
      <c r="AF12">
        <f>COUNTIF(R:R,AE12)</f>
        <v>1</v>
      </c>
    </row>
    <row r="13" spans="1:32">
      <c r="A13">
        <v>6</v>
      </c>
      <c r="B13">
        <f t="shared" ca="1" si="5"/>
        <v>1</v>
      </c>
      <c r="C13" t="str">
        <f t="shared" ca="1" si="0"/>
        <v>Actor1218m</v>
      </c>
      <c r="D13" t="str">
        <f>IF(ISBLANK(F13),"",
IFERROR(VLOOKUP(F13,[2]ActorTable!$A:$H,MATCH("이름참고",[2]ActorTable!$1:$1,0),0),"캐릭터없음"))</f>
        <v>카츄진</v>
      </c>
      <c r="E13" t="str">
        <f t="shared" ca="1" si="1"/>
        <v/>
      </c>
      <c r="F13" t="s">
        <v>354</v>
      </c>
      <c r="G13">
        <v>3</v>
      </c>
      <c r="H13">
        <v>6</v>
      </c>
      <c r="I13">
        <v>0</v>
      </c>
      <c r="J13">
        <v>0</v>
      </c>
      <c r="K13">
        <v>15</v>
      </c>
      <c r="L13">
        <v>0</v>
      </c>
      <c r="M13">
        <v>0</v>
      </c>
      <c r="N13">
        <v>0</v>
      </c>
      <c r="O13">
        <v>0</v>
      </c>
      <c r="P13">
        <v>0</v>
      </c>
      <c r="Q13">
        <v>18</v>
      </c>
      <c r="R13">
        <v>328</v>
      </c>
      <c r="S13" t="str">
        <f>IFERROR(VLOOKUP(R13,[2]WingLookTable!$A:$B,2,0),"캐릭터없음")</f>
        <v>Wing_DustRedFullBeeOtherSlow</v>
      </c>
      <c r="T13">
        <f t="shared" ca="1" si="2"/>
        <v>187</v>
      </c>
      <c r="U13"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v>
      </c>
      <c r="V13" t="str">
        <f t="shared" ca="1" si="4"/>
        <v>{"dy":6,"sl":1,"id":"Actor3117m","stats":{"tr":3,"trp":6,"str":0,"dex":0,"int":15,"vit":0,"train":0,"wgGr0":0,"wgGr1":0,"wgGr2":0,"wgGr3":18,"wgLk":328}}</v>
      </c>
      <c r="Z13">
        <v>12</v>
      </c>
      <c r="AA13" t="s">
        <v>323</v>
      </c>
      <c r="AB13">
        <f>COUNTIF(F:F,AA13)</f>
        <v>3</v>
      </c>
      <c r="AD13">
        <v>12</v>
      </c>
      <c r="AE13">
        <v>145</v>
      </c>
      <c r="AF13">
        <f>COUNTIF(R:R,AE13)</f>
        <v>1</v>
      </c>
    </row>
    <row r="14" spans="1:32">
      <c r="A14">
        <v>6</v>
      </c>
      <c r="B14">
        <f t="shared" ca="1" si="5"/>
        <v>2</v>
      </c>
      <c r="C14" t="str">
        <f t="shared" ca="1" si="0"/>
        <v>Actor1005m</v>
      </c>
      <c r="D14" t="str">
        <f>IF(ISBLANK(F14),"",
IFERROR(VLOOKUP(F14,[2]ActorTable!$A:$H,MATCH("이름참고",[2]ActorTable!$1:$1,0),0),"캐릭터없음"))</f>
        <v>러센트</v>
      </c>
      <c r="E14" t="str">
        <f t="shared" ca="1" si="1"/>
        <v/>
      </c>
      <c r="F14" t="s">
        <v>388</v>
      </c>
      <c r="G14">
        <v>3</v>
      </c>
      <c r="H14">
        <v>6</v>
      </c>
      <c r="I14">
        <v>0</v>
      </c>
      <c r="J14">
        <v>0</v>
      </c>
      <c r="K14">
        <v>0</v>
      </c>
      <c r="L14">
        <v>15</v>
      </c>
      <c r="M14">
        <v>0</v>
      </c>
      <c r="N14">
        <v>0</v>
      </c>
      <c r="O14">
        <v>0</v>
      </c>
      <c r="P14">
        <v>0</v>
      </c>
      <c r="Q14">
        <v>18</v>
      </c>
      <c r="R14">
        <v>109</v>
      </c>
      <c r="S14" t="str">
        <f>IFERROR(VLOOKUP(R14,[2]WingLookTable!$A:$B,2,0),"캐릭터없음")</f>
        <v>Wing_BlueOtherNoiseFullFast</v>
      </c>
      <c r="T14">
        <f t="shared" ca="1" si="2"/>
        <v>372</v>
      </c>
      <c r="U14"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v>
      </c>
      <c r="V14" t="str">
        <f t="shared" ca="1" si="4"/>
        <v>{"dy":6,"sl":2,"id":"Actor0024m","stats":{"tr":3,"trp":6,"str":0,"dex":0,"int":0,"vit":15,"train":0,"wgGr0":0,"wgGr1":0,"wgGr2":0,"wgGr3":18,"wgLk":109}}</v>
      </c>
      <c r="Z14">
        <v>13</v>
      </c>
      <c r="AA14" t="s">
        <v>324</v>
      </c>
      <c r="AB14">
        <f>COUNTIF(F:F,AA14)</f>
        <v>3</v>
      </c>
      <c r="AD14">
        <v>13</v>
      </c>
      <c r="AE14">
        <v>148</v>
      </c>
      <c r="AF14">
        <f>COUNTIF(R:R,AE14)</f>
        <v>1</v>
      </c>
    </row>
    <row r="15" spans="1:32">
      <c r="A15">
        <v>7</v>
      </c>
      <c r="B15">
        <f t="shared" ca="1" si="5"/>
        <v>1</v>
      </c>
      <c r="C15" t="str">
        <f t="shared" ca="1" si="0"/>
        <v>Actor3021m</v>
      </c>
      <c r="D15" t="str">
        <f>IF(ISBLANK(F15),"",
IFERROR(VLOOKUP(F15,[2]ActorTable!$A:$H,MATCH("이름참고",[2]ActorTable!$1:$1,0),0),"캐릭터없음"))</f>
        <v>테이슨</v>
      </c>
      <c r="E15" t="str">
        <f t="shared" ca="1" si="1"/>
        <v/>
      </c>
      <c r="F15" t="s">
        <v>360</v>
      </c>
      <c r="G15">
        <v>3</v>
      </c>
      <c r="H15">
        <v>6</v>
      </c>
      <c r="I15">
        <v>7</v>
      </c>
      <c r="J15">
        <v>0</v>
      </c>
      <c r="K15">
        <v>8</v>
      </c>
      <c r="L15">
        <v>0</v>
      </c>
      <c r="M15">
        <v>0</v>
      </c>
      <c r="N15">
        <v>0</v>
      </c>
      <c r="O15">
        <v>0</v>
      </c>
      <c r="P15">
        <v>0</v>
      </c>
      <c r="Q15">
        <v>18</v>
      </c>
      <c r="R15">
        <v>332</v>
      </c>
      <c r="S15" t="str">
        <f>IFERROR(VLOOKUP(R15,[2]WingLookTable!$A:$B,2,0),"캐릭터없음")</f>
        <v>Wing_DustRedMultiNoiseOtherFast</v>
      </c>
      <c r="T15">
        <f t="shared" ca="1" si="2"/>
        <v>141</v>
      </c>
      <c r="U15"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v>
      </c>
      <c r="V15" t="str">
        <f t="shared" ca="1" si="4"/>
        <v>{"dy":7,"sl":1,"id":"Actor1108m","stats":{"tr":3,"trp":6,"str":7,"dex":0,"int":8,"vit":0,"train":0,"wgGr0":0,"wgGr1":0,"wgGr2":0,"wgGr3":18,"wgLk":332}}</v>
      </c>
      <c r="Z15">
        <v>14</v>
      </c>
      <c r="AA15" t="s">
        <v>325</v>
      </c>
      <c r="AB15">
        <f>COUNTIF(F:F,AA15)</f>
        <v>2</v>
      </c>
      <c r="AD15">
        <v>14</v>
      </c>
      <c r="AE15">
        <v>151</v>
      </c>
      <c r="AF15">
        <f>COUNTIF(R:R,AE15)</f>
        <v>1</v>
      </c>
    </row>
    <row r="16" spans="1:32">
      <c r="A16">
        <v>7</v>
      </c>
      <c r="B16">
        <f t="shared" ca="1" si="5"/>
        <v>2</v>
      </c>
      <c r="C16" t="str">
        <f t="shared" ca="1" si="0"/>
        <v>Actor1005m</v>
      </c>
      <c r="D16" t="str">
        <f>IF(ISBLANK(F16),"",
IFERROR(VLOOKUP(F16,[2]ActorTable!$A:$H,MATCH("이름참고",[2]ActorTable!$1:$1,0),0),"캐릭터없음"))</f>
        <v>헤르윈</v>
      </c>
      <c r="E16" t="str">
        <f t="shared" ca="1" si="1"/>
        <v/>
      </c>
      <c r="F16" t="s">
        <v>365</v>
      </c>
      <c r="G16">
        <v>3</v>
      </c>
      <c r="H16">
        <v>6</v>
      </c>
      <c r="I16">
        <v>15</v>
      </c>
      <c r="J16">
        <v>0</v>
      </c>
      <c r="K16">
        <v>0</v>
      </c>
      <c r="L16">
        <v>0</v>
      </c>
      <c r="M16">
        <v>0</v>
      </c>
      <c r="N16">
        <v>0</v>
      </c>
      <c r="O16">
        <v>0</v>
      </c>
      <c r="P16">
        <v>0</v>
      </c>
      <c r="Q16">
        <v>18</v>
      </c>
      <c r="R16">
        <v>318</v>
      </c>
      <c r="S16" t="str">
        <f>IFERROR(VLOOKUP(R16,[2]WingLookTable!$A:$B,2,0),"캐릭터없음")</f>
        <v>Wing_DustMultiOtherOtherOtherFast</v>
      </c>
      <c r="T16">
        <f t="shared" ca="1" si="2"/>
        <v>291</v>
      </c>
      <c r="U16"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v>
      </c>
      <c r="V16" t="str">
        <f t="shared" ca="1" si="4"/>
        <v>{"dy":7,"sl":2,"id":"Actor0007m","stats":{"tr":3,"trp":6,"str":15,"dex":0,"int":0,"vit":0,"train":0,"wgGr0":0,"wgGr1":0,"wgGr2":0,"wgGr3":18,"wgLk":318}}</v>
      </c>
      <c r="Z16">
        <v>15</v>
      </c>
      <c r="AA16" t="s">
        <v>326</v>
      </c>
      <c r="AB16">
        <f>COUNTIF(F:F,AA16)</f>
        <v>3</v>
      </c>
      <c r="AD16">
        <v>15</v>
      </c>
      <c r="AE16">
        <v>154</v>
      </c>
      <c r="AF16">
        <f>COUNTIF(R:R,AE16)</f>
        <v>1</v>
      </c>
    </row>
    <row r="17" spans="1:32">
      <c r="A17">
        <v>8</v>
      </c>
      <c r="B17">
        <f t="shared" ca="1" si="5"/>
        <v>1</v>
      </c>
      <c r="C17" t="str">
        <f t="shared" ca="1" si="0"/>
        <v>Actor1108m</v>
      </c>
      <c r="D17" t="str">
        <f>IF(ISBLANK(F17),"",
IFERROR(VLOOKUP(F17,[2]ActorTable!$A:$H,MATCH("이름참고",[2]ActorTable!$1:$1,0),0),"캐릭터없음"))</f>
        <v>니엘</v>
      </c>
      <c r="E17" t="str">
        <f t="shared" ca="1" si="1"/>
        <v/>
      </c>
      <c r="F17" t="s">
        <v>359</v>
      </c>
      <c r="G17">
        <v>3</v>
      </c>
      <c r="H17">
        <v>6</v>
      </c>
      <c r="I17">
        <v>0</v>
      </c>
      <c r="J17">
        <v>0</v>
      </c>
      <c r="K17">
        <v>15</v>
      </c>
      <c r="L17">
        <v>0</v>
      </c>
      <c r="M17">
        <v>0</v>
      </c>
      <c r="N17">
        <v>0</v>
      </c>
      <c r="O17">
        <v>0</v>
      </c>
      <c r="P17">
        <v>0</v>
      </c>
      <c r="Q17">
        <v>18</v>
      </c>
      <c r="R17">
        <v>190</v>
      </c>
      <c r="S17" t="str">
        <f>IFERROR(VLOOKUP(R17,[2]WingLookTable!$A:$B,2,0),"캐릭터없음")</f>
        <v>Wing_DustYellowNoisePatternStripeSlow</v>
      </c>
      <c r="T17">
        <f t="shared" ca="1" si="2"/>
        <v>205</v>
      </c>
      <c r="U17"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v>
      </c>
      <c r="V17" t="str">
        <f t="shared" ca="1" si="4"/>
        <v>{"dy":8,"sl":1,"id":"Actor2238m","stats":{"tr":3,"trp":6,"str":0,"dex":0,"int":15,"vit":0,"train":0,"wgGr0":0,"wgGr1":0,"wgGr2":0,"wgGr3":18,"wgLk":190}}</v>
      </c>
      <c r="Z17">
        <v>16</v>
      </c>
      <c r="AA17" t="s">
        <v>327</v>
      </c>
      <c r="AB17">
        <f>COUNTIF(F:F,AA17)</f>
        <v>2</v>
      </c>
      <c r="AD17">
        <v>16</v>
      </c>
      <c r="AE17">
        <v>157</v>
      </c>
      <c r="AF17">
        <f>COUNTIF(R:R,AE17)</f>
        <v>1</v>
      </c>
    </row>
    <row r="18" spans="1:32">
      <c r="A18">
        <v>8</v>
      </c>
      <c r="B18">
        <f t="shared" ca="1" si="5"/>
        <v>2</v>
      </c>
      <c r="C18" t="str">
        <f t="shared" ca="1" si="0"/>
        <v>Actor2238m</v>
      </c>
      <c r="D18" t="str">
        <f>IF(ISBLANK(F18),"",
IFERROR(VLOOKUP(F18,[2]ActorTable!$A:$H,MATCH("이름참고",[2]ActorTable!$1:$1,0),0),"캐릭터없음"))</f>
        <v>슬로니카</v>
      </c>
      <c r="E18" t="str">
        <f t="shared" ca="1" si="1"/>
        <v/>
      </c>
      <c r="F18" t="s">
        <v>361</v>
      </c>
      <c r="G18">
        <v>3</v>
      </c>
      <c r="H18">
        <v>6</v>
      </c>
      <c r="I18">
        <v>0</v>
      </c>
      <c r="J18">
        <v>15</v>
      </c>
      <c r="K18">
        <v>0</v>
      </c>
      <c r="L18">
        <v>0</v>
      </c>
      <c r="M18">
        <v>0</v>
      </c>
      <c r="N18">
        <v>0</v>
      </c>
      <c r="O18">
        <v>0</v>
      </c>
      <c r="P18">
        <v>0</v>
      </c>
      <c r="Q18">
        <v>18</v>
      </c>
      <c r="R18">
        <v>208</v>
      </c>
      <c r="S18" t="str">
        <f>IFERROR(VLOOKUP(R18,[2]WingLookTable!$A:$B,2,0),"캐릭터없음")</f>
        <v>Wing_FireSineBeeFullSlow</v>
      </c>
      <c r="T18">
        <f t="shared" ca="1" si="2"/>
        <v>348</v>
      </c>
      <c r="U18"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v>
      </c>
      <c r="V18" t="str">
        <f t="shared" ca="1" si="4"/>
        <v>{"dy":8,"sl":2,"id":"Actor3114m","stats":{"tr":3,"trp":6,"str":0,"dex":15,"int":0,"vit":0,"train":0,"wgGr0":0,"wgGr1":0,"wgGr2":0,"wgGr3":18,"wgLk":208}}</v>
      </c>
      <c r="Z18">
        <v>17</v>
      </c>
      <c r="AA18" t="s">
        <v>328</v>
      </c>
      <c r="AB18">
        <f>COUNTIF(F:F,AA18)</f>
        <v>3</v>
      </c>
      <c r="AD18">
        <v>17</v>
      </c>
      <c r="AE18">
        <v>160</v>
      </c>
      <c r="AF18">
        <f>COUNTIF(R:R,AE18)</f>
        <v>1</v>
      </c>
    </row>
    <row r="19" spans="1:32">
      <c r="A19">
        <v>8</v>
      </c>
      <c r="B19">
        <f t="shared" ref="B19:B20" ca="1" si="30">IF(A19&lt;&gt;OFFSET(A19,-1,0),1,OFFSET(B19,-1,0)+1)</f>
        <v>3</v>
      </c>
      <c r="C19" t="str">
        <f t="shared" ref="C19:C20" ca="1" si="31">VLOOKUP(RANDBETWEEN(1,COUNTA(Z:Z)-1),Z:AA,2,0)</f>
        <v>Actor3021m</v>
      </c>
      <c r="D19" t="str">
        <f>IF(ISBLANK(F19),"",
IFERROR(VLOOKUP(F19,[2]ActorTable!$A:$H,MATCH("이름참고",[2]ActorTable!$1:$1,0),0),"캐릭터없음"))</f>
        <v>솔</v>
      </c>
      <c r="E19" t="str">
        <f t="shared" ref="E19:E20" ca="1" si="32">IF(AND(B19&lt;=OFFSET(B19,1,0),NOT(ISBLANK(F19))),
IF(F19=OFFSET(F19,1,0),"같음",""),"")</f>
        <v/>
      </c>
      <c r="F19" t="s">
        <v>424</v>
      </c>
      <c r="G19">
        <v>3</v>
      </c>
      <c r="H19">
        <v>6</v>
      </c>
      <c r="I19">
        <v>0</v>
      </c>
      <c r="J19">
        <v>8</v>
      </c>
      <c r="K19">
        <v>7</v>
      </c>
      <c r="L19">
        <v>0</v>
      </c>
      <c r="M19">
        <v>0</v>
      </c>
      <c r="N19">
        <v>0</v>
      </c>
      <c r="O19">
        <v>0</v>
      </c>
      <c r="P19">
        <v>0</v>
      </c>
      <c r="Q19">
        <v>18</v>
      </c>
      <c r="R19">
        <v>348</v>
      </c>
      <c r="S19" t="str">
        <f>IFERROR(VLOOKUP(R19,[2]WingLookTable!$A:$B,2,0),"캐릭터없음")</f>
        <v>Wing_DustYellowSineSineOtherFast</v>
      </c>
      <c r="T19">
        <f t="shared" ref="T19:T20" ca="1" si="33">VLOOKUP(RANDBETWEEN(1,COUNTA(AD:AD)-1),AD:AE,2,0)</f>
        <v>348</v>
      </c>
      <c r="U19" t="str">
        <f t="shared" ref="U19:U20" ca="1" si="34">IF(ROW()=2,V19,OFFSET(U19,-1,0)&amp;IF(LEN(V19)=0,"",","&amp;V19))</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v>
      </c>
      <c r="V19" t="str">
        <f t="shared" ref="V19:V20" ca="1" si="35">"{"""&amp;A$1&amp;""":"&amp;A19
&amp;","""&amp;B$1&amp;""":"&amp;B19
&amp;IF(LEN(F19)=0,"",","""&amp;F$1&amp;""":"""&amp;F19&amp;"""")
&amp;IF(LEN(F19)=0,"",",""stats"":{")
&amp;IF(LEN(F19)=0,"",""""&amp;G$1&amp;""":"&amp;G19)
&amp;IF(LEN(F19)=0,"",","""&amp;H$1&amp;""":"&amp;H19)
&amp;IF(LEN(F19)=0,"",","""&amp;I$1&amp;""":"&amp;I19)
&amp;IF(LEN(F19)=0,"",","""&amp;J$1&amp;""":"&amp;J19)
&amp;IF(LEN(F19)=0,"",","""&amp;K$1&amp;""":"&amp;K19)
&amp;IF(LEN(F19)=0,"",","""&amp;L$1&amp;""":"&amp;L19)
&amp;IF(LEN(F19)=0,"",","""&amp;M$1&amp;""":"&amp;M19)
&amp;IF(LEN(F19)=0,"",","""&amp;N$1&amp;""":"&amp;N19)
&amp;IF(LEN(F19)=0,"",","""&amp;O$1&amp;""":"&amp;O19)
&amp;IF(LEN(F19)=0,"",","""&amp;P$1&amp;""":"&amp;P19)
&amp;IF(LEN(F19)=0,"",","""&amp;Q$1&amp;""":"&amp;Q19)
&amp;IF(LEN(F19)=0,"",","""&amp;R$1&amp;""":"&amp;R19)
&amp;IF(LEN(F19)=0,"","}")&amp;"}"</f>
        <v>{"dy":8,"sl":3,"id":"Actor2015m","stats":{"tr":3,"trp":6,"str":0,"dex":8,"int":7,"vit":0,"train":0,"wgGr0":0,"wgGr1":0,"wgGr2":0,"wgGr3":18,"wgLk":348}}</v>
      </c>
      <c r="Z19">
        <v>18</v>
      </c>
      <c r="AA19" t="s">
        <v>329</v>
      </c>
      <c r="AB19">
        <f>COUNTIF(F:F,AA19)</f>
        <v>1</v>
      </c>
      <c r="AD19">
        <v>18</v>
      </c>
      <c r="AE19">
        <v>163</v>
      </c>
      <c r="AF19">
        <f>COUNTIF(R:R,AE19)</f>
        <v>0</v>
      </c>
    </row>
    <row r="20" spans="1:32">
      <c r="A20">
        <v>9</v>
      </c>
      <c r="B20">
        <f t="shared" ca="1" si="30"/>
        <v>1</v>
      </c>
      <c r="C20" t="str">
        <f t="shared" ca="1" si="31"/>
        <v>Actor0104m</v>
      </c>
      <c r="D20" t="str">
        <f>IF(ISBLANK(F20),"",
IFERROR(VLOOKUP(F20,[2]ActorTable!$A:$H,MATCH("이름참고",[2]ActorTable!$1:$1,0),0),"캐릭터없음"))</f>
        <v>클레타</v>
      </c>
      <c r="E20" t="str">
        <f t="shared" ca="1" si="32"/>
        <v/>
      </c>
      <c r="F20" t="s">
        <v>358</v>
      </c>
      <c r="G20">
        <v>3</v>
      </c>
      <c r="H20">
        <v>6</v>
      </c>
      <c r="I20">
        <v>0</v>
      </c>
      <c r="J20">
        <v>0</v>
      </c>
      <c r="K20">
        <v>0</v>
      </c>
      <c r="L20">
        <v>15</v>
      </c>
      <c r="M20">
        <v>0</v>
      </c>
      <c r="N20">
        <v>0</v>
      </c>
      <c r="O20">
        <v>0</v>
      </c>
      <c r="P20">
        <v>0</v>
      </c>
      <c r="Q20">
        <v>18</v>
      </c>
      <c r="R20">
        <v>117</v>
      </c>
      <c r="S20" t="str">
        <f>IFERROR(VLOOKUP(R20,[2]WingLookTable!$A:$B,2,0),"캐릭터없음")</f>
        <v>Wing_BlueSineNoiseFullSlow</v>
      </c>
      <c r="T20">
        <f t="shared" ca="1" si="33"/>
        <v>145</v>
      </c>
      <c r="U20" t="str">
        <f t="shared" ca="1" si="34"/>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v>
      </c>
      <c r="V20" t="str">
        <f t="shared" ca="1" si="35"/>
        <v>{"dy":9,"sl":1,"id":"Actor0240m","stats":{"tr":3,"trp":6,"str":0,"dex":0,"int":0,"vit":15,"train":0,"wgGr0":0,"wgGr1":0,"wgGr2":0,"wgGr3":18,"wgLk":117}}</v>
      </c>
      <c r="Z20">
        <v>19</v>
      </c>
      <c r="AA20" t="s">
        <v>330</v>
      </c>
      <c r="AB20">
        <f>COUNTIF(F:F,AA20)</f>
        <v>2</v>
      </c>
      <c r="AD20">
        <v>19</v>
      </c>
      <c r="AE20">
        <v>166</v>
      </c>
      <c r="AF20">
        <f>COUNTIF(R:R,AE20)</f>
        <v>0</v>
      </c>
    </row>
    <row r="21" spans="1:32">
      <c r="A21">
        <v>9</v>
      </c>
      <c r="B21">
        <f t="shared" ca="1" si="5"/>
        <v>2</v>
      </c>
      <c r="C21" t="str">
        <f t="shared" ref="C21" ca="1" si="36">VLOOKUP(RANDBETWEEN(1,COUNTA(Z:Z)-1),Z:AA,2,0)</f>
        <v>Actor3231m</v>
      </c>
      <c r="D21" t="str">
        <f>IF(ISBLANK(F21),"",
IFERROR(VLOOKUP(F21,[2]ActorTable!$A:$H,MATCH("이름참고",[2]ActorTable!$1:$1,0),0),"캐릭터없음"))</f>
        <v>테이슨</v>
      </c>
      <c r="E21" t="str">
        <f t="shared" ref="E21" ca="1" si="37">IF(AND(B21&lt;=OFFSET(B21,1,0),NOT(ISBLANK(F21))),
IF(F21=OFFSET(F21,1,0),"같음",""),"")</f>
        <v/>
      </c>
      <c r="F21" t="s">
        <v>360</v>
      </c>
      <c r="G21">
        <v>3</v>
      </c>
      <c r="H21">
        <v>6</v>
      </c>
      <c r="I21">
        <v>0</v>
      </c>
      <c r="J21">
        <v>8</v>
      </c>
      <c r="K21">
        <v>7</v>
      </c>
      <c r="L21">
        <v>0</v>
      </c>
      <c r="M21">
        <v>0</v>
      </c>
      <c r="N21">
        <v>0</v>
      </c>
      <c r="O21">
        <v>0</v>
      </c>
      <c r="P21">
        <v>0</v>
      </c>
      <c r="Q21">
        <v>18</v>
      </c>
      <c r="R21">
        <v>272</v>
      </c>
      <c r="S21" t="str">
        <f>IFERROR(VLOOKUP(R21,[2]WingLookTable!$A:$B,2,0),"캐릭터없음")</f>
        <v>Wing_WhiteNoiseOtherFullFast</v>
      </c>
      <c r="T21">
        <f t="shared" ref="T21" ca="1" si="38">VLOOKUP(RANDBETWEEN(1,COUNTA(AD:AD)-1),AD:AE,2,0)</f>
        <v>172</v>
      </c>
      <c r="U21" t="str">
        <f t="shared" ref="U21" ca="1" si="39">IF(ROW()=2,V21,OFFSET(U21,-1,0)&amp;IF(LEN(V21)=0,"",","&amp;V21))</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v>
      </c>
      <c r="V21" t="str">
        <f t="shared" ref="V21" ca="1" si="40">"{"""&amp;A$1&amp;""":"&amp;A21
&amp;","""&amp;B$1&amp;""":"&amp;B21
&amp;IF(LEN(F21)=0,"",","""&amp;F$1&amp;""":"""&amp;F21&amp;"""")
&amp;IF(LEN(F21)=0,"",",""stats"":{")
&amp;IF(LEN(F21)=0,"",""""&amp;G$1&amp;""":"&amp;G21)
&amp;IF(LEN(F21)=0,"",","""&amp;H$1&amp;""":"&amp;H21)
&amp;IF(LEN(F21)=0,"",","""&amp;I$1&amp;""":"&amp;I21)
&amp;IF(LEN(F21)=0,"",","""&amp;J$1&amp;""":"&amp;J21)
&amp;IF(LEN(F21)=0,"",","""&amp;K$1&amp;""":"&amp;K21)
&amp;IF(LEN(F21)=0,"",","""&amp;L$1&amp;""":"&amp;L21)
&amp;IF(LEN(F21)=0,"",","""&amp;M$1&amp;""":"&amp;M21)
&amp;IF(LEN(F21)=0,"",","""&amp;N$1&amp;""":"&amp;N21)
&amp;IF(LEN(F21)=0,"",","""&amp;O$1&amp;""":"&amp;O21)
&amp;IF(LEN(F21)=0,"",","""&amp;P$1&amp;""":"&amp;P21)
&amp;IF(LEN(F21)=0,"",","""&amp;Q$1&amp;""":"&amp;Q21)
&amp;IF(LEN(F21)=0,"",","""&amp;R$1&amp;""":"&amp;R21)
&amp;IF(LEN(F21)=0,"","}")&amp;"}"</f>
        <v>{"dy":9,"sl":2,"id":"Actor1108m","stats":{"tr":3,"trp":6,"str":0,"dex":8,"int":7,"vit":0,"train":0,"wgGr0":0,"wgGr1":0,"wgGr2":0,"wgGr3":18,"wgLk":272}}</v>
      </c>
      <c r="Z21">
        <v>20</v>
      </c>
      <c r="AA21" t="s">
        <v>331</v>
      </c>
      <c r="AB21">
        <f>COUNTIF(F:F,AA21)</f>
        <v>2</v>
      </c>
      <c r="AD21">
        <v>20</v>
      </c>
      <c r="AE21">
        <v>169</v>
      </c>
      <c r="AF21">
        <f>COUNTIF(R:R,AE21)</f>
        <v>1</v>
      </c>
    </row>
    <row r="22" spans="1:32">
      <c r="A22">
        <v>9</v>
      </c>
      <c r="B22">
        <f t="shared" ref="B22" ca="1" si="41">IF(A22&lt;&gt;OFFSET(A22,-1,0),1,OFFSET(B22,-1,0)+1)</f>
        <v>3</v>
      </c>
      <c r="C22" t="str">
        <f t="shared" ref="C22" ca="1" si="42">VLOOKUP(RANDBETWEEN(1,COUNTA(Z:Z)-1),Z:AA,2,0)</f>
        <v>Actor3117m</v>
      </c>
      <c r="D22" t="str">
        <f>IF(ISBLANK(F22),"",
IFERROR(VLOOKUP(F22,[2]ActorTable!$A:$H,MATCH("이름참고",[2]ActorTable!$1:$1,0),0),"캐릭터없음"))</f>
        <v>젤리아</v>
      </c>
      <c r="E22" t="str">
        <f t="shared" ref="E22" ca="1" si="43">IF(AND(B22&lt;=OFFSET(B22,1,0),NOT(ISBLANK(F22))),
IF(F22=OFFSET(F22,1,0),"같음",""),"")</f>
        <v/>
      </c>
      <c r="F22" t="s">
        <v>387</v>
      </c>
      <c r="G22">
        <v>3</v>
      </c>
      <c r="H22">
        <v>6</v>
      </c>
      <c r="I22">
        <v>15</v>
      </c>
      <c r="J22">
        <v>0</v>
      </c>
      <c r="K22">
        <v>0</v>
      </c>
      <c r="L22">
        <v>0</v>
      </c>
      <c r="M22">
        <v>0</v>
      </c>
      <c r="N22">
        <v>0</v>
      </c>
      <c r="O22">
        <v>0</v>
      </c>
      <c r="P22">
        <v>0</v>
      </c>
      <c r="Q22">
        <v>18</v>
      </c>
      <c r="R22">
        <v>137</v>
      </c>
      <c r="S22" t="str">
        <f>IFERROR(VLOOKUP(R22,[2]WingLookTable!$A:$B,2,0),"캐릭터없음")</f>
        <v>Wing_CyanStripePatternFullFast</v>
      </c>
      <c r="T22">
        <f t="shared" ref="T22" ca="1" si="44">VLOOKUP(RANDBETWEEN(1,COUNTA(AD:AD)-1),AD:AE,2,0)</f>
        <v>133</v>
      </c>
      <c r="U22" t="str">
        <f t="shared" ref="U22" ca="1" si="45">IF(ROW()=2,V22,OFFSET(U22,-1,0)&amp;IF(LEN(V22)=0,"",","&amp;V22))</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v>
      </c>
      <c r="V22" t="str">
        <f t="shared" ref="V22" ca="1" si="46">"{"""&amp;A$1&amp;""":"&amp;A22
&amp;","""&amp;B$1&amp;""":"&amp;B22
&amp;IF(LEN(F22)=0,"",","""&amp;F$1&amp;""":"""&amp;F22&amp;"""")
&amp;IF(LEN(F22)=0,"",",""stats"":{")
&amp;IF(LEN(F22)=0,"",""""&amp;G$1&amp;""":"&amp;G22)
&amp;IF(LEN(F22)=0,"",","""&amp;H$1&amp;""":"&amp;H22)
&amp;IF(LEN(F22)=0,"",","""&amp;I$1&amp;""":"&amp;I22)
&amp;IF(LEN(F22)=0,"",","""&amp;J$1&amp;""":"&amp;J22)
&amp;IF(LEN(F22)=0,"",","""&amp;K$1&amp;""":"&amp;K22)
&amp;IF(LEN(F22)=0,"",","""&amp;L$1&amp;""":"&amp;L22)
&amp;IF(LEN(F22)=0,"",","""&amp;M$1&amp;""":"&amp;M22)
&amp;IF(LEN(F22)=0,"",","""&amp;N$1&amp;""":"&amp;N22)
&amp;IF(LEN(F22)=0,"",","""&amp;O$1&amp;""":"&amp;O22)
&amp;IF(LEN(F22)=0,"",","""&amp;P$1&amp;""":"&amp;P22)
&amp;IF(LEN(F22)=0,"",","""&amp;Q$1&amp;""":"&amp;Q22)
&amp;IF(LEN(F22)=0,"",","""&amp;R$1&amp;""":"&amp;R22)
&amp;IF(LEN(F22)=0,"","}")&amp;"}"</f>
        <v>{"dy":9,"sl":3,"id":"Actor1005m","stats":{"tr":3,"trp":6,"str":15,"dex":0,"int":0,"vit":0,"train":0,"wgGr0":0,"wgGr1":0,"wgGr2":0,"wgGr3":18,"wgLk":137}}</v>
      </c>
      <c r="Z22">
        <v>21</v>
      </c>
      <c r="AA22" t="s">
        <v>332</v>
      </c>
      <c r="AB22">
        <f>COUNTIF(F:F,AA22)</f>
        <v>3</v>
      </c>
      <c r="AD22">
        <v>21</v>
      </c>
      <c r="AE22">
        <v>172</v>
      </c>
      <c r="AF22">
        <f>COUNTIF(R:R,AE22)</f>
        <v>1</v>
      </c>
    </row>
    <row r="23" spans="1:32">
      <c r="A23">
        <v>10</v>
      </c>
      <c r="B23">
        <f t="shared" ca="1" si="5"/>
        <v>1</v>
      </c>
      <c r="C23" t="str">
        <f t="shared" ca="1" si="0"/>
        <v>Actor2120m</v>
      </c>
      <c r="D23" t="str">
        <f>IF(ISBLANK(F23),"",
IFERROR(VLOOKUP(F23,[2]ActorTable!$A:$H,MATCH("이름참고",[2]ActorTable!$1:$1,0),0),"캐릭터없음"))</f>
        <v>오비우스</v>
      </c>
      <c r="E23" t="str">
        <f t="shared" ca="1" si="1"/>
        <v/>
      </c>
      <c r="F23" t="s">
        <v>349</v>
      </c>
      <c r="G23">
        <v>3</v>
      </c>
      <c r="H23">
        <v>6</v>
      </c>
      <c r="I23">
        <v>0</v>
      </c>
      <c r="J23">
        <v>8</v>
      </c>
      <c r="K23">
        <v>7</v>
      </c>
      <c r="L23">
        <v>0</v>
      </c>
      <c r="M23">
        <v>0</v>
      </c>
      <c r="N23">
        <v>0</v>
      </c>
      <c r="O23">
        <v>0</v>
      </c>
      <c r="P23">
        <v>0</v>
      </c>
      <c r="Q23">
        <v>18</v>
      </c>
      <c r="R23">
        <v>260</v>
      </c>
      <c r="S23" t="str">
        <f>IFERROR(VLOOKUP(R23,[2]WingLookTable!$A:$B,2,0),"캐릭터없음")</f>
        <v>Wing_SkySineNoiseFullSlow</v>
      </c>
      <c r="T23">
        <f t="shared" ca="1" si="2"/>
        <v>117</v>
      </c>
      <c r="U23"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v>
      </c>
      <c r="V23" t="str">
        <f t="shared" ca="1" si="4"/>
        <v>{"dy":10,"sl":1,"id":"Actor1141m","stats":{"tr":3,"trp":6,"str":0,"dex":8,"int":7,"vit":0,"train":0,"wgGr0":0,"wgGr1":0,"wgGr2":0,"wgGr3":18,"wgLk":260}}</v>
      </c>
      <c r="Z23">
        <v>22</v>
      </c>
      <c r="AA23" t="s">
        <v>333</v>
      </c>
      <c r="AB23">
        <f>COUNTIF(F:F,AA23)</f>
        <v>3</v>
      </c>
      <c r="AD23">
        <v>22</v>
      </c>
      <c r="AE23">
        <v>175</v>
      </c>
      <c r="AF23">
        <f>COUNTIF(R:R,AE23)</f>
        <v>1</v>
      </c>
    </row>
    <row r="24" spans="1:32">
      <c r="A24">
        <v>10</v>
      </c>
      <c r="B24">
        <f t="shared" ca="1" si="5"/>
        <v>2</v>
      </c>
      <c r="C24" t="str">
        <f t="shared" ca="1" si="0"/>
        <v>Actor1039m</v>
      </c>
      <c r="D24" t="str">
        <f>IF(ISBLANK(F24),"",
IFERROR(VLOOKUP(F24,[2]ActorTable!$A:$H,MATCH("이름참고",[2]ActorTable!$1:$1,0),0),"캐릭터없음"))</f>
        <v>클라크</v>
      </c>
      <c r="E24" t="str">
        <f t="shared" ca="1" si="1"/>
        <v/>
      </c>
      <c r="F24" t="s">
        <v>370</v>
      </c>
      <c r="G24">
        <v>3</v>
      </c>
      <c r="H24">
        <v>6</v>
      </c>
      <c r="I24">
        <v>8</v>
      </c>
      <c r="J24">
        <v>0</v>
      </c>
      <c r="K24">
        <v>7</v>
      </c>
      <c r="L24">
        <v>0</v>
      </c>
      <c r="M24">
        <v>0</v>
      </c>
      <c r="N24">
        <v>0</v>
      </c>
      <c r="O24">
        <v>0</v>
      </c>
      <c r="P24">
        <v>0</v>
      </c>
      <c r="Q24">
        <v>18</v>
      </c>
      <c r="R24">
        <v>300</v>
      </c>
      <c r="S24" t="str">
        <f>IFERROR(VLOOKUP(R24,[2]WingLookTable!$A:$B,2,0),"캐릭터없음")</f>
        <v>Wing_DustBlueOtherOtherStripeSlow</v>
      </c>
      <c r="T24">
        <f t="shared" ca="1" si="2"/>
        <v>211</v>
      </c>
      <c r="U24"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v>
      </c>
      <c r="V24" t="str">
        <f t="shared" ca="1" si="4"/>
        <v>{"dy":10,"sl":2,"id":"Actor2011m","stats":{"tr":3,"trp":6,"str":8,"dex":0,"int":7,"vit":0,"train":0,"wgGr0":0,"wgGr1":0,"wgGr2":0,"wgGr3":18,"wgLk":300}}</v>
      </c>
      <c r="Z24">
        <v>23</v>
      </c>
      <c r="AA24" t="s">
        <v>334</v>
      </c>
      <c r="AB24">
        <f>COUNTIF(F:F,AA24)</f>
        <v>2</v>
      </c>
      <c r="AD24">
        <v>23</v>
      </c>
      <c r="AE24">
        <v>178</v>
      </c>
      <c r="AF24">
        <f>COUNTIF(R:R,AE24)</f>
        <v>1</v>
      </c>
    </row>
    <row r="25" spans="1:32">
      <c r="A25">
        <v>11</v>
      </c>
      <c r="B25">
        <f t="shared" ref="B25" ca="1" si="47">IF(A25&lt;&gt;OFFSET(A25,-1,0),1,OFFSET(B25,-1,0)+1)</f>
        <v>1</v>
      </c>
      <c r="C25" t="str">
        <f t="shared" ref="C25:C26" ca="1" si="48">VLOOKUP(RANDBETWEEN(1,COUNTA(Z:Z)-1),Z:AA,2,0)</f>
        <v>Actor1218m</v>
      </c>
      <c r="D25" t="str">
        <f>IF(ISBLANK(F25),"",
IFERROR(VLOOKUP(F25,[2]ActorTable!$A:$H,MATCH("이름참고",[2]ActorTable!$1:$1,0),0),"캐릭터없음"))</f>
        <v>닉스</v>
      </c>
      <c r="E25" t="str">
        <f t="shared" ref="E25:E26" ca="1" si="49">IF(AND(B25&lt;=OFFSET(B25,1,0),NOT(ISBLANK(F25))),
IF(F25=OFFSET(F25,1,0),"같음",""),"")</f>
        <v/>
      </c>
      <c r="F25" t="s">
        <v>362</v>
      </c>
      <c r="G25">
        <v>3</v>
      </c>
      <c r="H25">
        <v>6</v>
      </c>
      <c r="I25">
        <v>8</v>
      </c>
      <c r="J25">
        <v>7</v>
      </c>
      <c r="K25">
        <v>0</v>
      </c>
      <c r="L25">
        <v>0</v>
      </c>
      <c r="M25">
        <v>0</v>
      </c>
      <c r="N25">
        <v>0</v>
      </c>
      <c r="O25">
        <v>0</v>
      </c>
      <c r="P25">
        <v>0</v>
      </c>
      <c r="Q25">
        <v>18</v>
      </c>
      <c r="R25">
        <v>232</v>
      </c>
      <c r="S25" t="str">
        <f>IFERROR(VLOOKUP(R25,[2]WingLookTable!$A:$B,2,0),"캐릭터없음")</f>
        <v>Wing_MultiOtherOtherStripeSlow</v>
      </c>
      <c r="T25">
        <f t="shared" ref="T25:T26" ca="1" si="50">VLOOKUP(RANDBETWEEN(1,COUNTA(AD:AD)-1),AD:AE,2,0)</f>
        <v>163</v>
      </c>
      <c r="U25" t="str">
        <f t="shared" ref="U25:U26" ca="1" si="51">IF(ROW()=2,V25,OFFSET(U25,-1,0)&amp;IF(LEN(V25)=0,"",","&amp;V25))</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v>
      </c>
      <c r="V25" t="str">
        <f t="shared" ref="V25:V26" ca="1" si="52">"{"""&amp;A$1&amp;""":"&amp;A25
&amp;","""&amp;B$1&amp;""":"&amp;B25
&amp;IF(LEN(F25)=0,"",","""&amp;F$1&amp;""":"""&amp;F25&amp;"""")
&amp;IF(LEN(F25)=0,"",",""stats"":{")
&amp;IF(LEN(F25)=0,"",""""&amp;G$1&amp;""":"&amp;G25)
&amp;IF(LEN(F25)=0,"",","""&amp;H$1&amp;""":"&amp;H25)
&amp;IF(LEN(F25)=0,"",","""&amp;I$1&amp;""":"&amp;I25)
&amp;IF(LEN(F25)=0,"",","""&amp;J$1&amp;""":"&amp;J25)
&amp;IF(LEN(F25)=0,"",","""&amp;K$1&amp;""":"&amp;K25)
&amp;IF(LEN(F25)=0,"",","""&amp;L$1&amp;""":"&amp;L25)
&amp;IF(LEN(F25)=0,"",","""&amp;M$1&amp;""":"&amp;M25)
&amp;IF(LEN(F25)=0,"",","""&amp;N$1&amp;""":"&amp;N25)
&amp;IF(LEN(F25)=0,"",","""&amp;O$1&amp;""":"&amp;O25)
&amp;IF(LEN(F25)=0,"",","""&amp;P$1&amp;""":"&amp;P25)
&amp;IF(LEN(F25)=0,"",","""&amp;Q$1&amp;""":"&amp;Q25)
&amp;IF(LEN(F25)=0,"",","""&amp;R$1&amp;""":"&amp;R25)
&amp;IF(LEN(F25)=0,"","}")&amp;"}"</f>
        <v>{"dy":11,"sl":1,"id":"Actor1109m","stats":{"tr":3,"trp":6,"str":8,"dex":7,"int":0,"vit":0,"train":0,"wgGr0":0,"wgGr1":0,"wgGr2":0,"wgGr3":18,"wgLk":232}}</v>
      </c>
      <c r="Z25">
        <v>24</v>
      </c>
      <c r="AA25" t="s">
        <v>335</v>
      </c>
      <c r="AB25">
        <f>COUNTIF(F:F,AA25)</f>
        <v>2</v>
      </c>
      <c r="AD25">
        <v>24</v>
      </c>
      <c r="AE25">
        <v>181</v>
      </c>
      <c r="AF25">
        <f>COUNTIF(R:R,AE25)</f>
        <v>1</v>
      </c>
    </row>
    <row r="26" spans="1:32">
      <c r="A26">
        <v>11</v>
      </c>
      <c r="B26">
        <f t="shared" ref="B26" ca="1" si="53">IF(A26&lt;&gt;OFFSET(A26,-1,0),1,OFFSET(B26,-1,0)+1)</f>
        <v>2</v>
      </c>
      <c r="C26" t="str">
        <f t="shared" ca="1" si="48"/>
        <v>Actor2015m</v>
      </c>
      <c r="D26" t="str">
        <f>IF(ISBLANK(F26),"",
IFERROR(VLOOKUP(F26,[2]ActorTable!$A:$H,MATCH("이름참고",[2]ActorTable!$1:$1,0),0),"캐릭터없음"))</f>
        <v>클라크</v>
      </c>
      <c r="E26" t="str">
        <f t="shared" ca="1" si="49"/>
        <v/>
      </c>
      <c r="F26" t="s">
        <v>370</v>
      </c>
      <c r="G26">
        <v>3</v>
      </c>
      <c r="H26">
        <v>6</v>
      </c>
      <c r="I26">
        <v>0</v>
      </c>
      <c r="J26">
        <v>7</v>
      </c>
      <c r="K26">
        <v>8</v>
      </c>
      <c r="L26">
        <v>0</v>
      </c>
      <c r="M26">
        <v>0</v>
      </c>
      <c r="N26">
        <v>0</v>
      </c>
      <c r="O26">
        <v>0</v>
      </c>
      <c r="P26">
        <v>0</v>
      </c>
      <c r="Q26">
        <v>18</v>
      </c>
      <c r="R26">
        <v>240</v>
      </c>
      <c r="S26" t="str">
        <f>IFERROR(VLOOKUP(R26,[2]WingLookTable!$A:$B,2,0),"캐릭터없음")</f>
        <v>Wing_MultiStripeOtherOtherSlow</v>
      </c>
      <c r="T26">
        <f t="shared" ca="1" si="50"/>
        <v>202</v>
      </c>
      <c r="U26" t="str">
        <f t="shared" ca="1" si="51"/>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v>
      </c>
      <c r="V26" t="str">
        <f t="shared" ca="1" si="52"/>
        <v>{"dy":11,"sl":2,"id":"Actor2011m","stats":{"tr":3,"trp":6,"str":0,"dex":7,"int":8,"vit":0,"train":0,"wgGr0":0,"wgGr1":0,"wgGr2":0,"wgGr3":18,"wgLk":240}}</v>
      </c>
      <c r="Z26">
        <v>25</v>
      </c>
      <c r="AA26" t="s">
        <v>336</v>
      </c>
      <c r="AB26">
        <f>COUNTIF(F:F,AA26)</f>
        <v>1</v>
      </c>
      <c r="AD26">
        <v>25</v>
      </c>
      <c r="AE26">
        <v>184</v>
      </c>
      <c r="AF26">
        <f>COUNTIF(R:R,AE26)</f>
        <v>1</v>
      </c>
    </row>
    <row r="27" spans="1:32">
      <c r="A27">
        <v>12</v>
      </c>
      <c r="B27">
        <f t="shared" ca="1" si="5"/>
        <v>1</v>
      </c>
      <c r="C27" t="str">
        <f t="shared" ref="C27:C28" ca="1" si="54">VLOOKUP(RANDBETWEEN(1,COUNTA(Z:Z)-1),Z:AA,2,0)</f>
        <v>Actor3019m</v>
      </c>
      <c r="D27" t="str">
        <f>IF(ISBLANK(F27),"",
IFERROR(VLOOKUP(F27,[2]ActorTable!$A:$H,MATCH("이름참고",[2]ActorTable!$1:$1,0),0),"캐릭터없음"))</f>
        <v>케이저</v>
      </c>
      <c r="E27" t="str">
        <f t="shared" ref="E27:E28" ca="1" si="55">IF(AND(B27&lt;=OFFSET(B27,1,0),NOT(ISBLANK(F27))),
IF(F27=OFFSET(F27,1,0),"같음",""),"")</f>
        <v/>
      </c>
      <c r="F27" t="s">
        <v>371</v>
      </c>
      <c r="G27">
        <v>3</v>
      </c>
      <c r="H27">
        <v>6</v>
      </c>
      <c r="I27">
        <v>8</v>
      </c>
      <c r="J27">
        <v>0</v>
      </c>
      <c r="K27">
        <v>7</v>
      </c>
      <c r="L27">
        <v>0</v>
      </c>
      <c r="M27">
        <v>0</v>
      </c>
      <c r="N27">
        <v>0</v>
      </c>
      <c r="O27">
        <v>0</v>
      </c>
      <c r="P27">
        <v>0</v>
      </c>
      <c r="Q27">
        <v>18</v>
      </c>
      <c r="R27">
        <v>223</v>
      </c>
      <c r="S27" t="str">
        <f>IFERROR(VLOOKUP(R27,[2]WingLookTable!$A:$B,2,0),"캐릭터없음")</f>
        <v>Wing_MultiFullOtherFullFast</v>
      </c>
      <c r="T27">
        <f t="shared" ref="T27:T28" ca="1" si="56">VLOOKUP(RANDBETWEEN(1,COUNTA(AD:AD)-1),AD:AE,2,0)</f>
        <v>199</v>
      </c>
      <c r="U27" t="str">
        <f t="shared" ref="U27:U28" ca="1" si="57">IF(ROW()=2,V27,OFFSET(U27,-1,0)&amp;IF(LEN(V27)=0,"",","&amp;V27))</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v>
      </c>
      <c r="V27" t="str">
        <f t="shared" ref="V27:V28" ca="1" si="58">"{"""&amp;A$1&amp;""":"&amp;A27
&amp;","""&amp;B$1&amp;""":"&amp;B27
&amp;IF(LEN(F27)=0,"",","""&amp;F$1&amp;""":"""&amp;F27&amp;"""")
&amp;IF(LEN(F27)=0,"",",""stats"":{")
&amp;IF(LEN(F27)=0,"",""""&amp;G$1&amp;""":"&amp;G27)
&amp;IF(LEN(F27)=0,"",","""&amp;H$1&amp;""":"&amp;H27)
&amp;IF(LEN(F27)=0,"",","""&amp;I$1&amp;""":"&amp;I27)
&amp;IF(LEN(F27)=0,"",","""&amp;J$1&amp;""":"&amp;J27)
&amp;IF(LEN(F27)=0,"",","""&amp;K$1&amp;""":"&amp;K27)
&amp;IF(LEN(F27)=0,"",","""&amp;L$1&amp;""":"&amp;L27)
&amp;IF(LEN(F27)=0,"",","""&amp;M$1&amp;""":"&amp;M27)
&amp;IF(LEN(F27)=0,"",","""&amp;N$1&amp;""":"&amp;N27)
&amp;IF(LEN(F27)=0,"",","""&amp;O$1&amp;""":"&amp;O27)
&amp;IF(LEN(F27)=0,"",","""&amp;P$1&amp;""":"&amp;P27)
&amp;IF(LEN(F27)=0,"",","""&amp;Q$1&amp;""":"&amp;Q27)
&amp;IF(LEN(F27)=0,"",","""&amp;R$1&amp;""":"&amp;R27)
&amp;IF(LEN(F27)=0,"","}")&amp;"}"</f>
        <v>{"dy":12,"sl":1,"id":"Actor0113m","stats":{"tr":3,"trp":6,"str":8,"dex":0,"int":7,"vit":0,"train":0,"wgGr0":0,"wgGr1":0,"wgGr2":0,"wgGr3":18,"wgLk":223}}</v>
      </c>
      <c r="Z27">
        <v>26</v>
      </c>
      <c r="AA27" t="s">
        <v>337</v>
      </c>
      <c r="AB27">
        <f>COUNTIF(F:F,AA27)</f>
        <v>2</v>
      </c>
      <c r="AD27">
        <v>26</v>
      </c>
      <c r="AE27">
        <v>187</v>
      </c>
      <c r="AF27">
        <f>COUNTIF(R:R,AE27)</f>
        <v>1</v>
      </c>
    </row>
    <row r="28" spans="1:32">
      <c r="A28">
        <v>12</v>
      </c>
      <c r="B28">
        <f t="shared" ref="B28" ca="1" si="59">IF(A28&lt;&gt;OFFSET(A28,-1,0),1,OFFSET(B28,-1,0)+1)</f>
        <v>2</v>
      </c>
      <c r="C28" t="str">
        <f t="shared" ca="1" si="54"/>
        <v>Actor3117m</v>
      </c>
      <c r="D28" t="str">
        <f>IF(ISBLANK(F28),"",
IFERROR(VLOOKUP(F28,[2]ActorTable!$A:$H,MATCH("이름참고",[2]ActorTable!$1:$1,0),0),"캐릭터없음"))</f>
        <v>그루퍼스</v>
      </c>
      <c r="E28" t="str">
        <f t="shared" ca="1" si="55"/>
        <v/>
      </c>
      <c r="F28" t="s">
        <v>369</v>
      </c>
      <c r="G28">
        <v>3</v>
      </c>
      <c r="H28">
        <v>6</v>
      </c>
      <c r="I28">
        <v>15</v>
      </c>
      <c r="J28">
        <v>0</v>
      </c>
      <c r="K28">
        <v>0</v>
      </c>
      <c r="L28">
        <v>0</v>
      </c>
      <c r="M28">
        <v>0</v>
      </c>
      <c r="N28">
        <v>0</v>
      </c>
      <c r="O28">
        <v>0</v>
      </c>
      <c r="P28">
        <v>0</v>
      </c>
      <c r="Q28">
        <v>18</v>
      </c>
      <c r="R28">
        <v>291</v>
      </c>
      <c r="S28" t="str">
        <f>IFERROR(VLOOKUP(R28,[2]WingLookTable!$A:$B,2,0),"캐릭터없음")</f>
        <v>Wing_BlackNoiseSineOtherSlow</v>
      </c>
      <c r="T28">
        <f t="shared" ca="1" si="56"/>
        <v>284</v>
      </c>
      <c r="U28" t="str">
        <f t="shared" ca="1" si="57"/>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v>
      </c>
      <c r="V28" t="str">
        <f t="shared" ca="1" si="58"/>
        <v>{"dy":12,"sl":2,"id":"Actor2010m","stats":{"tr":3,"trp":6,"str":15,"dex":0,"int":0,"vit":0,"train":0,"wgGr0":0,"wgGr1":0,"wgGr2":0,"wgGr3":18,"wgLk":291}}</v>
      </c>
      <c r="Z28">
        <v>27</v>
      </c>
      <c r="AA28" t="s">
        <v>338</v>
      </c>
      <c r="AB28">
        <f>COUNTIF(F:F,AA28)</f>
        <v>2</v>
      </c>
      <c r="AD28">
        <v>27</v>
      </c>
      <c r="AE28">
        <v>190</v>
      </c>
      <c r="AF28">
        <f>COUNTIF(R:R,AE28)</f>
        <v>1</v>
      </c>
    </row>
    <row r="29" spans="1:32">
      <c r="A29">
        <v>13</v>
      </c>
      <c r="B29">
        <f t="shared" ca="1" si="5"/>
        <v>1</v>
      </c>
      <c r="C29" t="str">
        <f t="shared" ca="1" si="0"/>
        <v>Actor3117m</v>
      </c>
      <c r="D29" t="str">
        <f>IF(ISBLANK(F29),"",
IFERROR(VLOOKUP(F29,[2]ActorTable!$A:$H,MATCH("이름참고",[2]ActorTable!$1:$1,0),0),"캐릭터없음"))</f>
        <v>미네락</v>
      </c>
      <c r="E29" t="str">
        <f t="shared" ca="1" si="1"/>
        <v/>
      </c>
      <c r="F29" t="s">
        <v>392</v>
      </c>
      <c r="G29">
        <v>3</v>
      </c>
      <c r="H29">
        <v>6</v>
      </c>
      <c r="I29">
        <v>10</v>
      </c>
      <c r="J29">
        <v>5</v>
      </c>
      <c r="K29">
        <v>0</v>
      </c>
      <c r="L29">
        <v>0</v>
      </c>
      <c r="M29">
        <v>0</v>
      </c>
      <c r="N29">
        <v>0</v>
      </c>
      <c r="O29">
        <v>0</v>
      </c>
      <c r="P29">
        <v>0</v>
      </c>
      <c r="Q29">
        <v>18</v>
      </c>
      <c r="R29">
        <v>211</v>
      </c>
      <c r="S29" t="str">
        <f>IFERROR(VLOOKUP(R29,[2]WingLookTable!$A:$B,2,0),"캐릭터없음")</f>
        <v>Wing_FireSinePatternFullSlow</v>
      </c>
      <c r="T29">
        <f t="shared" ca="1" si="2"/>
        <v>256</v>
      </c>
      <c r="U29"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v>
      </c>
      <c r="V29" t="str">
        <f t="shared" ca="1" si="4"/>
        <v>{"dy":13,"sl":1,"id":"Actor2120m","stats":{"tr":3,"trp":6,"str":10,"dex":5,"int":0,"vit":0,"train":0,"wgGr0":0,"wgGr1":0,"wgGr2":0,"wgGr3":18,"wgLk":211}}</v>
      </c>
      <c r="Z29">
        <v>28</v>
      </c>
      <c r="AA29" t="s">
        <v>339</v>
      </c>
      <c r="AB29">
        <f>COUNTIF(F:F,AA29)</f>
        <v>2</v>
      </c>
      <c r="AD29">
        <v>28</v>
      </c>
      <c r="AE29">
        <v>193</v>
      </c>
      <c r="AF29">
        <f>COUNTIF(R:R,AE29)</f>
        <v>1</v>
      </c>
    </row>
    <row r="30" spans="1:32">
      <c r="A30">
        <v>13</v>
      </c>
      <c r="B30">
        <f t="shared" ca="1" si="5"/>
        <v>2</v>
      </c>
      <c r="C30" t="str">
        <f t="shared" ca="1" si="0"/>
        <v>Actor1029m</v>
      </c>
      <c r="D30" t="str">
        <f>IF(ISBLANK(F30),"",
IFERROR(VLOOKUP(F30,[2]ActorTable!$A:$H,MATCH("이름참고",[2]ActorTable!$1:$1,0),0),"캐릭터없음"))</f>
        <v>에이잭</v>
      </c>
      <c r="E30" t="str">
        <f t="shared" ca="1" si="1"/>
        <v/>
      </c>
      <c r="F30" t="s">
        <v>421</v>
      </c>
      <c r="G30">
        <v>3</v>
      </c>
      <c r="H30">
        <v>6</v>
      </c>
      <c r="I30">
        <v>10</v>
      </c>
      <c r="J30">
        <v>0</v>
      </c>
      <c r="K30">
        <v>5</v>
      </c>
      <c r="L30">
        <v>0</v>
      </c>
      <c r="M30">
        <v>0</v>
      </c>
      <c r="N30">
        <v>0</v>
      </c>
      <c r="O30">
        <v>0</v>
      </c>
      <c r="P30">
        <v>0</v>
      </c>
      <c r="Q30">
        <v>18</v>
      </c>
      <c r="R30">
        <v>306</v>
      </c>
      <c r="S30" t="str">
        <f>IFERROR(VLOOKUP(R30,[2]WingLookTable!$A:$B,2,0),"캐릭터없음")</f>
        <v>Wing_DustGreenSineOtherOtherFast</v>
      </c>
      <c r="T30">
        <f t="shared" ca="1" si="2"/>
        <v>340</v>
      </c>
      <c r="U30"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v>
      </c>
      <c r="V30" t="str">
        <f t="shared" ca="1" si="4"/>
        <v>{"dy":13,"sl":2,"id":"Actor1029m","stats":{"tr":3,"trp":6,"str":10,"dex":0,"int":5,"vit":0,"train":0,"wgGr0":0,"wgGr1":0,"wgGr2":0,"wgGr3":18,"wgLk":306}}</v>
      </c>
      <c r="Z30">
        <v>29</v>
      </c>
      <c r="AA30" t="s">
        <v>340</v>
      </c>
      <c r="AB30">
        <f>COUNTIF(F:F,AA30)</f>
        <v>2</v>
      </c>
      <c r="AD30">
        <v>29</v>
      </c>
      <c r="AE30">
        <v>196</v>
      </c>
      <c r="AF30">
        <f>COUNTIF(R:R,AE30)</f>
        <v>1</v>
      </c>
    </row>
    <row r="31" spans="1:32">
      <c r="A31">
        <v>14</v>
      </c>
      <c r="B31">
        <f t="shared" ca="1" si="5"/>
        <v>1</v>
      </c>
      <c r="C31" t="str">
        <f t="shared" ca="1" si="0"/>
        <v>Actor3019m</v>
      </c>
      <c r="D31" t="str">
        <f>IF(ISBLANK(F31),"",
IFERROR(VLOOKUP(F31,[2]ActorTable!$A:$H,MATCH("이름참고",[2]ActorTable!$1:$1,0),0),"캐릭터없음"))</f>
        <v>간파울</v>
      </c>
      <c r="E31" t="str">
        <f t="shared" ca="1" si="1"/>
        <v/>
      </c>
      <c r="F31" t="s">
        <v>423</v>
      </c>
      <c r="G31">
        <v>3</v>
      </c>
      <c r="H31">
        <v>6</v>
      </c>
      <c r="I31">
        <v>8</v>
      </c>
      <c r="J31">
        <v>0</v>
      </c>
      <c r="K31">
        <v>7</v>
      </c>
      <c r="L31">
        <v>0</v>
      </c>
      <c r="M31">
        <v>0</v>
      </c>
      <c r="N31">
        <v>0</v>
      </c>
      <c r="O31">
        <v>0</v>
      </c>
      <c r="P31">
        <v>0</v>
      </c>
      <c r="Q31">
        <v>18</v>
      </c>
      <c r="R31">
        <v>181</v>
      </c>
      <c r="S31" t="str">
        <f>IFERROR(VLOOKUP(R31,[2]WingLookTable!$A:$B,2,0),"캐릭터없음")</f>
        <v>Wing_DustPurpleNoiseOtherStripeSlow</v>
      </c>
      <c r="T31">
        <f t="shared" ca="1" si="2"/>
        <v>366</v>
      </c>
      <c r="U31"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v>
      </c>
      <c r="V31" t="str">
        <f t="shared" ca="1" si="4"/>
        <v>{"dy":14,"sl":1,"id":"Actor0201m","stats":{"tr":3,"trp":6,"str":8,"dex":0,"int":7,"vit":0,"train":0,"wgGr0":0,"wgGr1":0,"wgGr2":0,"wgGr3":18,"wgLk":181}}</v>
      </c>
      <c r="Z31">
        <v>30</v>
      </c>
      <c r="AA31" t="s">
        <v>341</v>
      </c>
      <c r="AB31">
        <f>COUNTIF(F:F,AA31)</f>
        <v>2</v>
      </c>
      <c r="AD31">
        <v>30</v>
      </c>
      <c r="AE31">
        <v>199</v>
      </c>
      <c r="AF31">
        <f>COUNTIF(R:R,AE31)</f>
        <v>1</v>
      </c>
    </row>
    <row r="32" spans="1:32">
      <c r="A32">
        <v>14</v>
      </c>
      <c r="B32">
        <f t="shared" ref="B32" ca="1" si="60">IF(A32&lt;&gt;OFFSET(A32,-1,0),1,OFFSET(B32,-1,0)+1)</f>
        <v>2</v>
      </c>
      <c r="C32" t="str">
        <f t="shared" ca="1" si="0"/>
        <v>Actor0024m</v>
      </c>
      <c r="D32" t="str">
        <f>IF(ISBLANK(F32),"",
IFERROR(VLOOKUP(F32,[2]ActorTable!$A:$H,MATCH("이름참고",[2]ActorTable!$1:$1,0),0),"캐릭터없음"))</f>
        <v>딘즈</v>
      </c>
      <c r="E32" t="str">
        <f t="shared" ca="1" si="1"/>
        <v/>
      </c>
      <c r="F32" t="s">
        <v>384</v>
      </c>
      <c r="G32">
        <v>3</v>
      </c>
      <c r="H32">
        <v>6</v>
      </c>
      <c r="I32">
        <v>2</v>
      </c>
      <c r="J32">
        <v>5</v>
      </c>
      <c r="K32">
        <v>8</v>
      </c>
      <c r="L32">
        <v>0</v>
      </c>
      <c r="M32">
        <v>0</v>
      </c>
      <c r="N32">
        <v>0</v>
      </c>
      <c r="O32">
        <v>0</v>
      </c>
      <c r="P32">
        <v>0</v>
      </c>
      <c r="Q32">
        <v>18</v>
      </c>
      <c r="R32">
        <v>187</v>
      </c>
      <c r="S32" t="str">
        <f>IFERROR(VLOOKUP(R32,[2]WingLookTable!$A:$B,2,0),"캐릭터없음")</f>
        <v>Wing_DustPurpleSinePatternFullFast</v>
      </c>
      <c r="T32">
        <f t="shared" ca="1" si="2"/>
        <v>202</v>
      </c>
      <c r="U32"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v>
      </c>
      <c r="V32" t="str">
        <f t="shared" ca="1" si="4"/>
        <v>{"dy":14,"sl":2,"id":"Actor3022m","stats":{"tr":3,"trp":6,"str":2,"dex":5,"int":8,"vit":0,"train":0,"wgGr0":0,"wgGr1":0,"wgGr2":0,"wgGr3":18,"wgLk":187}}</v>
      </c>
      <c r="Z32">
        <v>31</v>
      </c>
      <c r="AA32" t="s">
        <v>451</v>
      </c>
      <c r="AB32">
        <f>COUNTIF(F:F,AA32)</f>
        <v>2</v>
      </c>
      <c r="AD32">
        <v>31</v>
      </c>
      <c r="AE32">
        <v>202</v>
      </c>
      <c r="AF32">
        <f>COUNTIF(R:R,AE32)</f>
        <v>0</v>
      </c>
    </row>
    <row r="33" spans="1:32">
      <c r="A33">
        <v>15</v>
      </c>
      <c r="B33">
        <f t="shared" ca="1" si="5"/>
        <v>1</v>
      </c>
      <c r="C33" t="str">
        <f t="shared" ca="1" si="0"/>
        <v>Actor1141m</v>
      </c>
      <c r="D33" t="str">
        <f>IF(ISBLANK(F33),"",
IFERROR(VLOOKUP(F33,[2]ActorTable!$A:$H,MATCH("이름참고",[2]ActorTable!$1:$1,0),0),"캐릭터없음"))</f>
        <v>카츄진</v>
      </c>
      <c r="E33" t="str">
        <f t="shared" ca="1" si="1"/>
        <v/>
      </c>
      <c r="F33" t="s">
        <v>354</v>
      </c>
      <c r="G33">
        <v>3</v>
      </c>
      <c r="H33">
        <v>6</v>
      </c>
      <c r="I33">
        <v>5</v>
      </c>
      <c r="J33">
        <v>5</v>
      </c>
      <c r="K33">
        <v>5</v>
      </c>
      <c r="L33">
        <v>0</v>
      </c>
      <c r="M33">
        <v>0</v>
      </c>
      <c r="N33">
        <v>0</v>
      </c>
      <c r="O33">
        <v>0</v>
      </c>
      <c r="P33">
        <v>0</v>
      </c>
      <c r="Q33">
        <v>18</v>
      </c>
      <c r="R33">
        <v>125</v>
      </c>
      <c r="S33" t="str">
        <f>IFERROR(VLOOKUP(R33,[2]WingLookTable!$A:$B,2,0),"캐릭터없음")</f>
        <v>Wing_CyanOtherBeeOtherSlow</v>
      </c>
      <c r="T33">
        <f t="shared" ca="1" si="2"/>
        <v>240</v>
      </c>
      <c r="U33"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v>
      </c>
      <c r="V33" t="str">
        <f t="shared" ca="1" si="4"/>
        <v>{"dy":15,"sl":1,"id":"Actor3117m","stats":{"tr":3,"trp":6,"str":5,"dex":5,"int":5,"vit":0,"train":0,"wgGr0":0,"wgGr1":0,"wgGr2":0,"wgGr3":18,"wgLk":125}}</v>
      </c>
      <c r="Z33">
        <v>32</v>
      </c>
      <c r="AA33" t="s">
        <v>479</v>
      </c>
      <c r="AB33">
        <f>COUNTIF(F:F,AA33)</f>
        <v>2</v>
      </c>
      <c r="AD33">
        <v>32</v>
      </c>
      <c r="AE33">
        <v>205</v>
      </c>
      <c r="AF33">
        <f>COUNTIF(R:R,AE33)</f>
        <v>1</v>
      </c>
    </row>
    <row r="34" spans="1:32">
      <c r="A34">
        <v>15</v>
      </c>
      <c r="B34">
        <f t="shared" ca="1" si="5"/>
        <v>2</v>
      </c>
      <c r="C34" t="str">
        <f t="shared" ca="1" si="0"/>
        <v>Actor0201m</v>
      </c>
      <c r="D34" t="str">
        <f>IF(ISBLANK(F34),"",
IFERROR(VLOOKUP(F34,[2]ActorTable!$A:$H,MATCH("이름참고",[2]ActorTable!$1:$1,0),0),"캐릭터없음"))</f>
        <v>무테이</v>
      </c>
      <c r="E34" t="str">
        <f t="shared" ca="1" si="1"/>
        <v/>
      </c>
      <c r="F34" t="s">
        <v>368</v>
      </c>
      <c r="G34">
        <v>3</v>
      </c>
      <c r="H34">
        <v>6</v>
      </c>
      <c r="I34">
        <v>10</v>
      </c>
      <c r="J34">
        <v>5</v>
      </c>
      <c r="K34">
        <v>0</v>
      </c>
      <c r="L34">
        <v>0</v>
      </c>
      <c r="M34">
        <v>0</v>
      </c>
      <c r="N34">
        <v>0</v>
      </c>
      <c r="O34">
        <v>0</v>
      </c>
      <c r="P34">
        <v>0</v>
      </c>
      <c r="Q34">
        <v>18</v>
      </c>
      <c r="R34">
        <v>141</v>
      </c>
      <c r="S34" t="str">
        <f>IFERROR(VLOOKUP(R34,[2]WingLookTable!$A:$B,2,0),"캐릭터없음")</f>
        <v>Wing_DustBlueOtherFullOtherFast</v>
      </c>
      <c r="T34">
        <f t="shared" ca="1" si="2"/>
        <v>272</v>
      </c>
      <c r="U34"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v>
      </c>
      <c r="V34" t="str">
        <f t="shared" ca="1" si="4"/>
        <v>{"dy":15,"sl":2,"id":"Actor3021m","stats":{"tr":3,"trp":6,"str":10,"dex":5,"int":0,"vit":0,"train":0,"wgGr0":0,"wgGr1":0,"wgGr2":0,"wgGr3":18,"wgLk":141}}</v>
      </c>
      <c r="AD34">
        <v>33</v>
      </c>
      <c r="AE34">
        <v>208</v>
      </c>
      <c r="AF34">
        <f>COUNTIF(R:R,AE34)</f>
        <v>1</v>
      </c>
    </row>
    <row r="35" spans="1:32">
      <c r="A35">
        <v>16</v>
      </c>
      <c r="B35">
        <f t="shared" ref="B35" ca="1" si="61">IF(A35&lt;&gt;OFFSET(A35,-1,0),1,OFFSET(B35,-1,0)+1)</f>
        <v>1</v>
      </c>
      <c r="C35" t="str">
        <f t="shared" ca="1" si="0"/>
        <v>Actor2010m</v>
      </c>
      <c r="D35" t="str">
        <f>IF(ISBLANK(F35),"",
IFERROR(VLOOKUP(F35,[2]ActorTable!$A:$H,MATCH("이름참고",[2]ActorTable!$1:$1,0),0),"캐릭터없음"))</f>
        <v>메릴</v>
      </c>
      <c r="E35" t="str">
        <f t="shared" ca="1" si="1"/>
        <v/>
      </c>
      <c r="F35" t="s">
        <v>479</v>
      </c>
      <c r="G35">
        <v>3</v>
      </c>
      <c r="H35">
        <v>6</v>
      </c>
      <c r="I35">
        <v>8</v>
      </c>
      <c r="J35">
        <v>7</v>
      </c>
      <c r="K35">
        <v>0</v>
      </c>
      <c r="L35">
        <v>0</v>
      </c>
      <c r="M35">
        <v>0</v>
      </c>
      <c r="N35">
        <v>0</v>
      </c>
      <c r="O35">
        <v>0</v>
      </c>
      <c r="P35">
        <v>0</v>
      </c>
      <c r="Q35">
        <v>18</v>
      </c>
      <c r="R35">
        <v>284</v>
      </c>
      <c r="S35" t="str">
        <f>IFERROR(VLOOKUP(R35,[2]WingLookTable!$A:$B,2,0),"캐릭터없음")</f>
        <v>Wing_YellowOtherNoiseStripeFast</v>
      </c>
      <c r="T35">
        <f t="shared" ca="1" si="2"/>
        <v>196</v>
      </c>
      <c r="U35"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v>
      </c>
      <c r="V35" t="str">
        <f t="shared" ca="1" si="4"/>
        <v>{"dy":16,"sl":1,"id":"Actor3212m","stats":{"tr":3,"trp":6,"str":8,"dex":7,"int":0,"vit":0,"train":0,"wgGr0":0,"wgGr1":0,"wgGr2":0,"wgGr3":18,"wgLk":284}}</v>
      </c>
      <c r="AD35">
        <v>34</v>
      </c>
      <c r="AE35">
        <v>211</v>
      </c>
      <c r="AF35">
        <f>COUNTIF(R:R,AE35)</f>
        <v>1</v>
      </c>
    </row>
    <row r="36" spans="1:32">
      <c r="A36">
        <v>16</v>
      </c>
      <c r="B36">
        <f t="shared" ca="1" si="5"/>
        <v>2</v>
      </c>
      <c r="C36" t="str">
        <f t="shared" ref="C36" ca="1" si="62">VLOOKUP(RANDBETWEEN(1,COUNTA(Z:Z)-1),Z:AA,2,0)</f>
        <v>Actor1218m</v>
      </c>
      <c r="D36" t="str">
        <f>IF(ISBLANK(F36),"",
IFERROR(VLOOKUP(F36,[2]ActorTable!$A:$H,MATCH("이름참고",[2]ActorTable!$1:$1,0),0),"캐릭터없음"))</f>
        <v>원더</v>
      </c>
      <c r="E36" t="str">
        <f t="shared" ref="E36" ca="1" si="63">IF(AND(B36&lt;=OFFSET(B36,1,0),NOT(ISBLANK(F36))),
IF(F36=OFFSET(F36,1,0),"같음",""),"")</f>
        <v/>
      </c>
      <c r="F36" t="s">
        <v>363</v>
      </c>
      <c r="G36">
        <v>3</v>
      </c>
      <c r="H36">
        <v>6</v>
      </c>
      <c r="I36">
        <v>5</v>
      </c>
      <c r="J36">
        <v>5</v>
      </c>
      <c r="K36">
        <v>5</v>
      </c>
      <c r="L36">
        <v>0</v>
      </c>
      <c r="M36">
        <v>0</v>
      </c>
      <c r="N36">
        <v>0</v>
      </c>
      <c r="O36">
        <v>0</v>
      </c>
      <c r="P36">
        <v>0</v>
      </c>
      <c r="Q36">
        <v>18</v>
      </c>
      <c r="R36">
        <v>309</v>
      </c>
      <c r="S36" t="str">
        <f>IFERROR(VLOOKUP(R36,[2]WingLookTable!$A:$B,2,0),"캐릭터없음")</f>
        <v>Wing_DustMultiFullStripeOtherFast</v>
      </c>
      <c r="T36">
        <f t="shared" ref="T36" ca="1" si="64">VLOOKUP(RANDBETWEEN(1,COUNTA(AD:AD)-1),AD:AE,2,0)</f>
        <v>113</v>
      </c>
      <c r="U36" t="str">
        <f t="shared" ref="U36" ca="1" si="65">IF(ROW()=2,V36,OFFSET(U36,-1,0)&amp;IF(LEN(V36)=0,"",","&amp;V36))</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v>
      </c>
      <c r="V36" t="str">
        <f t="shared" ref="V36" ca="1" si="66">"{"""&amp;A$1&amp;""":"&amp;A36
&amp;","""&amp;B$1&amp;""":"&amp;B36
&amp;IF(LEN(F36)=0,"",","""&amp;F$1&amp;""":"""&amp;F36&amp;"""")
&amp;IF(LEN(F36)=0,"",",""stats"":{")
&amp;IF(LEN(F36)=0,"",""""&amp;G$1&amp;""":"&amp;G36)
&amp;IF(LEN(F36)=0,"",","""&amp;H$1&amp;""":"&amp;H36)
&amp;IF(LEN(F36)=0,"",","""&amp;I$1&amp;""":"&amp;I36)
&amp;IF(LEN(F36)=0,"",","""&amp;J$1&amp;""":"&amp;J36)
&amp;IF(LEN(F36)=0,"",","""&amp;K$1&amp;""":"&amp;K36)
&amp;IF(LEN(F36)=0,"",","""&amp;L$1&amp;""":"&amp;L36)
&amp;IF(LEN(F36)=0,"",","""&amp;M$1&amp;""":"&amp;M36)
&amp;IF(LEN(F36)=0,"",","""&amp;N$1&amp;""":"&amp;N36)
&amp;IF(LEN(F36)=0,"",","""&amp;O$1&amp;""":"&amp;O36)
&amp;IF(LEN(F36)=0,"",","""&amp;P$1&amp;""":"&amp;P36)
&amp;IF(LEN(F36)=0,"",","""&amp;Q$1&amp;""":"&amp;Q36)
&amp;IF(LEN(F36)=0,"",","""&amp;R$1&amp;""":"&amp;R36)
&amp;IF(LEN(F36)=0,"","}")&amp;"}"</f>
        <v>{"dy":16,"sl":2,"id":"Actor2128m","stats":{"tr":3,"trp":6,"str":5,"dex":5,"int":5,"vit":0,"train":0,"wgGr0":0,"wgGr1":0,"wgGr2":0,"wgGr3":18,"wgLk":309}}</v>
      </c>
      <c r="AD36">
        <v>35</v>
      </c>
      <c r="AE36">
        <v>214</v>
      </c>
      <c r="AF36">
        <f>COUNTIF(R:R,AE36)</f>
        <v>0</v>
      </c>
    </row>
    <row r="37" spans="1:32">
      <c r="A37">
        <v>16</v>
      </c>
      <c r="B37">
        <f t="shared" ref="B37" ca="1" si="67">IF(A37&lt;&gt;OFFSET(A37,-1,0),1,OFFSET(B37,-1,0)+1)</f>
        <v>3</v>
      </c>
      <c r="C37" t="str">
        <f t="shared" ref="C37" ca="1" si="68">VLOOKUP(RANDBETWEEN(1,COUNTA(Z:Z)-1),Z:AA,2,0)</f>
        <v>Actor2015m</v>
      </c>
      <c r="D37" t="str">
        <f>IF(ISBLANK(F37),"",
IFERROR(VLOOKUP(F37,[2]ActorTable!$A:$H,MATCH("이름참고",[2]ActorTable!$1:$1,0),0),"캐릭터없음"))</f>
        <v>러센트</v>
      </c>
      <c r="E37" t="str">
        <f t="shared" ref="E37" ca="1" si="69">IF(AND(B37&lt;=OFFSET(B37,1,0),NOT(ISBLANK(F37))),
IF(F37=OFFSET(F37,1,0),"같음",""),"")</f>
        <v/>
      </c>
      <c r="F37" t="s">
        <v>388</v>
      </c>
      <c r="G37">
        <v>3</v>
      </c>
      <c r="H37">
        <v>6</v>
      </c>
      <c r="I37">
        <v>0</v>
      </c>
      <c r="J37">
        <v>5</v>
      </c>
      <c r="K37">
        <v>10</v>
      </c>
      <c r="L37">
        <v>0</v>
      </c>
      <c r="M37">
        <v>0</v>
      </c>
      <c r="N37">
        <v>0</v>
      </c>
      <c r="O37">
        <v>0</v>
      </c>
      <c r="P37">
        <v>0</v>
      </c>
      <c r="Q37">
        <v>18</v>
      </c>
      <c r="R37">
        <v>288</v>
      </c>
      <c r="S37" t="str">
        <f>IFERROR(VLOOKUP(R37,[2]WingLookTable!$A:$B,2,0),"캐릭터없음")</f>
        <v>Wing_YellowStripeOtherFullFast</v>
      </c>
      <c r="T37">
        <f t="shared" ref="T37" ca="1" si="70">VLOOKUP(RANDBETWEEN(1,COUNTA(AD:AD)-1),AD:AE,2,0)</f>
        <v>190</v>
      </c>
      <c r="U37" t="str">
        <f t="shared" ref="U37" ca="1" si="71">IF(ROW()=2,V37,OFFSET(U37,-1,0)&amp;IF(LEN(V37)=0,"",","&amp;V37))</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v>
      </c>
      <c r="V37" t="str">
        <f t="shared" ref="V37" ca="1" si="72">"{"""&amp;A$1&amp;""":"&amp;A37
&amp;","""&amp;B$1&amp;""":"&amp;B37
&amp;IF(LEN(F37)=0,"",","""&amp;F$1&amp;""":"""&amp;F37&amp;"""")
&amp;IF(LEN(F37)=0,"",",""stats"":{")
&amp;IF(LEN(F37)=0,"",""""&amp;G$1&amp;""":"&amp;G37)
&amp;IF(LEN(F37)=0,"",","""&amp;H$1&amp;""":"&amp;H37)
&amp;IF(LEN(F37)=0,"",","""&amp;I$1&amp;""":"&amp;I37)
&amp;IF(LEN(F37)=0,"",","""&amp;J$1&amp;""":"&amp;J37)
&amp;IF(LEN(F37)=0,"",","""&amp;K$1&amp;""":"&amp;K37)
&amp;IF(LEN(F37)=0,"",","""&amp;L$1&amp;""":"&amp;L37)
&amp;IF(LEN(F37)=0,"",","""&amp;M$1&amp;""":"&amp;M37)
&amp;IF(LEN(F37)=0,"",","""&amp;N$1&amp;""":"&amp;N37)
&amp;IF(LEN(F37)=0,"",","""&amp;O$1&amp;""":"&amp;O37)
&amp;IF(LEN(F37)=0,"",","""&amp;P$1&amp;""":"&amp;P37)
&amp;IF(LEN(F37)=0,"",","""&amp;Q$1&amp;""":"&amp;Q37)
&amp;IF(LEN(F37)=0,"",","""&amp;R$1&amp;""":"&amp;R37)
&amp;IF(LEN(F37)=0,"","}")&amp;"}"</f>
        <v>{"dy":16,"sl":3,"id":"Actor0024m","stats":{"tr":3,"trp":6,"str":0,"dex":5,"int":10,"vit":0,"train":0,"wgGr0":0,"wgGr1":0,"wgGr2":0,"wgGr3":18,"wgLk":288}}</v>
      </c>
      <c r="AD37">
        <v>36</v>
      </c>
      <c r="AE37">
        <v>217</v>
      </c>
      <c r="AF37">
        <f>COUNTIF(R:R,AE37)</f>
        <v>0</v>
      </c>
    </row>
    <row r="38" spans="1:32">
      <c r="A38">
        <v>17</v>
      </c>
      <c r="B38">
        <f t="shared" ca="1" si="5"/>
        <v>1</v>
      </c>
      <c r="C38" t="str">
        <f t="shared" ref="C38:C69" ca="1" si="73">VLOOKUP(RANDBETWEEN(1,COUNTA(Z:Z)-1),Z:AA,2,0)</f>
        <v>Actor2120m</v>
      </c>
      <c r="D38" t="str">
        <f>IF(ISBLANK(F38),"",
IFERROR(VLOOKUP(F38,[2]ActorTable!$A:$H,MATCH("이름참고",[2]ActorTable!$1:$1,0),0),"캐릭터없음"))</f>
        <v>미네락</v>
      </c>
      <c r="E38" t="str">
        <f t="shared" ref="E38:E69" ca="1" si="74">IF(AND(B38&lt;=OFFSET(B38,1,0),NOT(ISBLANK(F38))),
IF(F38=OFFSET(F38,1,0),"같음",""),"")</f>
        <v/>
      </c>
      <c r="F38" t="s">
        <v>392</v>
      </c>
      <c r="G38">
        <v>3</v>
      </c>
      <c r="H38">
        <v>6</v>
      </c>
      <c r="I38">
        <v>0</v>
      </c>
      <c r="J38">
        <v>0</v>
      </c>
      <c r="K38">
        <v>15</v>
      </c>
      <c r="L38">
        <v>0</v>
      </c>
      <c r="M38">
        <v>0</v>
      </c>
      <c r="N38">
        <v>0</v>
      </c>
      <c r="O38">
        <v>0</v>
      </c>
      <c r="P38">
        <v>0</v>
      </c>
      <c r="Q38">
        <v>18</v>
      </c>
      <c r="R38">
        <v>133</v>
      </c>
      <c r="S38" t="str">
        <f>IFERROR(VLOOKUP(R38,[2]WingLookTable!$A:$B,2,0),"캐릭터없음")</f>
        <v>Wing_CyanSineOtherFullFast</v>
      </c>
      <c r="T38">
        <f t="shared" ref="T38:T69" ca="1" si="75">VLOOKUP(RANDBETWEEN(1,COUNTA(AD:AD)-1),AD:AE,2,0)</f>
        <v>332</v>
      </c>
      <c r="U38"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v>
      </c>
      <c r="V38" t="str">
        <f t="shared" ref="V38:V69" ca="1" si="76">"{"""&amp;A$1&amp;""":"&amp;A38
&amp;","""&amp;B$1&amp;""":"&amp;B38
&amp;IF(LEN(F38)=0,"",","""&amp;F$1&amp;""":"""&amp;F38&amp;"""")
&amp;IF(LEN(F38)=0,"",",""stats"":{")
&amp;IF(LEN(F38)=0,"",""""&amp;G$1&amp;""":"&amp;G38)
&amp;IF(LEN(F38)=0,"",","""&amp;H$1&amp;""":"&amp;H38)
&amp;IF(LEN(F38)=0,"",","""&amp;I$1&amp;""":"&amp;I38)
&amp;IF(LEN(F38)=0,"",","""&amp;J$1&amp;""":"&amp;J38)
&amp;IF(LEN(F38)=0,"",","""&amp;K$1&amp;""":"&amp;K38)
&amp;IF(LEN(F38)=0,"",","""&amp;L$1&amp;""":"&amp;L38)
&amp;IF(LEN(F38)=0,"",","""&amp;M$1&amp;""":"&amp;M38)
&amp;IF(LEN(F38)=0,"",","""&amp;N$1&amp;""":"&amp;N38)
&amp;IF(LEN(F38)=0,"",","""&amp;O$1&amp;""":"&amp;O38)
&amp;IF(LEN(F38)=0,"",","""&amp;P$1&amp;""":"&amp;P38)
&amp;IF(LEN(F38)=0,"",","""&amp;Q$1&amp;""":"&amp;Q38)
&amp;IF(LEN(F38)=0,"",","""&amp;R$1&amp;""":"&amp;R38)
&amp;IF(LEN(F38)=0,"","}")&amp;"}"</f>
        <v>{"dy":17,"sl":1,"id":"Actor2120m","stats":{"tr":3,"trp":6,"str":0,"dex":0,"int":15,"vit":0,"train":0,"wgGr0":0,"wgGr1":0,"wgGr2":0,"wgGr3":18,"wgLk":133}}</v>
      </c>
      <c r="AD38">
        <v>37</v>
      </c>
      <c r="AE38">
        <v>220</v>
      </c>
      <c r="AF38">
        <f>COUNTIF(R:R,AE38)</f>
        <v>1</v>
      </c>
    </row>
    <row r="39" spans="1:32">
      <c r="A39">
        <v>17</v>
      </c>
      <c r="B39">
        <f t="shared" ca="1" si="5"/>
        <v>2</v>
      </c>
      <c r="C39" t="str">
        <f t="shared" ca="1" si="73"/>
        <v>Actor3022m</v>
      </c>
      <c r="D39" t="str">
        <f>IF(ISBLANK(F39),"",
IFERROR(VLOOKUP(F39,[2]ActorTable!$A:$H,MATCH("이름참고",[2]ActorTable!$1:$1,0),0),"캐릭터없음"))</f>
        <v>튤린</v>
      </c>
      <c r="E39" t="str">
        <f t="shared" ca="1" si="74"/>
        <v/>
      </c>
      <c r="F39" t="s">
        <v>382</v>
      </c>
      <c r="G39">
        <v>3</v>
      </c>
      <c r="H39">
        <v>6</v>
      </c>
      <c r="I39">
        <v>0</v>
      </c>
      <c r="J39">
        <v>0</v>
      </c>
      <c r="K39">
        <v>10</v>
      </c>
      <c r="L39">
        <v>5</v>
      </c>
      <c r="M39">
        <v>0</v>
      </c>
      <c r="N39">
        <v>0</v>
      </c>
      <c r="O39">
        <v>0</v>
      </c>
      <c r="P39">
        <v>0</v>
      </c>
      <c r="Q39">
        <v>18</v>
      </c>
      <c r="R39">
        <v>366</v>
      </c>
      <c r="S39" t="str">
        <f>IFERROR(VLOOKUP(R39,[2]WingLookTable!$A:$B,2,0),"캐릭터없음")</f>
        <v>Wing_RedNoiseNoiseOtherFast</v>
      </c>
      <c r="T39">
        <f t="shared" ca="1" si="75"/>
        <v>211</v>
      </c>
      <c r="U39"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v>
      </c>
      <c r="V39" t="str">
        <f t="shared" ca="1" si="76"/>
        <v>{"dy":17,"sl":2,"id":"Actor0037m","stats":{"tr":3,"trp":6,"str":0,"dex":0,"int":10,"vit":5,"train":0,"wgGr0":0,"wgGr1":0,"wgGr2":0,"wgGr3":18,"wgLk":366}}</v>
      </c>
      <c r="AD39">
        <v>38</v>
      </c>
      <c r="AE39">
        <v>223</v>
      </c>
      <c r="AF39">
        <f>COUNTIF(R:R,AE39)</f>
        <v>1</v>
      </c>
    </row>
    <row r="40" spans="1:32">
      <c r="A40">
        <v>18</v>
      </c>
      <c r="B40">
        <f t="shared" ca="1" si="5"/>
        <v>1</v>
      </c>
      <c r="C40" t="str">
        <f t="shared" ca="1" si="73"/>
        <v>Actor2120m</v>
      </c>
      <c r="D40" t="str">
        <f>IF(ISBLANK(F40),"",
IFERROR(VLOOKUP(F40,[2]ActorTable!$A:$H,MATCH("이름참고",[2]ActorTable!$1:$1,0),0),"캐릭터없음"))</f>
        <v>프로토27</v>
      </c>
      <c r="E40" t="str">
        <f t="shared" ca="1" si="74"/>
        <v/>
      </c>
      <c r="F40" t="s">
        <v>364</v>
      </c>
      <c r="G40">
        <v>3</v>
      </c>
      <c r="H40">
        <v>6</v>
      </c>
      <c r="I40">
        <v>15</v>
      </c>
      <c r="J40">
        <v>0</v>
      </c>
      <c r="K40">
        <v>0</v>
      </c>
      <c r="L40">
        <v>0</v>
      </c>
      <c r="M40">
        <v>0</v>
      </c>
      <c r="N40">
        <v>0</v>
      </c>
      <c r="O40">
        <v>0</v>
      </c>
      <c r="P40">
        <v>0</v>
      </c>
      <c r="Q40">
        <v>18</v>
      </c>
      <c r="R40">
        <v>356</v>
      </c>
      <c r="S40" t="str">
        <f>IFERROR(VLOOKUP(R40,[2]WingLookTable!$A:$B,2,0),"캐릭터없음")</f>
        <v>Wing_GreenOtherPatternOtherFast</v>
      </c>
      <c r="T40">
        <f t="shared" ca="1" si="75"/>
        <v>360</v>
      </c>
      <c r="U40"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v>
      </c>
      <c r="V40" t="str">
        <f t="shared" ca="1" si="76"/>
        <v>{"dy":18,"sl":1,"id":"Actor1216m","stats":{"tr":3,"trp":6,"str":15,"dex":0,"int":0,"vit":0,"train":0,"wgGr0":0,"wgGr1":0,"wgGr2":0,"wgGr3":18,"wgLk":356}}</v>
      </c>
      <c r="AD40">
        <v>39</v>
      </c>
      <c r="AE40">
        <v>226</v>
      </c>
      <c r="AF40">
        <f>COUNTIF(R:R,AE40)</f>
        <v>0</v>
      </c>
    </row>
    <row r="41" spans="1:32">
      <c r="A41">
        <v>18</v>
      </c>
      <c r="B41">
        <f t="shared" ca="1" si="5"/>
        <v>2</v>
      </c>
      <c r="C41" t="str">
        <f t="shared" ca="1" si="73"/>
        <v>Actor0125m</v>
      </c>
      <c r="D41" t="str">
        <f>IF(ISBLANK(F41),"",
IFERROR(VLOOKUP(F41,[2]ActorTable!$A:$H,MATCH("이름참고",[2]ActorTable!$1:$1,0),0),"캐릭터없음"))</f>
        <v>베이</v>
      </c>
      <c r="E41" t="str">
        <f t="shared" ca="1" si="74"/>
        <v/>
      </c>
      <c r="F41" t="s">
        <v>315</v>
      </c>
      <c r="G41">
        <v>3</v>
      </c>
      <c r="H41">
        <v>6</v>
      </c>
      <c r="I41">
        <v>5</v>
      </c>
      <c r="J41">
        <v>0</v>
      </c>
      <c r="K41">
        <v>10</v>
      </c>
      <c r="L41">
        <v>0</v>
      </c>
      <c r="M41">
        <v>0</v>
      </c>
      <c r="N41">
        <v>0</v>
      </c>
      <c r="O41">
        <v>0</v>
      </c>
      <c r="P41">
        <v>0</v>
      </c>
      <c r="Q41">
        <v>18</v>
      </c>
      <c r="R41">
        <v>252</v>
      </c>
      <c r="S41" t="str">
        <f>IFERROR(VLOOKUP(R41,[2]WingLookTable!$A:$B,2,0),"캐릭터없음")</f>
        <v>Wing_RedSineFullOtherFast</v>
      </c>
      <c r="T41">
        <f t="shared" ca="1" si="75"/>
        <v>280</v>
      </c>
      <c r="U41"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v>
      </c>
      <c r="V41" t="str">
        <f t="shared" ca="1" si="76"/>
        <v>{"dy":18,"sl":2,"id":"Actor0104m","stats":{"tr":3,"trp":6,"str":5,"dex":0,"int":10,"vit":0,"train":0,"wgGr0":0,"wgGr1":0,"wgGr2":0,"wgGr3":18,"wgLk":252}}</v>
      </c>
      <c r="AD41">
        <v>40</v>
      </c>
      <c r="AE41">
        <v>229</v>
      </c>
      <c r="AF41">
        <f>COUNTIF(R:R,AE41)</f>
        <v>0</v>
      </c>
    </row>
    <row r="42" spans="1:32">
      <c r="A42">
        <v>19</v>
      </c>
      <c r="B42">
        <f t="shared" ca="1" si="5"/>
        <v>1</v>
      </c>
      <c r="C42" t="str">
        <f t="shared" ref="C42:C43" ca="1" si="77">VLOOKUP(RANDBETWEEN(1,COUNTA(Z:Z)-1),Z:AA,2,0)</f>
        <v>Actor2015m</v>
      </c>
      <c r="D42" t="str">
        <f>IF(ISBLANK(F42),"",
IFERROR(VLOOKUP(F42,[2]ActorTable!$A:$H,MATCH("이름참고",[2]ActorTable!$1:$1,0),0),"캐릭터없음"))</f>
        <v>닉스</v>
      </c>
      <c r="E42" t="str">
        <f t="shared" ref="E42:E43" ca="1" si="78">IF(AND(B42&lt;=OFFSET(B42,1,0),NOT(ISBLANK(F42))),
IF(F42=OFFSET(F42,1,0),"같음",""),"")</f>
        <v/>
      </c>
      <c r="F42" t="s">
        <v>362</v>
      </c>
      <c r="G42">
        <v>3</v>
      </c>
      <c r="H42">
        <v>6</v>
      </c>
      <c r="I42">
        <v>0</v>
      </c>
      <c r="J42">
        <v>15</v>
      </c>
      <c r="K42">
        <v>0</v>
      </c>
      <c r="L42">
        <v>0</v>
      </c>
      <c r="M42">
        <v>0</v>
      </c>
      <c r="N42">
        <v>0</v>
      </c>
      <c r="O42">
        <v>0</v>
      </c>
      <c r="P42">
        <v>0</v>
      </c>
      <c r="Q42">
        <v>18</v>
      </c>
      <c r="R42">
        <v>160</v>
      </c>
      <c r="S42" t="str">
        <f>IFERROR(VLOOKUP(R42,[2]WingLookTable!$A:$B,2,0),"캐릭터없음")</f>
        <v>Wing_DustGreenSineFullOtherFast</v>
      </c>
      <c r="T42">
        <f t="shared" ref="T42:T43" ca="1" si="79">VLOOKUP(RANDBETWEEN(1,COUNTA(AD:AD)-1),AD:AE,2,0)</f>
        <v>297</v>
      </c>
      <c r="U42" t="str">
        <f t="shared" ref="U42:U43" ca="1" si="80">IF(ROW()=2,V42,OFFSET(U42,-1,0)&amp;IF(LEN(V42)=0,"",","&amp;V42))</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v>
      </c>
      <c r="V42" t="str">
        <f t="shared" ref="V42:V43" ca="1" si="81">"{"""&amp;A$1&amp;""":"&amp;A42
&amp;","""&amp;B$1&amp;""":"&amp;B42
&amp;IF(LEN(F42)=0,"",","""&amp;F$1&amp;""":"""&amp;F42&amp;"""")
&amp;IF(LEN(F42)=0,"",",""stats"":{")
&amp;IF(LEN(F42)=0,"",""""&amp;G$1&amp;""":"&amp;G42)
&amp;IF(LEN(F42)=0,"",","""&amp;H$1&amp;""":"&amp;H42)
&amp;IF(LEN(F42)=0,"",","""&amp;I$1&amp;""":"&amp;I42)
&amp;IF(LEN(F42)=0,"",","""&amp;J$1&amp;""":"&amp;J42)
&amp;IF(LEN(F42)=0,"",","""&amp;K$1&amp;""":"&amp;K42)
&amp;IF(LEN(F42)=0,"",","""&amp;L$1&amp;""":"&amp;L42)
&amp;IF(LEN(F42)=0,"",","""&amp;M$1&amp;""":"&amp;M42)
&amp;IF(LEN(F42)=0,"",","""&amp;N$1&amp;""":"&amp;N42)
&amp;IF(LEN(F42)=0,"",","""&amp;O$1&amp;""":"&amp;O42)
&amp;IF(LEN(F42)=0,"",","""&amp;P$1&amp;""":"&amp;P42)
&amp;IF(LEN(F42)=0,"",","""&amp;Q$1&amp;""":"&amp;Q42)
&amp;IF(LEN(F42)=0,"",","""&amp;R$1&amp;""":"&amp;R42)
&amp;IF(LEN(F42)=0,"","}")&amp;"}"</f>
        <v>{"dy":19,"sl":1,"id":"Actor1109m","stats":{"tr":3,"trp":6,"str":0,"dex":15,"int":0,"vit":0,"train":0,"wgGr0":0,"wgGr1":0,"wgGr2":0,"wgGr3":18,"wgLk":160}}</v>
      </c>
      <c r="AD42">
        <v>41</v>
      </c>
      <c r="AE42">
        <v>232</v>
      </c>
      <c r="AF42">
        <f>COUNTIF(R:R,AE42)</f>
        <v>1</v>
      </c>
    </row>
    <row r="43" spans="1:32">
      <c r="A43">
        <v>19</v>
      </c>
      <c r="B43">
        <f t="shared" ref="B43" ca="1" si="82">IF(A43&lt;&gt;OFFSET(A43,-1,0),1,OFFSET(B43,-1,0)+1)</f>
        <v>2</v>
      </c>
      <c r="C43" t="str">
        <f t="shared" ca="1" si="77"/>
        <v>Actor1108m</v>
      </c>
      <c r="D43" t="str">
        <f>IF(ISBLANK(F43),"",
IFERROR(VLOOKUP(F43,[2]ActorTable!$A:$H,MATCH("이름참고",[2]ActorTable!$1:$1,0),0),"캐릭터없음"))</f>
        <v>솔</v>
      </c>
      <c r="E43" t="str">
        <f t="shared" ca="1" si="78"/>
        <v/>
      </c>
      <c r="F43" t="s">
        <v>424</v>
      </c>
      <c r="G43">
        <v>3</v>
      </c>
      <c r="H43">
        <v>6</v>
      </c>
      <c r="I43">
        <v>0</v>
      </c>
      <c r="J43">
        <v>0</v>
      </c>
      <c r="K43">
        <v>15</v>
      </c>
      <c r="L43">
        <v>0</v>
      </c>
      <c r="M43">
        <v>0</v>
      </c>
      <c r="N43">
        <v>0</v>
      </c>
      <c r="O43">
        <v>0</v>
      </c>
      <c r="P43">
        <v>0</v>
      </c>
      <c r="Q43">
        <v>18</v>
      </c>
      <c r="R43">
        <v>324</v>
      </c>
      <c r="S43" t="str">
        <f>IFERROR(VLOOKUP(R43,[2]WingLookTable!$A:$B,2,0),"캐릭터없음")</f>
        <v>Wing_DustMultiOtherSineOtherFast</v>
      </c>
      <c r="T43">
        <f t="shared" ca="1" si="79"/>
        <v>356</v>
      </c>
      <c r="U43" t="str">
        <f t="shared" ca="1" si="80"/>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v>
      </c>
      <c r="V43" t="str">
        <f t="shared" ca="1" si="81"/>
        <v>{"dy":19,"sl":2,"id":"Actor2015m","stats":{"tr":3,"trp":6,"str":0,"dex":0,"int":15,"vit":0,"train":0,"wgGr0":0,"wgGr1":0,"wgGr2":0,"wgGr3":18,"wgLk":324}}</v>
      </c>
      <c r="AD43">
        <v>42</v>
      </c>
      <c r="AE43">
        <v>236</v>
      </c>
      <c r="AF43">
        <f>COUNTIF(R:R,AE43)</f>
        <v>1</v>
      </c>
    </row>
    <row r="44" spans="1:32">
      <c r="A44">
        <v>20</v>
      </c>
      <c r="B44">
        <f t="shared" ca="1" si="5"/>
        <v>1</v>
      </c>
      <c r="C44" t="str">
        <f t="shared" ca="1" si="73"/>
        <v>Actor1108m</v>
      </c>
      <c r="D44" t="str">
        <f>IF(ISBLANK(F44),"",
IFERROR(VLOOKUP(F44,[2]ActorTable!$A:$H,MATCH("이름참고",[2]ActorTable!$1:$1,0),0),"캐릭터없음"))</f>
        <v>슬로니카</v>
      </c>
      <c r="E44" t="str">
        <f t="shared" ca="1" si="74"/>
        <v/>
      </c>
      <c r="F44" t="s">
        <v>361</v>
      </c>
      <c r="G44">
        <v>3</v>
      </c>
      <c r="H44">
        <v>6</v>
      </c>
      <c r="I44">
        <v>0</v>
      </c>
      <c r="J44">
        <v>10</v>
      </c>
      <c r="K44">
        <v>5</v>
      </c>
      <c r="L44">
        <v>0</v>
      </c>
      <c r="M44">
        <v>0</v>
      </c>
      <c r="N44">
        <v>0</v>
      </c>
      <c r="O44">
        <v>0</v>
      </c>
      <c r="P44">
        <v>0</v>
      </c>
      <c r="Q44">
        <v>18</v>
      </c>
      <c r="R44">
        <v>236</v>
      </c>
      <c r="S44" t="str">
        <f>IFERROR(VLOOKUP(R44,[2]WingLookTable!$A:$B,2,0),"캐릭터없음")</f>
        <v>Wing_MultiPatternNoiseStripeFast</v>
      </c>
      <c r="T44">
        <f t="shared" ca="1" si="75"/>
        <v>141</v>
      </c>
      <c r="U44"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v>
      </c>
      <c r="V44" t="str">
        <f t="shared" ca="1" si="76"/>
        <v>{"dy":20,"sl":1,"id":"Actor3114m","stats":{"tr":3,"trp":6,"str":0,"dex":10,"int":5,"vit":0,"train":0,"wgGr0":0,"wgGr1":0,"wgGr2":0,"wgGr3":18,"wgLk":236}}</v>
      </c>
      <c r="AD44">
        <v>43</v>
      </c>
      <c r="AE44">
        <v>240</v>
      </c>
      <c r="AF44">
        <f>COUNTIF(R:R,AE44)</f>
        <v>1</v>
      </c>
    </row>
    <row r="45" spans="1:32">
      <c r="A45">
        <v>20</v>
      </c>
      <c r="B45">
        <f t="shared" ca="1" si="5"/>
        <v>2</v>
      </c>
      <c r="C45" t="str">
        <f t="shared" ca="1" si="73"/>
        <v>Actor2120m</v>
      </c>
      <c r="D45" t="str">
        <f>IF(ISBLANK(F45),"",
IFERROR(VLOOKUP(F45,[2]ActorTable!$A:$H,MATCH("이름참고",[2]ActorTable!$1:$1,0),0),"캐릭터없음"))</f>
        <v>튤린</v>
      </c>
      <c r="E45" t="str">
        <f t="shared" ca="1" si="74"/>
        <v/>
      </c>
      <c r="F45" t="s">
        <v>382</v>
      </c>
      <c r="G45">
        <v>3</v>
      </c>
      <c r="H45">
        <v>6</v>
      </c>
      <c r="I45">
        <v>10</v>
      </c>
      <c r="J45">
        <v>5</v>
      </c>
      <c r="K45">
        <v>0</v>
      </c>
      <c r="L45">
        <v>0</v>
      </c>
      <c r="M45">
        <v>0</v>
      </c>
      <c r="N45">
        <v>0</v>
      </c>
      <c r="O45">
        <v>0</v>
      </c>
      <c r="P45">
        <v>0</v>
      </c>
      <c r="Q45">
        <v>18</v>
      </c>
      <c r="R45">
        <v>113</v>
      </c>
      <c r="S45" t="str">
        <f>IFERROR(VLOOKUP(R45,[2]WingLookTable!$A:$B,2,0),"캐릭터없음")</f>
        <v>Wing_BlueSineFullStripeFast</v>
      </c>
      <c r="T45">
        <f t="shared" ca="1" si="75"/>
        <v>300</v>
      </c>
      <c r="U45"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v>
      </c>
      <c r="V45" t="str">
        <f t="shared" ca="1" si="76"/>
        <v>{"dy":20,"sl":2,"id":"Actor0037m","stats":{"tr":3,"trp":6,"str":10,"dex":5,"int":0,"vit":0,"train":0,"wgGr0":0,"wgGr1":0,"wgGr2":0,"wgGr3":18,"wgLk":113}}</v>
      </c>
      <c r="AD45">
        <v>44</v>
      </c>
      <c r="AE45">
        <v>244</v>
      </c>
      <c r="AF45">
        <f>COUNTIF(R:R,AE45)</f>
        <v>0</v>
      </c>
    </row>
    <row r="46" spans="1:32">
      <c r="A46">
        <v>21</v>
      </c>
      <c r="B46">
        <f t="shared" ca="1" si="5"/>
        <v>1</v>
      </c>
      <c r="C46" t="str">
        <f t="shared" ca="1" si="73"/>
        <v>Actor2011m</v>
      </c>
      <c r="D46" t="str">
        <f>IF(ISBLANK(F46),"",
IFERROR(VLOOKUP(F46,[2]ActorTable!$A:$H,MATCH("이름참고",[2]ActorTable!$1:$1,0),0),"캐릭터없음"))</f>
        <v>케이저</v>
      </c>
      <c r="E46" t="str">
        <f t="shared" ca="1" si="74"/>
        <v/>
      </c>
      <c r="F46" t="s">
        <v>371</v>
      </c>
      <c r="G46">
        <v>3</v>
      </c>
      <c r="H46">
        <v>6</v>
      </c>
      <c r="I46">
        <v>0</v>
      </c>
      <c r="J46">
        <v>0</v>
      </c>
      <c r="K46">
        <v>15</v>
      </c>
      <c r="L46">
        <v>0</v>
      </c>
      <c r="M46">
        <v>0</v>
      </c>
      <c r="N46">
        <v>0</v>
      </c>
      <c r="O46">
        <v>0</v>
      </c>
      <c r="P46">
        <v>0</v>
      </c>
      <c r="Q46">
        <v>18</v>
      </c>
      <c r="R46">
        <v>297</v>
      </c>
      <c r="S46" t="str">
        <f>IFERROR(VLOOKUP(R46,[2]WingLookTable!$A:$B,2,0),"캐릭터없음")</f>
        <v>Wing_DustBlueOtherNoiseOtherFast</v>
      </c>
      <c r="T46">
        <f t="shared" ca="1" si="75"/>
        <v>303</v>
      </c>
      <c r="U46"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v>
      </c>
      <c r="V46" t="str">
        <f t="shared" ca="1" si="76"/>
        <v>{"dy":21,"sl":1,"id":"Actor0113m","stats":{"tr":3,"trp":6,"str":0,"dex":0,"int":15,"vit":0,"train":0,"wgGr0":0,"wgGr1":0,"wgGr2":0,"wgGr3":18,"wgLk":297}}</v>
      </c>
      <c r="AD46">
        <v>45</v>
      </c>
      <c r="AE46">
        <v>248</v>
      </c>
      <c r="AF46">
        <f>COUNTIF(R:R,AE46)</f>
        <v>1</v>
      </c>
    </row>
    <row r="47" spans="1:32">
      <c r="A47">
        <v>21</v>
      </c>
      <c r="B47">
        <f t="shared" ref="B47:B48" ca="1" si="83">IF(A47&lt;&gt;OFFSET(A47,-1,0),1,OFFSET(B47,-1,0)+1)</f>
        <v>2</v>
      </c>
      <c r="C47" t="str">
        <f t="shared" ca="1" si="73"/>
        <v>Actor0024m</v>
      </c>
      <c r="D47" t="str">
        <f>IF(ISBLANK(F47),"",
IFERROR(VLOOKUP(F47,[2]ActorTable!$A:$H,MATCH("이름참고",[2]ActorTable!$1:$1,0),0),"캐릭터없음"))</f>
        <v>플랜도</v>
      </c>
      <c r="E47" t="str">
        <f t="shared" ca="1" si="74"/>
        <v/>
      </c>
      <c r="F47" t="s">
        <v>339</v>
      </c>
      <c r="G47">
        <v>3</v>
      </c>
      <c r="H47">
        <v>6</v>
      </c>
      <c r="I47">
        <v>5</v>
      </c>
      <c r="J47">
        <v>0</v>
      </c>
      <c r="K47">
        <v>10</v>
      </c>
      <c r="L47">
        <v>0</v>
      </c>
      <c r="M47">
        <v>0</v>
      </c>
      <c r="N47">
        <v>0</v>
      </c>
      <c r="O47">
        <v>0</v>
      </c>
      <c r="P47">
        <v>0</v>
      </c>
      <c r="Q47">
        <v>18</v>
      </c>
      <c r="R47">
        <v>145</v>
      </c>
      <c r="S47" t="str">
        <f>IFERROR(VLOOKUP(R47,[2]WingLookTable!$A:$B,2,0),"캐릭터없음")</f>
        <v>Wing_DustBlueSinePatternFullSlow</v>
      </c>
      <c r="T47">
        <f t="shared" ca="1" si="75"/>
        <v>248</v>
      </c>
      <c r="U47"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v>
      </c>
      <c r="V47" t="str">
        <f t="shared" ca="1" si="76"/>
        <v>{"dy":21,"sl":2,"id":"Actor1039m","stats":{"tr":3,"trp":6,"str":5,"dex":0,"int":10,"vit":0,"train":0,"wgGr0":0,"wgGr1":0,"wgGr2":0,"wgGr3":18,"wgLk":145}}</v>
      </c>
      <c r="AD47">
        <v>46</v>
      </c>
      <c r="AE47">
        <v>252</v>
      </c>
      <c r="AF47">
        <f>COUNTIF(R:R,AE47)</f>
        <v>1</v>
      </c>
    </row>
    <row r="48" spans="1:32">
      <c r="A48">
        <v>22</v>
      </c>
      <c r="B48">
        <f t="shared" ca="1" si="83"/>
        <v>1</v>
      </c>
      <c r="C48" t="str">
        <f t="shared" ca="1" si="73"/>
        <v>Actor0104m</v>
      </c>
      <c r="D48" t="str">
        <f>IF(ISBLANK(F48),"",
IFERROR(VLOOKUP(F48,[2]ActorTable!$A:$H,MATCH("이름참고",[2]ActorTable!$1:$1,0),0),"캐릭터없음"))</f>
        <v>메디아</v>
      </c>
      <c r="E48" t="str">
        <f t="shared" ca="1" si="74"/>
        <v/>
      </c>
      <c r="F48" t="s">
        <v>450</v>
      </c>
      <c r="G48">
        <v>3</v>
      </c>
      <c r="H48">
        <v>6</v>
      </c>
      <c r="I48">
        <v>7</v>
      </c>
      <c r="J48">
        <v>0</v>
      </c>
      <c r="K48">
        <v>8</v>
      </c>
      <c r="L48">
        <v>0</v>
      </c>
      <c r="M48">
        <v>0</v>
      </c>
      <c r="N48">
        <v>0</v>
      </c>
      <c r="O48">
        <v>0</v>
      </c>
      <c r="P48">
        <v>0</v>
      </c>
      <c r="Q48">
        <v>18</v>
      </c>
      <c r="R48">
        <v>312</v>
      </c>
      <c r="S48" t="str">
        <f>IFERROR(VLOOKUP(R48,[2]WingLookTable!$A:$B,2,0),"캐릭터없음")</f>
        <v>Wing_DustMultiNoiseOtherFullFast</v>
      </c>
      <c r="T48">
        <f t="shared" ca="1" si="75"/>
        <v>252</v>
      </c>
      <c r="U48"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v>
      </c>
      <c r="V48" t="str">
        <f t="shared" ca="1" si="76"/>
        <v>{"dy":22,"sl":1,"id":"Actor1218m","stats":{"tr":3,"trp":6,"str":7,"dex":0,"int":8,"vit":0,"train":0,"wgGr0":0,"wgGr1":0,"wgGr2":0,"wgGr3":18,"wgLk":312}}</v>
      </c>
      <c r="AD48">
        <v>47</v>
      </c>
      <c r="AE48">
        <v>256</v>
      </c>
      <c r="AF48">
        <f>COUNTIF(R:R,AE48)</f>
        <v>1</v>
      </c>
    </row>
    <row r="49" spans="1:32">
      <c r="A49">
        <v>22</v>
      </c>
      <c r="B49">
        <f t="shared" ca="1" si="5"/>
        <v>2</v>
      </c>
      <c r="C49" t="str">
        <f t="shared" ref="C49" ca="1" si="84">VLOOKUP(RANDBETWEEN(1,COUNTA(Z:Z)-1),Z:AA,2,0)</f>
        <v>Actor1029m</v>
      </c>
      <c r="D49" t="str">
        <f>IF(ISBLANK(F49),"",
IFERROR(VLOOKUP(F49,[2]ActorTable!$A:$H,MATCH("이름참고",[2]ActorTable!$1:$1,0),0),"캐릭터없음"))</f>
        <v>프리스</v>
      </c>
      <c r="E49" t="str">
        <f t="shared" ref="E49" ca="1" si="85">IF(AND(B49&lt;=OFFSET(B49,1,0),NOT(ISBLANK(F49))),
IF(F49=OFFSET(F49,1,0),"같음",""),"")</f>
        <v/>
      </c>
      <c r="F49" t="s">
        <v>367</v>
      </c>
      <c r="G49">
        <v>3</v>
      </c>
      <c r="H49">
        <v>6</v>
      </c>
      <c r="I49">
        <v>0</v>
      </c>
      <c r="J49">
        <v>10</v>
      </c>
      <c r="K49">
        <v>5</v>
      </c>
      <c r="L49">
        <v>0</v>
      </c>
      <c r="M49">
        <v>0</v>
      </c>
      <c r="N49">
        <v>0</v>
      </c>
      <c r="O49">
        <v>0</v>
      </c>
      <c r="P49">
        <v>0</v>
      </c>
      <c r="Q49">
        <v>18</v>
      </c>
      <c r="R49">
        <v>352</v>
      </c>
      <c r="S49" t="str">
        <f>IFERROR(VLOOKUP(R49,[2]WingLookTable!$A:$B,2,0),"캐릭터없음")</f>
        <v>Wing_GreenOtherOtherFullFast</v>
      </c>
      <c r="T49">
        <f t="shared" ref="T49" ca="1" si="86">VLOOKUP(RANDBETWEEN(1,COUNTA(AD:AD)-1),AD:AE,2,0)</f>
        <v>288</v>
      </c>
      <c r="U49" t="str">
        <f t="shared" ref="U49" ca="1" si="87">IF(ROW()=2,V49,OFFSET(U49,-1,0)&amp;IF(LEN(V49)=0,"",","&amp;V49))</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v>
      </c>
      <c r="V49" t="str">
        <f t="shared" ref="V49" ca="1" si="88">"{"""&amp;A$1&amp;""":"&amp;A49
&amp;","""&amp;B$1&amp;""":"&amp;B49
&amp;IF(LEN(F49)=0,"",","""&amp;F$1&amp;""":"""&amp;F49&amp;"""")
&amp;IF(LEN(F49)=0,"",",""stats"":{")
&amp;IF(LEN(F49)=0,"",""""&amp;G$1&amp;""":"&amp;G49)
&amp;IF(LEN(F49)=0,"",","""&amp;H$1&amp;""":"&amp;H49)
&amp;IF(LEN(F49)=0,"",","""&amp;I$1&amp;""":"&amp;I49)
&amp;IF(LEN(F49)=0,"",","""&amp;J$1&amp;""":"&amp;J49)
&amp;IF(LEN(F49)=0,"",","""&amp;K$1&amp;""":"&amp;K49)
&amp;IF(LEN(F49)=0,"",","""&amp;L$1&amp;""":"&amp;L49)
&amp;IF(LEN(F49)=0,"",","""&amp;M$1&amp;""":"&amp;M49)
&amp;IF(LEN(F49)=0,"",","""&amp;N$1&amp;""":"&amp;N49)
&amp;IF(LEN(F49)=0,"",","""&amp;O$1&amp;""":"&amp;O49)
&amp;IF(LEN(F49)=0,"",","""&amp;P$1&amp;""":"&amp;P49)
&amp;IF(LEN(F49)=0,"",","""&amp;Q$1&amp;""":"&amp;Q49)
&amp;IF(LEN(F49)=0,"",","""&amp;R$1&amp;""":"&amp;R49)
&amp;IF(LEN(F49)=0,"","}")&amp;"}"</f>
        <v>{"dy":22,"sl":2,"id":"Actor0125m","stats":{"tr":3,"trp":6,"str":0,"dex":10,"int":5,"vit":0,"train":0,"wgGr0":0,"wgGr1":0,"wgGr2":0,"wgGr3":18,"wgLk":352}}</v>
      </c>
      <c r="AD49">
        <v>48</v>
      </c>
      <c r="AE49">
        <v>260</v>
      </c>
      <c r="AF49">
        <f>COUNTIF(R:R,AE49)</f>
        <v>1</v>
      </c>
    </row>
    <row r="50" spans="1:32">
      <c r="A50">
        <v>22</v>
      </c>
      <c r="B50">
        <f t="shared" ref="B50:B51" ca="1" si="89">IF(A50&lt;&gt;OFFSET(A50,-1,0),1,OFFSET(B50,-1,0)+1)</f>
        <v>3</v>
      </c>
      <c r="C50" t="str">
        <f t="shared" ref="C50:C51" ca="1" si="90">VLOOKUP(RANDBETWEEN(1,COUNTA(Z:Z)-1),Z:AA,2,0)</f>
        <v>Actor0030m</v>
      </c>
      <c r="D50" t="str">
        <f>IF(ISBLANK(F50),"",
IFERROR(VLOOKUP(F50,[2]ActorTable!$A:$H,MATCH("이름참고",[2]ActorTable!$1:$1,0),0),"캐릭터없음"))</f>
        <v>솔</v>
      </c>
      <c r="E50" t="str">
        <f t="shared" ref="E50:E51" ca="1" si="91">IF(AND(B50&lt;=OFFSET(B50,1,0),NOT(ISBLANK(F50))),
IF(F50=OFFSET(F50,1,0),"같음",""),"")</f>
        <v/>
      </c>
      <c r="F50" t="s">
        <v>424</v>
      </c>
      <c r="G50">
        <v>3</v>
      </c>
      <c r="H50">
        <v>6</v>
      </c>
      <c r="I50">
        <v>0</v>
      </c>
      <c r="J50">
        <v>5</v>
      </c>
      <c r="K50">
        <v>10</v>
      </c>
      <c r="L50">
        <v>0</v>
      </c>
      <c r="M50">
        <v>0</v>
      </c>
      <c r="N50">
        <v>0</v>
      </c>
      <c r="O50">
        <v>0</v>
      </c>
      <c r="P50">
        <v>0</v>
      </c>
      <c r="Q50">
        <v>18</v>
      </c>
      <c r="R50">
        <v>199</v>
      </c>
      <c r="S50" t="str">
        <f>IFERROR(VLOOKUP(R50,[2]WingLookTable!$A:$B,2,0),"캐릭터없음")</f>
        <v>Wing_FireFullNoiseOtherSlow</v>
      </c>
      <c r="T50">
        <f t="shared" ref="T50:T51" ca="1" si="92">VLOOKUP(RANDBETWEEN(1,COUNTA(AD:AD)-1),AD:AE,2,0)</f>
        <v>184</v>
      </c>
      <c r="U50" t="str">
        <f t="shared" ref="U50:U51" ca="1" si="93">IF(ROW()=2,V50,OFFSET(U50,-1,0)&amp;IF(LEN(V50)=0,"",","&amp;V50))</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v>
      </c>
      <c r="V50" t="str">
        <f t="shared" ref="V50:V51" ca="1" si="94">"{"""&amp;A$1&amp;""":"&amp;A50
&amp;","""&amp;B$1&amp;""":"&amp;B50
&amp;IF(LEN(F50)=0,"",","""&amp;F$1&amp;""":"""&amp;F50&amp;"""")
&amp;IF(LEN(F50)=0,"",",""stats"":{")
&amp;IF(LEN(F50)=0,"",""""&amp;G$1&amp;""":"&amp;G50)
&amp;IF(LEN(F50)=0,"",","""&amp;H$1&amp;""":"&amp;H50)
&amp;IF(LEN(F50)=0,"",","""&amp;I$1&amp;""":"&amp;I50)
&amp;IF(LEN(F50)=0,"",","""&amp;J$1&amp;""":"&amp;J50)
&amp;IF(LEN(F50)=0,"",","""&amp;K$1&amp;""":"&amp;K50)
&amp;IF(LEN(F50)=0,"",","""&amp;L$1&amp;""":"&amp;L50)
&amp;IF(LEN(F50)=0,"",","""&amp;M$1&amp;""":"&amp;M50)
&amp;IF(LEN(F50)=0,"",","""&amp;N$1&amp;""":"&amp;N50)
&amp;IF(LEN(F50)=0,"",","""&amp;O$1&amp;""":"&amp;O50)
&amp;IF(LEN(F50)=0,"",","""&amp;P$1&amp;""":"&amp;P50)
&amp;IF(LEN(F50)=0,"",","""&amp;Q$1&amp;""":"&amp;Q50)
&amp;IF(LEN(F50)=0,"",","""&amp;R$1&amp;""":"&amp;R50)
&amp;IF(LEN(F50)=0,"","}")&amp;"}"</f>
        <v>{"dy":22,"sl":3,"id":"Actor2015m","stats":{"tr":3,"trp":6,"str":0,"dex":5,"int":10,"vit":0,"train":0,"wgGr0":0,"wgGr1":0,"wgGr2":0,"wgGr3":18,"wgLk":199}}</v>
      </c>
      <c r="AD50">
        <v>49</v>
      </c>
      <c r="AE50">
        <v>264</v>
      </c>
      <c r="AF50">
        <f>COUNTIF(R:R,AE50)</f>
        <v>1</v>
      </c>
    </row>
    <row r="51" spans="1:32">
      <c r="A51">
        <v>23</v>
      </c>
      <c r="B51">
        <f t="shared" ca="1" si="89"/>
        <v>1</v>
      </c>
      <c r="C51" t="str">
        <f t="shared" ca="1" si="90"/>
        <v>Actor1029m</v>
      </c>
      <c r="D51" t="str">
        <f>IF(ISBLANK(F51),"",
IFERROR(VLOOKUP(F51,[2]ActorTable!$A:$H,MATCH("이름참고",[2]ActorTable!$1:$1,0),0),"캐릭터없음"))</f>
        <v>라무무</v>
      </c>
      <c r="E51" t="str">
        <f t="shared" ca="1" si="91"/>
        <v/>
      </c>
      <c r="F51" t="s">
        <v>366</v>
      </c>
      <c r="G51">
        <v>3</v>
      </c>
      <c r="H51">
        <v>6</v>
      </c>
      <c r="I51">
        <v>0</v>
      </c>
      <c r="J51">
        <v>15</v>
      </c>
      <c r="K51">
        <v>0</v>
      </c>
      <c r="L51">
        <v>0</v>
      </c>
      <c r="M51">
        <v>0</v>
      </c>
      <c r="N51">
        <v>0</v>
      </c>
      <c r="O51">
        <v>0</v>
      </c>
      <c r="P51">
        <v>0</v>
      </c>
      <c r="Q51">
        <v>18</v>
      </c>
      <c r="R51">
        <v>193</v>
      </c>
      <c r="S51" t="str">
        <f>IFERROR(VLOOKUP(R51,[2]WingLookTable!$A:$B,2,0),"캐릭터없음")</f>
        <v>Wing_DustYellowOtherNoiseOtherSlow</v>
      </c>
      <c r="T51">
        <f t="shared" ca="1" si="92"/>
        <v>141</v>
      </c>
      <c r="U51" t="str">
        <f t="shared" ca="1" si="9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v>
      </c>
      <c r="V51" t="str">
        <f t="shared" ca="1" si="94"/>
        <v>{"dy":23,"sl":1,"id":"Actor3231m","stats":{"tr":3,"trp":6,"str":0,"dex":15,"int":0,"vit":0,"train":0,"wgGr0":0,"wgGr1":0,"wgGr2":0,"wgGr3":18,"wgLk":193}}</v>
      </c>
      <c r="AD51">
        <v>50</v>
      </c>
      <c r="AE51">
        <v>268</v>
      </c>
      <c r="AF51">
        <f>COUNTIF(R:R,AE51)</f>
        <v>1</v>
      </c>
    </row>
    <row r="52" spans="1:32">
      <c r="A52">
        <v>23</v>
      </c>
      <c r="B52">
        <f t="shared" ca="1" si="5"/>
        <v>2</v>
      </c>
      <c r="C52" t="str">
        <f t="shared" ref="C52" ca="1" si="95">VLOOKUP(RANDBETWEEN(1,COUNTA(Z:Z)-1),Z:AA,2,0)</f>
        <v>Actor1109m</v>
      </c>
      <c r="D52" t="str">
        <f>IF(ISBLANK(F52),"",
IFERROR(VLOOKUP(F52,[2]ActorTable!$A:$H,MATCH("이름참고",[2]ActorTable!$1:$1,0),0),"캐릭터없음"))</f>
        <v>오비우스</v>
      </c>
      <c r="E52" t="str">
        <f t="shared" ref="E52" ca="1" si="96">IF(AND(B52&lt;=OFFSET(B52,1,0),NOT(ISBLANK(F52))),
IF(F52=OFFSET(F52,1,0),"같음",""),"")</f>
        <v/>
      </c>
      <c r="F52" t="s">
        <v>349</v>
      </c>
      <c r="G52">
        <v>3</v>
      </c>
      <c r="H52">
        <v>6</v>
      </c>
      <c r="I52">
        <v>8</v>
      </c>
      <c r="J52">
        <v>0</v>
      </c>
      <c r="K52">
        <v>0</v>
      </c>
      <c r="L52">
        <v>7</v>
      </c>
      <c r="M52">
        <v>0</v>
      </c>
      <c r="N52">
        <v>0</v>
      </c>
      <c r="O52">
        <v>0</v>
      </c>
      <c r="P52">
        <v>0</v>
      </c>
      <c r="Q52">
        <v>18</v>
      </c>
      <c r="R52">
        <v>248</v>
      </c>
      <c r="S52" t="str">
        <f>IFERROR(VLOOKUP(R52,[2]WingLookTable!$A:$B,2,0),"캐릭터없음")</f>
        <v>Wing_RedOtherOtherFullFast</v>
      </c>
      <c r="T52">
        <f t="shared" ref="T52" ca="1" si="97">VLOOKUP(RANDBETWEEN(1,COUNTA(AD:AD)-1),AD:AE,2,0)</f>
        <v>244</v>
      </c>
      <c r="U52" t="str">
        <f t="shared" ref="U52" ca="1" si="98">IF(ROW()=2,V52,OFFSET(U52,-1,0)&amp;IF(LEN(V52)=0,"",","&amp;V52))</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v>
      </c>
      <c r="V52" t="str">
        <f t="shared" ref="V52" ca="1" si="99">"{"""&amp;A$1&amp;""":"&amp;A52
&amp;","""&amp;B$1&amp;""":"&amp;B52
&amp;IF(LEN(F52)=0,"",","""&amp;F$1&amp;""":"""&amp;F52&amp;"""")
&amp;IF(LEN(F52)=0,"",",""stats"":{")
&amp;IF(LEN(F52)=0,"",""""&amp;G$1&amp;""":"&amp;G52)
&amp;IF(LEN(F52)=0,"",","""&amp;H$1&amp;""":"&amp;H52)
&amp;IF(LEN(F52)=0,"",","""&amp;I$1&amp;""":"&amp;I52)
&amp;IF(LEN(F52)=0,"",","""&amp;J$1&amp;""":"&amp;J52)
&amp;IF(LEN(F52)=0,"",","""&amp;K$1&amp;""":"&amp;K52)
&amp;IF(LEN(F52)=0,"",","""&amp;L$1&amp;""":"&amp;L52)
&amp;IF(LEN(F52)=0,"",","""&amp;M$1&amp;""":"&amp;M52)
&amp;IF(LEN(F52)=0,"",","""&amp;N$1&amp;""":"&amp;N52)
&amp;IF(LEN(F52)=0,"",","""&amp;O$1&amp;""":"&amp;O52)
&amp;IF(LEN(F52)=0,"",","""&amp;P$1&amp;""":"&amp;P52)
&amp;IF(LEN(F52)=0,"",","""&amp;Q$1&amp;""":"&amp;Q52)
&amp;IF(LEN(F52)=0,"",","""&amp;R$1&amp;""":"&amp;R52)
&amp;IF(LEN(F52)=0,"","}")&amp;"}"</f>
        <v>{"dy":23,"sl":2,"id":"Actor1141m","stats":{"tr":3,"trp":6,"str":8,"dex":0,"int":0,"vit":7,"train":0,"wgGr0":0,"wgGr1":0,"wgGr2":0,"wgGr3":18,"wgLk":248}}</v>
      </c>
      <c r="AD52">
        <v>51</v>
      </c>
      <c r="AE52">
        <v>272</v>
      </c>
      <c r="AF52">
        <f>COUNTIF(R:R,AE52)</f>
        <v>1</v>
      </c>
    </row>
    <row r="53" spans="1:32">
      <c r="A53">
        <v>23</v>
      </c>
      <c r="B53">
        <f t="shared" ref="B53" ca="1" si="100">IF(A53&lt;&gt;OFFSET(A53,-1,0),1,OFFSET(B53,-1,0)+1)</f>
        <v>3</v>
      </c>
      <c r="C53" t="str">
        <f t="shared" ref="C53" ca="1" si="101">VLOOKUP(RANDBETWEEN(1,COUNTA(Z:Z)-1),Z:AA,2,0)</f>
        <v>Actor1039m</v>
      </c>
      <c r="D53" t="str">
        <f>IF(ISBLANK(F53),"",
IFERROR(VLOOKUP(F53,[2]ActorTable!$A:$H,MATCH("이름참고",[2]ActorTable!$1:$1,0),0),"캐릭터없음"))</f>
        <v>헤르윈</v>
      </c>
      <c r="E53" t="str">
        <f t="shared" ref="E53" ca="1" si="102">IF(AND(B53&lt;=OFFSET(B53,1,0),NOT(ISBLANK(F53))),
IF(F53=OFFSET(F53,1,0),"같음",""),"")</f>
        <v/>
      </c>
      <c r="F53" t="s">
        <v>365</v>
      </c>
      <c r="G53">
        <v>3</v>
      </c>
      <c r="H53">
        <v>6</v>
      </c>
      <c r="I53">
        <v>0</v>
      </c>
      <c r="J53">
        <v>0</v>
      </c>
      <c r="K53">
        <v>15</v>
      </c>
      <c r="L53">
        <v>0</v>
      </c>
      <c r="M53">
        <v>0</v>
      </c>
      <c r="N53">
        <v>0</v>
      </c>
      <c r="O53">
        <v>0</v>
      </c>
      <c r="P53">
        <v>0</v>
      </c>
      <c r="Q53">
        <v>18</v>
      </c>
      <c r="R53">
        <v>151</v>
      </c>
      <c r="S53" t="str">
        <f>IFERROR(VLOOKUP(R53,[2]WingLookTable!$A:$B,2,0),"캐릭터없음")</f>
        <v>Wing_DustCyanSineOtherFullFast</v>
      </c>
      <c r="T53">
        <f t="shared" ref="T53" ca="1" si="103">VLOOKUP(RANDBETWEEN(1,COUNTA(AD:AD)-1),AD:AE,2,0)</f>
        <v>148</v>
      </c>
      <c r="U53" t="str">
        <f t="shared" ref="U53" ca="1" si="104">IF(ROW()=2,V53,OFFSET(U53,-1,0)&amp;IF(LEN(V53)=0,"",","&amp;V53))</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v>
      </c>
      <c r="V53" t="str">
        <f t="shared" ref="V53" ca="1" si="105">"{"""&amp;A$1&amp;""":"&amp;A53
&amp;","""&amp;B$1&amp;""":"&amp;B53
&amp;IF(LEN(F53)=0,"",","""&amp;F$1&amp;""":"""&amp;F53&amp;"""")
&amp;IF(LEN(F53)=0,"",",""stats"":{")
&amp;IF(LEN(F53)=0,"",""""&amp;G$1&amp;""":"&amp;G53)
&amp;IF(LEN(F53)=0,"",","""&amp;H$1&amp;""":"&amp;H53)
&amp;IF(LEN(F53)=0,"",","""&amp;I$1&amp;""":"&amp;I53)
&amp;IF(LEN(F53)=0,"",","""&amp;J$1&amp;""":"&amp;J53)
&amp;IF(LEN(F53)=0,"",","""&amp;K$1&amp;""":"&amp;K53)
&amp;IF(LEN(F53)=0,"",","""&amp;L$1&amp;""":"&amp;L53)
&amp;IF(LEN(F53)=0,"",","""&amp;M$1&amp;""":"&amp;M53)
&amp;IF(LEN(F53)=0,"",","""&amp;N$1&amp;""":"&amp;N53)
&amp;IF(LEN(F53)=0,"",","""&amp;O$1&amp;""":"&amp;O53)
&amp;IF(LEN(F53)=0,"",","""&amp;P$1&amp;""":"&amp;P53)
&amp;IF(LEN(F53)=0,"",","""&amp;Q$1&amp;""":"&amp;Q53)
&amp;IF(LEN(F53)=0,"",","""&amp;R$1&amp;""":"&amp;R53)
&amp;IF(LEN(F53)=0,"","}")&amp;"}"</f>
        <v>{"dy":23,"sl":3,"id":"Actor0007m","stats":{"tr":3,"trp":6,"str":0,"dex":0,"int":15,"vit":0,"train":0,"wgGr0":0,"wgGr1":0,"wgGr2":0,"wgGr3":18,"wgLk":151}}</v>
      </c>
      <c r="AD53">
        <v>52</v>
      </c>
      <c r="AE53">
        <v>276</v>
      </c>
      <c r="AF53">
        <f>COUNTIF(R:R,AE53)</f>
        <v>1</v>
      </c>
    </row>
    <row r="54" spans="1:32">
      <c r="A54">
        <v>24</v>
      </c>
      <c r="B54">
        <f t="shared" ca="1" si="5"/>
        <v>1</v>
      </c>
      <c r="C54" t="str">
        <f t="shared" ca="1" si="73"/>
        <v>Actor1005m</v>
      </c>
      <c r="D54" t="str">
        <f>IF(ISBLANK(F54),"",
IFERROR(VLOOKUP(F54,[2]ActorTable!$A:$H,MATCH("이름참고",[2]ActorTable!$1:$1,0),0),"캐릭터없음"))</f>
        <v>클레타</v>
      </c>
      <c r="E54" t="str">
        <f t="shared" ca="1" si="74"/>
        <v/>
      </c>
      <c r="F54" t="s">
        <v>358</v>
      </c>
      <c r="G54">
        <v>3</v>
      </c>
      <c r="H54">
        <v>6</v>
      </c>
      <c r="I54">
        <v>10</v>
      </c>
      <c r="J54">
        <v>5</v>
      </c>
      <c r="K54">
        <v>0</v>
      </c>
      <c r="L54">
        <v>0</v>
      </c>
      <c r="M54">
        <v>0</v>
      </c>
      <c r="N54">
        <v>0</v>
      </c>
      <c r="O54">
        <v>0</v>
      </c>
      <c r="P54">
        <v>0</v>
      </c>
      <c r="Q54">
        <v>18</v>
      </c>
      <c r="R54">
        <v>268</v>
      </c>
      <c r="S54" t="str">
        <f>IFERROR(VLOOKUP(R54,[2]WingLookTable!$A:$B,2,0),"캐릭터없음")</f>
        <v>Wing_SkySineSineFullSlow</v>
      </c>
      <c r="T54">
        <f t="shared" ca="1" si="75"/>
        <v>294</v>
      </c>
      <c r="U54"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v>
      </c>
      <c r="V54" t="str">
        <f t="shared" ca="1" si="76"/>
        <v>{"dy":24,"sl":1,"id":"Actor0240m","stats":{"tr":3,"trp":6,"str":10,"dex":5,"int":0,"vit":0,"train":0,"wgGr0":0,"wgGr1":0,"wgGr2":0,"wgGr3":18,"wgLk":268}}</v>
      </c>
      <c r="AD54">
        <v>53</v>
      </c>
      <c r="AE54">
        <v>280</v>
      </c>
      <c r="AF54">
        <f>COUNTIF(R:R,AE54)</f>
        <v>1</v>
      </c>
    </row>
    <row r="55" spans="1:32">
      <c r="A55">
        <v>24</v>
      </c>
      <c r="B55">
        <f t="shared" ca="1" si="5"/>
        <v>2</v>
      </c>
      <c r="C55" t="str">
        <f t="shared" ca="1" si="73"/>
        <v>Actor2120m</v>
      </c>
      <c r="D55" t="str">
        <f>IF(ISBLANK(F55),"",
IFERROR(VLOOKUP(F55,[2]ActorTable!$A:$H,MATCH("이름참고",[2]ActorTable!$1:$1,0),0),"캐릭터없음"))</f>
        <v>원더</v>
      </c>
      <c r="E55" t="str">
        <f t="shared" ca="1" si="74"/>
        <v/>
      </c>
      <c r="F55" t="s">
        <v>333</v>
      </c>
      <c r="G55">
        <v>3</v>
      </c>
      <c r="H55">
        <v>6</v>
      </c>
      <c r="I55">
        <v>5</v>
      </c>
      <c r="J55">
        <v>10</v>
      </c>
      <c r="K55">
        <v>0</v>
      </c>
      <c r="L55">
        <v>0</v>
      </c>
      <c r="M55">
        <v>0</v>
      </c>
      <c r="N55">
        <v>0</v>
      </c>
      <c r="O55">
        <v>0</v>
      </c>
      <c r="P55">
        <v>0</v>
      </c>
      <c r="Q55">
        <v>18</v>
      </c>
      <c r="R55">
        <v>294</v>
      </c>
      <c r="S55" t="str">
        <f>IFERROR(VLOOKUP(R55,[2]WingLookTable!$A:$B,2,0),"캐릭터없음")</f>
        <v>Wing_BlueOtherFullOtherSlow</v>
      </c>
      <c r="T55">
        <f t="shared" ca="1" si="75"/>
        <v>340</v>
      </c>
      <c r="U55"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v>
      </c>
      <c r="V55" t="str">
        <f t="shared" ca="1" si="76"/>
        <v>{"dy":24,"sl":2,"id":"Actor2128m","stats":{"tr":3,"trp":6,"str":5,"dex":10,"int":0,"vit":0,"train":0,"wgGr0":0,"wgGr1":0,"wgGr2":0,"wgGr3":18,"wgLk":294}}</v>
      </c>
      <c r="AD55">
        <v>54</v>
      </c>
      <c r="AE55">
        <v>284</v>
      </c>
      <c r="AF55">
        <f>COUNTIF(R:R,AE55)</f>
        <v>1</v>
      </c>
    </row>
    <row r="56" spans="1:32">
      <c r="A56">
        <v>25</v>
      </c>
      <c r="B56">
        <f t="shared" ca="1" si="5"/>
        <v>1</v>
      </c>
      <c r="C56" t="str">
        <f t="shared" ca="1" si="73"/>
        <v>Actor0104m</v>
      </c>
      <c r="D56" t="str">
        <f>IF(ISBLANK(F56),"",
IFERROR(VLOOKUP(F56,[2]ActorTable!$A:$H,MATCH("이름참고",[2]ActorTable!$1:$1,0),0),"캐릭터없음"))</f>
        <v>니엘</v>
      </c>
      <c r="E56" t="str">
        <f t="shared" ca="1" si="74"/>
        <v/>
      </c>
      <c r="F56" t="s">
        <v>359</v>
      </c>
      <c r="G56">
        <v>3</v>
      </c>
      <c r="H56">
        <v>6</v>
      </c>
      <c r="I56">
        <v>15</v>
      </c>
      <c r="J56">
        <v>0</v>
      </c>
      <c r="K56">
        <v>0</v>
      </c>
      <c r="L56">
        <v>0</v>
      </c>
      <c r="M56">
        <v>0</v>
      </c>
      <c r="N56">
        <v>0</v>
      </c>
      <c r="O56">
        <v>0</v>
      </c>
      <c r="P56">
        <v>0</v>
      </c>
      <c r="Q56">
        <v>18</v>
      </c>
      <c r="R56">
        <v>264</v>
      </c>
      <c r="S56" t="str">
        <f>IFERROR(VLOOKUP(R56,[2]WingLookTable!$A:$B,2,0),"캐릭터없음")</f>
        <v>Wing_SkySineNoneFullFast</v>
      </c>
      <c r="T56">
        <f t="shared" ca="1" si="75"/>
        <v>190</v>
      </c>
      <c r="U56"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v>
      </c>
      <c r="V56" t="str">
        <f t="shared" ca="1" si="76"/>
        <v>{"dy":25,"sl":1,"id":"Actor2238m","stats":{"tr":3,"trp":6,"str":15,"dex":0,"int":0,"vit":0,"train":0,"wgGr0":0,"wgGr1":0,"wgGr2":0,"wgGr3":18,"wgLk":264}}</v>
      </c>
      <c r="AD56">
        <v>55</v>
      </c>
      <c r="AE56">
        <v>288</v>
      </c>
      <c r="AF56">
        <f>COUNTIF(R:R,AE56)</f>
        <v>1</v>
      </c>
    </row>
    <row r="57" spans="1:32">
      <c r="A57">
        <v>25</v>
      </c>
      <c r="B57">
        <f t="shared" ca="1" si="5"/>
        <v>2</v>
      </c>
      <c r="C57" t="str">
        <f t="shared" ca="1" si="73"/>
        <v>Actor0201m</v>
      </c>
      <c r="D57" t="str">
        <f>IF(ISBLANK(F57),"",
IFERROR(VLOOKUP(F57,[2]ActorTable!$A:$H,MATCH("이름참고",[2]ActorTable!$1:$1,0),0),"캐릭터없음"))</f>
        <v>딘즈</v>
      </c>
      <c r="E57" t="str">
        <f t="shared" ca="1" si="74"/>
        <v/>
      </c>
      <c r="F57" t="s">
        <v>384</v>
      </c>
      <c r="G57">
        <v>3</v>
      </c>
      <c r="H57">
        <v>6</v>
      </c>
      <c r="I57">
        <v>10</v>
      </c>
      <c r="J57">
        <v>0</v>
      </c>
      <c r="K57">
        <v>0</v>
      </c>
      <c r="L57">
        <v>5</v>
      </c>
      <c r="M57">
        <v>0</v>
      </c>
      <c r="N57">
        <v>0</v>
      </c>
      <c r="O57">
        <v>0</v>
      </c>
      <c r="P57">
        <v>0</v>
      </c>
      <c r="Q57">
        <v>18</v>
      </c>
      <c r="R57">
        <v>344</v>
      </c>
      <c r="S57" t="str">
        <f>IFERROR(VLOOKUP(R57,[2]WingLookTable!$A:$B,2,0),"캐릭터없음")</f>
        <v>Wing_DustYellowOtherStripeFullSlow</v>
      </c>
      <c r="T57">
        <f t="shared" ca="1" si="75"/>
        <v>178</v>
      </c>
      <c r="U57"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v>
      </c>
      <c r="V57" t="str">
        <f t="shared" ca="1" si="76"/>
        <v>{"dy":25,"sl":2,"id":"Actor3022m","stats":{"tr":3,"trp":6,"str":10,"dex":0,"int":0,"vit":5,"train":0,"wgGr0":0,"wgGr1":0,"wgGr2":0,"wgGr3":18,"wgLk":344}}</v>
      </c>
      <c r="AD57">
        <v>56</v>
      </c>
      <c r="AE57">
        <v>291</v>
      </c>
      <c r="AF57">
        <f>COUNTIF(R:R,AE57)</f>
        <v>1</v>
      </c>
    </row>
    <row r="58" spans="1:32">
      <c r="A58">
        <v>26</v>
      </c>
      <c r="B58">
        <f t="shared" ca="1" si="5"/>
        <v>1</v>
      </c>
      <c r="C58" t="str">
        <f t="shared" ca="1" si="73"/>
        <v>Actor0201m</v>
      </c>
      <c r="D58" t="str">
        <f>IF(ISBLANK(F58),"",
IFERROR(VLOOKUP(F58,[2]ActorTable!$A:$H,MATCH("이름참고",[2]ActorTable!$1:$1,0),0),"캐릭터없음"))</f>
        <v>메릴</v>
      </c>
      <c r="E58" t="str">
        <f t="shared" ca="1" si="74"/>
        <v/>
      </c>
      <c r="F58" t="s">
        <v>479</v>
      </c>
      <c r="G58">
        <v>3</v>
      </c>
      <c r="H58">
        <v>6</v>
      </c>
      <c r="I58">
        <v>8</v>
      </c>
      <c r="J58">
        <v>0</v>
      </c>
      <c r="K58">
        <v>7</v>
      </c>
      <c r="L58">
        <v>0</v>
      </c>
      <c r="M58">
        <v>0</v>
      </c>
      <c r="N58">
        <v>0</v>
      </c>
      <c r="O58">
        <v>0</v>
      </c>
      <c r="P58">
        <v>0</v>
      </c>
      <c r="Q58">
        <v>18</v>
      </c>
      <c r="R58">
        <v>129</v>
      </c>
      <c r="S58" t="str">
        <f>IFERROR(VLOOKUP(R58,[2]WingLookTable!$A:$B,2,0),"캐릭터없음")</f>
        <v>Wing_CyanOtherBeeStripeFast</v>
      </c>
      <c r="T58">
        <f t="shared" ca="1" si="75"/>
        <v>328</v>
      </c>
      <c r="U58"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v>
      </c>
      <c r="V58" t="str">
        <f t="shared" ca="1" si="76"/>
        <v>{"dy":26,"sl":1,"id":"Actor3212m","stats":{"tr":3,"trp":6,"str":8,"dex":0,"int":7,"vit":0,"train":0,"wgGr0":0,"wgGr1":0,"wgGr2":0,"wgGr3":18,"wgLk":129}}</v>
      </c>
      <c r="AD58">
        <v>57</v>
      </c>
      <c r="AE58">
        <v>294</v>
      </c>
      <c r="AF58">
        <f>COUNTIF(R:R,AE58)</f>
        <v>1</v>
      </c>
    </row>
    <row r="59" spans="1:32">
      <c r="A59">
        <v>26</v>
      </c>
      <c r="B59">
        <f t="shared" ca="1" si="5"/>
        <v>2</v>
      </c>
      <c r="C59" t="str">
        <f t="shared" ref="C59:C60" ca="1" si="106">VLOOKUP(RANDBETWEEN(1,COUNTA(Z:Z)-1),Z:AA,2,0)</f>
        <v>Actor1109m</v>
      </c>
      <c r="D59" t="str">
        <f>IF(ISBLANK(F59),"",
IFERROR(VLOOKUP(F59,[2]ActorTable!$A:$H,MATCH("이름참고",[2]ActorTable!$1:$1,0),0),"캐릭터없음"))</f>
        <v>베이</v>
      </c>
      <c r="E59" t="str">
        <f t="shared" ref="E59:E60" ca="1" si="107">IF(AND(B59&lt;=OFFSET(B59,1,0),NOT(ISBLANK(F59))),
IF(F59=OFFSET(F59,1,0),"같음",""),"")</f>
        <v/>
      </c>
      <c r="F59" t="s">
        <v>422</v>
      </c>
      <c r="G59">
        <v>3</v>
      </c>
      <c r="H59">
        <v>6</v>
      </c>
      <c r="I59">
        <v>8</v>
      </c>
      <c r="J59">
        <v>0</v>
      </c>
      <c r="K59">
        <v>7</v>
      </c>
      <c r="L59">
        <v>0</v>
      </c>
      <c r="M59">
        <v>0</v>
      </c>
      <c r="N59">
        <v>0</v>
      </c>
      <c r="O59">
        <v>0</v>
      </c>
      <c r="P59">
        <v>0</v>
      </c>
      <c r="Q59">
        <v>18</v>
      </c>
      <c r="R59">
        <v>360</v>
      </c>
      <c r="S59" t="str">
        <f>IFERROR(VLOOKUP(R59,[2]WingLookTable!$A:$B,2,0),"캐릭터없음")</f>
        <v>Wing_MultiFullSineStripeSlow</v>
      </c>
      <c r="T59">
        <f t="shared" ref="T59:T60" ca="1" si="108">VLOOKUP(RANDBETWEEN(1,COUNTA(AD:AD)-1),AD:AE,2,0)</f>
        <v>205</v>
      </c>
      <c r="U59" t="str">
        <f t="shared" ref="U59:U60" ca="1" si="109">IF(ROW()=2,V59,OFFSET(U59,-1,0)&amp;IF(LEN(V59)=0,"",","&amp;V59))</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v>
      </c>
      <c r="V59" t="str">
        <f t="shared" ref="V59:V60" ca="1" si="110">"{"""&amp;A$1&amp;""":"&amp;A59
&amp;","""&amp;B$1&amp;""":"&amp;B59
&amp;IF(LEN(F59)=0,"",","""&amp;F$1&amp;""":"""&amp;F59&amp;"""")
&amp;IF(LEN(F59)=0,"",",""stats"":{")
&amp;IF(LEN(F59)=0,"",""""&amp;G$1&amp;""":"&amp;G59)
&amp;IF(LEN(F59)=0,"",","""&amp;H$1&amp;""":"&amp;H59)
&amp;IF(LEN(F59)=0,"",","""&amp;I$1&amp;""":"&amp;I59)
&amp;IF(LEN(F59)=0,"",","""&amp;J$1&amp;""":"&amp;J59)
&amp;IF(LEN(F59)=0,"",","""&amp;K$1&amp;""":"&amp;K59)
&amp;IF(LEN(F59)=0,"",","""&amp;L$1&amp;""":"&amp;L59)
&amp;IF(LEN(F59)=0,"",","""&amp;M$1&amp;""":"&amp;M59)
&amp;IF(LEN(F59)=0,"",","""&amp;N$1&amp;""":"&amp;N59)
&amp;IF(LEN(F59)=0,"",","""&amp;O$1&amp;""":"&amp;O59)
&amp;IF(LEN(F59)=0,"",","""&amp;P$1&amp;""":"&amp;P59)
&amp;IF(LEN(F59)=0,"",","""&amp;Q$1&amp;""":"&amp;Q59)
&amp;IF(LEN(F59)=0,"",","""&amp;R$1&amp;""":"&amp;R59)
&amp;IF(LEN(F59)=0,"","}")&amp;"}"</f>
        <v>{"dy":26,"sl":2,"id":"Actor0104m","stats":{"tr":3,"trp":6,"str":8,"dex":0,"int":7,"vit":0,"train":0,"wgGr0":0,"wgGr1":0,"wgGr2":0,"wgGr3":18,"wgLk":360}}</v>
      </c>
      <c r="AD59">
        <v>58</v>
      </c>
      <c r="AE59">
        <v>297</v>
      </c>
      <c r="AF59">
        <f>COUNTIF(R:R,AE59)</f>
        <v>1</v>
      </c>
    </row>
    <row r="60" spans="1:32">
      <c r="A60">
        <v>26</v>
      </c>
      <c r="B60">
        <f t="shared" ref="B60" ca="1" si="111">IF(A60&lt;&gt;OFFSET(A60,-1,0),1,OFFSET(B60,-1,0)+1)</f>
        <v>3</v>
      </c>
      <c r="C60" t="str">
        <f t="shared" ca="1" si="106"/>
        <v>Actor1218m</v>
      </c>
      <c r="D60" t="str">
        <f>IF(ISBLANK(F60),"",
IFERROR(VLOOKUP(F60,[2]ActorTable!$A:$H,MATCH("이름참고",[2]ActorTable!$1:$1,0),0),"캐릭터없음"))</f>
        <v>플랜도</v>
      </c>
      <c r="E60" t="str">
        <f t="shared" ca="1" si="107"/>
        <v/>
      </c>
      <c r="F60" t="s">
        <v>416</v>
      </c>
      <c r="G60">
        <v>3</v>
      </c>
      <c r="H60">
        <v>6</v>
      </c>
      <c r="I60">
        <v>15</v>
      </c>
      <c r="J60">
        <v>0</v>
      </c>
      <c r="K60">
        <v>0</v>
      </c>
      <c r="L60">
        <v>0</v>
      </c>
      <c r="M60">
        <v>0</v>
      </c>
      <c r="N60">
        <v>0</v>
      </c>
      <c r="O60">
        <v>0</v>
      </c>
      <c r="P60">
        <v>0</v>
      </c>
      <c r="Q60">
        <v>18</v>
      </c>
      <c r="R60">
        <v>256</v>
      </c>
      <c r="S60" t="str">
        <f>IFERROR(VLOOKUP(R60,[2]WingLookTable!$A:$B,2,0),"캐릭터없음")</f>
        <v>Wing_SkyFullNoiseOtherFast</v>
      </c>
      <c r="T60">
        <f t="shared" ca="1" si="108"/>
        <v>294</v>
      </c>
      <c r="U60" t="str">
        <f t="shared" ca="1" si="109"/>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v>
      </c>
      <c r="V60" t="str">
        <f t="shared" ca="1" si="110"/>
        <v>{"dy":26,"sl":3,"id":"Actor1039m","stats":{"tr":3,"trp":6,"str":15,"dex":0,"int":0,"vit":0,"train":0,"wgGr0":0,"wgGr1":0,"wgGr2":0,"wgGr3":18,"wgLk":256}}</v>
      </c>
      <c r="AD60">
        <v>59</v>
      </c>
      <c r="AE60">
        <v>300</v>
      </c>
      <c r="AF60">
        <f>COUNTIF(R:R,AE60)</f>
        <v>1</v>
      </c>
    </row>
    <row r="61" spans="1:32">
      <c r="A61">
        <v>27</v>
      </c>
      <c r="B61">
        <f t="shared" ca="1" si="5"/>
        <v>1</v>
      </c>
      <c r="C61" t="str">
        <f t="shared" ca="1" si="73"/>
        <v>Actor1216m</v>
      </c>
      <c r="D61" t="str">
        <f>IF(ISBLANK(F61),"",
IFERROR(VLOOKUP(F61,[2]ActorTable!$A:$H,MATCH("이름참고",[2]ActorTable!$1:$1,0),0),"캐릭터없음"))</f>
        <v>닉스</v>
      </c>
      <c r="E61" t="str">
        <f t="shared" ca="1" si="74"/>
        <v/>
      </c>
      <c r="F61" t="s">
        <v>362</v>
      </c>
      <c r="G61">
        <v>3</v>
      </c>
      <c r="H61">
        <v>6</v>
      </c>
      <c r="I61">
        <v>0</v>
      </c>
      <c r="J61">
        <v>5</v>
      </c>
      <c r="K61">
        <v>0</v>
      </c>
      <c r="L61">
        <v>10</v>
      </c>
      <c r="M61">
        <v>0</v>
      </c>
      <c r="N61">
        <v>0</v>
      </c>
      <c r="O61">
        <v>0</v>
      </c>
      <c r="P61">
        <v>0</v>
      </c>
      <c r="Q61">
        <v>18</v>
      </c>
      <c r="R61">
        <v>148</v>
      </c>
      <c r="S61" t="str">
        <f>IFERROR(VLOOKUP(R61,[2]WingLookTable!$A:$B,2,0),"캐릭터없음")</f>
        <v>Wing_DustCyanPatternFullFullSlow</v>
      </c>
      <c r="T61">
        <f t="shared" ca="1" si="75"/>
        <v>315</v>
      </c>
      <c r="U61"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v>
      </c>
      <c r="V61" t="str">
        <f t="shared" ca="1" si="76"/>
        <v>{"dy":27,"sl":1,"id":"Actor1109m","stats":{"tr":3,"trp":6,"str":0,"dex":5,"int":0,"vit":10,"train":0,"wgGr0":0,"wgGr1":0,"wgGr2":0,"wgGr3":18,"wgLk":148}}</v>
      </c>
      <c r="AD61">
        <v>60</v>
      </c>
      <c r="AE61">
        <v>303</v>
      </c>
      <c r="AF61">
        <f>COUNTIF(R:R,AE61)</f>
        <v>0</v>
      </c>
    </row>
    <row r="62" spans="1:32">
      <c r="A62">
        <v>27</v>
      </c>
      <c r="B62">
        <f t="shared" ca="1" si="5"/>
        <v>2</v>
      </c>
      <c r="C62" t="str">
        <f t="shared" ca="1" si="73"/>
        <v>Actor3117m</v>
      </c>
      <c r="D62" t="str">
        <f>IF(ISBLANK(F62),"",
IFERROR(VLOOKUP(F62,[2]ActorTable!$A:$H,MATCH("이름참고",[2]ActorTable!$1:$1,0),0),"캐릭터없음"))</f>
        <v>롤라</v>
      </c>
      <c r="E62" t="str">
        <f t="shared" ca="1" si="74"/>
        <v/>
      </c>
      <c r="F62" t="s">
        <v>393</v>
      </c>
      <c r="G62">
        <v>3</v>
      </c>
      <c r="H62">
        <v>6</v>
      </c>
      <c r="I62">
        <v>0</v>
      </c>
      <c r="J62">
        <v>5</v>
      </c>
      <c r="K62">
        <v>10</v>
      </c>
      <c r="L62">
        <v>0</v>
      </c>
      <c r="M62">
        <v>0</v>
      </c>
      <c r="N62">
        <v>0</v>
      </c>
      <c r="O62">
        <v>0</v>
      </c>
      <c r="P62">
        <v>0</v>
      </c>
      <c r="Q62">
        <v>18</v>
      </c>
      <c r="R62">
        <v>154</v>
      </c>
      <c r="S62" t="str">
        <f>IFERROR(VLOOKUP(R62,[2]WingLookTable!$A:$B,2,0),"캐릭터없음")</f>
        <v>Wing_DustFireSinePatternFullSlow</v>
      </c>
      <c r="T62">
        <f t="shared" ca="1" si="75"/>
        <v>217</v>
      </c>
      <c r="U62"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v>
      </c>
      <c r="V62" t="str">
        <f t="shared" ca="1" si="76"/>
        <v>{"dy":27,"sl":2,"id":"Actor3019m","stats":{"tr":3,"trp":6,"str":0,"dex":5,"int":10,"vit":0,"train":0,"wgGr0":0,"wgGr1":0,"wgGr2":0,"wgGr3":18,"wgLk":154}}</v>
      </c>
      <c r="AD62">
        <v>61</v>
      </c>
      <c r="AE62">
        <v>306</v>
      </c>
      <c r="AF62">
        <f>COUNTIF(R:R,AE62)</f>
        <v>1</v>
      </c>
    </row>
    <row r="63" spans="1:32">
      <c r="A63">
        <v>28</v>
      </c>
      <c r="B63">
        <f t="shared" ca="1" si="5"/>
        <v>1</v>
      </c>
      <c r="C63" t="str">
        <f t="shared" ref="C63:C64" ca="1" si="112">VLOOKUP(RANDBETWEEN(1,COUNTA(Z:Z)-1),Z:AA,2,0)</f>
        <v>Actor1216m</v>
      </c>
      <c r="D63" t="str">
        <f>IF(ISBLANK(F63),"",
IFERROR(VLOOKUP(F63,[2]ActorTable!$A:$H,MATCH("이름참고",[2]ActorTable!$1:$1,0),0),"캐릭터없음"))</f>
        <v>카츄진</v>
      </c>
      <c r="E63" t="str">
        <f t="shared" ref="E63:E64" ca="1" si="113">IF(AND(B63&lt;=OFFSET(B63,1,0),NOT(ISBLANK(F63))),
IF(F63=OFFSET(F63,1,0),"같음",""),"")</f>
        <v/>
      </c>
      <c r="F63" t="s">
        <v>326</v>
      </c>
      <c r="G63">
        <v>3</v>
      </c>
      <c r="H63">
        <v>6</v>
      </c>
      <c r="I63">
        <v>0</v>
      </c>
      <c r="J63">
        <v>0</v>
      </c>
      <c r="K63">
        <v>15</v>
      </c>
      <c r="L63">
        <v>0</v>
      </c>
      <c r="M63">
        <v>0</v>
      </c>
      <c r="N63">
        <v>0</v>
      </c>
      <c r="O63">
        <v>0</v>
      </c>
      <c r="P63">
        <v>0</v>
      </c>
      <c r="Q63">
        <v>18</v>
      </c>
      <c r="R63">
        <v>196</v>
      </c>
      <c r="S63" t="str">
        <f>IFERROR(VLOOKUP(R63,[2]WingLookTable!$A:$B,2,0),"캐릭터없음")</f>
        <v>Wing_FireBeeSineWingSlow</v>
      </c>
      <c r="T63">
        <f t="shared" ref="T63:T64" ca="1" si="114">VLOOKUP(RANDBETWEEN(1,COUNTA(AD:AD)-1),AD:AE,2,0)</f>
        <v>151</v>
      </c>
      <c r="U63" t="str">
        <f t="shared" ref="U63:U64" ca="1" si="115">IF(ROW()=2,V63,OFFSET(U63,-1,0)&amp;IF(LEN(V63)=0,"",","&amp;V63))</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v>
      </c>
      <c r="V63" t="str">
        <f t="shared" ref="V63:V64" ca="1" si="116">"{"""&amp;A$1&amp;""":"&amp;A63
&amp;","""&amp;B$1&amp;""":"&amp;B63
&amp;IF(LEN(F63)=0,"",","""&amp;F$1&amp;""":"""&amp;F63&amp;"""")
&amp;IF(LEN(F63)=0,"",",""stats"":{")
&amp;IF(LEN(F63)=0,"",""""&amp;G$1&amp;""":"&amp;G63)
&amp;IF(LEN(F63)=0,"",","""&amp;H$1&amp;""":"&amp;H63)
&amp;IF(LEN(F63)=0,"",","""&amp;I$1&amp;""":"&amp;I63)
&amp;IF(LEN(F63)=0,"",","""&amp;J$1&amp;""":"&amp;J63)
&amp;IF(LEN(F63)=0,"",","""&amp;K$1&amp;""":"&amp;K63)
&amp;IF(LEN(F63)=0,"",","""&amp;L$1&amp;""":"&amp;L63)
&amp;IF(LEN(F63)=0,"",","""&amp;M$1&amp;""":"&amp;M63)
&amp;IF(LEN(F63)=0,"",","""&amp;N$1&amp;""":"&amp;N63)
&amp;IF(LEN(F63)=0,"",","""&amp;O$1&amp;""":"&amp;O63)
&amp;IF(LEN(F63)=0,"",","""&amp;P$1&amp;""":"&amp;P63)
&amp;IF(LEN(F63)=0,"",","""&amp;Q$1&amp;""":"&amp;Q63)
&amp;IF(LEN(F63)=0,"",","""&amp;R$1&amp;""":"&amp;R63)
&amp;IF(LEN(F63)=0,"","}")&amp;"}"</f>
        <v>{"dy":28,"sl":1,"id":"Actor3117m","stats":{"tr":3,"trp":6,"str":0,"dex":0,"int":15,"vit":0,"train":0,"wgGr0":0,"wgGr1":0,"wgGr2":0,"wgGr3":18,"wgLk":196}}</v>
      </c>
      <c r="AD63">
        <v>62</v>
      </c>
      <c r="AE63">
        <v>309</v>
      </c>
      <c r="AF63">
        <f>COUNTIF(R:R,AE63)</f>
        <v>1</v>
      </c>
    </row>
    <row r="64" spans="1:32">
      <c r="A64">
        <v>28</v>
      </c>
      <c r="B64">
        <f t="shared" ref="B64" ca="1" si="117">IF(A64&lt;&gt;OFFSET(A64,-1,0),1,OFFSET(B64,-1,0)+1)</f>
        <v>2</v>
      </c>
      <c r="C64" t="str">
        <f t="shared" ca="1" si="112"/>
        <v>Actor3019m</v>
      </c>
      <c r="D64" t="str">
        <f>IF(ISBLANK(F64),"",
IFERROR(VLOOKUP(F64,[2]ActorTable!$A:$H,MATCH("이름참고",[2]ActorTable!$1:$1,0),0),"캐릭터없음"))</f>
        <v>헤르윈</v>
      </c>
      <c r="E64" t="str">
        <f t="shared" ca="1" si="113"/>
        <v/>
      </c>
      <c r="F64" t="s">
        <v>365</v>
      </c>
      <c r="G64">
        <v>3</v>
      </c>
      <c r="H64">
        <v>6</v>
      </c>
      <c r="I64">
        <v>7</v>
      </c>
      <c r="J64">
        <v>8</v>
      </c>
      <c r="K64">
        <v>0</v>
      </c>
      <c r="L64">
        <v>0</v>
      </c>
      <c r="M64">
        <v>0</v>
      </c>
      <c r="N64">
        <v>0</v>
      </c>
      <c r="O64">
        <v>0</v>
      </c>
      <c r="P64">
        <v>0</v>
      </c>
      <c r="Q64">
        <v>18</v>
      </c>
      <c r="R64">
        <v>280</v>
      </c>
      <c r="S64" t="str">
        <f>IFERROR(VLOOKUP(R64,[2]WingLookTable!$A:$B,2,0),"캐릭터없음")</f>
        <v>Wing_YellowFullSineStripeSlow</v>
      </c>
      <c r="T64">
        <f t="shared" ca="1" si="114"/>
        <v>321</v>
      </c>
      <c r="U64" t="str">
        <f t="shared" ca="1" si="115"/>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v>
      </c>
      <c r="V64" t="str">
        <f t="shared" ca="1" si="116"/>
        <v>{"dy":28,"sl":2,"id":"Actor0007m","stats":{"tr":3,"trp":6,"str":7,"dex":8,"int":0,"vit":0,"train":0,"wgGr0":0,"wgGr1":0,"wgGr2":0,"wgGr3":18,"wgLk":280}}</v>
      </c>
      <c r="AD64">
        <v>63</v>
      </c>
      <c r="AE64">
        <v>312</v>
      </c>
      <c r="AF64">
        <f>COUNTIF(R:R,AE64)</f>
        <v>1</v>
      </c>
    </row>
    <row r="65" spans="1:32">
      <c r="A65">
        <v>29</v>
      </c>
      <c r="B65">
        <f t="shared" ca="1" si="5"/>
        <v>1</v>
      </c>
      <c r="C65" t="str">
        <f t="shared" ca="1" si="73"/>
        <v>Actor0125m</v>
      </c>
      <c r="D65" t="str">
        <f>IF(ISBLANK(F65),"",
IFERROR(VLOOKUP(F65,[2]ActorTable!$A:$H,MATCH("이름참고",[2]ActorTable!$1:$1,0),0),"캐릭터없음"))</f>
        <v>프리스</v>
      </c>
      <c r="E65" t="str">
        <f t="shared" ca="1" si="74"/>
        <v/>
      </c>
      <c r="F65" t="s">
        <v>480</v>
      </c>
      <c r="G65">
        <v>3</v>
      </c>
      <c r="H65">
        <v>6</v>
      </c>
      <c r="I65">
        <v>0</v>
      </c>
      <c r="J65">
        <v>8</v>
      </c>
      <c r="K65">
        <v>7</v>
      </c>
      <c r="L65">
        <v>0</v>
      </c>
      <c r="M65">
        <v>0</v>
      </c>
      <c r="N65">
        <v>0</v>
      </c>
      <c r="O65">
        <v>0</v>
      </c>
      <c r="P65">
        <v>0</v>
      </c>
      <c r="Q65">
        <v>18</v>
      </c>
      <c r="R65">
        <v>175</v>
      </c>
      <c r="S65" t="str">
        <f>IFERROR(VLOOKUP(R65,[2]WingLookTable!$A:$B,2,0),"캐릭터없음")</f>
        <v>Wing_DustMultiSineOtherFullSlow2</v>
      </c>
      <c r="T65">
        <f t="shared" ca="1" si="75"/>
        <v>324</v>
      </c>
      <c r="U65"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175}}</v>
      </c>
      <c r="V65" t="str">
        <f t="shared" ca="1" si="76"/>
        <v>{"dy":29,"sl":1,"id":"Actor0125m","stats":{"tr":3,"trp":6,"str":0,"dex":8,"int":7,"vit":0,"train":0,"wgGr0":0,"wgGr1":0,"wgGr2":0,"wgGr3":18,"wgLk":175}}</v>
      </c>
      <c r="AD65">
        <v>64</v>
      </c>
      <c r="AE65">
        <v>315</v>
      </c>
      <c r="AF65">
        <f>COUNTIF(R:R,AE65)</f>
        <v>1</v>
      </c>
    </row>
    <row r="66" spans="1:32">
      <c r="A66">
        <v>29</v>
      </c>
      <c r="B66">
        <f t="shared" ca="1" si="5"/>
        <v>2</v>
      </c>
      <c r="C66" t="str">
        <f t="shared" ca="1" si="73"/>
        <v>Actor0201m</v>
      </c>
      <c r="D66" t="str">
        <f>IF(ISBLANK(F66),"",
IFERROR(VLOOKUP(F66,[2]ActorTable!$A:$H,MATCH("이름참고",[2]ActorTable!$1:$1,0),0),"캐릭터없음"))</f>
        <v>그루퍼스</v>
      </c>
      <c r="E66" t="str">
        <f t="shared" ca="1" si="74"/>
        <v/>
      </c>
      <c r="F66" t="s">
        <v>320</v>
      </c>
      <c r="G66">
        <v>3</v>
      </c>
      <c r="H66">
        <v>6</v>
      </c>
      <c r="I66">
        <v>0</v>
      </c>
      <c r="J66">
        <v>0</v>
      </c>
      <c r="K66">
        <v>15</v>
      </c>
      <c r="L66">
        <v>0</v>
      </c>
      <c r="M66">
        <v>0</v>
      </c>
      <c r="N66">
        <v>0</v>
      </c>
      <c r="O66">
        <v>0</v>
      </c>
      <c r="P66">
        <v>0</v>
      </c>
      <c r="Q66">
        <v>18</v>
      </c>
      <c r="R66">
        <v>340</v>
      </c>
      <c r="S66" t="str">
        <f>IFERROR(VLOOKUP(R66,[2]WingLookTable!$A:$B,2,0),"캐릭터없음")</f>
        <v>Wing_DustRedStripeFullOtherSlow</v>
      </c>
      <c r="T66">
        <f t="shared" ca="1" si="75"/>
        <v>280</v>
      </c>
      <c r="U66"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175}},{"dy":29,"sl":2,"id":"Actor2010m","stats":{"tr":3,"trp":6,"str":0,"dex":0,"int":15,"vit":0,"train":0,"wgGr0":0,"wgGr1":0,"wgGr2":0,"wgGr3":18,"wgLk":340}}</v>
      </c>
      <c r="V66" t="str">
        <f t="shared" ca="1" si="76"/>
        <v>{"dy":29,"sl":2,"id":"Actor2010m","stats":{"tr":3,"trp":6,"str":0,"dex":0,"int":15,"vit":0,"train":0,"wgGr0":0,"wgGr1":0,"wgGr2":0,"wgGr3":18,"wgLk":340}}</v>
      </c>
      <c r="AD66">
        <v>65</v>
      </c>
      <c r="AE66">
        <v>318</v>
      </c>
      <c r="AF66">
        <f>COUNTIF(R:R,AE66)</f>
        <v>1</v>
      </c>
    </row>
    <row r="67" spans="1:32">
      <c r="A67">
        <v>30</v>
      </c>
      <c r="B67">
        <f t="shared" ca="1" si="5"/>
        <v>1</v>
      </c>
      <c r="C67" t="str">
        <f t="shared" ca="1" si="73"/>
        <v>Actor2011m</v>
      </c>
      <c r="D67" t="str">
        <f>IF(ISBLANK(F67),"",
IFERROR(VLOOKUP(F67,[2]ActorTable!$A:$H,MATCH("이름참고",[2]ActorTable!$1:$1,0),0),"캐릭터없음"))</f>
        <v>슬로니카</v>
      </c>
      <c r="E67" t="str">
        <f t="shared" ca="1" si="74"/>
        <v/>
      </c>
      <c r="F67" t="s">
        <v>361</v>
      </c>
      <c r="G67">
        <v>3</v>
      </c>
      <c r="H67">
        <v>6</v>
      </c>
      <c r="I67">
        <v>0</v>
      </c>
      <c r="J67">
        <v>5</v>
      </c>
      <c r="K67">
        <v>10</v>
      </c>
      <c r="L67">
        <v>0</v>
      </c>
      <c r="M67">
        <v>0</v>
      </c>
      <c r="N67">
        <v>0</v>
      </c>
      <c r="O67">
        <v>0</v>
      </c>
      <c r="P67">
        <v>0</v>
      </c>
      <c r="Q67">
        <v>18</v>
      </c>
      <c r="R67">
        <v>369</v>
      </c>
      <c r="S67" t="str">
        <f>IFERROR(VLOOKUP(R67,[2]WingLookTable!$A:$B,2,0),"캐릭터없음")</f>
        <v>Wing_SkyLightningSineOtherFast</v>
      </c>
      <c r="T67">
        <f t="shared" ca="1" si="75"/>
        <v>113</v>
      </c>
      <c r="U67"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369}}</v>
      </c>
      <c r="V67" t="str">
        <f t="shared" ca="1" si="76"/>
        <v>{"dy":30,"sl":1,"id":"Actor3114m","stats":{"tr":3,"trp":6,"str":0,"dex":5,"int":10,"vit":0,"train":0,"wgGr0":0,"wgGr1":0,"wgGr2":0,"wgGr3":18,"wgLk":369}}</v>
      </c>
      <c r="AD67">
        <v>66</v>
      </c>
      <c r="AE67">
        <v>321</v>
      </c>
      <c r="AF67">
        <f>COUNTIF(R:R,AE67)</f>
        <v>0</v>
      </c>
    </row>
    <row r="68" spans="1:32">
      <c r="A68">
        <v>30</v>
      </c>
      <c r="B68">
        <f t="shared" ref="B68:B69" ca="1" si="118">IF(A68&lt;&gt;OFFSET(A68,-1,0),1,OFFSET(B68,-1,0)+1)</f>
        <v>2</v>
      </c>
      <c r="C68" t="str">
        <f t="shared" ref="C68" ca="1" si="119">VLOOKUP(RANDBETWEEN(1,COUNTA(Z:Z)-1),Z:AA,2,0)</f>
        <v>Actor1218m</v>
      </c>
      <c r="D68" t="str">
        <f>IF(ISBLANK(F68),"",
IFERROR(VLOOKUP(F68,[2]ActorTable!$A:$H,MATCH("이름참고",[2]ActorTable!$1:$1,0),0),"캐릭터없음"))</f>
        <v>에이잭</v>
      </c>
      <c r="E68" t="str">
        <f t="shared" ref="E68" ca="1" si="120">IF(AND(B68&lt;=OFFSET(B68,1,0),NOT(ISBLANK(F68))),
IF(F68=OFFSET(F68,1,0),"같음",""),"")</f>
        <v/>
      </c>
      <c r="F68" t="s">
        <v>421</v>
      </c>
      <c r="G68">
        <v>3</v>
      </c>
      <c r="H68">
        <v>6</v>
      </c>
      <c r="I68">
        <v>5</v>
      </c>
      <c r="J68">
        <v>5</v>
      </c>
      <c r="K68">
        <v>0</v>
      </c>
      <c r="L68">
        <v>5</v>
      </c>
      <c r="M68">
        <v>0</v>
      </c>
      <c r="N68">
        <v>0</v>
      </c>
      <c r="O68">
        <v>0</v>
      </c>
      <c r="P68">
        <v>0</v>
      </c>
      <c r="Q68">
        <v>18</v>
      </c>
      <c r="R68">
        <v>172</v>
      </c>
      <c r="S68" t="str">
        <f>IFERROR(VLOOKUP(R68,[2]WingLookTable!$A:$B,2,0),"캐릭터없음")</f>
        <v>Wing_DustMultiSineOtherFullSlow</v>
      </c>
      <c r="T68">
        <f t="shared" ref="T68" ca="1" si="121">VLOOKUP(RANDBETWEEN(1,COUNTA(AD:AD)-1),AD:AE,2,0)</f>
        <v>294</v>
      </c>
      <c r="U68" t="str">
        <f t="shared" ref="U68" ca="1" si="122">IF(ROW()=2,V68,OFFSET(U68,-1,0)&amp;IF(LEN(V68)=0,"",","&amp;V68))</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369}},{"dy":30,"sl":2,"id":"Actor1029m","stats":{"tr":3,"trp":6,"str":5,"dex":5,"int":0,"vit":5,"train":0,"wgGr0":0,"wgGr1":0,"wgGr2":0,"wgGr3":18,"wgLk":172}}</v>
      </c>
      <c r="V68" t="str">
        <f t="shared" ref="V68" ca="1" si="123">"{"""&amp;A$1&amp;""":"&amp;A68
&amp;","""&amp;B$1&amp;""":"&amp;B68
&amp;IF(LEN(F68)=0,"",","""&amp;F$1&amp;""":"""&amp;F68&amp;"""")
&amp;IF(LEN(F68)=0,"",",""stats"":{")
&amp;IF(LEN(F68)=0,"",""""&amp;G$1&amp;""":"&amp;G68)
&amp;IF(LEN(F68)=0,"",","""&amp;H$1&amp;""":"&amp;H68)
&amp;IF(LEN(F68)=0,"",","""&amp;I$1&amp;""":"&amp;I68)
&amp;IF(LEN(F68)=0,"",","""&amp;J$1&amp;""":"&amp;J68)
&amp;IF(LEN(F68)=0,"",","""&amp;K$1&amp;""":"&amp;K68)
&amp;IF(LEN(F68)=0,"",","""&amp;L$1&amp;""":"&amp;L68)
&amp;IF(LEN(F68)=0,"",","""&amp;M$1&amp;""":"&amp;M68)
&amp;IF(LEN(F68)=0,"",","""&amp;N$1&amp;""":"&amp;N68)
&amp;IF(LEN(F68)=0,"",","""&amp;O$1&amp;""":"&amp;O68)
&amp;IF(LEN(F68)=0,"",","""&amp;P$1&amp;""":"&amp;P68)
&amp;IF(LEN(F68)=0,"",","""&amp;Q$1&amp;""":"&amp;Q68)
&amp;IF(LEN(F68)=0,"",","""&amp;R$1&amp;""":"&amp;R68)
&amp;IF(LEN(F68)=0,"","}")&amp;"}"</f>
        <v>{"dy":30,"sl":2,"id":"Actor1029m","stats":{"tr":3,"trp":6,"str":5,"dex":5,"int":0,"vit":5,"train":0,"wgGr0":0,"wgGr1":0,"wgGr2":0,"wgGr3":18,"wgLk":172}}</v>
      </c>
      <c r="AD68">
        <v>67</v>
      </c>
      <c r="AE68">
        <v>324</v>
      </c>
      <c r="AF68">
        <f>COUNTIF(R:R,AE68)</f>
        <v>1</v>
      </c>
    </row>
    <row r="69" spans="1:32">
      <c r="A69">
        <v>31</v>
      </c>
      <c r="B69">
        <f t="shared" ca="1" si="118"/>
        <v>1</v>
      </c>
      <c r="C69" t="str">
        <f t="shared" ca="1" si="73"/>
        <v>Actor2103m</v>
      </c>
      <c r="D69" t="str">
        <f>IF(ISBLANK(F69),"",
IFERROR(VLOOKUP(F69,[2]ActorTable!$A:$H,MATCH("이름참고",[2]ActorTable!$1:$1,0),0),"캐릭터없음"))</f>
        <v>케이저</v>
      </c>
      <c r="E69" t="str">
        <f t="shared" ca="1" si="74"/>
        <v/>
      </c>
      <c r="F69" t="s">
        <v>371</v>
      </c>
      <c r="G69">
        <v>3</v>
      </c>
      <c r="H69">
        <v>6</v>
      </c>
      <c r="I69">
        <v>0</v>
      </c>
      <c r="J69">
        <v>8</v>
      </c>
      <c r="K69">
        <v>7</v>
      </c>
      <c r="L69">
        <v>0</v>
      </c>
      <c r="M69">
        <v>0</v>
      </c>
      <c r="N69">
        <v>0</v>
      </c>
      <c r="O69">
        <v>0</v>
      </c>
      <c r="P69">
        <v>0</v>
      </c>
      <c r="Q69">
        <v>18</v>
      </c>
      <c r="R69">
        <v>276</v>
      </c>
      <c r="S69" t="str">
        <f>IFERROR(VLOOKUP(R69,[2]WingLookTable!$A:$B,2,0),"캐릭터없음")</f>
        <v>Wing_WhiteSineNoiseFullFast</v>
      </c>
      <c r="T69">
        <f t="shared" ca="1" si="75"/>
        <v>318</v>
      </c>
      <c r="U69" t="str">
        <f t="shared" ca="1" si="3"/>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369}},{"dy":30,"sl":2,"id":"Actor1029m","stats":{"tr":3,"trp":6,"str":5,"dex":5,"int":0,"vit":5,"train":0,"wgGr0":0,"wgGr1":0,"wgGr2":0,"wgGr3":18,"wgLk":172}},{"dy":31,"sl":1,"id":"Actor0113m","stats":{"tr":3,"trp":6,"str":0,"dex":8,"int":7,"vit":0,"train":0,"wgGr0":0,"wgGr1":0,"wgGr2":0,"wgGr3":18,"wgLk":276}}</v>
      </c>
      <c r="V69" t="str">
        <f t="shared" ca="1" si="76"/>
        <v>{"dy":31,"sl":1,"id":"Actor0113m","stats":{"tr":3,"trp":6,"str":0,"dex":8,"int":7,"vit":0,"train":0,"wgGr0":0,"wgGr1":0,"wgGr2":0,"wgGr3":18,"wgLk":276}}</v>
      </c>
      <c r="AD69">
        <v>68</v>
      </c>
      <c r="AE69">
        <v>328</v>
      </c>
      <c r="AF69">
        <f>COUNTIF(R:R,AE69)</f>
        <v>1</v>
      </c>
    </row>
    <row r="70" spans="1:32">
      <c r="A70">
        <v>31</v>
      </c>
      <c r="B70">
        <f t="shared" ref="B70" ca="1" si="124">IF(A70&lt;&gt;OFFSET(A70,-1,0),1,OFFSET(B70,-1,0)+1)</f>
        <v>2</v>
      </c>
      <c r="C70" t="str">
        <f t="shared" ref="C70" ca="1" si="125">VLOOKUP(RANDBETWEEN(1,COUNTA(Z:Z)-1),Z:AA,2,0)</f>
        <v>Actor1141m</v>
      </c>
      <c r="D70" t="str">
        <f>IF(ISBLANK(F70),"",
IFERROR(VLOOKUP(F70,[2]ActorTable!$A:$H,MATCH("이름참고",[2]ActorTable!$1:$1,0),0),"캐릭터없음"))</f>
        <v>도스로프</v>
      </c>
      <c r="E70" t="str">
        <f t="shared" ref="E70" ca="1" si="126">IF(AND(B70&lt;=OFFSET(B70,1,0),NOT(ISBLANK(F70))),
IF(F70=OFFSET(F70,1,0),"같음",""),"")</f>
        <v/>
      </c>
      <c r="F70" t="s">
        <v>394</v>
      </c>
      <c r="G70">
        <v>3</v>
      </c>
      <c r="H70">
        <v>6</v>
      </c>
      <c r="I70">
        <v>0</v>
      </c>
      <c r="J70">
        <v>7</v>
      </c>
      <c r="K70">
        <v>8</v>
      </c>
      <c r="L70">
        <v>0</v>
      </c>
      <c r="M70">
        <v>0</v>
      </c>
      <c r="N70">
        <v>0</v>
      </c>
      <c r="O70">
        <v>0</v>
      </c>
      <c r="P70">
        <v>0</v>
      </c>
      <c r="Q70">
        <v>18</v>
      </c>
      <c r="R70">
        <v>101</v>
      </c>
      <c r="S70" t="str">
        <f>IFERROR(VLOOKUP(R70,[2]WingLookTable!$A:$B,2,0),"캐릭터없음")</f>
        <v>Wing_BlackFullSineStripeFast</v>
      </c>
      <c r="T70">
        <f t="shared" ref="T70" ca="1" si="127">VLOOKUP(RANDBETWEEN(1,COUNTA(AD:AD)-1),AD:AE,2,0)</f>
        <v>154</v>
      </c>
      <c r="U70" t="str">
        <f t="shared" ref="U70" ca="1" si="128">IF(ROW()=2,V70,OFFSET(U70,-1,0)&amp;IF(LEN(V70)=0,"",","&amp;V70))</f>
        <v>{"dy":1,"sl":1,"id":"Actor1218m","stats":{"tr":3,"trp":6,"str":0,"dex":0,"int":15,"vit":0,"train":0,"wgGr0":0,"wgGr1":0,"wgGr2":0,"wgGr3":18,"wgLk":169}},{"dy":1,"sl":2,"id":"Actor2120m","stats":{"tr":3,"trp":6,"str":7,"dex":8,"int":0,"vit":0,"train":0,"wgGr0":0,"wgGr1":0,"wgGr2":0,"wgGr3":18,"wgLk":157}},{"dy":2,"sl":1,"id":"Actor1216m","stats":{"tr":3,"trp":6,"str":0,"dex":0,"int":15,"vit":0,"train":0,"wgGr0":0,"wgGr1":0,"wgGr2":0,"wgGr3":18,"wgLk":184}},{"dy":2,"sl":2,"id":"Actor2128m","stats":{"tr":3,"trp":6,"str":8,"dex":7,"int":0,"vit":0,"train":0,"wgGr0":0,"wgGr1":0,"wgGr2":0,"wgGr3":18,"wgLk":372}},{"dy":2,"sl":3,"id":"Actor1002m","stats":{"tr":3,"trp":6,"str":8,"dex":0,"int":7,"vit":0,"train":0,"wgGr0":0,"wgGr1":0,"wgGr2":0,"wgGr3":18,"wgLk":121}},{"dy":3,"sl":1,"id":"Actor1108m","stats":{"tr":3,"trp":6,"str":0,"dex":15,"int":0,"vit":0,"train":0,"wgGr0":0,"wgGr1":0,"wgGr2":0,"wgGr3":18,"wgLk":336}},{"dy":3,"sl":2,"id":"Actor0030m","stats":{"tr":3,"trp":6,"str":0,"dex":0,"int":15,"vit":0,"train":0,"wgGr0":0,"wgGr1":0,"wgGr2":0,"wgGr3":18,"wgLk":205}},{"dy":4,"sl":1,"id":"Actor0125m","stats":{"tr":3,"trp":6,"str":15,"dex":0,"int":0,"vit":0,"train":0,"wgGr0":0,"wgGr1":0,"wgGr2":0,"wgGr3":18,"wgLk":178}},{"dy":4,"sl":2,"id":"Actor1005m","stats":{"tr":3,"trp":6,"str":7,"dex":8,"int":0,"vit":0,"train":0,"wgGr0":0,"wgGr1":0,"wgGr2":0,"wgGr3":18,"wgLk":105}},{"dy":5,"sl":1,"id":"Actor2103m","stats":{"tr":3,"trp":6,"str":0,"dex":8,"int":7,"vit":0,"train":0,"wgGr0":0,"wgGr1":0,"wgGr2":0,"wgGr3":18,"wgLk":315}},{"dy":5,"sl":2,"id":"Actor3019m","stats":{"tr":3,"trp":6,"str":8,"dex":7,"int":0,"vit":0,"train":0,"wgGr0":0,"wgGr1":0,"wgGr2":0,"wgGr3":18,"wgLk":220}},{"dy":6,"sl":1,"id":"Actor3117m","stats":{"tr":3,"trp":6,"str":0,"dex":0,"int":15,"vit":0,"train":0,"wgGr0":0,"wgGr1":0,"wgGr2":0,"wgGr3":18,"wgLk":328}},{"dy":6,"sl":2,"id":"Actor0024m","stats":{"tr":3,"trp":6,"str":0,"dex":0,"int":0,"vit":15,"train":0,"wgGr0":0,"wgGr1":0,"wgGr2":0,"wgGr3":18,"wgLk":109}},{"dy":7,"sl":1,"id":"Actor1108m","stats":{"tr":3,"trp":6,"str":7,"dex":0,"int":8,"vit":0,"train":0,"wgGr0":0,"wgGr1":0,"wgGr2":0,"wgGr3":18,"wgLk":332}},{"dy":7,"sl":2,"id":"Actor0007m","stats":{"tr":3,"trp":6,"str":15,"dex":0,"int":0,"vit":0,"train":0,"wgGr0":0,"wgGr1":0,"wgGr2":0,"wgGr3":18,"wgLk":318}},{"dy":8,"sl":1,"id":"Actor2238m","stats":{"tr":3,"trp":6,"str":0,"dex":0,"int":15,"vit":0,"train":0,"wgGr0":0,"wgGr1":0,"wgGr2":0,"wgGr3":18,"wgLk":190}},{"dy":8,"sl":2,"id":"Actor3114m","stats":{"tr":3,"trp":6,"str":0,"dex":15,"int":0,"vit":0,"train":0,"wgGr0":0,"wgGr1":0,"wgGr2":0,"wgGr3":18,"wgLk":208}},{"dy":8,"sl":3,"id":"Actor2015m","stats":{"tr":3,"trp":6,"str":0,"dex":8,"int":7,"vit":0,"train":0,"wgGr0":0,"wgGr1":0,"wgGr2":0,"wgGr3":18,"wgLk":348}},{"dy":9,"sl":1,"id":"Actor0240m","stats":{"tr":3,"trp":6,"str":0,"dex":0,"int":0,"vit":15,"train":0,"wgGr0":0,"wgGr1":0,"wgGr2":0,"wgGr3":18,"wgLk":117}},{"dy":9,"sl":2,"id":"Actor1108m","stats":{"tr":3,"trp":6,"str":0,"dex":8,"int":7,"vit":0,"train":0,"wgGr0":0,"wgGr1":0,"wgGr2":0,"wgGr3":18,"wgLk":272}},{"dy":9,"sl":3,"id":"Actor1005m","stats":{"tr":3,"trp":6,"str":15,"dex":0,"int":0,"vit":0,"train":0,"wgGr0":0,"wgGr1":0,"wgGr2":0,"wgGr3":18,"wgLk":137}},{"dy":10,"sl":1,"id":"Actor1141m","stats":{"tr":3,"trp":6,"str":0,"dex":8,"int":7,"vit":0,"train":0,"wgGr0":0,"wgGr1":0,"wgGr2":0,"wgGr3":18,"wgLk":260}},{"dy":10,"sl":2,"id":"Actor2011m","stats":{"tr":3,"trp":6,"str":8,"dex":0,"int":7,"vit":0,"train":0,"wgGr0":0,"wgGr1":0,"wgGr2":0,"wgGr3":18,"wgLk":300}},{"dy":11,"sl":1,"id":"Actor1109m","stats":{"tr":3,"trp":6,"str":8,"dex":7,"int":0,"vit":0,"train":0,"wgGr0":0,"wgGr1":0,"wgGr2":0,"wgGr3":18,"wgLk":232}},{"dy":11,"sl":2,"id":"Actor2011m","stats":{"tr":3,"trp":6,"str":0,"dex":7,"int":8,"vit":0,"train":0,"wgGr0":0,"wgGr1":0,"wgGr2":0,"wgGr3":18,"wgLk":240}},{"dy":12,"sl":1,"id":"Actor0113m","stats":{"tr":3,"trp":6,"str":8,"dex":0,"int":7,"vit":0,"train":0,"wgGr0":0,"wgGr1":0,"wgGr2":0,"wgGr3":18,"wgLk":223}},{"dy":12,"sl":2,"id":"Actor2010m","stats":{"tr":3,"trp":6,"str":15,"dex":0,"int":0,"vit":0,"train":0,"wgGr0":0,"wgGr1":0,"wgGr2":0,"wgGr3":18,"wgLk":291}},{"dy":13,"sl":1,"id":"Actor2120m","stats":{"tr":3,"trp":6,"str":10,"dex":5,"int":0,"vit":0,"train":0,"wgGr0":0,"wgGr1":0,"wgGr2":0,"wgGr3":18,"wgLk":211}},{"dy":13,"sl":2,"id":"Actor1029m","stats":{"tr":3,"trp":6,"str":10,"dex":0,"int":5,"vit":0,"train":0,"wgGr0":0,"wgGr1":0,"wgGr2":0,"wgGr3":18,"wgLk":306}},{"dy":14,"sl":1,"id":"Actor0201m","stats":{"tr":3,"trp":6,"str":8,"dex":0,"int":7,"vit":0,"train":0,"wgGr0":0,"wgGr1":0,"wgGr2":0,"wgGr3":18,"wgLk":181}},{"dy":14,"sl":2,"id":"Actor3022m","stats":{"tr":3,"trp":6,"str":2,"dex":5,"int":8,"vit":0,"train":0,"wgGr0":0,"wgGr1":0,"wgGr2":0,"wgGr3":18,"wgLk":187}},{"dy":15,"sl":1,"id":"Actor3117m","stats":{"tr":3,"trp":6,"str":5,"dex":5,"int":5,"vit":0,"train":0,"wgGr0":0,"wgGr1":0,"wgGr2":0,"wgGr3":18,"wgLk":125}},{"dy":15,"sl":2,"id":"Actor3021m","stats":{"tr":3,"trp":6,"str":10,"dex":5,"int":0,"vit":0,"train":0,"wgGr0":0,"wgGr1":0,"wgGr2":0,"wgGr3":18,"wgLk":141}},{"dy":16,"sl":1,"id":"Actor3212m","stats":{"tr":3,"trp":6,"str":8,"dex":7,"int":0,"vit":0,"train":0,"wgGr0":0,"wgGr1":0,"wgGr2":0,"wgGr3":18,"wgLk":284}},{"dy":16,"sl":2,"id":"Actor2128m","stats":{"tr":3,"trp":6,"str":5,"dex":5,"int":5,"vit":0,"train":0,"wgGr0":0,"wgGr1":0,"wgGr2":0,"wgGr3":18,"wgLk":309}},{"dy":16,"sl":3,"id":"Actor0024m","stats":{"tr":3,"trp":6,"str":0,"dex":5,"int":10,"vit":0,"train":0,"wgGr0":0,"wgGr1":0,"wgGr2":0,"wgGr3":18,"wgLk":288}},{"dy":17,"sl":1,"id":"Actor2120m","stats":{"tr":3,"trp":6,"str":0,"dex":0,"int":15,"vit":0,"train":0,"wgGr0":0,"wgGr1":0,"wgGr2":0,"wgGr3":18,"wgLk":133}},{"dy":17,"sl":2,"id":"Actor0037m","stats":{"tr":3,"trp":6,"str":0,"dex":0,"int":10,"vit":5,"train":0,"wgGr0":0,"wgGr1":0,"wgGr2":0,"wgGr3":18,"wgLk":366}},{"dy":18,"sl":1,"id":"Actor1216m","stats":{"tr":3,"trp":6,"str":15,"dex":0,"int":0,"vit":0,"train":0,"wgGr0":0,"wgGr1":0,"wgGr2":0,"wgGr3":18,"wgLk":356}},{"dy":18,"sl":2,"id":"Actor0104m","stats":{"tr":3,"trp":6,"str":5,"dex":0,"int":10,"vit":0,"train":0,"wgGr0":0,"wgGr1":0,"wgGr2":0,"wgGr3":18,"wgLk":252}},{"dy":19,"sl":1,"id":"Actor1109m","stats":{"tr":3,"trp":6,"str":0,"dex":15,"int":0,"vit":0,"train":0,"wgGr0":0,"wgGr1":0,"wgGr2":0,"wgGr3":18,"wgLk":160}},{"dy":19,"sl":2,"id":"Actor2015m","stats":{"tr":3,"trp":6,"str":0,"dex":0,"int":15,"vit":0,"train":0,"wgGr0":0,"wgGr1":0,"wgGr2":0,"wgGr3":18,"wgLk":324}},{"dy":20,"sl":1,"id":"Actor3114m","stats":{"tr":3,"trp":6,"str":0,"dex":10,"int":5,"vit":0,"train":0,"wgGr0":0,"wgGr1":0,"wgGr2":0,"wgGr3":18,"wgLk":236}},{"dy":20,"sl":2,"id":"Actor0037m","stats":{"tr":3,"trp":6,"str":10,"dex":5,"int":0,"vit":0,"train":0,"wgGr0":0,"wgGr1":0,"wgGr2":0,"wgGr3":18,"wgLk":113}},{"dy":21,"sl":1,"id":"Actor0113m","stats":{"tr":3,"trp":6,"str":0,"dex":0,"int":15,"vit":0,"train":0,"wgGr0":0,"wgGr1":0,"wgGr2":0,"wgGr3":18,"wgLk":297}},{"dy":21,"sl":2,"id":"Actor1039m","stats":{"tr":3,"trp":6,"str":5,"dex":0,"int":10,"vit":0,"train":0,"wgGr0":0,"wgGr1":0,"wgGr2":0,"wgGr3":18,"wgLk":145}},{"dy":22,"sl":1,"id":"Actor1218m","stats":{"tr":3,"trp":6,"str":7,"dex":0,"int":8,"vit":0,"train":0,"wgGr0":0,"wgGr1":0,"wgGr2":0,"wgGr3":18,"wgLk":312}},{"dy":22,"sl":2,"id":"Actor0125m","stats":{"tr":3,"trp":6,"str":0,"dex":10,"int":5,"vit":0,"train":0,"wgGr0":0,"wgGr1":0,"wgGr2":0,"wgGr3":18,"wgLk":352}},{"dy":22,"sl":3,"id":"Actor2015m","stats":{"tr":3,"trp":6,"str":0,"dex":5,"int":10,"vit":0,"train":0,"wgGr0":0,"wgGr1":0,"wgGr2":0,"wgGr3":18,"wgLk":199}},{"dy":23,"sl":1,"id":"Actor3231m","stats":{"tr":3,"trp":6,"str":0,"dex":15,"int":0,"vit":0,"train":0,"wgGr0":0,"wgGr1":0,"wgGr2":0,"wgGr3":18,"wgLk":193}},{"dy":23,"sl":2,"id":"Actor1141m","stats":{"tr":3,"trp":6,"str":8,"dex":0,"int":0,"vit":7,"train":0,"wgGr0":0,"wgGr1":0,"wgGr2":0,"wgGr3":18,"wgLk":248}},{"dy":23,"sl":3,"id":"Actor0007m","stats":{"tr":3,"trp":6,"str":0,"dex":0,"int":15,"vit":0,"train":0,"wgGr0":0,"wgGr1":0,"wgGr2":0,"wgGr3":18,"wgLk":151}},{"dy":24,"sl":1,"id":"Actor0240m","stats":{"tr":3,"trp":6,"str":10,"dex":5,"int":0,"vit":0,"train":0,"wgGr0":0,"wgGr1":0,"wgGr2":0,"wgGr3":18,"wgLk":268}},{"dy":24,"sl":2,"id":"Actor2128m","stats":{"tr":3,"trp":6,"str":5,"dex":10,"int":0,"vit":0,"train":0,"wgGr0":0,"wgGr1":0,"wgGr2":0,"wgGr3":18,"wgLk":294}},{"dy":25,"sl":1,"id":"Actor2238m","stats":{"tr":3,"trp":6,"str":15,"dex":0,"int":0,"vit":0,"train":0,"wgGr0":0,"wgGr1":0,"wgGr2":0,"wgGr3":18,"wgLk":264}},{"dy":25,"sl":2,"id":"Actor3022m","stats":{"tr":3,"trp":6,"str":10,"dex":0,"int":0,"vit":5,"train":0,"wgGr0":0,"wgGr1":0,"wgGr2":0,"wgGr3":18,"wgLk":344}},{"dy":26,"sl":1,"id":"Actor3212m","stats":{"tr":3,"trp":6,"str":8,"dex":0,"int":7,"vit":0,"train":0,"wgGr0":0,"wgGr1":0,"wgGr2":0,"wgGr3":18,"wgLk":129}},{"dy":26,"sl":2,"id":"Actor0104m","stats":{"tr":3,"trp":6,"str":8,"dex":0,"int":7,"vit":0,"train":0,"wgGr0":0,"wgGr1":0,"wgGr2":0,"wgGr3":18,"wgLk":360}},{"dy":26,"sl":3,"id":"Actor1039m","stats":{"tr":3,"trp":6,"str":15,"dex":0,"int":0,"vit":0,"train":0,"wgGr0":0,"wgGr1":0,"wgGr2":0,"wgGr3":18,"wgLk":256}},{"dy":27,"sl":1,"id":"Actor1109m","stats":{"tr":3,"trp":6,"str":0,"dex":5,"int":0,"vit":10,"train":0,"wgGr0":0,"wgGr1":0,"wgGr2":0,"wgGr3":18,"wgLk":148}},{"dy":27,"sl":2,"id":"Actor3019m","stats":{"tr":3,"trp":6,"str":0,"dex":5,"int":10,"vit":0,"train":0,"wgGr0":0,"wgGr1":0,"wgGr2":0,"wgGr3":18,"wgLk":154}},{"dy":28,"sl":1,"id":"Actor3117m","stats":{"tr":3,"trp":6,"str":0,"dex":0,"int":15,"vit":0,"train":0,"wgGr0":0,"wgGr1":0,"wgGr2":0,"wgGr3":18,"wgLk":196}},{"dy":28,"sl":2,"id":"Actor0007m","stats":{"tr":3,"trp":6,"str":7,"dex":8,"int":0,"vit":0,"train":0,"wgGr0":0,"wgGr1":0,"wgGr2":0,"wgGr3":18,"wgLk":280}},{"dy":29,"sl":1,"id":"Actor0125m","stats":{"tr":3,"trp":6,"str":0,"dex":8,"int":7,"vit":0,"train":0,"wgGr0":0,"wgGr1":0,"wgGr2":0,"wgGr3":18,"wgLk":175}},{"dy":29,"sl":2,"id":"Actor2010m","stats":{"tr":3,"trp":6,"str":0,"dex":0,"int":15,"vit":0,"train":0,"wgGr0":0,"wgGr1":0,"wgGr2":0,"wgGr3":18,"wgLk":340}},{"dy":30,"sl":1,"id":"Actor3114m","stats":{"tr":3,"trp":6,"str":0,"dex":5,"int":10,"vit":0,"train":0,"wgGr0":0,"wgGr1":0,"wgGr2":0,"wgGr3":18,"wgLk":369}},{"dy":30,"sl":2,"id":"Actor1029m","stats":{"tr":3,"trp":6,"str":5,"dex":5,"int":0,"vit":5,"train":0,"wgGr0":0,"wgGr1":0,"wgGr2":0,"wgGr3":18,"wgLk":172}},{"dy":31,"sl":1,"id":"Actor0113m","stats":{"tr":3,"trp":6,"str":0,"dex":8,"int":7,"vit":0,"train":0,"wgGr0":0,"wgGr1":0,"wgGr2":0,"wgGr3":18,"wgLk":276}},{"dy":31,"sl":2,"id":"Actor0030m","stats":{"tr":3,"trp":6,"str":0,"dex":7,"int":8,"vit":0,"train":0,"wgGr0":0,"wgGr1":0,"wgGr2":0,"wgGr3":18,"wgLk":101}}</v>
      </c>
      <c r="V70" t="str">
        <f t="shared" ref="V70" ca="1" si="129">"{"""&amp;A$1&amp;""":"&amp;A70
&amp;","""&amp;B$1&amp;""":"&amp;B70
&amp;IF(LEN(F70)=0,"",","""&amp;F$1&amp;""":"""&amp;F70&amp;"""")
&amp;IF(LEN(F70)=0,"",",""stats"":{")
&amp;IF(LEN(F70)=0,"",""""&amp;G$1&amp;""":"&amp;G70)
&amp;IF(LEN(F70)=0,"",","""&amp;H$1&amp;""":"&amp;H70)
&amp;IF(LEN(F70)=0,"",","""&amp;I$1&amp;""":"&amp;I70)
&amp;IF(LEN(F70)=0,"",","""&amp;J$1&amp;""":"&amp;J70)
&amp;IF(LEN(F70)=0,"",","""&amp;K$1&amp;""":"&amp;K70)
&amp;IF(LEN(F70)=0,"",","""&amp;L$1&amp;""":"&amp;L70)
&amp;IF(LEN(F70)=0,"",","""&amp;M$1&amp;""":"&amp;M70)
&amp;IF(LEN(F70)=0,"",","""&amp;N$1&amp;""":"&amp;N70)
&amp;IF(LEN(F70)=0,"",","""&amp;O$1&amp;""":"&amp;O70)
&amp;IF(LEN(F70)=0,"",","""&amp;P$1&amp;""":"&amp;P70)
&amp;IF(LEN(F70)=0,"",","""&amp;Q$1&amp;""":"&amp;Q70)
&amp;IF(LEN(F70)=0,"",","""&amp;R$1&amp;""":"&amp;R70)
&amp;IF(LEN(F70)=0,"","}")&amp;"}"</f>
        <v>{"dy":31,"sl":2,"id":"Actor0030m","stats":{"tr":3,"trp":6,"str":0,"dex":7,"int":8,"vit":0,"train":0,"wgGr0":0,"wgGr1":0,"wgGr2":0,"wgGr3":18,"wgLk":101}}</v>
      </c>
      <c r="AD70">
        <v>69</v>
      </c>
      <c r="AE70">
        <v>332</v>
      </c>
      <c r="AF70">
        <f>COUNTIF(R:R,AE70)</f>
        <v>1</v>
      </c>
    </row>
    <row r="71" spans="1:32">
      <c r="AD71">
        <v>70</v>
      </c>
      <c r="AE71">
        <v>336</v>
      </c>
      <c r="AF71">
        <f>COUNTIF(R:R,AE71)</f>
        <v>1</v>
      </c>
    </row>
    <row r="72" spans="1:32">
      <c r="AD72">
        <v>71</v>
      </c>
      <c r="AE72">
        <v>340</v>
      </c>
      <c r="AF72">
        <f>COUNTIF(R:R,AE72)</f>
        <v>1</v>
      </c>
    </row>
    <row r="73" spans="1:32">
      <c r="AD73">
        <v>72</v>
      </c>
      <c r="AE73">
        <v>344</v>
      </c>
      <c r="AF73">
        <f>COUNTIF(R:R,AE73)</f>
        <v>1</v>
      </c>
    </row>
    <row r="74" spans="1:32">
      <c r="AD74">
        <v>73</v>
      </c>
      <c r="AE74">
        <v>348</v>
      </c>
      <c r="AF74">
        <f>COUNTIF(R:R,AE74)</f>
        <v>1</v>
      </c>
    </row>
    <row r="75" spans="1:32">
      <c r="AD75">
        <v>74</v>
      </c>
      <c r="AE75">
        <v>352</v>
      </c>
      <c r="AF75">
        <f>COUNTIF(R:R,AE75)</f>
        <v>1</v>
      </c>
    </row>
    <row r="76" spans="1:32">
      <c r="AD76">
        <v>75</v>
      </c>
      <c r="AE76">
        <v>356</v>
      </c>
      <c r="AF76">
        <f>COUNTIF(R:R,AE76)</f>
        <v>1</v>
      </c>
    </row>
    <row r="77" spans="1:32">
      <c r="AD77">
        <v>76</v>
      </c>
      <c r="AE77">
        <v>360</v>
      </c>
      <c r="AF77">
        <f>COUNTIF(R:R,AE77)</f>
        <v>1</v>
      </c>
    </row>
    <row r="78" spans="1:32">
      <c r="AD78">
        <v>77</v>
      </c>
      <c r="AE78">
        <v>363</v>
      </c>
      <c r="AF78">
        <f>COUNTIF(R:R,AE78)</f>
        <v>0</v>
      </c>
    </row>
    <row r="79" spans="1:32">
      <c r="AD79">
        <v>78</v>
      </c>
      <c r="AE79">
        <v>366</v>
      </c>
      <c r="AF79">
        <f>COUNTIF(R:R,AE79)</f>
        <v>1</v>
      </c>
    </row>
    <row r="80" spans="1:32">
      <c r="AD80">
        <v>79</v>
      </c>
      <c r="AE80">
        <v>369</v>
      </c>
      <c r="AF80">
        <f>COUNTIF(R:R,AE80)</f>
        <v>1</v>
      </c>
    </row>
    <row r="81" spans="30:32">
      <c r="AD81">
        <v>80</v>
      </c>
      <c r="AE81">
        <v>372</v>
      </c>
      <c r="AF81">
        <f>COUNTIF(R:R,AE81)</f>
        <v>1</v>
      </c>
    </row>
  </sheetData>
  <sortState xmlns:xlrd2="http://schemas.microsoft.com/office/spreadsheetml/2017/richdata2" ref="Z2:AA34">
    <sortCondition ref="Z2:Z34"/>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5"/>
  <sheetViews>
    <sheetView workbookViewId="0">
      <selection activeCell="A5" sqref="A5"/>
    </sheetView>
    <sheetView workbookViewId="1">
      <selection activeCell="D5" sqref="D5"/>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row r="5" spans="1:4">
      <c r="A5" t="s">
        <v>391</v>
      </c>
      <c r="B5">
        <v>175</v>
      </c>
      <c r="C5" t="s">
        <v>389</v>
      </c>
      <c r="D5" t="s">
        <v>390</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228</v>
      </c>
      <c r="C2" s="1">
        <v>0.99</v>
      </c>
      <c r="D2" s="1">
        <v>1200</v>
      </c>
      <c r="E2">
        <v>15</v>
      </c>
    </row>
    <row r="3" spans="1:6">
      <c r="A3" t="s">
        <v>16</v>
      </c>
      <c r="B3" t="s">
        <v>230</v>
      </c>
      <c r="C3" s="1">
        <v>4.99</v>
      </c>
      <c r="D3" s="1">
        <v>5900</v>
      </c>
      <c r="E3">
        <v>85</v>
      </c>
    </row>
    <row r="4" spans="1:6">
      <c r="A4" t="s">
        <v>17</v>
      </c>
      <c r="B4" t="s">
        <v>232</v>
      </c>
      <c r="C4" s="1">
        <v>9.99</v>
      </c>
      <c r="D4" s="1">
        <v>12000</v>
      </c>
      <c r="E4">
        <v>180</v>
      </c>
      <c r="F4" t="s">
        <v>21</v>
      </c>
    </row>
    <row r="5" spans="1:6">
      <c r="A5" t="s">
        <v>18</v>
      </c>
      <c r="B5" t="s">
        <v>233</v>
      </c>
      <c r="C5" s="1">
        <v>19.989999999999998</v>
      </c>
      <c r="D5" s="1">
        <v>25000</v>
      </c>
      <c r="E5">
        <v>390</v>
      </c>
    </row>
    <row r="6" spans="1:6">
      <c r="A6" t="s">
        <v>19</v>
      </c>
      <c r="B6" t="s">
        <v>229</v>
      </c>
      <c r="C6" s="1">
        <v>49.99</v>
      </c>
      <c r="D6" s="1">
        <v>65000</v>
      </c>
      <c r="E6">
        <v>1050</v>
      </c>
    </row>
    <row r="7" spans="1:6">
      <c r="A7" t="s">
        <v>20</v>
      </c>
      <c r="B7" t="s">
        <v>231</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234</v>
      </c>
      <c r="C2">
        <v>30</v>
      </c>
      <c r="D2">
        <v>9500</v>
      </c>
    </row>
    <row r="3" spans="1:6">
      <c r="A3" t="s">
        <v>7</v>
      </c>
      <c r="B3" t="s">
        <v>235</v>
      </c>
      <c r="C3">
        <v>140</v>
      </c>
      <c r="D3">
        <v>48000</v>
      </c>
      <c r="E3" t="s">
        <v>10</v>
      </c>
      <c r="F3">
        <v>8</v>
      </c>
    </row>
    <row r="4" spans="1:6">
      <c r="A4" t="s">
        <v>8</v>
      </c>
      <c r="B4" t="s">
        <v>236</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279</v>
      </c>
      <c r="B1" s="2" t="s">
        <v>11</v>
      </c>
      <c r="C1" s="4" t="s">
        <v>30</v>
      </c>
      <c r="D1" s="5" t="s">
        <v>29</v>
      </c>
      <c r="E1" s="3" t="s">
        <v>5</v>
      </c>
      <c r="F1" s="3" t="s">
        <v>280</v>
      </c>
    </row>
    <row r="2" spans="1:6">
      <c r="A2" t="s">
        <v>281</v>
      </c>
      <c r="B2" t="s">
        <v>283</v>
      </c>
      <c r="C2" s="1">
        <v>1.99</v>
      </c>
      <c r="D2" s="1">
        <v>2500</v>
      </c>
      <c r="F2">
        <v>1</v>
      </c>
    </row>
    <row r="3" spans="1:6">
      <c r="A3" t="s">
        <v>282</v>
      </c>
      <c r="B3" t="s">
        <v>284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2021-12-26T08:41:42Z</dcterms:modified>
</cp:coreProperties>
</file>