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FDB148A-84E5-43D7-922C-B892FCF177DF}" xr6:coauthVersionLast="43" xr6:coauthVersionMax="43" xr10:uidLastSave="{00000000-0000-0000-0000-000000000000}"/>
  <bookViews>
    <workbookView xWindow="-120" yWindow="-120" windowWidth="29040" windowHeight="15840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4" l="1"/>
  <c r="D2" i="4" l="1"/>
  <c r="A6" i="5"/>
  <c r="D6" i="5"/>
  <c r="C5" i="1"/>
  <c r="M4" i="6"/>
  <c r="M3" i="6"/>
  <c r="G5" i="5" l="1"/>
  <c r="G4" i="5"/>
  <c r="G3" i="5"/>
  <c r="P2" i="5" l="1"/>
  <c r="O2" i="5"/>
  <c r="M2" i="5"/>
  <c r="L2" i="5"/>
  <c r="K2" i="5"/>
  <c r="J2" i="5"/>
  <c r="I2" i="5"/>
  <c r="H2" i="5"/>
  <c r="E2" i="5"/>
  <c r="G4" i="6" l="1"/>
  <c r="G3" i="6"/>
  <c r="G2" i="6"/>
  <c r="S5" i="6"/>
  <c r="S4" i="6"/>
  <c r="S7" i="6"/>
  <c r="S6" i="6"/>
  <c r="S2" i="6"/>
  <c r="S3" i="6"/>
  <c r="S1" i="6" l="1"/>
  <c r="D5" i="5" l="1"/>
  <c r="D4" i="5"/>
  <c r="D3" i="5"/>
  <c r="C3" i="6" l="1"/>
  <c r="C2" i="6"/>
  <c r="C4" i="6"/>
  <c r="M8" i="6"/>
  <c r="M9" i="6"/>
  <c r="M10" i="6"/>
  <c r="M2" i="6"/>
  <c r="M5" i="6"/>
  <c r="M6" i="6"/>
  <c r="M7" i="6"/>
  <c r="M1" i="6" l="1"/>
  <c r="C4" i="1"/>
  <c r="C3" i="1"/>
  <c r="C2" i="1"/>
  <c r="E3" i="6" l="1"/>
  <c r="E4" i="6"/>
  <c r="U2" i="6"/>
  <c r="E2" i="6"/>
  <c r="A5" i="5"/>
  <c r="A4" i="5"/>
  <c r="A3" i="5"/>
  <c r="K10" i="1" l="1"/>
  <c r="K2" i="1" l="1"/>
  <c r="K4" i="1"/>
  <c r="K16" i="1" l="1"/>
  <c r="K5" i="1"/>
  <c r="K12" i="1"/>
  <c r="K9" i="1"/>
  <c r="K15" i="1" l="1"/>
  <c r="K3" i="1"/>
  <c r="K6" i="1"/>
  <c r="K8" i="1"/>
  <c r="K13" i="1"/>
  <c r="K14" i="1" l="1"/>
  <c r="K11" i="1"/>
  <c r="K7" i="1"/>
  <c r="K1" i="1" l="1"/>
  <c r="M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<sst xmlns="http://schemas.openxmlformats.org/spreadsheetml/2006/main" count="191" uniqueCount="140">
  <si>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</si>
  <si>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</si>
  <si>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</si>
  <si>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</si>
  <si>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</si>
  <si>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</si>
  <si>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</si>
  <si>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</si>
  <si>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</si>
  <si>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</si>
  <si>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</si>
  <si>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</si>
  <si>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affectorId_List</t>
    <phoneticPr fontId="1" type="noConversion"/>
  </si>
  <si>
    <t>value</t>
    <phoneticPr fontId="1" type="noConversion"/>
  </si>
  <si>
    <t>BaseDamage</t>
    <phoneticPr fontId="1" type="noConversion"/>
  </si>
  <si>
    <t>ChangeAction</t>
    <phoneticPr fontId="1" type="noConversion"/>
  </si>
  <si>
    <t>AddForce</t>
    <phoneticPr fontId="1" type="noConversion"/>
  </si>
  <si>
    <t>BaseDamage</t>
    <phoneticPr fontId="1" type="noConversion"/>
  </si>
  <si>
    <t>AddActorState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</si>
  <si>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</si>
  <si>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</si>
  <si>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</si>
  <si>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</si>
  <si>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</si>
  <si>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</si>
  <si>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</si>
  <si>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MoveToTarget</t>
    <phoneticPr fontId="1" type="noConversion"/>
  </si>
  <si>
    <t>DotDamage</t>
  </si>
  <si>
    <t>DotDamage</t>
    <phoneticPr fontId="1" type="noConversion"/>
  </si>
  <si>
    <t>ChangeActorStatus</t>
  </si>
  <si>
    <t>ChangeActorStatus</t>
    <phoneticPr fontId="1" type="noConversion"/>
  </si>
  <si>
    <t>DropItem</t>
  </si>
  <si>
    <t>DropItem</t>
    <phoneticPr fontId="1" type="noConversion"/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</si>
  <si>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</si>
  <si>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</si>
  <si>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</si>
  <si>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</si>
  <si>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</si>
  <si>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</si>
  <si>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</si>
  <si>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</si>
  <si>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</si>
  <si>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같다==</t>
    <phoneticPr fontId="1" type="noConversion"/>
  </si>
  <si>
    <t>다르다!=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</si>
  <si>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</si>
  <si>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</si>
  <si>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</si>
  <si>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</si>
  <si>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</si>
  <si>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필살기 게이지 현재량 퍼센트가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</si>
  <si>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</si>
  <si>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</si>
  <si>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액터상태가</t>
    <phoneticPr fontId="1" type="noConversion"/>
  </si>
  <si>
    <t>피격자가 액터상태가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</si>
  <si>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</si>
  <si>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</si>
  <si>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</si>
  <si>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CannotAction</t>
    <phoneticPr fontId="1" type="noConversion"/>
  </si>
  <si>
    <t>CannotMove</t>
    <phoneticPr fontId="1" type="noConversion"/>
  </si>
  <si>
    <t>DefaultContainer</t>
    <phoneticPr fontId="1" type="noConversion"/>
  </si>
  <si>
    <t>Heal</t>
    <phoneticPr fontId="1" type="noConversion"/>
  </si>
  <si>
    <t>LP_ChangeActorStatus010</t>
    <phoneticPr fontId="1" type="noConversion"/>
  </si>
  <si>
    <t>LP_PiercingHitObject</t>
    <phoneticPr fontId="1" type="noConversion"/>
  </si>
  <si>
    <t>PiercingHitObject</t>
    <phoneticPr fontId="1" type="noConversion"/>
  </si>
  <si>
    <t>AddAffectorHitObject</t>
    <phoneticPr fontId="1" type="noConversion"/>
  </si>
  <si>
    <t>actorStateId|String</t>
    <phoneticPr fontId="1" type="noConversion"/>
  </si>
  <si>
    <t>GetLevelPack</t>
    <phoneticPr fontId="1" type="noConversion"/>
  </si>
  <si>
    <t>vlookup용아이디</t>
    <phoneticPr fontId="1" type="noConversion"/>
  </si>
  <si>
    <t>condition</t>
    <phoneticPr fontId="1" type="noConversion"/>
  </si>
  <si>
    <t>condition_Verify</t>
    <phoneticPr fontId="1" type="noConversion"/>
  </si>
  <si>
    <t>value</t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</si>
  <si>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</si>
  <si>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</si>
  <si>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</si>
  <si>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</si>
  <si>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같다==</t>
  </si>
  <si>
    <t>다르다!=</t>
  </si>
  <si>
    <t>&lt;</t>
  </si>
  <si>
    <t>&gt;</t>
  </si>
  <si>
    <t>&lt;=</t>
  </si>
  <si>
    <t>&gt;=</t>
  </si>
  <si>
    <t>compareType_List</t>
    <phoneticPr fontId="1" type="noConversion"/>
  </si>
  <si>
    <t>condition_List</t>
    <phoneticPr fontId="1" type="noConversion"/>
  </si>
  <si>
    <t>value</t>
    <phoneticPr fontId="1" type="noConversion"/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</si>
  <si>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</si>
  <si>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</si>
  <si>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</si>
  <si>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</si>
  <si>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</si>
  <si>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</si>
  <si>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</si>
  <si>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</si>
  <si>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PiercingHitObject</t>
  </si>
  <si>
    <t>AddAffectorHitObject</t>
  </si>
  <si>
    <t>GetLevelPack</t>
  </si>
  <si>
    <t>affectorId</t>
    <phoneticPr fontId="1" type="noConversion"/>
  </si>
  <si>
    <t>다단히트 시
연속 대미지</t>
    <phoneticPr fontId="1" type="noConversion"/>
  </si>
  <si>
    <t>1: 온킬 여부</t>
    <phoneticPr fontId="1" type="noConversion"/>
  </si>
  <si>
    <t>온킬 시 불려질
어펙터밸류 아이디</t>
    <phoneticPr fontId="1" type="noConversion"/>
  </si>
  <si>
    <t>단일 대미지 배율</t>
    <phoneticPr fontId="1" type="noConversion"/>
  </si>
  <si>
    <t>관통수</t>
    <phoneticPr fontId="1" type="noConversion"/>
  </si>
  <si>
    <t>관통수에 따른
연속 대미지</t>
    <phoneticPr fontId="1" type="noConversion"/>
  </si>
  <si>
    <t>지속시간</t>
    <phoneticPr fontId="1" type="noConversion"/>
  </si>
  <si>
    <t>지속시간
무제한은 -1</t>
    <phoneticPr fontId="1" type="noConversion"/>
  </si>
  <si>
    <t>드랍할 프리팹</t>
    <phoneticPr fontId="1" type="noConversion"/>
  </si>
  <si>
    <t>틱</t>
    <phoneticPr fontId="1" type="noConversion"/>
  </si>
  <si>
    <t>지속 이펙트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</si>
  <si>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</si>
  <si>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</si>
  <si>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</si>
  <si>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</si>
  <si>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</si>
  <si>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</si>
  <si>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</si>
  <si>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</si>
  <si>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</si>
  <si>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</si>
  <si>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</si>
  <si>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</si>
  <si>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</si>
  <si>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</si>
  <si>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히트오브젝트에
관통 기능을 부여함</t>
    <phoneticPr fontId="1" type="noConversion"/>
  </si>
  <si>
    <t>히트오브젝트에
특정 어펙터밸류를 부여함</t>
    <phoneticPr fontId="1" type="noConversion"/>
  </si>
  <si>
    <t>iValue3|Int</t>
    <phoneticPr fontId="1" type="noConversion"/>
  </si>
  <si>
    <t>sValue3|String</t>
    <phoneticPr fontId="1" type="noConversion"/>
  </si>
  <si>
    <t>0.95,0.9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</si>
  <si>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</si>
  <si>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</si>
  <si>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</si>
  <si>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</si>
  <si>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</si>
  <si>
    <t>공격자가 어펙터밸류(컨티뉴어스) 보유</t>
    <phoneticPr fontId="1" type="noConversion"/>
  </si>
  <si>
    <t>피격자가 어펙터밸류(컨티뉴어스) 보유</t>
  </si>
  <si>
    <t>피격자가 어펙터밸류(컨티뉴어스) 보유</t>
    <phoneticPr fontId="1" type="noConversion"/>
  </si>
  <si>
    <t>공격자의 필살게이지 현재량 퍼센트가</t>
    <phoneticPr fontId="1" type="noConversion"/>
  </si>
  <si>
    <t>TestPoison01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</si>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</sst>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M16"/>
  <sheetViews>
    <sheetView tabSelected="1" workbookViewId="0">
      <selection activeCell="F5" sqref="F5"/>
    </sheetView>
  </sheetViews>
  <sheetFormatPr defaultRowHeight="16.5" outlineLevelCol="1" x14ac:dyDescent="0.3"/>
  <cols>
    <col min="1" max="1" width="24.5" customWidth="1"/>
    <col min="2" max="2" width="19.875" customWidth="1" outlineLevel="1"/>
    <col min="3" max="3" width="12.625" bestFit="1" customWidth="1"/>
    <col min="4" max="4" width="26" customWidth="1"/>
    <col min="6" max="6" width="20.375" customWidth="1" outlineLevel="1"/>
    <col min="7" max="7" width="15.25" customWidth="1" outlineLevel="1"/>
    <col min="9" max="9" width="14.5" customWidth="1" outlineLevel="1"/>
    <col min="10" max="11" width="9" customWidth="1" outlineLevel="1"/>
  </cols>
  <sheetData>
    <row r="1" spans="1:13" ht="27" customHeight="1" x14ac:dyDescent="0.3">
      <c r="A1" t="s">
        <v>0</v>
      </c>
      <c r="B1" t="s">
        <v>10</v>
      </c>
      <c r="C1" t="s">
        <v>9</v>
      </c>
      <c r="D1" t="s">
        <v>24</v>
      </c>
      <c r="F1" t="s">
        <v>11</v>
      </c>
      <c r="G1" t="s">
        <v>56</v>
      </c>
      <c r="I1" t="s">
        <v>12</v>
      </c>
      <c r="J1" t="s">
        <v>13</v>
      </c>
      <c r="K1" t="str">
        <f ca="1">IF(OR(OFFSET(K1,1,0)&lt;OFFSET(K1,2,0),OFFSET(K1,2,0)&lt;OFFSET(K1,3,0),
OFFSET(K1,3,0)&lt;OFFSET(K1,4,0),OFFSET(K1,4,0)&lt;OFFSET(K1,5,0),
OFFSET(K1,5,0)&lt;OFFSET(K1,6,0),OFFSET(K1,6,0)&lt;OFFSET(K1,7,0),
OFFSET(K1,7,0)&lt;OFFSET(K1,8,0),OFFSET(K1,8,0)&lt;OFFSET(K1,9,0),
OFFSET(K1,9,0)&lt;OFFSET(K1,10,0),OFFSET(K1,10,0)&lt;OFFSET(K1,11,0),
OFFSET(K1,11,0)&lt;OFFSET(K1,12,0),OFFSET(K1,12,0)&lt;OFFSET(K1,13,0),
OFFSET(K1,13,0)&lt;OFFSET(K1,14,0),OFFSET(K1,14,0)&lt;OFFSET(K1,15,0),
OFFSET(K1,15,0)&lt;OFFSET(K1,16,0),OFFSET(K1,16,0)&lt;OFFSET(K1,17,0),
OFFSET(K1,17,0)&lt;OFFSET(K1,18,0),OFFSET(K1,18,0)&lt;OFFSET(K1,19,0),
OFFSET(K1,19,0)&lt;OFFSET(K1,20,0),OFFSET(K1,20,0)&lt;OFFSET(K1,21,0),
OFFSET(K1,21,0)&lt;OFFSET(K1,22,0),OFFSET(K1,22,0)&lt;OFFSET(K1,23,0),
OFFSET(K1,23,0)&lt;OFFSET(K1,24,0),OFFSET(K1,24,0)&lt;OFFSET(K1,25,0),
OFFSET(K1,25,0)&lt;OFFSET(K1,26,0),OFFSET(K1,26,0)&lt;OFFSET(K1,27,0),
OFFSET(K1,27,0)&lt;OFFSET(K1,28,0),OFFSET(K1,28,0)&lt;OFFSET(K1,29,0),
OFFSET(K1,29,0)&lt;OFFSET(K1,30,0),OFFSET(K1,30,0)&lt;OFFSET(K1,31,0),
OFFSET(K1,31,0)&lt;OFFSET(K1,32,0),OFFSET(K1,32,0)&lt;OFFSET(K1,33,0),
OFFSET(K1,33,0)&lt;OFFSET(K1,34,0),OFFSET(K1,34,0)&lt;OFFSET(K1,35,0),
OFFSET(K1,35,0)&lt;OFFSET(K1,36,0),OFFSET(K1,36,0)&lt;OFFSET(K1,37,0),
OFFSET(K1,37,0)&lt;OFFSET(K1,38,0),OFFSET(K1,38,0)&lt;OFFSET(K1,39,0),
OFFSET(K1,39,0)&lt;OFFSET(K1,40,0),OFFSET(K1,40,0)&lt;OFFSET(K1,41,0),
OFFSET(K1,41,0)&lt;OFFSET(K1,42,0),OFFSET(K1,42,0)&lt;OFFSET(K1,43,0),
OFFSET(K1,43,0)&lt;OFFSET(K1,44,0),OFFSET(K1,44,0)&lt;OFFSET(K1,45,0),
OFFSET(K1,45,0)&lt;OFFSET(K1,46,0),OFFSET(K1,46,0)&lt;OFFSET(K1,47,0),
OFFSET(K1,47,0)&lt;OFFSET(K1,48,0),OFFSET(K1,48,0)&lt;OFFSET(K1,49,0),
OFFSET(K1,49,0)&lt;OFFSET(K1,50,0)),"내림차순 정렬할 것","len")</f>
        <v>len</v>
      </c>
    </row>
    <row r="2" spans="1:13" x14ac:dyDescent="0.3">
      <c r="A2" t="s">
        <v>39</v>
      </c>
      <c r="B2" t="s">
        <v>14</v>
      </c>
      <c r="C2" s="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3</v>
      </c>
      <c r="F2" t="s">
        <v>15</v>
      </c>
      <c r="I2" t="s">
        <v>64</v>
      </c>
      <c r="J2">
        <v>14</v>
      </c>
      <c r="K2">
        <f t="shared" ref="K2:K16" si="0">LEN(I2)</f>
        <v>20</v>
      </c>
      <c r="M2" t="str">
        <f ca="1">IFERROR(HLOOKUP("내림차순 정렬할 것",$1:$1,1,0),"")</f>
        <v/>
      </c>
    </row>
    <row r="3" spans="1:13" x14ac:dyDescent="0.3">
      <c r="A3" t="s">
        <v>61</v>
      </c>
      <c r="B3" t="s">
        <v>29</v>
      </c>
      <c r="C3" s="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SUBSTITUTE(SUBSTITUTE(SUBSTITUTE(SUBSTITUTE(SUBSTITUTE(SUBSTITUTE(SUBSTITUTE(SUBSTITUTE(SUBSTITUTE(SUBSTITUTE(B3,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7</v>
      </c>
      <c r="F3" t="s">
        <v>16</v>
      </c>
      <c r="I3" t="s">
        <v>29</v>
      </c>
      <c r="J3">
        <v>7</v>
      </c>
      <c r="K3">
        <f t="shared" si="0"/>
        <v>17</v>
      </c>
    </row>
    <row r="4" spans="1:13" x14ac:dyDescent="0.3">
      <c r="A4" t="s">
        <v>62</v>
      </c>
      <c r="B4" t="s">
        <v>92</v>
      </c>
      <c r="C4" s="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SUBSTITUTE(SUBSTITUTE(SUBSTITUTE(SUBSTITUTE(SUBSTITUTE(SUBSTITUTE(SUBSTITUTE(SUBSTITUTE(SUBSTITUTE(SUBSTITUTE(B4,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13</v>
      </c>
      <c r="F4" t="s">
        <v>17</v>
      </c>
      <c r="I4" t="s">
        <v>63</v>
      </c>
      <c r="J4">
        <v>13</v>
      </c>
      <c r="K4">
        <f t="shared" si="0"/>
        <v>17</v>
      </c>
    </row>
    <row r="5" spans="1:13" x14ac:dyDescent="0.3">
      <c r="A5" t="s">
        <v>135</v>
      </c>
      <c r="B5" t="s">
        <v>27</v>
      </c>
      <c r="C5" s="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SUBSTITUTE(SUBSTITUTE(SUBSTITUTE(SUBSTITUTE(SUBSTITUTE(SUBSTITUTE(SUBSTITUTE(SUBSTITUTE(SUBSTITUTE(SUBSTITUTE(B5,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4</v>
      </c>
      <c r="F5" t="s">
        <v>28</v>
      </c>
      <c r="G5">
        <v>1</v>
      </c>
      <c r="I5" t="s">
        <v>59</v>
      </c>
      <c r="J5">
        <v>11</v>
      </c>
      <c r="K5">
        <f t="shared" si="0"/>
        <v>16</v>
      </c>
    </row>
    <row r="6" spans="1:13" x14ac:dyDescent="0.3">
      <c r="F6" t="s">
        <v>26</v>
      </c>
      <c r="G6">
        <v>1</v>
      </c>
      <c r="I6" t="s">
        <v>36</v>
      </c>
      <c r="J6">
        <v>6</v>
      </c>
      <c r="K6">
        <f t="shared" si="0"/>
        <v>13</v>
      </c>
    </row>
    <row r="7" spans="1:13" x14ac:dyDescent="0.3">
      <c r="F7" t="s">
        <v>18</v>
      </c>
      <c r="I7" t="s">
        <v>33</v>
      </c>
      <c r="J7">
        <v>1</v>
      </c>
      <c r="K7">
        <f t="shared" si="0"/>
        <v>12</v>
      </c>
    </row>
    <row r="8" spans="1:13" x14ac:dyDescent="0.3">
      <c r="F8" t="s">
        <v>30</v>
      </c>
      <c r="G8">
        <v>1</v>
      </c>
      <c r="I8" t="s">
        <v>25</v>
      </c>
      <c r="J8">
        <v>5</v>
      </c>
      <c r="K8">
        <f t="shared" si="0"/>
        <v>12</v>
      </c>
    </row>
    <row r="9" spans="1:13" x14ac:dyDescent="0.3">
      <c r="F9" t="s">
        <v>32</v>
      </c>
      <c r="I9" t="s">
        <v>57</v>
      </c>
      <c r="J9">
        <v>9</v>
      </c>
      <c r="K9">
        <f t="shared" si="0"/>
        <v>12</v>
      </c>
    </row>
    <row r="10" spans="1:13" x14ac:dyDescent="0.3">
      <c r="F10" t="s">
        <v>57</v>
      </c>
      <c r="G10">
        <v>1</v>
      </c>
      <c r="I10" t="s">
        <v>66</v>
      </c>
      <c r="J10">
        <v>15</v>
      </c>
      <c r="K10">
        <f t="shared" si="0"/>
        <v>12</v>
      </c>
    </row>
    <row r="11" spans="1:13" x14ac:dyDescent="0.3">
      <c r="F11" t="s">
        <v>58</v>
      </c>
      <c r="G11">
        <v>1</v>
      </c>
      <c r="I11" t="s">
        <v>35</v>
      </c>
      <c r="J11">
        <v>3</v>
      </c>
      <c r="K11">
        <f t="shared" si="0"/>
        <v>10</v>
      </c>
    </row>
    <row r="12" spans="1:13" x14ac:dyDescent="0.3">
      <c r="F12" t="s">
        <v>59</v>
      </c>
      <c r="G12">
        <v>1</v>
      </c>
      <c r="I12" t="s">
        <v>58</v>
      </c>
      <c r="J12">
        <v>10</v>
      </c>
      <c r="K12">
        <f t="shared" si="0"/>
        <v>10</v>
      </c>
    </row>
    <row r="13" spans="1:13" x14ac:dyDescent="0.3">
      <c r="F13" t="s">
        <v>60</v>
      </c>
      <c r="I13" t="s">
        <v>27</v>
      </c>
      <c r="J13">
        <v>4</v>
      </c>
      <c r="K13">
        <f t="shared" si="0"/>
        <v>9</v>
      </c>
    </row>
    <row r="14" spans="1:13" x14ac:dyDescent="0.3">
      <c r="F14" t="s">
        <v>63</v>
      </c>
      <c r="G14">
        <v>1</v>
      </c>
      <c r="I14" t="s">
        <v>34</v>
      </c>
      <c r="J14">
        <v>2</v>
      </c>
      <c r="K14">
        <f t="shared" si="0"/>
        <v>8</v>
      </c>
    </row>
    <row r="15" spans="1:13" x14ac:dyDescent="0.3">
      <c r="F15" t="s">
        <v>64</v>
      </c>
      <c r="G15">
        <v>1</v>
      </c>
      <c r="I15" t="s">
        <v>31</v>
      </c>
      <c r="J15">
        <v>8</v>
      </c>
      <c r="K15">
        <f t="shared" si="0"/>
        <v>8</v>
      </c>
    </row>
    <row r="16" spans="1:13" x14ac:dyDescent="0.3">
      <c r="F16" t="s">
        <v>66</v>
      </c>
      <c r="I16" t="s">
        <v>60</v>
      </c>
      <c r="J16">
        <v>12</v>
      </c>
      <c r="K16">
        <f t="shared" si="0"/>
        <v>4</v>
      </c>
    </row>
  </sheetData>
  <sortState ref="I2:K16">
    <sortCondition descending="1" ref="K2:K16"/>
    <sortCondition ref="J2:J16"/>
  </sortState>
  <phoneticPr fontId="1" type="noConversion"/>
  <dataValidations count="1">
    <dataValidation type="list" allowBlank="1" showInputMessage="1" showErrorMessage="1" sqref="B2:B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Q6"/>
  <sheetViews>
    <sheetView workbookViewId="0">
      <pane ySplit="2" topLeftCell="A3" activePane="bottomLeft" state="frozen"/>
      <selection activeCell="A3" sqref="A3"/>
      <selection pane="bottomLeft" activeCell="B4" sqref="B4"/>
    </sheetView>
  </sheetViews>
  <sheetFormatPr defaultRowHeight="16.5" outlineLevelRow="1" outlineLevelCol="1" x14ac:dyDescent="0.3"/>
  <cols>
    <col min="1" max="1" width="4.25" style="2" customWidth="1" outlineLevel="1"/>
    <col min="2" max="2" width="19.875" style="2" customWidth="1"/>
    <col min="3" max="3" width="7.75" style="2" customWidth="1"/>
    <col min="4" max="4" width="16.75" style="2" customWidth="1" outlineLevel="1"/>
    <col min="5" max="5" width="20.875" style="2" customWidth="1" outlineLevel="1"/>
    <col min="6" max="6" width="18.125" style="2" customWidth="1"/>
    <col min="7" max="7" width="10.875" style="2" customWidth="1" outlineLevel="1"/>
    <col min="8" max="11" width="12.875" style="2" bestFit="1" customWidth="1"/>
    <col min="12" max="13" width="10.625" style="2" bestFit="1" customWidth="1"/>
    <col min="14" max="14" width="10.625" style="2" customWidth="1"/>
    <col min="15" max="16" width="14" style="2" bestFit="1" customWidth="1"/>
    <col min="17" max="17" width="14" style="2" customWidth="1"/>
    <col min="18" max="16384" width="9" style="2"/>
  </cols>
  <sheetData>
    <row r="1" spans="1:17" ht="27" customHeight="1" x14ac:dyDescent="0.3">
      <c r="A1" s="2" t="s">
        <v>67</v>
      </c>
      <c r="B1" s="2" t="s">
        <v>37</v>
      </c>
      <c r="C1" s="2" t="s">
        <v>38</v>
      </c>
      <c r="D1" s="2" t="s">
        <v>73</v>
      </c>
      <c r="E1" s="2" t="s">
        <v>86</v>
      </c>
      <c r="F1" s="2" t="s">
        <v>48</v>
      </c>
      <c r="G1" s="2" t="s">
        <v>87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123</v>
      </c>
      <c r="O1" s="2" t="s">
        <v>7</v>
      </c>
      <c r="P1" s="2" t="s">
        <v>8</v>
      </c>
      <c r="Q1" s="2" t="s">
        <v>124</v>
      </c>
    </row>
    <row r="2" spans="1:17" ht="66.75" customHeight="1" outlineLevel="1" x14ac:dyDescent="0.3">
      <c r="D2" s="2" t="s">
        <v>27</v>
      </c>
      <c r="E2" s="5" t="str">
        <f>IF(ISBLANK(VLOOKUP($D2,어펙터인자!$1:$1048576,MATCH(E$1,어펙터인자!$1:$1,0),0)),"",VLOOKUP($D2,어펙터인자!$1:$1048576,MATCH(E$1,어펙터인자!$1:$1,0),0))</f>
        <v>도트형 대미지 계산식</v>
      </c>
      <c r="F2" s="5"/>
      <c r="G2" s="5"/>
      <c r="H2" s="5" t="str">
        <f>IF(ISBLANK(VLOOKUP($D2,어펙터인자!$1:$1048576,MATCH(H$1,어펙터인자!$1:$1,0),0)),"",VLOOKUP($D2,어펙터인자!$1:$1048576,MATCH(H$1,어펙터인자!$1:$1,0),0))</f>
        <v>지속시간</v>
      </c>
      <c r="I2" s="5" t="str">
        <f>IF(ISBLANK(VLOOKUP($D2,어펙터인자!$1:$1048576,MATCH(I$1,어펙터인자!$1:$1,0),0)),"",VLOOKUP($D2,어펙터인자!$1:$1048576,MATCH(I$1,어펙터인자!$1:$1,0),0))</f>
        <v>틱</v>
      </c>
      <c r="J2" s="5" t="str">
        <f>IF(ISBLANK(VLOOKUP($D2,어펙터인자!$1:$1048576,MATCH(J$1,어펙터인자!$1:$1,0),0)),"",VLOOKUP($D2,어펙터인자!$1:$1048576,MATCH(J$1,어펙터인자!$1:$1,0),0))</f>
        <v>자신HP의
퍼센트량</v>
      </c>
      <c r="K2" s="5" t="str">
        <f>IF(ISBLANK(VLOOKUP($D2,어펙터인자!$1:$1048576,MATCH(K$1,어펙터인자!$1:$1,0),0)),"",VLOOKUP($D2,어펙터인자!$1:$1048576,MATCH(K$1,어펙터인자!$1:$1,0),0))</f>
        <v/>
      </c>
      <c r="L2" s="5" t="str">
        <f>IF(ISBLANK(VLOOKUP($D2,어펙터인자!$1:$1048576,MATCH(L$1,어펙터인자!$1:$1,0),0)),"",VLOOKUP($D2,어펙터인자!$1:$1048576,MATCH(L$1,어펙터인자!$1:$1,0),0))</f>
        <v/>
      </c>
      <c r="M2" s="5" t="str">
        <f>IF(ISBLANK(VLOOKUP($D2,어펙터인자!$1:$1048576,MATCH(M$1,어펙터인자!$1:$1,0),0)),"",VLOOKUP($D2,어펙터인자!$1:$1048576,MATCH(M$1,어펙터인자!$1:$1,0),0))</f>
        <v/>
      </c>
      <c r="N2" s="5"/>
      <c r="O2" s="5" t="str">
        <f>IF(ISBLANK(VLOOKUP($D2,어펙터인자!$1:$1048576,MATCH(O$1,어펙터인자!$1:$1,0),0)),"",VLOOKUP($D2,어펙터인자!$1:$1048576,MATCH(O$1,어펙터인자!$1:$1,0),0))</f>
        <v/>
      </c>
      <c r="P2" s="5" t="str">
        <f>IF(ISBLANK(VLOOKUP($D2,어펙터인자!$1:$1048576,MATCH(P$1,어펙터인자!$1:$1,0),0)),"",VLOOKUP($D2,어펙터인자!$1:$1048576,MATCH(P$1,어펙터인자!$1:$1,0),0))</f>
        <v/>
      </c>
      <c r="Q2" s="5"/>
    </row>
    <row r="3" spans="1:17" x14ac:dyDescent="0.3">
      <c r="A3" s="2" t="str">
        <f>B3&amp;TEXT(C3,"00")</f>
        <v>NormalAttack0101</v>
      </c>
      <c r="B3" s="2" t="s">
        <v>39</v>
      </c>
      <c r="C3" s="2">
        <v>1</v>
      </c>
      <c r="D3" s="2" t="str">
        <f>VLOOKUP($B3,AffectorValueTable!$1:$1048576,MATCH(AffectorValueTable!$B$1,AffectorValueTable!$1:$1,0),0)</f>
        <v>BaseDamage</v>
      </c>
      <c r="G3" s="2" t="str">
        <f>IF(ISBLANK(F3),"",
IF(ISERROR(FIND(",",F3)),
  IF(ISERROR(VLOOKUP(F3,ConditionValueTable!$A:$A,1,0)),"컨디션밸류없음",
  ""),
IF(ISERROR(FIND(",",F3,FIND(",",F3)+1)),
  IF(OR(ISERROR(VLOOKUP(LEFT(F3,FIND(",",F3)-1),ConditionValueTable!$A:$A,1,0)),ISERROR(VLOOKUP(TRIM(MID(F3,FIND(",",F3)+1,999)),ConditionValueTable!$A:$A,1,0))),"컨디션밸류없음",
  ""),
IF(ISERROR(FIND(",",F3,FIND(",",F3,FIND(",",F3)+1)+1)),
  IF(OR(ISERROR(VLOOKUP(LEFT(F3,FIND(",",F3)-1),ConditionValueTable!$A:$A,1,0)),ISERROR(VLOOKUP(TRIM(MID(F3,FIND(",",F3)+1,FIND(",",F3,FIND(",",F3)+1)-FIND(",",F3)-1)),ConditionValueTable!$A:$A,1,0)),ISERROR(VLOOKUP(TRIM(MID(F3,FIND(",",F3,FIND(",",F3)+1)+1,999)),ConditionValueTable!$A:$A,1,0))),"컨디션밸류없음",
  ""),
IF(ISERROR(FIND(",",F3,FIND(",",F3,FIND(",",F3,FIND(",",F3)+1)+1)+1)),
  IF(OR(ISERROR(VLOOKUP(LEFT(F3,FIND(",",F3)-1),ConditionValueTable!$A:$A,1,0)),ISERROR(VLOOKUP(TRIM(MID(F3,FIND(",",F3)+1,FIND(",",F3,FIND(",",F3)+1)-FIND(",",F3)-1)),ConditionValueTable!$A:$A,1,0)),ISERROR(VLOOKUP(TRIM(MID(F3,FIND(",",F3,FIND(",",F3)+1)+1,FIND(",",F3,FIND(",",F3,FIND(",",F3)+1)+1)-FIND(",",F3,FIND(",",F3)+1)-1)),ConditionValueTable!$A:$A,1,0)),ISERROR(VLOOKUP(TRIM(MID(F3,FIND(",",F3,FIND(",",F3,FIND(",",F3)+1)+1)+1,999)),ConditionValueTable!$A:$A,1,0))),"컨디션밸류없음",
  ""),
)))))</f>
        <v/>
      </c>
      <c r="H3" s="2">
        <v>1</v>
      </c>
    </row>
    <row r="4" spans="1:17" x14ac:dyDescent="0.3">
      <c r="A4" s="2" t="str">
        <f>B4&amp;TEXT(C4,"00")</f>
        <v>LP_PiercingHitObject01</v>
      </c>
      <c r="B4" s="2" t="s">
        <v>62</v>
      </c>
      <c r="C4" s="2">
        <v>1</v>
      </c>
      <c r="D4" s="2" t="str">
        <f>VLOOKUP($B4,AffectorValueTable!$1:$1048576,MATCH(AffectorValueTable!$B$1,AffectorValueTable!$1:$1,0),0)</f>
        <v>PiercingHitObject</v>
      </c>
      <c r="G4" s="2" t="str">
        <f>IF(ISBLANK(F4),"",
IF(ISERROR(FIND(",",F4)),
  IF(ISERROR(VLOOKUP(F4,ConditionValueTable!$A:$A,1,0)),"컨디션밸류없음",
  ""),
IF(ISERROR(FIND(",",F4,FIND(",",F4)+1)),
  IF(OR(ISERROR(VLOOKUP(LEFT(F4,FIND(",",F4)-1),ConditionValueTable!$A:$A,1,0)),ISERROR(VLOOKUP(TRIM(MID(F4,FIND(",",F4)+1,999)),ConditionValueTable!$A:$A,1,0))),"컨디션밸류없음",
  ""),
IF(ISERROR(FIND(",",F4,FIND(",",F4,FIND(",",F4)+1)+1)),
  IF(OR(ISERROR(VLOOKUP(LEFT(F4,FIND(",",F4)-1),ConditionValueTable!$A:$A,1,0)),ISERROR(VLOOKUP(TRIM(MID(F4,FIND(",",F4)+1,FIND(",",F4,FIND(",",F4)+1)-FIND(",",F4)-1)),ConditionValueTable!$A:$A,1,0)),ISERROR(VLOOKUP(TRIM(MID(F4,FIND(",",F4,FIND(",",F4)+1)+1,999)),ConditionValueTable!$A:$A,1,0))),"컨디션밸류없음",
  ""),
IF(ISERROR(FIND(",",F4,FIND(",",F4,FIND(",",F4,FIND(",",F4)+1)+1)+1)),
  IF(OR(ISERROR(VLOOKUP(LEFT(F4,FIND(",",F4)-1),ConditionValueTable!$A:$A,1,0)),ISERROR(VLOOKUP(TRIM(MID(F4,FIND(",",F4)+1,FIND(",",F4,FIND(",",F4)+1)-FIND(",",F4)-1)),ConditionValueTable!$A:$A,1,0)),ISERROR(VLOOKUP(TRIM(MID(F4,FIND(",",F4,FIND(",",F4)+1)+1,FIND(",",F4,FIND(",",F4,FIND(",",F4)+1)+1)-FIND(",",F4,FIND(",",F4)+1)-1)),ConditionValueTable!$A:$A,1,0)),ISERROR(VLOOKUP(TRIM(MID(F4,FIND(",",F4,FIND(",",F4,FIND(",",F4)+1)+1)+1,999)),ConditionValueTable!$A:$A,1,0))),"컨디션밸류없음",
  ""),
)))))</f>
        <v/>
      </c>
      <c r="J4" s="1"/>
      <c r="L4" s="2">
        <v>1</v>
      </c>
      <c r="O4" s="2">
        <v>0.9</v>
      </c>
    </row>
    <row r="5" spans="1:17" x14ac:dyDescent="0.3">
      <c r="A5" s="2" t="str">
        <f>B5&amp;TEXT(C5,"00")</f>
        <v>LP_PiercingHitObject02</v>
      </c>
      <c r="B5" s="2" t="s">
        <v>62</v>
      </c>
      <c r="C5" s="2">
        <v>2</v>
      </c>
      <c r="D5" s="2" t="str">
        <f>VLOOKUP($B5,AffectorValueTable!$1:$1048576,MATCH(AffectorValueTable!$B$1,AffectorValueTable!$1:$1,0),0)</f>
        <v>PiercingHitObject</v>
      </c>
      <c r="G5" s="2" t="str">
        <f>IF(ISBLANK(F5),"",
IF(ISERROR(FIND(",",F5)),
  IF(ISERROR(VLOOKUP(F5,ConditionValueTable!$A:$A,1,0)),"컨디션밸류없음",
  ""),
IF(ISERROR(FIND(",",F5,FIND(",",F5)+1)),
  IF(OR(ISERROR(VLOOKUP(LEFT(F5,FIND(",",F5)-1),ConditionValueTable!$A:$A,1,0)),ISERROR(VLOOKUP(TRIM(MID(F5,FIND(",",F5)+1,999)),ConditionValueTable!$A:$A,1,0))),"컨디션밸류없음",
  ""),
IF(ISERROR(FIND(",",F5,FIND(",",F5,FIND(",",F5)+1)+1)),
  IF(OR(ISERROR(VLOOKUP(LEFT(F5,FIND(",",F5)-1),ConditionValueTable!$A:$A,1,0)),ISERROR(VLOOKUP(TRIM(MID(F5,FIND(",",F5)+1,FIND(",",F5,FIND(",",F5)+1)-FIND(",",F5)-1)),ConditionValueTable!$A:$A,1,0)),ISERROR(VLOOKUP(TRIM(MID(F5,FIND(",",F5,FIND(",",F5)+1)+1,999)),ConditionValueTable!$A:$A,1,0))),"컨디션밸류없음",
  ""),
IF(ISERROR(FIND(",",F5,FIND(",",F5,FIND(",",F5,FIND(",",F5)+1)+1)+1)),
  IF(OR(ISERROR(VLOOKUP(LEFT(F5,FIND(",",F5)-1),ConditionValueTable!$A:$A,1,0)),ISERROR(VLOOKUP(TRIM(MID(F5,FIND(",",F5)+1,FIND(",",F5,FIND(",",F5)+1)-FIND(",",F5)-1)),ConditionValueTable!$A:$A,1,0)),ISERROR(VLOOKUP(TRIM(MID(F5,FIND(",",F5,FIND(",",F5)+1)+1,FIND(",",F5,FIND(",",F5,FIND(",",F5)+1)+1)-FIND(",",F5,FIND(",",F5)+1)-1)),ConditionValueTable!$A:$A,1,0)),ISERROR(VLOOKUP(TRIM(MID(F5,FIND(",",F5,FIND(",",F5,FIND(",",F5)+1)+1)+1,999)),ConditionValueTable!$A:$A,1,0))),"컨디션밸류없음",
  ""),
)))))</f>
        <v/>
      </c>
      <c r="L5" s="2">
        <v>2</v>
      </c>
      <c r="O5" s="2" t="s">
        <v>125</v>
      </c>
    </row>
    <row r="6" spans="1:17" x14ac:dyDescent="0.3">
      <c r="A6" s="2" t="str">
        <f>B6&amp;TEXT(C6,"00")</f>
        <v>TestPoison0101</v>
      </c>
      <c r="B6" t="s">
        <v>135</v>
      </c>
      <c r="C6" s="2">
        <v>1</v>
      </c>
      <c r="D6" s="2" t="str">
        <f>VLOOKUP($B6,AffectorValueTable!$1:$1048576,MATCH(AffectorValueTable!$B$1,AffectorValueTable!$1:$1,0),0)</f>
        <v>DotDamage</v>
      </c>
      <c r="H6" s="2">
        <v>5</v>
      </c>
      <c r="I6" s="2">
        <v>0.5</v>
      </c>
      <c r="J6" s="2">
        <v>0.01</v>
      </c>
    </row>
  </sheetData>
  <phoneticPr fontId="1" type="noConversion"/>
  <conditionalFormatting sqref="B4:E5 H4:Q5 B9:Q1048576 B6:Q7">
    <cfRule type="expression" dxfId="6" priority="4">
      <formula>B4=B3</formula>
    </cfRule>
  </conditionalFormatting>
  <conditionalFormatting sqref="B8:Q8 B1:Q2">
    <cfRule type="expression" dxfId="5" priority="5">
      <formula>B1=#REF!</formula>
    </cfRule>
  </conditionalFormatting>
  <conditionalFormatting sqref="B3:E3 G3:Q3">
    <cfRule type="expression" dxfId="4" priority="6">
      <formula>B3=B1</formula>
    </cfRule>
  </conditionalFormatting>
  <conditionalFormatting sqref="F3">
    <cfRule type="expression" dxfId="3" priority="3">
      <formula>F3=F2</formula>
    </cfRule>
  </conditionalFormatting>
  <conditionalFormatting sqref="F4:F5">
    <cfRule type="expression" dxfId="2" priority="2">
      <formula>F4=F3</formula>
    </cfRule>
  </conditionalFormatting>
  <conditionalFormatting sqref="G4:G5">
    <cfRule type="expression" dxfId="1" priority="1">
      <formula>G4=G2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D2</xm:sqref>
        </x14:dataValidation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F3:F5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/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65</v>
      </c>
      <c r="B1" t="s">
        <v>136</v>
      </c>
      <c r="C1" t="s">
        <v>127</v>
      </c>
      <c r="D1" t="s">
        <v>139</v>
      </c>
      <c r="E1" t="s">
        <v>85</v>
      </c>
    </row>
    <row r="2" spans="1:5" x14ac:dyDescent="0.3">
      <c r="A2" t="s">
        <v>137</v>
      </c>
      <c r="B2" t="s">
        <v>138</v>
      </c>
      <c r="C2" t="s">
        <v>62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AffectorValueTable!$F:$G,MATCH(AffectorValueTable!$G$1,AffectorValueTable!$F$1:$G$1,0),0),"","컨티뉴어스어펙터아님")</f>
        <v/>
      </c>
    </row>
  </sheetData>
  <phoneticPr fontId="1" type="noConversion"/>
  <conditionalFormatting sqref="C2">
    <cfRule type="expression" dxfId="0" priority="1">
      <formula>C2=#REF!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U10"/>
  <sheetViews>
    <sheetView workbookViewId="0">
      <selection activeCell="I5" sqref="I5"/>
    </sheetView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7" width="12.75" customWidth="1" outlineLevel="1"/>
    <col min="9" max="9" width="32.875" customWidth="1" outlineLevel="1"/>
    <col min="11" max="11" width="19.875" customWidth="1" outlineLevel="1"/>
    <col min="12" max="13" width="9" customWidth="1" outlineLevel="1"/>
    <col min="15" max="15" width="9" customWidth="1" outlineLevel="1"/>
    <col min="16" max="16" width="9" customWidth="1"/>
    <col min="17" max="19" width="9" customWidth="1" outlineLevel="1"/>
  </cols>
  <sheetData>
    <row r="1" spans="1:21" ht="27" customHeight="1" x14ac:dyDescent="0.3">
      <c r="A1" t="s">
        <v>19</v>
      </c>
      <c r="B1" t="s">
        <v>68</v>
      </c>
      <c r="C1" t="s">
        <v>20</v>
      </c>
      <c r="D1" t="s">
        <v>72</v>
      </c>
      <c r="E1" t="s">
        <v>41</v>
      </c>
      <c r="F1" t="s">
        <v>40</v>
      </c>
      <c r="G1" t="s">
        <v>84</v>
      </c>
      <c r="I1" t="s">
        <v>69</v>
      </c>
      <c r="K1" t="s">
        <v>82</v>
      </c>
      <c r="L1" t="s">
        <v>70</v>
      </c>
      <c r="M1" t="str">
        <f ca="1">IF(OR(OFFSET(M1,1,0)&lt;OFFSET(M1,2,0),OFFSET(M1,2,0)&lt;OFFSET(M1,3,0),
OFFSET(M1,3,0)&lt;OFFSET(M1,4,0),OFFSET(M1,4,0)&lt;OFFSET(M1,5,0),
OFFSET(M1,5,0)&lt;OFFSET(M1,6,0),OFFSET(M1,6,0)&lt;OFFSET(M1,7,0),
OFFSET(M1,7,0)&lt;OFFSET(M1,8,0),OFFSET(M1,8,0)&lt;OFFSET(M1,9,0),
OFFSET(M1,9,0)&lt;OFFSET(M1,10,0),OFFSET(M1,10,0)&lt;OFFSET(M1,11,0),
OFFSET(M1,11,0)&lt;OFFSET(M1,12,0),OFFSET(M1,12,0)&lt;OFFSET(M1,13,0),
OFFSET(M1,13,0)&lt;OFFSET(M1,14,0),OFFSET(M1,14,0)&lt;OFFSET(M1,15,0),
OFFSET(M1,15,0)&lt;OFFSET(M1,16,0),OFFSET(M1,16,0)&lt;OFFSET(M1,17,0),
OFFSET(M1,17,0)&lt;OFFSET(M1,18,0),OFFSET(M1,18,0)&lt;OFFSET(M1,19,0),
OFFSET(M1,19,0)&lt;OFFSET(M1,20,0),OFFSET(M1,20,0)&lt;OFFSET(M1,21,0),
OFFSET(M1,21,0)&lt;OFFSET(M1,22,0),OFFSET(M1,22,0)&lt;OFFSET(M1,23,0),
OFFSET(M1,23,0)&lt;OFFSET(M1,24,0),OFFSET(M1,24,0)&lt;OFFSET(M1,25,0),
OFFSET(M1,25,0)&lt;OFFSET(M1,26,0),OFFSET(M1,26,0)&lt;OFFSET(M1,27,0),
OFFSET(M1,27,0)&lt;OFFSET(M1,28,0),OFFSET(M1,28,0)&lt;OFFSET(M1,29,0),
OFFSET(M1,29,0)&lt;OFFSET(M1,30,0),OFFSET(M1,30,0)&lt;OFFSET(M1,31,0),
OFFSET(M1,31,0)&lt;OFFSET(M1,32,0),OFFSET(M1,32,0)&lt;OFFSET(M1,33,0),
OFFSET(M1,33,0)&lt;OFFSET(M1,34,0),OFFSET(M1,34,0)&lt;OFFSET(M1,35,0),
OFFSET(M1,35,0)&lt;OFFSET(M1,36,0),OFFSET(M1,36,0)&lt;OFFSET(M1,37,0),
OFFSET(M1,37,0)&lt;OFFSET(M1,38,0),OFFSET(M1,38,0)&lt;OFFSET(M1,39,0),
OFFSET(M1,39,0)&lt;OFFSET(M1,40,0),OFFSET(M1,40,0)&lt;OFFSET(M1,41,0),
OFFSET(M1,41,0)&lt;OFFSET(M1,42,0),OFFSET(M1,42,0)&lt;OFFSET(M1,43,0),
OFFSET(M1,43,0)&lt;OFFSET(M1,44,0),OFFSET(M1,44,0)&lt;OFFSET(M1,45,0),
OFFSET(M1,45,0)&lt;OFFSET(M1,46,0),OFFSET(M1,46,0)&lt;OFFSET(M1,47,0),
OFFSET(M1,47,0)&lt;OFFSET(M1,48,0),OFFSET(M1,48,0)&lt;OFFSET(M1,49,0),
OFFSET(M1,49,0)&lt;OFFSET(M1,50,0)),"내림차순 정렬할 것","len")</f>
        <v>len</v>
      </c>
      <c r="O1" t="s">
        <v>74</v>
      </c>
      <c r="Q1" t="s">
        <v>81</v>
      </c>
      <c r="R1" t="s">
        <v>83</v>
      </c>
      <c r="S1" t="str">
        <f ca="1">IF(OR(OFFSET(S1,1,0)&lt;OFFSET(S1,2,0),OFFSET(S1,2,0)&lt;OFFSET(S1,3,0),
OFFSET(S1,3,0)&lt;OFFSET(S1,4,0),OFFSET(S1,4,0)&lt;OFFSET(S1,5,0),
OFFSET(S1,5,0)&lt;OFFSET(S1,6,0),OFFSET(S1,6,0)&lt;OFFSET(S1,7,0),
OFFSET(S1,7,0)&lt;OFFSET(S1,8,0),OFFSET(S1,8,0)&lt;OFFSET(S1,9,0),
OFFSET(S1,9,0)&lt;OFFSET(S1,10,0),OFFSET(S1,10,0)&lt;OFFSET(S1,11,0),
OFFSET(S1,11,0)&lt;OFFSET(S1,12,0),OFFSET(S1,12,0)&lt;OFFSET(S1,13,0),
OFFSET(S1,13,0)&lt;OFFSET(S1,14,0),OFFSET(S1,14,0)&lt;OFFSET(S1,15,0),
OFFSET(S1,15,0)&lt;OFFSET(S1,16,0),OFFSET(S1,16,0)&lt;OFFSET(S1,17,0),
OFFSET(S1,17,0)&lt;OFFSET(S1,18,0),OFFSET(S1,18,0)&lt;OFFSET(S1,19,0),
OFFSET(S1,19,0)&lt;OFFSET(S1,20,0),OFFSET(S1,20,0)&lt;OFFSET(S1,21,0),
OFFSET(S1,21,0)&lt;OFFSET(S1,22,0),OFFSET(S1,22,0)&lt;OFFSET(S1,23,0),
OFFSET(S1,23,0)&lt;OFFSET(S1,24,0),OFFSET(S1,24,0)&lt;OFFSET(S1,25,0),
OFFSET(S1,25,0)&lt;OFFSET(S1,26,0),OFFSET(S1,26,0)&lt;OFFSET(S1,27,0),
OFFSET(S1,27,0)&lt;OFFSET(S1,28,0),OFFSET(S1,28,0)&lt;OFFSET(S1,29,0),
OFFSET(S1,29,0)&lt;OFFSET(S1,30,0),OFFSET(S1,30,0)&lt;OFFSET(S1,31,0),
OFFSET(S1,31,0)&lt;OFFSET(S1,32,0),OFFSET(S1,32,0)&lt;OFFSET(S1,33,0),
OFFSET(S1,33,0)&lt;OFFSET(S1,34,0),OFFSET(S1,34,0)&lt;OFFSET(S1,35,0),
OFFSET(S1,35,0)&lt;OFFSET(S1,36,0),OFFSET(S1,36,0)&lt;OFFSET(S1,37,0),
OFFSET(S1,37,0)&lt;OFFSET(S1,38,0),OFFSET(S1,38,0)&lt;OFFSET(S1,39,0),
OFFSET(S1,39,0)&lt;OFFSET(S1,40,0),OFFSET(S1,40,0)&lt;OFFSET(S1,41,0),
OFFSET(S1,41,0)&lt;OFFSET(S1,42,0),OFFSET(S1,42,0)&lt;OFFSET(S1,43,0),
OFFSET(S1,43,0)&lt;OFFSET(S1,44,0),OFFSET(S1,44,0)&lt;OFFSET(S1,45,0),
OFFSET(S1,45,0)&lt;OFFSET(S1,46,0),OFFSET(S1,46,0)&lt;OFFSET(S1,47,0),
OFFSET(S1,47,0)&lt;OFFSET(S1,48,0),OFFSET(S1,48,0)&lt;OFFSET(S1,49,0),
OFFSET(S1,49,0)&lt;OFFSET(S1,50,0)),"내림차순 정렬할 것","len")</f>
        <v>len</v>
      </c>
    </row>
    <row r="2" spans="1:21" x14ac:dyDescent="0.3">
      <c r="A2" t="s">
        <v>21</v>
      </c>
      <c r="B2" t="s">
        <v>71</v>
      </c>
      <c r="C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2" t="s">
        <v>79</v>
      </c>
      <c r="E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SUBSTITUTE(SUBSTITUTE(SUBSTITUTE(SUBSTITUTE(SUBSTITUTE(SUBSTITUTE(SUBSTITUTE(SUBSTITUTE(SUBSTITUTE(SUBSTITUTE(D2,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2">
        <v>0.1</v>
      </c>
      <c r="G2" t="str">
        <f>IF(OR($B2=$I$4,$B2=$I$5),IF(ISERROR(VLOOKUP($F2,ActorStateTable!$A:$A,1,0)),"액터상태없음",""),"")</f>
        <v/>
      </c>
      <c r="I2" t="s">
        <v>54</v>
      </c>
      <c r="K2" t="s">
        <v>49</v>
      </c>
      <c r="L2">
        <v>7</v>
      </c>
      <c r="M2">
        <f t="shared" ref="M2:M10" si="0">LEN(K2)</f>
        <v>21</v>
      </c>
      <c r="O2" t="s">
        <v>42</v>
      </c>
      <c r="Q2" t="s">
        <v>76</v>
      </c>
      <c r="R2">
        <v>2</v>
      </c>
      <c r="S2">
        <f t="shared" ref="S2:S7" si="1">LEN(Q2)</f>
        <v>5</v>
      </c>
      <c r="U2" t="str">
        <f ca="1">IFERROR(HLOOKUP("내림차순 정렬할 것",$1:$1,1,0),"")</f>
        <v/>
      </c>
    </row>
    <row r="3" spans="1:21" x14ac:dyDescent="0.3">
      <c r="A3" t="s">
        <v>22</v>
      </c>
      <c r="B3" t="s">
        <v>71</v>
      </c>
      <c r="C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SUBSTITUTE(SUBSTITUTE(SUBSTITUTE(SUBSTITUTE(SUBSTITUTE(SUBSTITUTE(SUBSTITUTE(SUBSTITUTE(SUBSTITUTE(SUBSTITUTE(B3,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3" t="s">
        <v>79</v>
      </c>
      <c r="E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SUBSTITUTE(SUBSTITUTE(SUBSTITUTE(SUBSTITUTE(SUBSTITUTE(SUBSTITUTE(SUBSTITUTE(SUBSTITUTE(SUBSTITUTE(SUBSTITUTE(D3,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3">
        <v>0.2</v>
      </c>
      <c r="G3" t="str">
        <f>IF(OR($B3=$I$4,$B3=$I$5),IF(ISERROR(VLOOKUP($F3,ActorStateTable!$A:$A,1,0)),"액터상태없음",""),"")</f>
        <v/>
      </c>
      <c r="I3" t="s">
        <v>55</v>
      </c>
      <c r="K3" t="s">
        <v>130</v>
      </c>
      <c r="L3">
        <v>5</v>
      </c>
      <c r="M3">
        <f t="shared" si="0"/>
        <v>20</v>
      </c>
      <c r="O3" t="s">
        <v>43</v>
      </c>
      <c r="Q3" t="s">
        <v>75</v>
      </c>
      <c r="R3">
        <v>1</v>
      </c>
      <c r="S3">
        <f t="shared" si="1"/>
        <v>4</v>
      </c>
    </row>
    <row r="4" spans="1:21" x14ac:dyDescent="0.3">
      <c r="A4" t="s">
        <v>23</v>
      </c>
      <c r="B4" t="s">
        <v>71</v>
      </c>
      <c r="C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SUBSTITUTE(SUBSTITUTE(SUBSTITUTE(SUBSTITUTE(SUBSTITUTE(SUBSTITUTE(SUBSTITUTE(SUBSTITUTE(SUBSTITUTE(SUBSTITUTE(B4,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4" t="s">
        <v>79</v>
      </c>
      <c r="E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SUBSTITUTE(SUBSTITUTE(SUBSTITUTE(SUBSTITUTE(SUBSTITUTE(SUBSTITUTE(SUBSTITUTE(SUBSTITUTE(SUBSTITUTE(SUBSTITUTE(D4,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4">
        <v>0.3</v>
      </c>
      <c r="G4" t="str">
        <f>IF(OR($B4=$I$4,$B4=$I$5),IF(ISERROR(VLOOKUP($F4,ActorStateTable!$A:$A,1,0)),"액터상태없음",""),"")</f>
        <v/>
      </c>
      <c r="I4" t="s">
        <v>128</v>
      </c>
      <c r="K4" t="s">
        <v>132</v>
      </c>
      <c r="L4">
        <v>6</v>
      </c>
      <c r="M4">
        <f t="shared" si="0"/>
        <v>20</v>
      </c>
      <c r="O4" t="s">
        <v>44</v>
      </c>
      <c r="Q4" t="s">
        <v>79</v>
      </c>
      <c r="R4">
        <v>5</v>
      </c>
      <c r="S4">
        <f t="shared" si="1"/>
        <v>2</v>
      </c>
    </row>
    <row r="5" spans="1:21" x14ac:dyDescent="0.3">
      <c r="I5" t="s">
        <v>129</v>
      </c>
      <c r="K5" t="s">
        <v>50</v>
      </c>
      <c r="L5">
        <v>8</v>
      </c>
      <c r="M5">
        <f t="shared" si="0"/>
        <v>17</v>
      </c>
      <c r="O5" t="s">
        <v>45</v>
      </c>
      <c r="Q5" t="s">
        <v>80</v>
      </c>
      <c r="R5">
        <v>6</v>
      </c>
      <c r="S5">
        <f t="shared" si="1"/>
        <v>2</v>
      </c>
    </row>
    <row r="6" spans="1:21" x14ac:dyDescent="0.3">
      <c r="I6" t="s">
        <v>131</v>
      </c>
      <c r="K6" t="s">
        <v>51</v>
      </c>
      <c r="L6">
        <v>9</v>
      </c>
      <c r="M6">
        <f t="shared" si="0"/>
        <v>14</v>
      </c>
      <c r="O6" t="s">
        <v>46</v>
      </c>
      <c r="Q6" t="s">
        <v>77</v>
      </c>
      <c r="R6">
        <v>3</v>
      </c>
      <c r="S6">
        <f t="shared" si="1"/>
        <v>1</v>
      </c>
    </row>
    <row r="7" spans="1:21" x14ac:dyDescent="0.3">
      <c r="I7" t="s">
        <v>133</v>
      </c>
      <c r="K7" t="s">
        <v>54</v>
      </c>
      <c r="L7">
        <v>1</v>
      </c>
      <c r="M7">
        <f t="shared" si="0"/>
        <v>11</v>
      </c>
      <c r="O7" t="s">
        <v>47</v>
      </c>
      <c r="Q7" t="s">
        <v>78</v>
      </c>
      <c r="R7">
        <v>4</v>
      </c>
      <c r="S7">
        <f t="shared" si="1"/>
        <v>1</v>
      </c>
    </row>
    <row r="8" spans="1:21" x14ac:dyDescent="0.3">
      <c r="I8" t="s">
        <v>134</v>
      </c>
      <c r="K8" t="s">
        <v>55</v>
      </c>
      <c r="L8">
        <v>2</v>
      </c>
      <c r="M8">
        <f t="shared" si="0"/>
        <v>11</v>
      </c>
    </row>
    <row r="9" spans="1:21" x14ac:dyDescent="0.3">
      <c r="I9" t="s">
        <v>50</v>
      </c>
      <c r="K9" t="s">
        <v>52</v>
      </c>
      <c r="L9">
        <v>3</v>
      </c>
      <c r="M9">
        <f t="shared" si="0"/>
        <v>10</v>
      </c>
    </row>
    <row r="10" spans="1:21" x14ac:dyDescent="0.3">
      <c r="I10" t="s">
        <v>51</v>
      </c>
      <c r="K10" t="s">
        <v>53</v>
      </c>
      <c r="L10">
        <v>4</v>
      </c>
      <c r="M10">
        <f t="shared" si="0"/>
        <v>10</v>
      </c>
    </row>
  </sheetData>
  <sortState ref="K2:M10">
    <sortCondition descending="1" ref="M2:M10"/>
    <sortCondition ref="L2:L10"/>
  </sortState>
  <phoneticPr fontId="1" type="noConversion"/>
  <dataValidations count="1">
    <dataValidation type="list" allowBlank="1" showInputMessage="1" sqref="B2:B4 D2:D4" xr:uid="{268398CD-7A18-4B35-B885-D9ED0369984A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C3A046E1-5A96-492E-A693-7C636256F47F}">
          <x14:formula1>
            <xm:f>OFFSET(ActorStateTable!$A$1,1,0,COUNTA(ActorStateTable!$A:$A)-1,1)</xm:f>
          </x14:formula1>
          <xm:sqref>F2:F4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L16"/>
  <sheetViews>
    <sheetView workbookViewId="0">
      <pane ySplit="1" topLeftCell="A2" activePane="bottomLeft" state="frozen"/>
      <selection pane="bottomLeft" activeCell="J7" sqref="J7"/>
    </sheetView>
  </sheetViews>
  <sheetFormatPr defaultRowHeight="16.5" x14ac:dyDescent="0.3"/>
  <cols>
    <col min="1" max="1" width="16.75" bestFit="1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2" width="14" bestFit="1" customWidth="1"/>
  </cols>
  <sheetData>
    <row r="1" spans="1:12" ht="27" customHeight="1" x14ac:dyDescent="0.3">
      <c r="A1" t="s">
        <v>95</v>
      </c>
      <c r="B1" t="s">
        <v>86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123</v>
      </c>
      <c r="J1" t="s">
        <v>7</v>
      </c>
      <c r="K1" t="s">
        <v>8</v>
      </c>
      <c r="L1" t="s">
        <v>124</v>
      </c>
    </row>
    <row r="2" spans="1:12" x14ac:dyDescent="0.3">
      <c r="A2" t="s">
        <v>33</v>
      </c>
      <c r="B2" s="6" t="s">
        <v>107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3">
      <c r="A3" t="s">
        <v>34</v>
      </c>
      <c r="B3" s="6" t="s">
        <v>108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24" x14ac:dyDescent="0.3">
      <c r="A4" t="s">
        <v>35</v>
      </c>
      <c r="B4" s="6" t="s">
        <v>109</v>
      </c>
      <c r="C4" s="3" t="s">
        <v>99</v>
      </c>
      <c r="D4" s="3"/>
      <c r="E4" s="3"/>
      <c r="F4" s="3"/>
      <c r="G4" s="4" t="s">
        <v>113</v>
      </c>
      <c r="H4" s="4" t="s">
        <v>97</v>
      </c>
      <c r="I4" s="4"/>
      <c r="J4" s="4" t="s">
        <v>96</v>
      </c>
      <c r="K4" s="4" t="s">
        <v>98</v>
      </c>
      <c r="L4" s="4"/>
    </row>
    <row r="5" spans="1:12" ht="24" x14ac:dyDescent="0.3">
      <c r="A5" t="s">
        <v>27</v>
      </c>
      <c r="B5" s="6" t="s">
        <v>110</v>
      </c>
      <c r="C5" s="3" t="s">
        <v>102</v>
      </c>
      <c r="D5" s="3" t="s">
        <v>105</v>
      </c>
      <c r="E5" s="5" t="s">
        <v>114</v>
      </c>
      <c r="F5" s="3"/>
      <c r="G5" s="3"/>
      <c r="H5" s="3"/>
      <c r="I5" s="3"/>
      <c r="J5" s="3"/>
      <c r="K5" s="3"/>
      <c r="L5" s="3" t="s">
        <v>106</v>
      </c>
    </row>
    <row r="6" spans="1:12" x14ac:dyDescent="0.3">
      <c r="A6" t="s">
        <v>25</v>
      </c>
      <c r="B6" s="6" t="s">
        <v>111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3">
      <c r="A7" t="s">
        <v>36</v>
      </c>
      <c r="B7" s="6" t="s">
        <v>112</v>
      </c>
      <c r="C7" s="4"/>
      <c r="D7" s="3"/>
      <c r="E7" s="3"/>
      <c r="F7" s="3"/>
      <c r="G7" s="3"/>
      <c r="H7" s="3"/>
      <c r="I7" s="3"/>
      <c r="J7" s="3" t="s">
        <v>126</v>
      </c>
      <c r="K7" s="3"/>
      <c r="L7" s="3"/>
    </row>
    <row r="8" spans="1:12" x14ac:dyDescent="0.3">
      <c r="A8" t="s">
        <v>29</v>
      </c>
      <c r="B8" s="6" t="s">
        <v>115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3">
      <c r="A9" t="s">
        <v>31</v>
      </c>
      <c r="B9" s="6" t="s">
        <v>116</v>
      </c>
      <c r="C9" s="3"/>
      <c r="D9" s="3"/>
      <c r="E9" s="3"/>
      <c r="F9" s="3"/>
      <c r="G9" s="3"/>
      <c r="H9" s="3"/>
      <c r="I9" s="3"/>
      <c r="J9" s="3" t="s">
        <v>104</v>
      </c>
      <c r="K9" s="3"/>
      <c r="L9" s="3"/>
    </row>
    <row r="10" spans="1:12" x14ac:dyDescent="0.3">
      <c r="A10" t="s">
        <v>88</v>
      </c>
      <c r="B10" s="6" t="s">
        <v>117</v>
      </c>
      <c r="C10" s="3" t="s">
        <v>102</v>
      </c>
      <c r="D10" s="3"/>
      <c r="E10" s="3"/>
      <c r="F10" s="3"/>
      <c r="G10" s="3"/>
      <c r="H10" s="3"/>
      <c r="I10" s="3"/>
      <c r="J10" s="3"/>
      <c r="K10" s="3"/>
      <c r="L10" s="3" t="s">
        <v>106</v>
      </c>
    </row>
    <row r="11" spans="1:12" x14ac:dyDescent="0.3">
      <c r="A11" t="s">
        <v>89</v>
      </c>
      <c r="B11" s="6" t="s">
        <v>118</v>
      </c>
      <c r="C11" s="3" t="s">
        <v>102</v>
      </c>
      <c r="D11" s="3"/>
      <c r="E11" s="3"/>
      <c r="F11" s="3"/>
      <c r="G11" s="3"/>
      <c r="H11" s="3"/>
      <c r="I11" s="3"/>
      <c r="J11" s="3"/>
      <c r="K11" s="3"/>
      <c r="L11" s="3" t="s">
        <v>106</v>
      </c>
    </row>
    <row r="12" spans="1:12" ht="36" x14ac:dyDescent="0.3">
      <c r="A12" t="s">
        <v>90</v>
      </c>
      <c r="B12" s="4" t="s">
        <v>119</v>
      </c>
      <c r="C12" s="3" t="s">
        <v>102</v>
      </c>
      <c r="D12" s="3"/>
      <c r="E12" s="3"/>
      <c r="F12" s="3"/>
      <c r="G12" s="3"/>
      <c r="H12" s="3"/>
      <c r="I12" s="3"/>
      <c r="J12" s="3"/>
      <c r="K12" s="3"/>
      <c r="L12" s="3" t="s">
        <v>106</v>
      </c>
    </row>
    <row r="13" spans="1:12" x14ac:dyDescent="0.3">
      <c r="A13" t="s">
        <v>91</v>
      </c>
      <c r="B13" s="6" t="s">
        <v>120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ht="24" x14ac:dyDescent="0.3">
      <c r="A14" t="s">
        <v>92</v>
      </c>
      <c r="B14" s="4" t="s">
        <v>121</v>
      </c>
      <c r="C14" s="4" t="s">
        <v>103</v>
      </c>
      <c r="D14" s="3"/>
      <c r="E14" s="3"/>
      <c r="F14" s="3"/>
      <c r="G14" s="3" t="s">
        <v>100</v>
      </c>
      <c r="H14" s="3"/>
      <c r="I14" s="3"/>
      <c r="J14" s="4" t="s">
        <v>101</v>
      </c>
      <c r="K14" s="4"/>
      <c r="L14" s="4"/>
    </row>
    <row r="15" spans="1:12" ht="24" x14ac:dyDescent="0.3">
      <c r="A15" t="s">
        <v>93</v>
      </c>
      <c r="B15" s="4" t="s">
        <v>122</v>
      </c>
      <c r="C15" s="4" t="s">
        <v>103</v>
      </c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3">
      <c r="A16" t="s">
        <v>94</v>
      </c>
      <c r="B16" s="6"/>
      <c r="C16" s="3"/>
      <c r="D16" s="3"/>
      <c r="E16" s="3"/>
      <c r="F16" s="3"/>
      <c r="G16" s="3"/>
      <c r="H16" s="3"/>
      <c r="I16" s="3"/>
      <c r="J16" s="3"/>
      <c r="K16" s="3"/>
      <c r="L16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2019-07-18T08:09:43Z</dcterms:modified>
</cp:coreProperties>
</file>