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88D281BD-9B8E-4D08-90FD-C2B565AB29D9}" xr6:coauthVersionLast="45" xr6:coauthVersionMax="45" xr10:uidLastSave="{00000000-0000-0000-0000-000000000000}"/>
  <bookViews>
    <workbookView xWindow="-120" yWindow="-120" windowWidth="29040" windowHeight="15840" xr2:uid="{B53FE973-D001-484E-B693-7C0DF00F159C}"/>
  </bookViews>
  <sheets>
    <sheet name="DropTable" sheetId="1" r:id="rId1"/>
    <sheet name="NotCharTable" sheetId="4" r:id="rId2"/>
    <sheet name="챕터별골드" sheetId="5" r:id="rId3"/>
    <sheet name="드랍규칙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G23" i="1" l="1"/>
  <c r="BA23" i="1"/>
  <c r="AU23" i="1"/>
  <c r="AO23" i="1"/>
  <c r="AI23" i="1"/>
  <c r="AC23" i="1"/>
  <c r="W23" i="1"/>
  <c r="Q23" i="1"/>
  <c r="K23" i="1"/>
  <c r="H23" i="1"/>
  <c r="G23" i="1"/>
  <c r="F23" i="1"/>
  <c r="E23" i="1"/>
  <c r="D23" i="1"/>
  <c r="C23" i="1"/>
  <c r="BG16" i="1"/>
  <c r="BA16" i="1"/>
  <c r="AU16" i="1"/>
  <c r="AO16" i="1"/>
  <c r="AI16" i="1"/>
  <c r="AC16" i="1"/>
  <c r="W16" i="1"/>
  <c r="Q16" i="1"/>
  <c r="K16" i="1"/>
  <c r="H16" i="1"/>
  <c r="G16" i="1"/>
  <c r="F16" i="1"/>
  <c r="E16" i="1"/>
  <c r="D16" i="1"/>
  <c r="C16" i="1"/>
  <c r="BG9" i="1"/>
  <c r="BA9" i="1"/>
  <c r="AU9" i="1"/>
  <c r="AO9" i="1"/>
  <c r="AI9" i="1"/>
  <c r="AC9" i="1"/>
  <c r="W9" i="1"/>
  <c r="Q9" i="1"/>
  <c r="K9" i="1"/>
  <c r="H9" i="1"/>
  <c r="G9" i="1"/>
  <c r="F9" i="1"/>
  <c r="E9" i="1"/>
  <c r="C9" i="1"/>
  <c r="D9" i="1" s="1"/>
  <c r="BG22" i="1" l="1"/>
  <c r="BA22" i="1"/>
  <c r="AU22" i="1"/>
  <c r="AO22" i="1"/>
  <c r="AI22" i="1"/>
  <c r="AC22" i="1"/>
  <c r="W22" i="1"/>
  <c r="Q22" i="1"/>
  <c r="K22" i="1"/>
  <c r="H22" i="1"/>
  <c r="G22" i="1"/>
  <c r="F22" i="1"/>
  <c r="E22" i="1"/>
  <c r="C22" i="1"/>
  <c r="D22" i="1" s="1"/>
  <c r="BG15" i="1"/>
  <c r="BA15" i="1"/>
  <c r="AU15" i="1"/>
  <c r="AO15" i="1"/>
  <c r="AI15" i="1"/>
  <c r="AC15" i="1"/>
  <c r="W15" i="1"/>
  <c r="Q15" i="1"/>
  <c r="K15" i="1"/>
  <c r="H15" i="1"/>
  <c r="G15" i="1"/>
  <c r="F15" i="1"/>
  <c r="E15" i="1"/>
  <c r="C15" i="1"/>
  <c r="D15" i="1" s="1"/>
  <c r="BG8" i="1"/>
  <c r="BA8" i="1"/>
  <c r="AU8" i="1"/>
  <c r="AO8" i="1"/>
  <c r="AI8" i="1"/>
  <c r="AC8" i="1"/>
  <c r="W8" i="1"/>
  <c r="Q8" i="1"/>
  <c r="K8" i="1"/>
  <c r="H8" i="1"/>
  <c r="G8" i="1"/>
  <c r="F8" i="1"/>
  <c r="E8" i="1"/>
  <c r="C8" i="1"/>
  <c r="D8" i="1" s="1"/>
  <c r="AC47" i="1" l="1"/>
  <c r="W47" i="1"/>
  <c r="Q47" i="1"/>
  <c r="K47" i="1"/>
  <c r="W46" i="1"/>
  <c r="Q46" i="1"/>
  <c r="K46" i="1"/>
  <c r="BG47" i="1"/>
  <c r="BA47" i="1"/>
  <c r="AU47" i="1"/>
  <c r="AO47" i="1"/>
  <c r="AI47" i="1"/>
  <c r="BG46" i="1"/>
  <c r="BA46" i="1"/>
  <c r="AU46" i="1"/>
  <c r="AO46" i="1"/>
  <c r="AI46" i="1"/>
  <c r="AC46" i="1"/>
  <c r="BG45" i="1"/>
  <c r="BA45" i="1"/>
  <c r="AU45" i="1"/>
  <c r="AO45" i="1"/>
  <c r="AI45" i="1"/>
  <c r="AC45" i="1"/>
  <c r="W45" i="1"/>
  <c r="BG44" i="1"/>
  <c r="BA44" i="1"/>
  <c r="AU44" i="1"/>
  <c r="AO44" i="1"/>
  <c r="AI44" i="1"/>
  <c r="AC44" i="1"/>
  <c r="W44" i="1"/>
  <c r="BG43" i="1"/>
  <c r="BA43" i="1"/>
  <c r="AU43" i="1"/>
  <c r="AO43" i="1"/>
  <c r="AI43" i="1"/>
  <c r="AC43" i="1"/>
  <c r="W43" i="1"/>
  <c r="BG42" i="1"/>
  <c r="BA42" i="1"/>
  <c r="AU42" i="1"/>
  <c r="AO42" i="1"/>
  <c r="AI42" i="1"/>
  <c r="AC42" i="1"/>
  <c r="W42" i="1"/>
  <c r="BG41" i="1"/>
  <c r="BA41" i="1"/>
  <c r="AU41" i="1"/>
  <c r="AO41" i="1"/>
  <c r="AI41" i="1"/>
  <c r="AC41" i="1"/>
  <c r="W41" i="1"/>
  <c r="BG40" i="1"/>
  <c r="BA40" i="1"/>
  <c r="AU40" i="1"/>
  <c r="AO40" i="1"/>
  <c r="AI40" i="1"/>
  <c r="AC40" i="1"/>
  <c r="W40" i="1"/>
  <c r="Q45" i="1"/>
  <c r="Q44" i="1"/>
  <c r="Q43" i="1"/>
  <c r="Q42" i="1"/>
  <c r="Q41" i="1"/>
  <c r="Q40" i="1"/>
  <c r="Q39" i="1"/>
  <c r="K45" i="1"/>
  <c r="H47" i="1"/>
  <c r="G47" i="1"/>
  <c r="F47" i="1"/>
  <c r="E47" i="1"/>
  <c r="C47" i="1"/>
  <c r="D47" i="1" s="1"/>
  <c r="H46" i="1"/>
  <c r="G46" i="1"/>
  <c r="F46" i="1"/>
  <c r="E46" i="1"/>
  <c r="C46" i="1"/>
  <c r="D46" i="1" s="1"/>
  <c r="H45" i="1"/>
  <c r="G45" i="1"/>
  <c r="F45" i="1"/>
  <c r="E45" i="1"/>
  <c r="C45" i="1"/>
  <c r="D45" i="1" s="1"/>
  <c r="H44" i="1"/>
  <c r="G44" i="1"/>
  <c r="F44" i="1"/>
  <c r="E44" i="1"/>
  <c r="K44" i="1"/>
  <c r="C44" i="1"/>
  <c r="D44" i="1" s="1"/>
  <c r="BG27" i="1" l="1"/>
  <c r="BA27" i="1"/>
  <c r="AU27" i="1"/>
  <c r="AO27" i="1"/>
  <c r="AI27" i="1"/>
  <c r="AC27" i="1"/>
  <c r="W27" i="1"/>
  <c r="Q27" i="1"/>
  <c r="K27" i="1"/>
  <c r="H27" i="1"/>
  <c r="G27" i="1"/>
  <c r="F27" i="1"/>
  <c r="E27" i="1"/>
  <c r="C27" i="1"/>
  <c r="D27" i="1" s="1"/>
  <c r="O7" i="5" l="1"/>
  <c r="K43" i="1" l="1"/>
  <c r="H43" i="1"/>
  <c r="G43" i="1"/>
  <c r="F43" i="1"/>
  <c r="E43" i="1"/>
  <c r="C43" i="1"/>
  <c r="D43" i="1" s="1"/>
  <c r="K42" i="1"/>
  <c r="H42" i="1"/>
  <c r="G42" i="1"/>
  <c r="F42" i="1"/>
  <c r="E42" i="1"/>
  <c r="C42" i="1"/>
  <c r="D42" i="1" s="1"/>
  <c r="K41" i="1"/>
  <c r="H41" i="1"/>
  <c r="G41" i="1"/>
  <c r="F41" i="1"/>
  <c r="E41" i="1"/>
  <c r="C41" i="1"/>
  <c r="D41" i="1" s="1"/>
  <c r="R6" i="5" l="1"/>
  <c r="U6" i="5" s="1"/>
  <c r="V6" i="5" s="1"/>
  <c r="X6" i="5" s="1"/>
  <c r="B3" i="5"/>
  <c r="K3" i="5" s="1"/>
  <c r="M3" i="5" s="1"/>
  <c r="K2" i="5"/>
  <c r="M2" i="5" s="1"/>
  <c r="L2" i="5" s="1"/>
  <c r="E2" i="5"/>
  <c r="G2" i="5" s="1"/>
  <c r="I2" i="5" s="1"/>
  <c r="L3" i="5" l="1"/>
  <c r="L4" i="5" s="1"/>
  <c r="B4" i="5"/>
  <c r="C4" i="5" s="1"/>
  <c r="C3" i="5"/>
  <c r="E3" i="5"/>
  <c r="G3" i="5" s="1"/>
  <c r="I3" i="5" s="1"/>
  <c r="F3" i="5"/>
  <c r="H3" i="5" s="1"/>
  <c r="J3" i="5" s="1"/>
  <c r="K4" i="5"/>
  <c r="M4" i="5" s="1"/>
  <c r="J2" i="5"/>
  <c r="B5" i="5"/>
  <c r="F2" i="5"/>
  <c r="H2" i="5" s="1"/>
  <c r="E4" i="5"/>
  <c r="L5" i="5" l="1"/>
  <c r="G4" i="5"/>
  <c r="I4" i="5" s="1"/>
  <c r="F4" i="5"/>
  <c r="H4" i="5" s="1"/>
  <c r="K5" i="5"/>
  <c r="M5" i="5" s="1"/>
  <c r="E5" i="5"/>
  <c r="C5" i="5"/>
  <c r="B6" i="5"/>
  <c r="J4" i="5" l="1"/>
  <c r="G5" i="5"/>
  <c r="I5" i="5" s="1"/>
  <c r="F5" i="5"/>
  <c r="H5" i="5" s="1"/>
  <c r="E6" i="5"/>
  <c r="C6" i="5"/>
  <c r="K6" i="5"/>
  <c r="M6" i="5" s="1"/>
  <c r="L6" i="5" s="1"/>
  <c r="B7" i="5"/>
  <c r="J5" i="5" l="1"/>
  <c r="B8" i="5"/>
  <c r="C7" i="5"/>
  <c r="E7" i="5"/>
  <c r="K7" i="5"/>
  <c r="M7" i="5" s="1"/>
  <c r="L7" i="5" s="1"/>
  <c r="G6" i="5"/>
  <c r="I6" i="5" s="1"/>
  <c r="F6" i="5"/>
  <c r="H6" i="5" s="1"/>
  <c r="L8" i="5" l="1"/>
  <c r="J6" i="5"/>
  <c r="G7" i="5"/>
  <c r="I7" i="5" s="1"/>
  <c r="F7" i="5"/>
  <c r="H7" i="5" s="1"/>
  <c r="B9" i="5"/>
  <c r="E8" i="5"/>
  <c r="C8" i="5"/>
  <c r="C31" i="5" s="1"/>
  <c r="K8" i="5"/>
  <c r="M8" i="5" s="1"/>
  <c r="B31" i="5"/>
  <c r="E31" i="5" s="1"/>
  <c r="J7" i="5" l="1"/>
  <c r="F8" i="5"/>
  <c r="H8" i="5" s="1"/>
  <c r="G8" i="5"/>
  <c r="I8" i="5" s="1"/>
  <c r="J8" i="5" s="1"/>
  <c r="C9" i="5"/>
  <c r="B10" i="5"/>
  <c r="E9" i="5"/>
  <c r="K9" i="5"/>
  <c r="M9" i="5" s="1"/>
  <c r="L9" i="5" s="1"/>
  <c r="G31" i="5"/>
  <c r="I31" i="5" s="1"/>
  <c r="F31" i="5"/>
  <c r="H31" i="5" s="1"/>
  <c r="J31" i="5" s="1"/>
  <c r="K10" i="5" l="1"/>
  <c r="M10" i="5" s="1"/>
  <c r="L10" i="5" s="1"/>
  <c r="E10" i="5"/>
  <c r="B11" i="5"/>
  <c r="C10" i="5"/>
  <c r="F9" i="5"/>
  <c r="H9" i="5" s="1"/>
  <c r="G9" i="5"/>
  <c r="I9" i="5" s="1"/>
  <c r="J9" i="5" l="1"/>
  <c r="B12" i="5"/>
  <c r="E11" i="5"/>
  <c r="K11" i="5"/>
  <c r="M11" i="5" s="1"/>
  <c r="L11" i="5" s="1"/>
  <c r="C11" i="5"/>
  <c r="F10" i="5"/>
  <c r="H10" i="5" s="1"/>
  <c r="G10" i="5"/>
  <c r="I10" i="5" s="1"/>
  <c r="J10" i="5" l="1"/>
  <c r="F11" i="5"/>
  <c r="H11" i="5" s="1"/>
  <c r="G11" i="5"/>
  <c r="I11" i="5" s="1"/>
  <c r="J11" i="5" s="1"/>
  <c r="K12" i="5"/>
  <c r="M12" i="5" s="1"/>
  <c r="L12" i="5" s="1"/>
  <c r="B13" i="5"/>
  <c r="E12" i="5"/>
  <c r="C12" i="5"/>
  <c r="G12" i="5" l="1"/>
  <c r="I12" i="5" s="1"/>
  <c r="F12" i="5"/>
  <c r="H12" i="5" s="1"/>
  <c r="B14" i="5"/>
  <c r="E13" i="5"/>
  <c r="K13" i="5"/>
  <c r="M13" i="5" s="1"/>
  <c r="L13" i="5" s="1"/>
  <c r="C13" i="5"/>
  <c r="J12" i="5" l="1"/>
  <c r="K14" i="5"/>
  <c r="M14" i="5" s="1"/>
  <c r="L14" i="5" s="1"/>
  <c r="B15" i="5"/>
  <c r="E14" i="5"/>
  <c r="C14" i="5"/>
  <c r="G13" i="5"/>
  <c r="I13" i="5" s="1"/>
  <c r="F13" i="5"/>
  <c r="H13" i="5" s="1"/>
  <c r="J13" i="5" l="1"/>
  <c r="C15" i="5"/>
  <c r="C32" i="5" s="1"/>
  <c r="B32" i="5"/>
  <c r="E32" i="5" s="1"/>
  <c r="E15" i="5"/>
  <c r="K15" i="5"/>
  <c r="M15" i="5" s="1"/>
  <c r="L15" i="5" s="1"/>
  <c r="B16" i="5"/>
  <c r="G14" i="5"/>
  <c r="I14" i="5" s="1"/>
  <c r="F14" i="5"/>
  <c r="H14" i="5" s="1"/>
  <c r="J14" i="5" s="1"/>
  <c r="K16" i="5" l="1"/>
  <c r="M16" i="5" s="1"/>
  <c r="L16" i="5" s="1"/>
  <c r="E16" i="5"/>
  <c r="B17" i="5"/>
  <c r="C16" i="5"/>
  <c r="F15" i="5"/>
  <c r="H15" i="5" s="1"/>
  <c r="J15" i="5" s="1"/>
  <c r="G15" i="5"/>
  <c r="I15" i="5" s="1"/>
  <c r="G32" i="5"/>
  <c r="I32" i="5" s="1"/>
  <c r="F32" i="5"/>
  <c r="H32" i="5" s="1"/>
  <c r="J32" i="5" s="1"/>
  <c r="L17" i="5" l="1"/>
  <c r="K17" i="5"/>
  <c r="M17" i="5" s="1"/>
  <c r="E17" i="5"/>
  <c r="B18" i="5"/>
  <c r="C17" i="5"/>
  <c r="G16" i="5"/>
  <c r="I16" i="5" s="1"/>
  <c r="F16" i="5"/>
  <c r="H16" i="5" s="1"/>
  <c r="J16" i="5" s="1"/>
  <c r="F17" i="5" l="1"/>
  <c r="H17" i="5" s="1"/>
  <c r="G17" i="5"/>
  <c r="I17" i="5" s="1"/>
  <c r="J17" i="5" s="1"/>
  <c r="B19" i="5"/>
  <c r="C18" i="5"/>
  <c r="K18" i="5"/>
  <c r="M18" i="5" s="1"/>
  <c r="L18" i="5" s="1"/>
  <c r="E18" i="5"/>
  <c r="B20" i="5" l="1"/>
  <c r="E19" i="5"/>
  <c r="C19" i="5"/>
  <c r="K19" i="5"/>
  <c r="M19" i="5" s="1"/>
  <c r="L19" i="5" s="1"/>
  <c r="G18" i="5"/>
  <c r="I18" i="5" s="1"/>
  <c r="F18" i="5"/>
  <c r="H18" i="5" s="1"/>
  <c r="J18" i="5" l="1"/>
  <c r="G19" i="5"/>
  <c r="I19" i="5" s="1"/>
  <c r="F19" i="5"/>
  <c r="H19" i="5" s="1"/>
  <c r="B21" i="5"/>
  <c r="E20" i="5"/>
  <c r="C20" i="5"/>
  <c r="K20" i="5"/>
  <c r="M20" i="5" s="1"/>
  <c r="L20" i="5" s="1"/>
  <c r="J19" i="5" l="1"/>
  <c r="G20" i="5"/>
  <c r="I20" i="5" s="1"/>
  <c r="F20" i="5"/>
  <c r="H20" i="5" s="1"/>
  <c r="J20" i="5" s="1"/>
  <c r="C21" i="5"/>
  <c r="K21" i="5"/>
  <c r="M21" i="5" s="1"/>
  <c r="L21" i="5" s="1"/>
  <c r="B22" i="5"/>
  <c r="E21" i="5"/>
  <c r="G21" i="5" l="1"/>
  <c r="I21" i="5" s="1"/>
  <c r="F21" i="5"/>
  <c r="H21" i="5" s="1"/>
  <c r="J21" i="5" s="1"/>
  <c r="B33" i="5"/>
  <c r="E33" i="5" s="1"/>
  <c r="K22" i="5"/>
  <c r="M22" i="5" s="1"/>
  <c r="L22" i="5" s="1"/>
  <c r="E22" i="5"/>
  <c r="C22" i="5"/>
  <c r="C33" i="5" s="1"/>
  <c r="B23" i="5"/>
  <c r="G33" i="5" l="1"/>
  <c r="I33" i="5" s="1"/>
  <c r="F33" i="5"/>
  <c r="H33" i="5" s="1"/>
  <c r="K23" i="5"/>
  <c r="M23" i="5" s="1"/>
  <c r="L23" i="5" s="1"/>
  <c r="E23" i="5"/>
  <c r="C23" i="5"/>
  <c r="B24" i="5"/>
  <c r="G22" i="5"/>
  <c r="I22" i="5" s="1"/>
  <c r="F22" i="5"/>
  <c r="H22" i="5" s="1"/>
  <c r="J22" i="5" s="1"/>
  <c r="J33" i="5" l="1"/>
  <c r="F23" i="5"/>
  <c r="H23" i="5" s="1"/>
  <c r="G23" i="5"/>
  <c r="I23" i="5" s="1"/>
  <c r="J23" i="5" s="1"/>
  <c r="K24" i="5"/>
  <c r="M24" i="5" s="1"/>
  <c r="L24" i="5" s="1"/>
  <c r="E24" i="5"/>
  <c r="B25" i="5"/>
  <c r="C24" i="5"/>
  <c r="G24" i="5" l="1"/>
  <c r="I24" i="5" s="1"/>
  <c r="F24" i="5"/>
  <c r="H24" i="5" s="1"/>
  <c r="B26" i="5"/>
  <c r="E25" i="5"/>
  <c r="C25" i="5"/>
  <c r="K25" i="5"/>
  <c r="M25" i="5" s="1"/>
  <c r="L25" i="5" s="1"/>
  <c r="J24" i="5" l="1"/>
  <c r="B27" i="5"/>
  <c r="C26" i="5"/>
  <c r="E26" i="5"/>
  <c r="K26" i="5"/>
  <c r="M26" i="5" s="1"/>
  <c r="L26" i="5" s="1"/>
  <c r="G25" i="5"/>
  <c r="I25" i="5" s="1"/>
  <c r="F25" i="5"/>
  <c r="H25" i="5" s="1"/>
  <c r="J25" i="5" s="1"/>
  <c r="G26" i="5" l="1"/>
  <c r="I26" i="5" s="1"/>
  <c r="F26" i="5"/>
  <c r="H26" i="5" s="1"/>
  <c r="J26" i="5" s="1"/>
  <c r="C27" i="5"/>
  <c r="B28" i="5"/>
  <c r="K27" i="5"/>
  <c r="M27" i="5" s="1"/>
  <c r="L27" i="5" s="1"/>
  <c r="E27" i="5"/>
  <c r="K28" i="5" l="1"/>
  <c r="M28" i="5" s="1"/>
  <c r="L28" i="5" s="1"/>
  <c r="E28" i="5"/>
  <c r="C28" i="5"/>
  <c r="B29" i="5"/>
  <c r="F27" i="5"/>
  <c r="H27" i="5" s="1"/>
  <c r="G27" i="5"/>
  <c r="I27" i="5" s="1"/>
  <c r="L29" i="5" l="1"/>
  <c r="O2" i="5" s="1"/>
  <c r="J27" i="5"/>
  <c r="K29" i="5"/>
  <c r="M29" i="5" s="1"/>
  <c r="E29" i="5"/>
  <c r="C29" i="5"/>
  <c r="C34" i="5" s="1"/>
  <c r="B34" i="5"/>
  <c r="E34" i="5" s="1"/>
  <c r="G28" i="5"/>
  <c r="I28" i="5" s="1"/>
  <c r="F28" i="5"/>
  <c r="H28" i="5" s="1"/>
  <c r="J28" i="5" l="1"/>
  <c r="F29" i="5"/>
  <c r="H29" i="5" s="1"/>
  <c r="G29" i="5"/>
  <c r="I29" i="5" s="1"/>
  <c r="J29" i="5" s="1"/>
  <c r="F34" i="5"/>
  <c r="H34" i="5" s="1"/>
  <c r="G34" i="5"/>
  <c r="I34" i="5" s="1"/>
  <c r="J34" i="5" l="1"/>
  <c r="BG39" i="1" l="1"/>
  <c r="BA39" i="1"/>
  <c r="AU39" i="1"/>
  <c r="AO39" i="1"/>
  <c r="AI39" i="1"/>
  <c r="AC39" i="1"/>
  <c r="W39" i="1"/>
  <c r="K40" i="1"/>
  <c r="K39" i="1"/>
  <c r="BG38" i="1"/>
  <c r="BG37" i="1"/>
  <c r="BG36" i="1"/>
  <c r="BG35" i="1"/>
  <c r="BG34" i="1"/>
  <c r="BG33" i="1"/>
  <c r="BG32" i="1"/>
  <c r="BG31" i="1"/>
  <c r="BG30" i="1"/>
  <c r="BG29" i="1"/>
  <c r="BG28" i="1"/>
  <c r="BG26" i="1"/>
  <c r="BG25" i="1"/>
  <c r="BG24" i="1"/>
  <c r="BG21" i="1"/>
  <c r="BG20" i="1"/>
  <c r="BA38" i="1"/>
  <c r="BA37" i="1"/>
  <c r="BA36" i="1"/>
  <c r="BA35" i="1"/>
  <c r="BA34" i="1"/>
  <c r="BA33" i="1"/>
  <c r="BA32" i="1"/>
  <c r="BA31" i="1"/>
  <c r="BA30" i="1"/>
  <c r="BA29" i="1"/>
  <c r="BA28" i="1"/>
  <c r="BA26" i="1"/>
  <c r="BA25" i="1"/>
  <c r="BA24" i="1"/>
  <c r="BA21" i="1"/>
  <c r="BA20" i="1"/>
  <c r="AU38" i="1"/>
  <c r="AU37" i="1"/>
  <c r="AU36" i="1"/>
  <c r="AU35" i="1"/>
  <c r="AU34" i="1"/>
  <c r="AU33" i="1"/>
  <c r="AU32" i="1"/>
  <c r="AU31" i="1"/>
  <c r="AU30" i="1"/>
  <c r="AU29" i="1"/>
  <c r="AO38" i="1"/>
  <c r="AO37" i="1"/>
  <c r="AO36" i="1"/>
  <c r="AO35" i="1"/>
  <c r="AO34" i="1"/>
  <c r="AO33" i="1"/>
  <c r="AO32" i="1"/>
  <c r="AO31" i="1"/>
  <c r="AO30" i="1"/>
  <c r="AO29" i="1"/>
  <c r="AI38" i="1"/>
  <c r="AI37" i="1"/>
  <c r="AI36" i="1"/>
  <c r="AI35" i="1"/>
  <c r="AI34" i="1"/>
  <c r="AI33" i="1"/>
  <c r="AI32" i="1"/>
  <c r="AI31" i="1"/>
  <c r="AI30" i="1"/>
  <c r="AI29" i="1"/>
  <c r="AC38" i="1"/>
  <c r="AC37" i="1"/>
  <c r="AC36" i="1"/>
  <c r="AC35" i="1"/>
  <c r="AC34" i="1"/>
  <c r="AC33" i="1"/>
  <c r="AC31" i="1"/>
  <c r="AC30" i="1"/>
  <c r="W33" i="1"/>
  <c r="H40" i="1"/>
  <c r="G40" i="1"/>
  <c r="F40" i="1"/>
  <c r="E40" i="1"/>
  <c r="C40" i="1"/>
  <c r="D40" i="1" s="1"/>
  <c r="H39" i="1"/>
  <c r="G39" i="1"/>
  <c r="F39" i="1"/>
  <c r="E39" i="1"/>
  <c r="C39" i="1"/>
  <c r="D39" i="1" s="1"/>
  <c r="AC32" i="1" l="1"/>
  <c r="W32" i="1"/>
  <c r="Q32" i="1"/>
  <c r="K32" i="1"/>
  <c r="H32" i="1"/>
  <c r="G32" i="1"/>
  <c r="F32" i="1"/>
  <c r="E32" i="1"/>
  <c r="C32" i="1"/>
  <c r="D32" i="1" s="1"/>
  <c r="W38" i="1" l="1"/>
  <c r="W37" i="1"/>
  <c r="W36" i="1"/>
  <c r="W35" i="1"/>
  <c r="W34" i="1"/>
  <c r="Q38" i="1"/>
  <c r="K38" i="1"/>
  <c r="H38" i="1"/>
  <c r="G38" i="1"/>
  <c r="F38" i="1"/>
  <c r="E38" i="1"/>
  <c r="C38" i="1"/>
  <c r="D38" i="1" s="1"/>
  <c r="Q37" i="1"/>
  <c r="K37" i="1"/>
  <c r="H37" i="1"/>
  <c r="G37" i="1"/>
  <c r="F37" i="1"/>
  <c r="E37" i="1"/>
  <c r="C37" i="1"/>
  <c r="D37" i="1" s="1"/>
  <c r="Q36" i="1"/>
  <c r="K36" i="1"/>
  <c r="H36" i="1"/>
  <c r="G36" i="1"/>
  <c r="F36" i="1"/>
  <c r="E36" i="1"/>
  <c r="C36" i="1"/>
  <c r="D36" i="1" s="1"/>
  <c r="Q35" i="1"/>
  <c r="K35" i="1"/>
  <c r="H35" i="1"/>
  <c r="G35" i="1"/>
  <c r="F35" i="1"/>
  <c r="E35" i="1"/>
  <c r="C35" i="1"/>
  <c r="D35" i="1" s="1"/>
  <c r="Q34" i="1"/>
  <c r="K34" i="1"/>
  <c r="H34" i="1"/>
  <c r="G34" i="1"/>
  <c r="F34" i="1"/>
  <c r="E34" i="1"/>
  <c r="C34" i="1"/>
  <c r="D34" i="1" s="1"/>
  <c r="Q33" i="1"/>
  <c r="K33" i="1"/>
  <c r="H33" i="1"/>
  <c r="G33" i="1"/>
  <c r="F33" i="1"/>
  <c r="E33" i="1"/>
  <c r="C33" i="1"/>
  <c r="D33" i="1" s="1"/>
  <c r="Q31" i="1"/>
  <c r="W31" i="1" l="1"/>
  <c r="K31" i="1"/>
  <c r="H31" i="1"/>
  <c r="G31" i="1"/>
  <c r="F31" i="1"/>
  <c r="E31" i="1"/>
  <c r="C31" i="1"/>
  <c r="D31" i="1" s="1"/>
  <c r="W30" i="1" l="1"/>
  <c r="Q30" i="1"/>
  <c r="K30" i="1"/>
  <c r="H30" i="1"/>
  <c r="G30" i="1"/>
  <c r="F30" i="1"/>
  <c r="E30" i="1"/>
  <c r="C30" i="1"/>
  <c r="D30" i="1" s="1"/>
  <c r="E29" i="1"/>
  <c r="Q29" i="1"/>
  <c r="H29" i="1"/>
  <c r="G29" i="1"/>
  <c r="F29" i="1"/>
  <c r="C29" i="1"/>
  <c r="D29" i="1" s="1"/>
  <c r="AC29" i="1"/>
  <c r="W29" i="1"/>
  <c r="K29" i="1"/>
  <c r="AU26" i="1" l="1"/>
  <c r="AO26" i="1"/>
  <c r="AI26" i="1"/>
  <c r="W26" i="1"/>
  <c r="AO28" i="1"/>
  <c r="AI28" i="1"/>
  <c r="AC28" i="1"/>
  <c r="AU28" i="1"/>
  <c r="W28" i="1"/>
  <c r="K28" i="1"/>
  <c r="BA19" i="1"/>
  <c r="BA18" i="1"/>
  <c r="BA17" i="1"/>
  <c r="BA14" i="1"/>
  <c r="BA13" i="1"/>
  <c r="BA12" i="1"/>
  <c r="BA11" i="1"/>
  <c r="BA10" i="1"/>
  <c r="BA7" i="1"/>
  <c r="BA6" i="1"/>
  <c r="BA5" i="1"/>
  <c r="BA4" i="1"/>
  <c r="BA3" i="1"/>
  <c r="BA2" i="1"/>
  <c r="BG19" i="1"/>
  <c r="BG18" i="1"/>
  <c r="BG17" i="1"/>
  <c r="BG14" i="1"/>
  <c r="BG13" i="1"/>
  <c r="BG12" i="1"/>
  <c r="BG11" i="1"/>
  <c r="BG10" i="1"/>
  <c r="BG7" i="1"/>
  <c r="BG6" i="1"/>
  <c r="BG5" i="1"/>
  <c r="BG4" i="1"/>
  <c r="BG3" i="1"/>
  <c r="BG2" i="1"/>
  <c r="AU25" i="1"/>
  <c r="AU24" i="1"/>
  <c r="AU21" i="1"/>
  <c r="AU20" i="1"/>
  <c r="AU19" i="1"/>
  <c r="AU18" i="1"/>
  <c r="AU17" i="1"/>
  <c r="AU14" i="1"/>
  <c r="AU13" i="1"/>
  <c r="AU12" i="1"/>
  <c r="AU11" i="1"/>
  <c r="AU10" i="1"/>
  <c r="AU7" i="1"/>
  <c r="AU6" i="1"/>
  <c r="AU5" i="1"/>
  <c r="AU4" i="1"/>
  <c r="AU3" i="1"/>
  <c r="AU2" i="1"/>
  <c r="AO25" i="1"/>
  <c r="AO24" i="1"/>
  <c r="AO21" i="1"/>
  <c r="AO20" i="1"/>
  <c r="AO19" i="1"/>
  <c r="AO18" i="1"/>
  <c r="AO17" i="1"/>
  <c r="AO14" i="1"/>
  <c r="AO13" i="1"/>
  <c r="AO12" i="1"/>
  <c r="AO11" i="1"/>
  <c r="AO10" i="1"/>
  <c r="AO7" i="1"/>
  <c r="AO6" i="1"/>
  <c r="AO5" i="1"/>
  <c r="AO4" i="1"/>
  <c r="AO3" i="1"/>
  <c r="AO2" i="1"/>
  <c r="AI25" i="1"/>
  <c r="AI24" i="1"/>
  <c r="AI21" i="1"/>
  <c r="AI20" i="1"/>
  <c r="AI19" i="1"/>
  <c r="AI18" i="1"/>
  <c r="AI17" i="1"/>
  <c r="AI14" i="1"/>
  <c r="AI13" i="1"/>
  <c r="AI12" i="1"/>
  <c r="AI11" i="1"/>
  <c r="AI10" i="1"/>
  <c r="AI7" i="1"/>
  <c r="AI6" i="1"/>
  <c r="AI5" i="1"/>
  <c r="AI4" i="1"/>
  <c r="AI3" i="1"/>
  <c r="AI2" i="1"/>
  <c r="AC26" i="1"/>
  <c r="AC25" i="1"/>
  <c r="AC24" i="1"/>
  <c r="AC21" i="1"/>
  <c r="AC20" i="1"/>
  <c r="AC19" i="1"/>
  <c r="AC18" i="1"/>
  <c r="AC17" i="1"/>
  <c r="AC14" i="1"/>
  <c r="AC13" i="1"/>
  <c r="AC12" i="1"/>
  <c r="AC11" i="1"/>
  <c r="AC10" i="1"/>
  <c r="AC7" i="1"/>
  <c r="AC6" i="1"/>
  <c r="AC5" i="1"/>
  <c r="AC4" i="1"/>
  <c r="AC3" i="1"/>
  <c r="AC2" i="1"/>
  <c r="W25" i="1"/>
  <c r="W24" i="1"/>
  <c r="W21" i="1"/>
  <c r="W20" i="1"/>
  <c r="W19" i="1"/>
  <c r="W18" i="1"/>
  <c r="W17" i="1"/>
  <c r="W14" i="1"/>
  <c r="W13" i="1"/>
  <c r="W12" i="1"/>
  <c r="W11" i="1"/>
  <c r="W10" i="1"/>
  <c r="W7" i="1"/>
  <c r="W6" i="1"/>
  <c r="W5" i="1"/>
  <c r="W4" i="1"/>
  <c r="W3" i="1"/>
  <c r="W2" i="1"/>
  <c r="Q28" i="1"/>
  <c r="Q26" i="1"/>
  <c r="Q25" i="1"/>
  <c r="Q24" i="1"/>
  <c r="Q21" i="1"/>
  <c r="Q20" i="1"/>
  <c r="Q19" i="1"/>
  <c r="Q18" i="1"/>
  <c r="Q17" i="1"/>
  <c r="Q14" i="1"/>
  <c r="Q13" i="1"/>
  <c r="Q12" i="1"/>
  <c r="Q11" i="1"/>
  <c r="Q10" i="1"/>
  <c r="Q7" i="1"/>
  <c r="Q6" i="1"/>
  <c r="Q5" i="1"/>
  <c r="Q4" i="1"/>
  <c r="Q3" i="1"/>
  <c r="Q2" i="1"/>
  <c r="K26" i="1"/>
  <c r="K25" i="1"/>
  <c r="K24" i="1"/>
  <c r="K21" i="1"/>
  <c r="K20" i="1"/>
  <c r="K19" i="1"/>
  <c r="K18" i="1"/>
  <c r="K17" i="1"/>
  <c r="K14" i="1"/>
  <c r="K13" i="1"/>
  <c r="K12" i="1"/>
  <c r="K11" i="1"/>
  <c r="K10" i="1"/>
  <c r="K7" i="1"/>
  <c r="K6" i="1"/>
  <c r="K5" i="1"/>
  <c r="K4" i="1"/>
  <c r="K3" i="1"/>
  <c r="K2" i="1"/>
  <c r="E26" i="1" l="1"/>
  <c r="F26" i="1"/>
  <c r="G26" i="1"/>
  <c r="H26" i="1"/>
  <c r="G3" i="3" l="1"/>
  <c r="G2" i="3"/>
  <c r="H2" i="3" l="1"/>
  <c r="H3" i="3"/>
  <c r="BP2" i="1"/>
  <c r="BP6" i="1"/>
  <c r="BP5" i="1"/>
  <c r="H28" i="1"/>
  <c r="G28" i="1"/>
  <c r="F28" i="1"/>
  <c r="E28" i="1"/>
  <c r="C28" i="1"/>
  <c r="D28" i="1" s="1"/>
  <c r="C26" i="1"/>
  <c r="D26" i="1" s="1"/>
  <c r="H25" i="1"/>
  <c r="G25" i="1"/>
  <c r="F25" i="1"/>
  <c r="E25" i="1"/>
  <c r="C25" i="1"/>
  <c r="D25" i="1" s="1"/>
  <c r="H24" i="1"/>
  <c r="G24" i="1"/>
  <c r="F24" i="1"/>
  <c r="E24" i="1"/>
  <c r="C24" i="1"/>
  <c r="D24" i="1" s="1"/>
  <c r="H3" i="1" l="1"/>
  <c r="G3" i="1"/>
  <c r="F3" i="1"/>
  <c r="E3" i="1"/>
  <c r="C3" i="1"/>
  <c r="D3" i="1" s="1"/>
  <c r="BP10" i="1" l="1"/>
  <c r="H21" i="1" l="1"/>
  <c r="G21" i="1"/>
  <c r="F21" i="1"/>
  <c r="E21" i="1"/>
  <c r="C21" i="1"/>
  <c r="D21" i="1" s="1"/>
  <c r="H20" i="1"/>
  <c r="G20" i="1"/>
  <c r="F20" i="1"/>
  <c r="E20" i="1"/>
  <c r="C20" i="1"/>
  <c r="D20" i="1" s="1"/>
  <c r="H19" i="1"/>
  <c r="G19" i="1"/>
  <c r="F19" i="1"/>
  <c r="E19" i="1"/>
  <c r="C19" i="1"/>
  <c r="D19" i="1" s="1"/>
  <c r="H18" i="1"/>
  <c r="G18" i="1"/>
  <c r="F18" i="1"/>
  <c r="E18" i="1"/>
  <c r="C18" i="1"/>
  <c r="D18" i="1" s="1"/>
  <c r="H10" i="1"/>
  <c r="G10" i="1"/>
  <c r="F10" i="1"/>
  <c r="E10" i="1"/>
  <c r="C10" i="1"/>
  <c r="D10" i="1" s="1"/>
  <c r="H2" i="1"/>
  <c r="G2" i="1"/>
  <c r="F2" i="1"/>
  <c r="E2" i="1"/>
  <c r="C2" i="1"/>
  <c r="D2" i="1" s="1"/>
  <c r="BP11" i="1"/>
  <c r="H7" i="1" l="1"/>
  <c r="G7" i="1"/>
  <c r="F7" i="1"/>
  <c r="E7" i="1"/>
  <c r="C7" i="1"/>
  <c r="D7" i="1" s="1"/>
  <c r="H6" i="1"/>
  <c r="G6" i="1"/>
  <c r="F6" i="1"/>
  <c r="E6" i="1"/>
  <c r="C6" i="1"/>
  <c r="D6" i="1" s="1"/>
  <c r="H5" i="1"/>
  <c r="G5" i="1"/>
  <c r="F5" i="1"/>
  <c r="E5" i="1"/>
  <c r="C5" i="1"/>
  <c r="D5" i="1" s="1"/>
  <c r="H14" i="1" l="1"/>
  <c r="G14" i="1"/>
  <c r="F14" i="1"/>
  <c r="E14" i="1"/>
  <c r="C14" i="1"/>
  <c r="D14" i="1" s="1"/>
  <c r="H13" i="1"/>
  <c r="G13" i="1"/>
  <c r="F13" i="1"/>
  <c r="E13" i="1"/>
  <c r="C13" i="1"/>
  <c r="D13" i="1" s="1"/>
  <c r="H12" i="1"/>
  <c r="G12" i="1"/>
  <c r="F12" i="1"/>
  <c r="E12" i="1"/>
  <c r="C12" i="1"/>
  <c r="D12" i="1" s="1"/>
  <c r="H17" i="1" l="1"/>
  <c r="G17" i="1"/>
  <c r="F17" i="1"/>
  <c r="E17" i="1"/>
  <c r="C17" i="1"/>
  <c r="D17" i="1" s="1"/>
  <c r="E11" i="1" l="1"/>
  <c r="E4" i="1"/>
  <c r="H11" i="1"/>
  <c r="G11" i="1"/>
  <c r="F11" i="1"/>
  <c r="H4" i="1"/>
  <c r="G4" i="1"/>
  <c r="F4" i="1"/>
  <c r="C11" i="1"/>
  <c r="C4" i="1"/>
  <c r="D11" i="1" l="1"/>
  <c r="BP4" i="1"/>
  <c r="BP8" i="1"/>
  <c r="BP7" i="1"/>
  <c r="BP3" i="1"/>
  <c r="BP9" i="1"/>
  <c r="BP1" i="1" l="1"/>
  <c r="D4" i="1" s="1"/>
  <c r="BR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C1" authorId="0" shapeId="0" xr:uid="{5463C47B-E857-432D-AA3B-A2A4CA04D2EF}">
      <text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Enum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형식에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min, max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굴림이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정해진다</t>
        </r>
        <r>
          <rPr>
            <sz val="9"/>
            <color indexed="81"/>
            <rFont val="Tahoma"/>
            <family val="2"/>
          </rPr>
          <t xml:space="preserve">
int </t>
        </r>
        <r>
          <rPr>
            <sz val="9"/>
            <color indexed="81"/>
            <rFont val="돋움"/>
            <family val="3"/>
            <charset val="129"/>
          </rPr>
          <t>면</t>
        </r>
        <r>
          <rPr>
            <sz val="9"/>
            <color indexed="81"/>
            <rFont val="Tahoma"/>
            <family val="2"/>
          </rPr>
          <t xml:space="preserve"> [ , ) </t>
        </r>
        <r>
          <rPr>
            <sz val="9"/>
            <color indexed="81"/>
            <rFont val="돋움"/>
            <family val="3"/>
            <charset val="129"/>
          </rPr>
          <t>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뒷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숫자에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더하여</t>
        </r>
        <r>
          <rPr>
            <sz val="9"/>
            <color indexed="81"/>
            <rFont val="Tahoma"/>
            <family val="2"/>
          </rPr>
          <t xml:space="preserve"> n~m </t>
        </r>
        <r>
          <rPr>
            <sz val="9"/>
            <color indexed="81"/>
            <rFont val="돋움"/>
            <family val="3"/>
            <charset val="129"/>
          </rPr>
          <t>까지의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일양분포로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결정되도록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한다
</t>
        </r>
        <r>
          <rPr>
            <sz val="9"/>
            <color indexed="81"/>
            <rFont val="Tahoma"/>
            <family val="2"/>
          </rPr>
          <t xml:space="preserve">float </t>
        </r>
        <r>
          <rPr>
            <sz val="9"/>
            <color indexed="81"/>
            <rFont val="돋움"/>
            <family val="3"/>
            <charset val="129"/>
          </rPr>
          <t>이면</t>
        </r>
        <r>
          <rPr>
            <sz val="9"/>
            <color indexed="81"/>
            <rFont val="Tahoma"/>
            <family val="2"/>
          </rPr>
          <t xml:space="preserve"> [ , ] </t>
        </r>
        <r>
          <rPr>
            <sz val="9"/>
            <color indexed="81"/>
            <rFont val="돋움"/>
            <family val="3"/>
            <charset val="129"/>
          </rPr>
          <t>이다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사용된다</t>
        </r>
        <r>
          <rPr>
            <sz val="9"/>
            <color indexed="81"/>
            <rFont val="Tahoma"/>
            <family val="2"/>
          </rPr>
          <t xml:space="preserve">.
1 Exp: int
2 Gold: int
3 LevelPack: int -&gt; </t>
        </r>
        <r>
          <rPr>
            <sz val="9"/>
            <color indexed="81"/>
            <rFont val="돋움"/>
            <family val="3"/>
            <charset val="129"/>
          </rPr>
          <t>레벨팩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굴리는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획득
</t>
        </r>
        <r>
          <rPr>
            <sz val="9"/>
            <color indexed="81"/>
            <rFont val="Tahoma"/>
            <family val="2"/>
          </rPr>
          <t xml:space="preserve">4 Heart: int
5 Gacha: int -&gt; </t>
        </r>
        <r>
          <rPr>
            <sz val="9"/>
            <color indexed="81"/>
            <rFont val="돋움"/>
            <family val="3"/>
            <charset val="129"/>
          </rPr>
          <t>가챠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접근한다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여기서는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드랍하는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새롭게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횟수로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작동한다</t>
        </r>
        <r>
          <rPr>
            <sz val="9"/>
            <color indexed="81"/>
            <rFont val="Tahoma"/>
            <family val="2"/>
          </rPr>
          <t xml:space="preserve">.
6 Ultimate: float -&gt; </t>
        </r>
        <r>
          <rPr>
            <sz val="9"/>
            <color indexed="81"/>
            <rFont val="돋움"/>
            <family val="3"/>
            <charset val="129"/>
          </rPr>
          <t>궁게이지인데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감소하지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드랍되는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제공
특정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맞추고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예</t>
        </r>
        <r>
          <rPr>
            <sz val="9"/>
            <color indexed="81"/>
            <rFont val="Tahoma"/>
            <family val="2"/>
          </rPr>
          <t xml:space="preserve">) 20~50 </t>
        </r>
        <r>
          <rPr>
            <sz val="9"/>
            <color indexed="81"/>
            <rFont val="돋움"/>
            <family val="3"/>
            <charset val="129"/>
          </rPr>
          <t>드랍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드랍</t>
        </r>
        <r>
          <rPr>
            <sz val="9"/>
            <color indexed="81"/>
            <rFont val="Tahoma"/>
            <family val="2"/>
          </rPr>
          <t>(20, 30, 40, 50)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후보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제외
</t>
        </r>
        <r>
          <rPr>
            <sz val="9"/>
            <color indexed="81"/>
            <rFont val="Tahoma"/>
            <family val="2"/>
          </rPr>
          <t xml:space="preserve">Gem: int -&gt; </t>
        </r>
        <r>
          <rPr>
            <sz val="9"/>
            <color indexed="81"/>
            <rFont val="돋움"/>
            <family val="3"/>
            <charset val="129"/>
          </rPr>
          <t>유료재화는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드랍에서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제외
</t>
        </r>
        <r>
          <rPr>
            <sz val="9"/>
            <color indexed="81"/>
            <rFont val="Tahoma"/>
            <family val="2"/>
          </rPr>
          <t xml:space="preserve">Cash: float -&gt; </t>
        </r>
        <r>
          <rPr>
            <sz val="9"/>
            <color indexed="81"/>
            <rFont val="돋움"/>
            <family val="3"/>
            <charset val="129"/>
          </rPr>
          <t>현금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보유량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DB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Enum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최종적으로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합산하여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뽑힐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</text>
    </comment>
    <comment ref="F1" authorId="0" shapeId="0" xr:uid="{3C794FDD-580A-4481-9AAA-6B31FCE02AC6}">
      <text>
        <r>
          <rPr>
            <sz val="9"/>
            <color indexed="81"/>
            <rFont val="돋움"/>
            <family val="3"/>
            <charset val="129"/>
          </rPr>
          <t>성공인지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결정한다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실패면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드랍이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</t>
        </r>
        <r>
          <rPr>
            <sz val="9"/>
            <color indexed="81"/>
            <rFont val="Tahoma"/>
            <family val="2"/>
          </rPr>
          <t>.</t>
        </r>
      </text>
    </comment>
    <comment ref="M1" authorId="0" shapeId="0" xr:uid="{44C2CE70-A00B-4298-AEAB-892817BE2FBE}">
      <text>
        <r>
          <rPr>
            <sz val="9"/>
            <color indexed="81"/>
            <rFont val="돋움"/>
            <family val="3"/>
            <charset val="129"/>
          </rPr>
          <t>최소값은</t>
        </r>
        <r>
          <rPr>
            <sz val="9"/>
            <color indexed="81"/>
            <rFont val="Tahoma"/>
            <family val="2"/>
          </rPr>
          <t xml:space="preserve"> 0 </t>
        </r>
        <r>
          <rPr>
            <sz val="9"/>
            <color indexed="81"/>
            <rFont val="돋움"/>
            <family val="3"/>
            <charset val="129"/>
          </rPr>
          <t>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  <comment ref="N1" authorId="0" shapeId="0" xr:uid="{20BC8680-E248-470E-8DCE-039EBD70EB75}">
      <text>
        <r>
          <rPr>
            <sz val="9"/>
            <color indexed="81"/>
            <rFont val="돋움"/>
            <family val="3"/>
            <charset val="129"/>
          </rPr>
          <t>골드를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조정한다면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서버사이드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최대제한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내부검증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
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계산용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엑셀로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복사하여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뽑아낼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</text>
    </comment>
    <comment ref="A24" authorId="0" shapeId="0" xr:uid="{CD14A59F-BC4F-48CB-9B1F-63BA8647B405}">
      <text>
        <r>
          <rPr>
            <sz val="9"/>
            <color indexed="81"/>
            <rFont val="돋움"/>
            <family val="3"/>
            <charset val="129"/>
          </rPr>
          <t>해킹방지용으로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하드코딩으로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설정한다</t>
        </r>
      </text>
    </comment>
    <comment ref="J24" authorId="0" shapeId="0" xr:uid="{CDB1BF4D-4480-498B-893A-78E5E6B05868}">
      <text>
        <r>
          <rPr>
            <sz val="9"/>
            <color indexed="81"/>
            <rFont val="돋움"/>
            <family val="3"/>
            <charset val="129"/>
          </rPr>
          <t>서브밸류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비어있는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패킷을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넘기므로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다이아만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소모되고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</text>
    </comment>
    <comment ref="I26" authorId="0" shapeId="0" xr:uid="{E3D386D7-067C-4DC1-9CC9-FE54E26C8C95}">
      <text>
        <r>
          <rPr>
            <sz val="9"/>
            <color indexed="81"/>
            <rFont val="돋움"/>
            <family val="3"/>
            <charset val="129"/>
          </rPr>
          <t>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덩이는</t>
        </r>
        <r>
          <rPr>
            <sz val="9"/>
            <color indexed="81"/>
            <rFont val="Tahoma"/>
            <family val="2"/>
          </rPr>
          <t xml:space="preserve"> 4~7 </t>
        </r>
        <r>
          <rPr>
            <sz val="9"/>
            <color indexed="81"/>
            <rFont val="돋움"/>
            <family val="3"/>
            <charset val="129"/>
          </rPr>
          <t>참고</t>
        </r>
      </text>
    </comment>
    <comment ref="N26" authorId="0" shapeId="0" xr:uid="{A8846D11-4196-4265-BF5B-76AAED744A76}">
      <text>
        <r>
          <rPr>
            <sz val="9"/>
            <color indexed="81"/>
            <rFont val="돋움"/>
            <family val="3"/>
            <charset val="129"/>
          </rPr>
          <t>오리진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골드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다이아의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맥스를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하드코딩으로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한다
</t>
        </r>
        <r>
          <rPr>
            <sz val="9"/>
            <color indexed="81"/>
            <rFont val="Tahoma"/>
            <family val="2"/>
          </rPr>
          <t xml:space="preserve">args.Di &gt; 15 || args.Go &gt; 10000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업로드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지운다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총량을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고려하여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최종량이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되게끔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
현재는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다이아</t>
        </r>
        <r>
          <rPr>
            <sz val="9"/>
            <color indexed="81"/>
            <rFont val="Tahoma"/>
            <family val="2"/>
          </rPr>
          <t xml:space="preserve"> 15, </t>
        </r>
        <r>
          <rPr>
            <sz val="9"/>
            <color indexed="81"/>
            <rFont val="돋움"/>
            <family val="3"/>
            <charset val="129"/>
          </rPr>
          <t>골드</t>
        </r>
        <r>
          <rPr>
            <sz val="9"/>
            <color indexed="81"/>
            <rFont val="Tahoma"/>
            <family val="2"/>
          </rPr>
          <t xml:space="preserve"> 10000 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검사한다</t>
        </r>
      </text>
    </comment>
    <comment ref="AA26" authorId="0" shapeId="0" xr:uid="{5C699424-C015-4AD4-88CD-BC36AB512BAC}">
      <text>
        <r>
          <rPr>
            <sz val="9"/>
            <color indexed="81"/>
            <rFont val="돋움"/>
            <family val="3"/>
            <charset val="129"/>
          </rPr>
          <t>캐릭</t>
        </r>
        <r>
          <rPr>
            <sz val="9"/>
            <color indexed="81"/>
            <rFont val="Tahoma"/>
            <family val="2"/>
          </rPr>
          <t xml:space="preserve"> PP </t>
        </r>
        <r>
          <rPr>
            <sz val="9"/>
            <color indexed="81"/>
            <rFont val="돋움"/>
            <family val="3"/>
            <charset val="129"/>
          </rPr>
          <t>검증은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박스는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종까지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오리진은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종까지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가능하다
신규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</t>
        </r>
        <r>
          <rPr>
            <sz val="9"/>
            <color indexed="81"/>
            <rFont val="Tahoma"/>
            <family val="2"/>
          </rPr>
          <t xml:space="preserve"> + LBP </t>
        </r>
        <r>
          <rPr>
            <sz val="9"/>
            <color indexed="81"/>
            <rFont val="돋움"/>
            <family val="3"/>
            <charset val="129"/>
          </rPr>
          <t>검증은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박스는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종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오리진은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종까지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
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제한으로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
수정된다면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</text>
    </comment>
    <comment ref="AF26" authorId="0" shapeId="0" xr:uid="{254EAB98-7E0F-4D23-89DC-54783BE17077}">
      <text>
        <r>
          <rPr>
            <sz val="9"/>
            <color indexed="81"/>
            <rFont val="돋움"/>
            <family val="3"/>
            <charset val="129"/>
          </rPr>
          <t>클라에서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상자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캐릭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횟수로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최고량을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검사한다
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한다
</t>
        </r>
        <r>
          <rPr>
            <sz val="9"/>
            <color indexed="81"/>
            <rFont val="Tahoma"/>
            <family val="2"/>
          </rPr>
          <t>25*5 = 125
45*6 = 270</t>
        </r>
        <r>
          <rPr>
            <sz val="9"/>
            <color indexed="81"/>
            <rFont val="돋움"/>
            <family val="3"/>
            <charset val="129"/>
          </rPr>
          <t xml:space="preserve">
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바꾸면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상향으로만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올려야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한다
</t>
        </r>
        <r>
          <rPr>
            <sz val="9"/>
            <color indexed="81"/>
            <rFont val="Tahoma"/>
            <family val="2"/>
          </rPr>
          <t xml:space="preserve">PlayerData.cs 451 </t>
        </r>
        <r>
          <rPr>
            <sz val="9"/>
            <color indexed="81"/>
            <rFont val="돋움"/>
            <family val="3"/>
            <charset val="129"/>
          </rPr>
          <t xml:space="preserve">라인
</t>
        </r>
        <r>
          <rPr>
            <sz val="9"/>
            <color indexed="81"/>
            <rFont val="Tahoma"/>
            <family val="2"/>
          </rPr>
          <t xml:space="preserve">PPMaxPerOriginBox = 125;
PPMaxPerCharacterBox = 270;
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  <r>
          <rPr>
            <sz val="9"/>
            <color indexed="81"/>
            <rFont val="Tahoma"/>
            <family val="2"/>
          </rPr>
          <t xml:space="preserve">PlayerData eClientSuspectCode.InvalidTotalPp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</text>
    </comment>
    <comment ref="A27" authorId="0" shapeId="0" xr:uid="{1215E548-2078-4D9C-B05A-5219428297AD}">
      <text>
        <r>
          <rPr>
            <sz val="9"/>
            <color indexed="81"/>
            <rFont val="돋움"/>
            <family val="3"/>
            <charset val="129"/>
          </rPr>
          <t>오리진과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같고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뽑는다
상자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횟수가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올라간다</t>
        </r>
      </text>
    </comment>
    <comment ref="A29" authorId="0" shapeId="0" xr:uid="{DFA164F3-7942-4EF6-8BDA-C1C136DE5546}">
      <text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연출용
</t>
        </r>
        <r>
          <rPr>
            <sz val="9"/>
            <color indexed="81"/>
            <rFont val="Tahoma"/>
            <family val="2"/>
          </rPr>
          <t xml:space="preserve">Shop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붙어서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대량으로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나온다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B1" authorId="0" shapeId="0" xr:uid="{80D351C3-1ED5-49FB-A2D5-4A857BE34037}">
      <text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최대값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적어두고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넘기면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치트로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간주된다
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한다
</t>
        </r>
        <r>
          <rPr>
            <sz val="9"/>
            <color indexed="81"/>
            <rFont val="Tahoma"/>
            <family val="2"/>
          </rPr>
          <t xml:space="preserve">DropProcess.cs 97 </t>
        </r>
        <r>
          <rPr>
            <sz val="9"/>
            <color indexed="81"/>
            <rFont val="돋움"/>
            <family val="3"/>
            <charset val="129"/>
          </rPr>
          <t>라인</t>
        </r>
        <r>
          <rPr>
            <sz val="9"/>
            <color indexed="81"/>
            <rFont val="Tahoma"/>
            <family val="2"/>
          </rPr>
          <t xml:space="preserve">
if (weight &gt; </t>
        </r>
        <r>
          <rPr>
            <sz val="9"/>
            <color indexed="81"/>
            <rFont val="돋움"/>
            <family val="3"/>
            <charset val="129"/>
          </rPr>
          <t>맥스값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  <r>
          <rPr>
            <sz val="9"/>
            <color indexed="81"/>
            <rFont val="Tahoma"/>
            <family val="2"/>
          </rPr>
          <t xml:space="preserve">FindNotCharAdjustProb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D1" authorId="0" shapeId="0" xr:uid="{5D225D19-E8F8-4E5C-A7CF-EE37AA6B284B}">
      <text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코드에</t>
        </r>
        <r>
          <rPr>
            <sz val="9"/>
            <color indexed="81"/>
            <rFont val="Tahoma"/>
            <family val="2"/>
          </rPr>
          <t xml:space="preserve"> PP 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수량에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보정되는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적혀있다
가중치</t>
        </r>
        <r>
          <rPr>
            <sz val="9"/>
            <color indexed="81"/>
            <rFont val="Tahoma"/>
            <family val="2"/>
          </rPr>
          <t xml:space="preserve"> = </t>
        </r>
        <r>
          <rPr>
            <sz val="9"/>
            <color indexed="81"/>
            <rFont val="돋움"/>
            <family val="3"/>
            <charset val="129"/>
          </rPr>
          <t>보유</t>
        </r>
        <r>
          <rPr>
            <sz val="9"/>
            <color indexed="81"/>
            <rFont val="Tahoma"/>
            <family val="2"/>
          </rPr>
          <t xml:space="preserve"> PP </t>
        </r>
        <r>
          <rPr>
            <sz val="9"/>
            <color indexed="81"/>
            <rFont val="돋움"/>
            <family val="3"/>
            <charset val="129"/>
          </rPr>
          <t>맥스</t>
        </r>
        <r>
          <rPr>
            <sz val="9"/>
            <color indexed="81"/>
            <rFont val="Tahoma"/>
            <family val="2"/>
          </rPr>
          <t xml:space="preserve"> * </t>
        </r>
        <r>
          <rPr>
            <sz val="9"/>
            <color indexed="81"/>
            <rFont val="돋움"/>
            <family val="3"/>
            <charset val="129"/>
          </rPr>
          <t>보정배율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각자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값
</t>
        </r>
        <r>
          <rPr>
            <sz val="9"/>
            <color indexed="81"/>
            <rFont val="Tahoma"/>
            <family val="2"/>
          </rPr>
          <t xml:space="preserve">DropManager.cs 542 </t>
        </r>
        <r>
          <rPr>
            <sz val="9"/>
            <color indexed="81"/>
            <rFont val="돋움"/>
            <family val="3"/>
            <charset val="129"/>
          </rPr>
          <t xml:space="preserve">라인
</t>
        </r>
        <r>
          <rPr>
            <sz val="9"/>
            <color indexed="81"/>
            <rFont val="Tahoma"/>
            <family val="2"/>
          </rPr>
          <t xml:space="preserve">const float _maxPowerPointRate = 1.5f;
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sharedStrings.xml><?xml version="1.0" encoding="utf-8"?>
<sst xmlns="http://schemas.openxmlformats.org/spreadsheetml/2006/main" count="451" uniqueCount="167">
  <si>
    <t>dropId|String</t>
    <phoneticPr fontId="1" type="noConversion"/>
  </si>
  <si>
    <t>subValue|String!</t>
    <phoneticPr fontId="1" type="noConversion"/>
  </si>
  <si>
    <t>probability|float!</t>
    <phoneticPr fontId="1" type="noConversion"/>
  </si>
  <si>
    <t>minValue|float!</t>
    <phoneticPr fontId="1" type="noConversion"/>
  </si>
  <si>
    <t>maxValue|float!</t>
    <phoneticPr fontId="1" type="noConversion"/>
  </si>
  <si>
    <t>dropEnum</t>
    <phoneticPr fontId="1" type="noConversion"/>
  </si>
  <si>
    <t>dropEnum_Verify</t>
    <phoneticPr fontId="1" type="noConversion"/>
  </si>
  <si>
    <t>value</t>
  </si>
  <si>
    <t>dropEnum_List</t>
    <phoneticPr fontId="1" type="noConversion"/>
  </si>
  <si>
    <t>Exp</t>
  </si>
  <si>
    <t>Gold</t>
  </si>
  <si>
    <t>LevelPack</t>
  </si>
  <si>
    <t>Heart</t>
  </si>
  <si>
    <t>Gacha</t>
  </si>
  <si>
    <t>Ultimate</t>
  </si>
  <si>
    <t>dropEnum_1</t>
    <phoneticPr fontId="1" type="noConversion"/>
  </si>
  <si>
    <t>subValue_1</t>
    <phoneticPr fontId="1" type="noConversion"/>
  </si>
  <si>
    <t>probability_1</t>
    <phoneticPr fontId="1" type="noConversion"/>
  </si>
  <si>
    <t>minValue_1</t>
    <phoneticPr fontId="1" type="noConversion"/>
  </si>
  <si>
    <t>maxValue_1</t>
    <phoneticPr fontId="1" type="noConversion"/>
  </si>
  <si>
    <t>dropEnum_2</t>
  </si>
  <si>
    <t>subValue_2</t>
  </si>
  <si>
    <t>probability_2</t>
  </si>
  <si>
    <t>minValue_2</t>
  </si>
  <si>
    <t>maxValue_2</t>
  </si>
  <si>
    <t>dropEnum_3</t>
  </si>
  <si>
    <t>subValue_3</t>
  </si>
  <si>
    <t>probability_3</t>
  </si>
  <si>
    <t>minValue_3</t>
  </si>
  <si>
    <t>maxValue_3</t>
  </si>
  <si>
    <t>dropEnum_4</t>
  </si>
  <si>
    <t>subValue_4</t>
  </si>
  <si>
    <t>probability_4</t>
  </si>
  <si>
    <t>minValue_4</t>
  </si>
  <si>
    <t>maxValue_4</t>
  </si>
  <si>
    <t>드랍설명참고</t>
    <phoneticPr fontId="1" type="noConversion"/>
  </si>
  <si>
    <t>dropEnum_5</t>
  </si>
  <si>
    <t>subValue_5</t>
  </si>
  <si>
    <t>probability_5</t>
  </si>
  <si>
    <t>minValue_5</t>
  </si>
  <si>
    <t>maxValue_5</t>
  </si>
  <si>
    <t>dropEnum_6</t>
  </si>
  <si>
    <t>subValue_6</t>
  </si>
  <si>
    <t>probability_6</t>
  </si>
  <si>
    <t>minValue_6</t>
  </si>
  <si>
    <t>maxValue_6</t>
  </si>
  <si>
    <t>dropEnum_7</t>
  </si>
  <si>
    <t>subValue_7</t>
  </si>
  <si>
    <t>probability_7</t>
  </si>
  <si>
    <t>minValue_7</t>
  </si>
  <si>
    <t>maxValue_7</t>
  </si>
  <si>
    <t>dropEnum_8</t>
  </si>
  <si>
    <t>subValue_8</t>
  </si>
  <si>
    <t>probability_8</t>
  </si>
  <si>
    <t>minValue_8</t>
  </si>
  <si>
    <t>maxValue_8</t>
  </si>
  <si>
    <t>dropEnum_9</t>
  </si>
  <si>
    <t>subValue_9</t>
  </si>
  <si>
    <t>probability_9</t>
  </si>
  <si>
    <t>minValue_9</t>
  </si>
  <si>
    <t>maxValue_9</t>
  </si>
  <si>
    <t>subValue검증</t>
    <phoneticPr fontId="1" type="noConversion"/>
  </si>
  <si>
    <t>dropEnum|Int!</t>
    <phoneticPr fontId="1" type="noConversion"/>
  </si>
  <si>
    <t>LevelPack</t>
    <phoneticPr fontId="1" type="noConversion"/>
  </si>
  <si>
    <t>잔몹</t>
    <phoneticPr fontId="1" type="noConversion"/>
  </si>
  <si>
    <t>중보</t>
    <phoneticPr fontId="1" type="noConversion"/>
  </si>
  <si>
    <t>최종보스</t>
    <phoneticPr fontId="1" type="noConversion"/>
  </si>
  <si>
    <t>Seal</t>
    <phoneticPr fontId="1" type="noConversion"/>
  </si>
  <si>
    <t>규칙</t>
    <phoneticPr fontId="1" type="noConversion"/>
  </si>
  <si>
    <t>3챕터에서는 전부 드랍된다</t>
    <phoneticPr fontId="1" type="noConversion"/>
  </si>
  <si>
    <t>0챕터에서는 인장이 드랍되지 않는다</t>
    <phoneticPr fontId="1" type="noConversion"/>
  </si>
  <si>
    <t>7챕터 보스 전투들에서는 인장이 보스당 1개 드랍된다</t>
    <phoneticPr fontId="1" type="noConversion"/>
  </si>
  <si>
    <t>체험용스위벨</t>
    <phoneticPr fontId="1" type="noConversion"/>
  </si>
  <si>
    <t>0~1챕터에서는 무기가 드랍되지 않는다</t>
    <phoneticPr fontId="1" type="noConversion"/>
  </si>
  <si>
    <t>2-10 첫 전투에서는 도끼 1단계가 드랍된다</t>
    <phoneticPr fontId="1" type="noConversion"/>
  </si>
  <si>
    <t>e</t>
  </si>
  <si>
    <t>e</t>
    <phoneticPr fontId="1" type="noConversion"/>
  </si>
  <si>
    <t>Origin</t>
    <phoneticPr fontId="1" type="noConversion"/>
  </si>
  <si>
    <t>accumulateMin|Int</t>
  </si>
  <si>
    <t>adjustProb|Float</t>
    <phoneticPr fontId="1" type="noConversion"/>
  </si>
  <si>
    <t>장비1상자</t>
    <phoneticPr fontId="1" type="noConversion"/>
  </si>
  <si>
    <t>Gacha</t>
    <phoneticPr fontId="1" type="noConversion"/>
  </si>
  <si>
    <t>g</t>
    <phoneticPr fontId="1" type="noConversion"/>
  </si>
  <si>
    <t>Wkdql</t>
    <phoneticPr fontId="1" type="noConversion"/>
  </si>
  <si>
    <t>Wkdwkdql</t>
    <phoneticPr fontId="1" type="noConversion"/>
  </si>
  <si>
    <t>장비8상자</t>
    <phoneticPr fontId="1" type="noConversion"/>
  </si>
  <si>
    <t>Zoflr</t>
    <phoneticPr fontId="1" type="noConversion"/>
  </si>
  <si>
    <t>캐릭1오리진</t>
    <phoneticPr fontId="1" type="noConversion"/>
  </si>
  <si>
    <t>Gold</t>
    <phoneticPr fontId="1" type="noConversion"/>
  </si>
  <si>
    <t>Zoflrflr</t>
    <phoneticPr fontId="1" type="noConversion"/>
  </si>
  <si>
    <t>Diamond</t>
  </si>
  <si>
    <t>Diamond</t>
    <phoneticPr fontId="1" type="noConversion"/>
  </si>
  <si>
    <t>Origin</t>
  </si>
  <si>
    <t>PowerPoint</t>
  </si>
  <si>
    <t>PowerPoint</t>
    <phoneticPr fontId="1" type="noConversion"/>
  </si>
  <si>
    <t>s</t>
    <phoneticPr fontId="1" type="noConversion"/>
  </si>
  <si>
    <t>PP 맥스에 곱할 가중치</t>
    <phoneticPr fontId="1" type="noConversion"/>
  </si>
  <si>
    <t>항목</t>
    <phoneticPr fontId="1" type="noConversion"/>
  </si>
  <si>
    <t>맥스</t>
    <phoneticPr fontId="1" type="noConversion"/>
  </si>
  <si>
    <t>제로</t>
    <phoneticPr fontId="1" type="noConversion"/>
  </si>
  <si>
    <t>가중치</t>
    <phoneticPr fontId="1" type="noConversion"/>
  </si>
  <si>
    <t>확률</t>
    <phoneticPr fontId="1" type="noConversion"/>
  </si>
  <si>
    <t>캐릭상자</t>
    <phoneticPr fontId="1" type="noConversion"/>
  </si>
  <si>
    <t>연출용 골드</t>
    <phoneticPr fontId="1" type="noConversion"/>
  </si>
  <si>
    <t>ShopGold</t>
    <phoneticPr fontId="1" type="noConversion"/>
  </si>
  <si>
    <t>ShopDiamond</t>
    <phoneticPr fontId="1" type="noConversion"/>
  </si>
  <si>
    <t>연출용 다이아</t>
    <phoneticPr fontId="1" type="noConversion"/>
  </si>
  <si>
    <t>ShopGoldDia</t>
    <phoneticPr fontId="1" type="noConversion"/>
  </si>
  <si>
    <t>연출용 다이아&amp;골드</t>
    <phoneticPr fontId="1" type="noConversion"/>
  </si>
  <si>
    <t>전설장비2상자</t>
    <phoneticPr fontId="1" type="noConversion"/>
  </si>
  <si>
    <t>Wjstjfwkdqll</t>
    <phoneticPr fontId="1" type="noConversion"/>
  </si>
  <si>
    <t>o</t>
    <phoneticPr fontId="1" type="noConversion"/>
  </si>
  <si>
    <t>Wjstjfwkdqlm</t>
    <phoneticPr fontId="1" type="noConversion"/>
  </si>
  <si>
    <t>Wjstjfwkdqln</t>
    <phoneticPr fontId="1" type="noConversion"/>
  </si>
  <si>
    <t>Wjstjfwkdqlo</t>
    <phoneticPr fontId="1" type="noConversion"/>
  </si>
  <si>
    <t>Wjstjfwkdqlp</t>
    <phoneticPr fontId="1" type="noConversion"/>
  </si>
  <si>
    <t>Wjstjfwkdqlq</t>
    <phoneticPr fontId="1" type="noConversion"/>
  </si>
  <si>
    <t>전설장비3상자</t>
  </si>
  <si>
    <t>전설장비4상자</t>
  </si>
  <si>
    <t>전설장비5상자</t>
  </si>
  <si>
    <t>전설장비6상자</t>
  </si>
  <si>
    <t>전설장비7상자</t>
  </si>
  <si>
    <t>DailyDiamond</t>
    <phoneticPr fontId="1" type="noConversion"/>
  </si>
  <si>
    <t>연출용 매일 다이아</t>
    <phoneticPr fontId="1" type="noConversion"/>
  </si>
  <si>
    <t>Zoflredlfqks</t>
    <phoneticPr fontId="1" type="noConversion"/>
  </si>
  <si>
    <t>Zoflrduddnd</t>
    <phoneticPr fontId="1" type="noConversion"/>
  </si>
  <si>
    <t>캐릭 일반등급</t>
    <phoneticPr fontId="1" type="noConversion"/>
  </si>
  <si>
    <t>캐릭 영웅등급</t>
    <phoneticPr fontId="1" type="noConversion"/>
  </si>
  <si>
    <t>l</t>
    <phoneticPr fontId="1" type="noConversion"/>
  </si>
  <si>
    <t>u</t>
    <phoneticPr fontId="1" type="noConversion"/>
  </si>
  <si>
    <t>챕터</t>
    <phoneticPr fontId="1" type="noConversion"/>
  </si>
  <si>
    <t>평균</t>
    <phoneticPr fontId="1" type="noConversion"/>
  </si>
  <si>
    <t>증가량</t>
    <phoneticPr fontId="1" type="noConversion"/>
  </si>
  <si>
    <t>표준몹수</t>
    <phoneticPr fontId="1" type="noConversion"/>
  </si>
  <si>
    <t>개별</t>
    <phoneticPr fontId="1" type="noConversion"/>
  </si>
  <si>
    <t>민</t>
    <phoneticPr fontId="1" type="noConversion"/>
  </si>
  <si>
    <t>소수점처리민</t>
    <phoneticPr fontId="1" type="noConversion"/>
  </si>
  <si>
    <t>소수점처리맥스</t>
    <phoneticPr fontId="1" type="noConversion"/>
  </si>
  <si>
    <t>평균검증</t>
    <phoneticPr fontId="1" type="noConversion"/>
  </si>
  <si>
    <t>얻을 수 없는값</t>
    <phoneticPr fontId="1" type="noConversion"/>
  </si>
  <si>
    <t>값연결</t>
    <phoneticPr fontId="1" type="noConversion"/>
  </si>
  <si>
    <t>Jason화</t>
    <phoneticPr fontId="1" type="noConversion"/>
  </si>
  <si>
    <t>최종 Jason</t>
    <phoneticPr fontId="1" type="noConversion"/>
  </si>
  <si>
    <t>튜토예외</t>
    <phoneticPr fontId="1" type="noConversion"/>
  </si>
  <si>
    <t>획득평균</t>
    <phoneticPr fontId="1" type="noConversion"/>
  </si>
  <si>
    <t>Jason</t>
    <phoneticPr fontId="1" type="noConversion"/>
  </si>
  <si>
    <t>chpMxGo</t>
  </si>
  <si>
    <t>장비 희귀등급</t>
    <phoneticPr fontId="1" type="noConversion"/>
  </si>
  <si>
    <t>장비 영웅등급</t>
    <phoneticPr fontId="1" type="noConversion"/>
  </si>
  <si>
    <t>장비 에픽등급</t>
    <phoneticPr fontId="1" type="noConversion"/>
  </si>
  <si>
    <t>n</t>
    <phoneticPr fontId="1" type="noConversion"/>
  </si>
  <si>
    <t>j</t>
    <phoneticPr fontId="1" type="noConversion"/>
  </si>
  <si>
    <t>q</t>
    <phoneticPr fontId="1" type="noConversion"/>
  </si>
  <si>
    <t>Dnvuswkdqlu</t>
    <phoneticPr fontId="1" type="noConversion"/>
  </si>
  <si>
    <t>Dnvuswkdqlv</t>
    <phoneticPr fontId="1" type="noConversion"/>
  </si>
  <si>
    <t>Dnvuswkdqlw</t>
    <phoneticPr fontId="1" type="noConversion"/>
  </si>
  <si>
    <t>오리진대형</t>
    <phoneticPr fontId="1" type="noConversion"/>
  </si>
  <si>
    <t>Zozoflr</t>
    <phoneticPr fontId="1" type="noConversion"/>
  </si>
  <si>
    <t>노드워장비1상자</t>
    <phoneticPr fontId="1" type="noConversion"/>
  </si>
  <si>
    <t>노드워장비2상자</t>
    <phoneticPr fontId="1" type="noConversion"/>
  </si>
  <si>
    <t>노드워장비3상자</t>
    <phoneticPr fontId="1" type="noConversion"/>
  </si>
  <si>
    <t>노드워장비4상자</t>
    <phoneticPr fontId="1" type="noConversion"/>
  </si>
  <si>
    <t>Shemwkdt</t>
    <phoneticPr fontId="1" type="noConversion"/>
  </si>
  <si>
    <t>Shemwkdu</t>
    <phoneticPr fontId="1" type="noConversion"/>
  </si>
  <si>
    <t>Shemwkdv</t>
    <phoneticPr fontId="1" type="noConversion"/>
  </si>
  <si>
    <t>Shemwkdw</t>
    <phoneticPr fontId="1" type="noConversion"/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</si>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</sst>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C0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right" vertical="center"/>
    </xf>
    <xf numFmtId="0" fontId="0" fillId="3" borderId="0" xfId="0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4" fillId="2" borderId="0" xfId="0" applyFont="1" applyFill="1" applyAlignment="1">
      <alignment horizontal="right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BS4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3" sqref="A23"/>
    </sheetView>
  </sheetViews>
  <sheetFormatPr defaultRowHeight="16.5" outlineLevelCol="1"/>
  <cols>
    <col min="1" max="1" width="13.5" customWidth="1"/>
    <col min="2" max="2" width="14" hidden="1" customWidth="1" outlineLevel="1"/>
    <col min="3" max="3" width="51.625" hidden="1" customWidth="1" outlineLevel="1"/>
    <col min="4" max="4" width="15.875" customWidth="1" collapsed="1"/>
    <col min="5" max="8" width="18.25" customWidth="1"/>
    <col min="9" max="9" width="10.75" style="2" hidden="1" customWidth="1" outlineLevel="1"/>
    <col min="10" max="10" width="10.75" hidden="1" customWidth="1" outlineLevel="1"/>
    <col min="11" max="11" width="10.75" style="4" hidden="1" customWidth="1" outlineLevel="1"/>
    <col min="12" max="14" width="10.75" hidden="1" customWidth="1" outlineLevel="1"/>
    <col min="15" max="15" width="10.75" style="2" hidden="1" customWidth="1" outlineLevel="1"/>
    <col min="16" max="16" width="10.75" hidden="1" customWidth="1" outlineLevel="1"/>
    <col min="17" max="17" width="10.75" style="4" hidden="1" customWidth="1" outlineLevel="1"/>
    <col min="18" max="20" width="10.75" hidden="1" customWidth="1" outlineLevel="1"/>
    <col min="21" max="21" width="10.75" style="2" hidden="1" customWidth="1" outlineLevel="1"/>
    <col min="22" max="22" width="10.75" hidden="1" customWidth="1" outlineLevel="1"/>
    <col min="23" max="23" width="10.75" style="4" hidden="1" customWidth="1" outlineLevel="1"/>
    <col min="24" max="26" width="10.75" hidden="1" customWidth="1" outlineLevel="1"/>
    <col min="27" max="27" width="10.75" style="2" hidden="1" customWidth="1" outlineLevel="1"/>
    <col min="28" max="28" width="10.75" hidden="1" customWidth="1" outlineLevel="1"/>
    <col min="29" max="29" width="10.75" style="4" hidden="1" customWidth="1" outlineLevel="1"/>
    <col min="30" max="32" width="10.75" hidden="1" customWidth="1" outlineLevel="1"/>
    <col min="33" max="33" width="10.75" style="2" hidden="1" customWidth="1" outlineLevel="1"/>
    <col min="34" max="34" width="10.75" hidden="1" customWidth="1" outlineLevel="1"/>
    <col min="35" max="35" width="10.75" style="4" hidden="1" customWidth="1" outlineLevel="1"/>
    <col min="36" max="38" width="10.75" hidden="1" customWidth="1" outlineLevel="1"/>
    <col min="39" max="39" width="10.75" style="2" hidden="1" customWidth="1" outlineLevel="1"/>
    <col min="40" max="40" width="10.75" hidden="1" customWidth="1" outlineLevel="1"/>
    <col min="41" max="41" width="10.75" style="4" hidden="1" customWidth="1" outlineLevel="1"/>
    <col min="42" max="44" width="10.75" hidden="1" customWidth="1" outlineLevel="1"/>
    <col min="45" max="45" width="10.75" style="2" hidden="1" customWidth="1" outlineLevel="1"/>
    <col min="46" max="46" width="10.75" hidden="1" customWidth="1" outlineLevel="1"/>
    <col min="47" max="47" width="10.75" style="4" hidden="1" customWidth="1" outlineLevel="1"/>
    <col min="48" max="50" width="10.75" hidden="1" customWidth="1" outlineLevel="1"/>
    <col min="51" max="51" width="10.75" style="2" hidden="1" customWidth="1" outlineLevel="1"/>
    <col min="52" max="52" width="10.75" hidden="1" customWidth="1" outlineLevel="1"/>
    <col min="53" max="53" width="10.75" style="4" hidden="1" customWidth="1" outlineLevel="1"/>
    <col min="54" max="56" width="10.75" hidden="1" customWidth="1" outlineLevel="1"/>
    <col min="57" max="57" width="10.75" style="2" hidden="1" customWidth="1" outlineLevel="1"/>
    <col min="58" max="58" width="10.75" hidden="1" customWidth="1" outlineLevel="1"/>
    <col min="59" max="59" width="10.75" style="4" hidden="1" customWidth="1" outlineLevel="1"/>
    <col min="60" max="62" width="10.75" hidden="1" customWidth="1" outlineLevel="1"/>
    <col min="63" max="63" width="9" collapsed="1"/>
    <col min="64" max="64" width="9" hidden="1" customWidth="1" outlineLevel="1"/>
    <col min="65" max="65" width="9" collapsed="1"/>
    <col min="66" max="68" width="9" hidden="1" customWidth="1" outlineLevel="1"/>
    <col min="69" max="69" width="9" collapsed="1"/>
    <col min="70" max="70" width="9" hidden="1" customWidth="1" outlineLevel="1"/>
    <col min="71" max="71" width="9" collapsed="1"/>
  </cols>
  <sheetData>
    <row r="1" spans="1:70" ht="27" customHeight="1">
      <c r="A1" t="s">
        <v>0</v>
      </c>
      <c r="B1" t="s">
        <v>35</v>
      </c>
      <c r="C1" t="s">
        <v>5</v>
      </c>
      <c r="D1" t="s">
        <v>62</v>
      </c>
      <c r="E1" t="s">
        <v>1</v>
      </c>
      <c r="F1" t="s">
        <v>2</v>
      </c>
      <c r="G1" t="s">
        <v>3</v>
      </c>
      <c r="H1" t="s">
        <v>4</v>
      </c>
      <c r="I1" s="2" t="s">
        <v>15</v>
      </c>
      <c r="J1" t="s">
        <v>16</v>
      </c>
      <c r="K1" s="4" t="s">
        <v>61</v>
      </c>
      <c r="L1" t="s">
        <v>17</v>
      </c>
      <c r="M1" s="5" t="s">
        <v>18</v>
      </c>
      <c r="N1" s="6" t="s">
        <v>19</v>
      </c>
      <c r="O1" s="2" t="s">
        <v>20</v>
      </c>
      <c r="P1" t="s">
        <v>21</v>
      </c>
      <c r="Q1" s="4" t="s">
        <v>61</v>
      </c>
      <c r="R1" t="s">
        <v>22</v>
      </c>
      <c r="S1" t="s">
        <v>23</v>
      </c>
      <c r="T1" t="s">
        <v>24</v>
      </c>
      <c r="U1" s="2" t="s">
        <v>25</v>
      </c>
      <c r="V1" t="s">
        <v>26</v>
      </c>
      <c r="W1" s="4" t="s">
        <v>61</v>
      </c>
      <c r="X1" t="s">
        <v>27</v>
      </c>
      <c r="Y1" t="s">
        <v>28</v>
      </c>
      <c r="Z1" t="s">
        <v>29</v>
      </c>
      <c r="AA1" s="2" t="s">
        <v>30</v>
      </c>
      <c r="AB1" t="s">
        <v>31</v>
      </c>
      <c r="AC1" s="4" t="s">
        <v>61</v>
      </c>
      <c r="AD1" t="s">
        <v>32</v>
      </c>
      <c r="AE1" t="s">
        <v>33</v>
      </c>
      <c r="AF1" t="s">
        <v>34</v>
      </c>
      <c r="AG1" s="2" t="s">
        <v>36</v>
      </c>
      <c r="AH1" t="s">
        <v>37</v>
      </c>
      <c r="AI1" s="4" t="s">
        <v>61</v>
      </c>
      <c r="AJ1" t="s">
        <v>38</v>
      </c>
      <c r="AK1" t="s">
        <v>39</v>
      </c>
      <c r="AL1" t="s">
        <v>40</v>
      </c>
      <c r="AM1" s="2" t="s">
        <v>41</v>
      </c>
      <c r="AN1" t="s">
        <v>42</v>
      </c>
      <c r="AO1" s="4" t="s">
        <v>61</v>
      </c>
      <c r="AP1" t="s">
        <v>43</v>
      </c>
      <c r="AQ1" t="s">
        <v>44</v>
      </c>
      <c r="AR1" t="s">
        <v>45</v>
      </c>
      <c r="AS1" s="2" t="s">
        <v>46</v>
      </c>
      <c r="AT1" t="s">
        <v>47</v>
      </c>
      <c r="AU1" s="4" t="s">
        <v>61</v>
      </c>
      <c r="AV1" t="s">
        <v>48</v>
      </c>
      <c r="AW1" t="s">
        <v>49</v>
      </c>
      <c r="AX1" t="s">
        <v>50</v>
      </c>
      <c r="AY1" s="2" t="s">
        <v>51</v>
      </c>
      <c r="AZ1" t="s">
        <v>52</v>
      </c>
      <c r="BA1" s="4" t="s">
        <v>61</v>
      </c>
      <c r="BB1" t="s">
        <v>53</v>
      </c>
      <c r="BC1" t="s">
        <v>54</v>
      </c>
      <c r="BD1" t="s">
        <v>55</v>
      </c>
      <c r="BE1" s="2" t="s">
        <v>56</v>
      </c>
      <c r="BF1" t="s">
        <v>57</v>
      </c>
      <c r="BG1" s="4" t="s">
        <v>61</v>
      </c>
      <c r="BH1" t="s">
        <v>58</v>
      </c>
      <c r="BI1" t="s">
        <v>59</v>
      </c>
      <c r="BJ1" t="s">
        <v>60</v>
      </c>
      <c r="BL1" t="s">
        <v>6</v>
      </c>
      <c r="BN1" t="s">
        <v>8</v>
      </c>
      <c r="BO1" t="s">
        <v>7</v>
      </c>
      <c r="BP1" t="str">
        <f ca="1">IF(OR(OFFSET(BP1,1,0)&lt;OFFSET(BP1,2,0),OFFSET(BP1,2,0)&lt;OFFSET(BP1,3,0),
OFFSET(BP1,3,0)&lt;OFFSET(BP1,4,0),OFFSET(BP1,4,0)&lt;OFFSET(BP1,5,0),
OFFSET(BP1,5,0)&lt;OFFSET(BP1,6,0),OFFSET(BP1,6,0)&lt;OFFSET(BP1,7,0),
OFFSET(BP1,7,0)&lt;OFFSET(BP1,8,0),OFFSET(BP1,8,0)&lt;OFFSET(BP1,9,0),
OFFSET(BP1,9,0)&lt;OFFSET(BP1,10,0),OFFSET(BP1,10,0)&lt;OFFSET(BP1,11,0),
OFFSET(BP1,11,0)&lt;OFFSET(BP1,12,0),OFFSET(BP1,12,0)&lt;OFFSET(BP1,13,0),
OFFSET(BP1,13,0)&lt;OFFSET(BP1,14,0),OFFSET(BP1,14,0)&lt;OFFSET(BP1,15,0),
OFFSET(BP1,15,0)&lt;OFFSET(BP1,16,0),OFFSET(BP1,16,0)&lt;OFFSET(BP1,17,0),
OFFSET(BP1,17,0)&lt;OFFSET(BP1,18,0),OFFSET(BP1,18,0)&lt;OFFSET(BP1,19,0),
OFFSET(BP1,19,0)&lt;OFFSET(BP1,20,0),OFFSET(BP1,20,0)&lt;OFFSET(BP1,21,0),
OFFSET(BP1,21,0)&lt;OFFSET(BP1,22,0),OFFSET(BP1,22,0)&lt;OFFSET(BP1,23,0),
OFFSET(BP1,23,0)&lt;OFFSET(BP1,24,0),OFFSET(BP1,24,0)&lt;OFFSET(BP1,25,0),
OFFSET(BP1,25,0)&lt;OFFSET(BP1,26,0),OFFSET(BP1,26,0)&lt;OFFSET(BP1,27,0),
OFFSET(BP1,27,0)&lt;OFFSET(BP1,28,0),OFFSET(BP1,28,0)&lt;OFFSET(BP1,29,0),
OFFSET(BP1,29,0)&lt;OFFSET(BP1,30,0),OFFSET(BP1,30,0)&lt;OFFSET(BP1,31,0),
OFFSET(BP1,31,0)&lt;OFFSET(BP1,32,0),OFFSET(BP1,32,0)&lt;OFFSET(BP1,33,0),
OFFSET(BP1,33,0)&lt;OFFSET(BP1,34,0),OFFSET(BP1,34,0)&lt;OFFSET(BP1,35,0),
OFFSET(BP1,35,0)&lt;OFFSET(BP1,36,0),OFFSET(BP1,36,0)&lt;OFFSET(BP1,37,0),
OFFSET(BP1,37,0)&lt;OFFSET(BP1,38,0),OFFSET(BP1,38,0)&lt;OFFSET(BP1,39,0),
OFFSET(BP1,39,0)&lt;OFFSET(BP1,40,0),OFFSET(BP1,40,0)&lt;OFFSET(BP1,41,0),
OFFSET(BP1,41,0)&lt;OFFSET(BP1,42,0),OFFSET(BP1,42,0)&lt;OFFSET(BP1,43,0),
OFFSET(BP1,43,0)&lt;OFFSET(BP1,44,0),OFFSET(BP1,44,0)&lt;OFFSET(BP1,45,0),
OFFSET(BP1,45,0)&lt;OFFSET(BP1,46,0),OFFSET(BP1,46,0)&lt;OFFSET(BP1,47,0),
OFFSET(BP1,47,0)&lt;OFFSET(BP1,48,0),OFFSET(BP1,48,0)&lt;OFFSET(BP1,49,0),
OFFSET(BP1,49,0)&lt;OFFSET(BP1,50,0)),"내림차순 정렬할 것","len")</f>
        <v>len</v>
      </c>
    </row>
    <row r="2" spans="1:70">
      <c r="A2">
        <v>9752476</v>
      </c>
      <c r="B2" t="s">
        <v>72</v>
      </c>
      <c r="C2" t="str">
        <f t="shared" ref="C2" si="0">IF(ISBLANK(I2),"",I2)
&amp;IF(ISBLANK(O2),"",", "&amp;O2)
&amp;IF(ISBLANK(U2),"",", "&amp;U2)
&amp;IF(ISBLANK(AA2),"",", "&amp;AA2)
&amp;IF(ISBLANK(AG2),"",", "&amp;AG2)
&amp;IF(ISBLANK(AM2),"",", "&amp;AM2)
&amp;IF(ISBLANK(AS2),"",", "&amp;AS2)
&amp;IF(ISBLANK(AY2),"",", "&amp;AY2)
&amp;IF(ISBLANK(BE2),"",", "&amp;BE2)</f>
        <v>Ultimate</v>
      </c>
      <c r="D2" s="1" t="str">
        <f t="shared" ref="D2:D28" ca="1" si="1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SUBSTITUTE(SUBSTITUTE(SUBSTITUTE(SUBSTITUTE(SUBSTITUTE(SUBSTITUTE(SUBSTITUTE(SUBSTITUTE(SUBSTITUTE(SUBSTITUTE(C2,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6</v>
      </c>
      <c r="E2" s="1" t="str">
        <f t="shared" ref="E2" si="2">IF(ISBLANK(J2),"",J2)
&amp;IF(ISBLANK(O2),"",", "&amp;P2)
&amp;IF(ISBLANK(U2),"",", "&amp;V2)
&amp;IF(ISBLANK(AA2),"",", "&amp;AB2)
&amp;IF(ISBLANK(AG2),"",", "&amp;AH2)
&amp;IF(ISBLANK(AM2),"",", "&amp;AN2)
&amp;IF(ISBLANK(AS2),"",", "&amp;AT2)
&amp;IF(ISBLANK(AY2),"",", "&amp;AZ2)
&amp;IF(ISBLANK(BE2),"",", "&amp;BF2)</f>
        <v/>
      </c>
      <c r="F2" s="1" t="str">
        <f t="shared" ref="F2" si="3">IF(ISBLANK(L2),"",L2)
&amp;IF(ISBLANK(R2),"",", "&amp;R2)
&amp;IF(ISBLANK(X2),"",", "&amp;X2)
&amp;IF(ISBLANK(AD2),"",", "&amp;AD2)
&amp;IF(ISBLANK(AJ2),"",", "&amp;AJ2)
&amp;IF(ISBLANK(AP2),"",", "&amp;AP2)
&amp;IF(ISBLANK(AV2),"",", "&amp;AV2)
&amp;IF(ISBLANK(BB2),"",", "&amp;BB2)
&amp;IF(ISBLANK(BH2),"",", "&amp;BH2)</f>
        <v>1</v>
      </c>
      <c r="G2" s="1" t="str">
        <f t="shared" ref="G2" si="4">IF(ISBLANK(M2),"",M2)
&amp;IF(ISBLANK(S2),"",", "&amp;S2)
&amp;IF(ISBLANK(Y2),"",", "&amp;Y2)
&amp;IF(ISBLANK(AE2),"",", "&amp;AE2)
&amp;IF(ISBLANK(AK2),"",", "&amp;AK2)
&amp;IF(ISBLANK(AQ2),"",", "&amp;AQ2)
&amp;IF(ISBLANK(AW2),"",", "&amp;AW2)
&amp;IF(ISBLANK(BC2),"",", "&amp;BC2)
&amp;IF(ISBLANK(BI2),"",", "&amp;BI2)</f>
        <v>42</v>
      </c>
      <c r="H2" s="1" t="str">
        <f t="shared" ref="H2" si="5">IF(ISBLANK(N2),"",N2)
&amp;IF(ISBLANK(T2),"",", "&amp;T2)
&amp;IF(ISBLANK(Z2),"",", "&amp;Z2)
&amp;IF(ISBLANK(AF2),"",", "&amp;AF2)
&amp;IF(ISBLANK(AL2),"",", "&amp;AL2)
&amp;IF(ISBLANK(AR2),"",", "&amp;AR2)
&amp;IF(ISBLANK(AX2),"",", "&amp;AX2)
&amp;IF(ISBLANK(BD2),"",", "&amp;BD2)
&amp;IF(ISBLANK(BJ2),"",", "&amp;BJ2)</f>
        <v>42</v>
      </c>
      <c r="I2" s="3" t="s">
        <v>14</v>
      </c>
      <c r="K2" s="4" t="str">
        <f>IF(AND(OR(I2="Gacha",I2="Origin"),ISBLANK(J2)),"서브밸류 필요","")</f>
        <v/>
      </c>
      <c r="L2">
        <v>1</v>
      </c>
      <c r="M2">
        <v>42</v>
      </c>
      <c r="N2">
        <v>42</v>
      </c>
      <c r="O2" s="3"/>
      <c r="Q2" s="4" t="str">
        <f>IF(AND(OR(O2="Gacha",O2="Origin"),ISBLANK(P2)),"서브밸류 필요","")</f>
        <v/>
      </c>
      <c r="U2" s="3"/>
      <c r="W2" s="4" t="str">
        <f>IF(AND(OR(U2="Gacha",U2="Origin"),ISBLANK(V2)),"서브밸류 필요","")</f>
        <v/>
      </c>
      <c r="AA2" s="3"/>
      <c r="AC2" s="4" t="str">
        <f>IF(AND(OR(AA2="Gacha",AA2="Origin"),ISBLANK(AB2)),"서브밸류 필요","")</f>
        <v/>
      </c>
      <c r="AG2" s="3"/>
      <c r="AI2" s="4" t="str">
        <f>IF(AND(OR(AG2="Gacha",AG2="Origin"),ISBLANK(AH2)),"서브밸류 필요","")</f>
        <v/>
      </c>
      <c r="AM2" s="3"/>
      <c r="AO2" s="4" t="str">
        <f>IF(AND(OR(AM2="Gacha",AM2="Origin"),ISBLANK(AN2)),"서브밸류 필요","")</f>
        <v/>
      </c>
      <c r="AS2" s="3"/>
      <c r="AU2" s="4" t="str">
        <f>IF(AND(OR(AS2="Gacha",AS2="Origin"),ISBLANK(AT2)),"서브밸류 필요","")</f>
        <v/>
      </c>
      <c r="AY2" s="3"/>
      <c r="BA2" s="4" t="str">
        <f>IF(AND(OR(AY2="Gacha",AY2="Origin"),ISBLANK(AZ2)),"서브밸류 필요","")</f>
        <v/>
      </c>
      <c r="BE2" s="3"/>
      <c r="BG2" s="4" t="str">
        <f>IF(AND(OR(BE2="Gacha",BE2="Origin"),ISBLANK(BF2)),"서브밸류 필요","")</f>
        <v/>
      </c>
      <c r="BL2" t="s">
        <v>9</v>
      </c>
      <c r="BN2" t="s">
        <v>93</v>
      </c>
      <c r="BO2">
        <v>10</v>
      </c>
      <c r="BP2">
        <f t="shared" ref="BP2:BP11" si="6">LEN(BN2)</f>
        <v>10</v>
      </c>
      <c r="BR2" t="str">
        <f ca="1">IFERROR(HLOOKUP("내림차순 정렬할 것",$1:$1,1,0),"")</f>
        <v/>
      </c>
    </row>
    <row r="3" spans="1:70">
      <c r="A3">
        <v>1000</v>
      </c>
      <c r="B3" t="s">
        <v>64</v>
      </c>
      <c r="C3" t="str">
        <f t="shared" ref="C3" si="7">IF(ISBLANK(I3),"",I3)
&amp;IF(ISBLANK(O3),"",", "&amp;O3)
&amp;IF(ISBLANK(U3),"",", "&amp;U3)
&amp;IF(ISBLANK(AA3),"",", "&amp;AA3)
&amp;IF(ISBLANK(AG3),"",", "&amp;AG3)
&amp;IF(ISBLANK(AM3),"",", "&amp;AM3)
&amp;IF(ISBLANK(AS3),"",", "&amp;AS3)
&amp;IF(ISBLANK(AY3),"",", "&amp;AY3)
&amp;IF(ISBLANK(BE3),"",", "&amp;BE3)</f>
        <v>Gold, Exp, Heart</v>
      </c>
      <c r="D3" s="1" t="str">
        <f t="shared" ca="1" si="1"/>
        <v>2, 1, 4</v>
      </c>
      <c r="E3" s="1" t="str">
        <f t="shared" ref="E3" si="8">IF(ISBLANK(J3),"",J3)
&amp;IF(ISBLANK(O3),"",", "&amp;P3)
&amp;IF(ISBLANK(U3),"",", "&amp;V3)
&amp;IF(ISBLANK(AA3),"",", "&amp;AB3)
&amp;IF(ISBLANK(AG3),"",", "&amp;AH3)
&amp;IF(ISBLANK(AM3),"",", "&amp;AN3)
&amp;IF(ISBLANK(AS3),"",", "&amp;AT3)
&amp;IF(ISBLANK(AY3),"",", "&amp;AZ3)
&amp;IF(ISBLANK(BE3),"",", "&amp;BF3)</f>
        <v xml:space="preserve">, , </v>
      </c>
      <c r="F3" s="1" t="str">
        <f t="shared" ref="F3" si="9">IF(ISBLANK(L3),"",L3)
&amp;IF(ISBLANK(R3),"",", "&amp;R3)
&amp;IF(ISBLANK(X3),"",", "&amp;X3)
&amp;IF(ISBLANK(AD3),"",", "&amp;AD3)
&amp;IF(ISBLANK(AJ3),"",", "&amp;AJ3)
&amp;IF(ISBLANK(AP3),"",", "&amp;AP3)
&amp;IF(ISBLANK(AV3),"",", "&amp;AV3)
&amp;IF(ISBLANK(BB3),"",", "&amp;BB3)
&amp;IF(ISBLANK(BH3),"",", "&amp;BH3)</f>
        <v>1, 1, 0.075</v>
      </c>
      <c r="G3" s="1" t="str">
        <f t="shared" ref="G3" si="10">IF(ISBLANK(M3),"",M3)
&amp;IF(ISBLANK(S3),"",", "&amp;S3)
&amp;IF(ISBLANK(Y3),"",", "&amp;Y3)
&amp;IF(ISBLANK(AE3),"",", "&amp;AE3)
&amp;IF(ISBLANK(AK3),"",", "&amp;AK3)
&amp;IF(ISBLANK(AQ3),"",", "&amp;AQ3)
&amp;IF(ISBLANK(AW3),"",", "&amp;AW3)
&amp;IF(ISBLANK(BC3),"",", "&amp;BC3)
&amp;IF(ISBLANK(BI3),"",", "&amp;BI3)</f>
        <v>0.015, 5, 1</v>
      </c>
      <c r="H3" s="1" t="str">
        <f t="shared" ref="H3" si="11">IF(ISBLANK(N3),"",N3)
&amp;IF(ISBLANK(T3),"",", "&amp;T3)
&amp;IF(ISBLANK(Z3),"",", "&amp;Z3)
&amp;IF(ISBLANK(AF3),"",", "&amp;AF3)
&amp;IF(ISBLANK(AL3),"",", "&amp;AL3)
&amp;IF(ISBLANK(AR3),"",", "&amp;AR3)
&amp;IF(ISBLANK(AX3),"",", "&amp;AX3)
&amp;IF(ISBLANK(BD3),"",", "&amp;BD3)
&amp;IF(ISBLANK(BJ3),"",", "&amp;BJ3)</f>
        <v>0.145, 5, 1</v>
      </c>
      <c r="I3" s="3" t="s">
        <v>10</v>
      </c>
      <c r="K3" s="4" t="str">
        <f t="shared" ref="K3:K28" si="12">IF(AND(OR(I3="Gacha",I3="Origin"),ISBLANK(J3)),"서브밸류 필요","")</f>
        <v/>
      </c>
      <c r="L3">
        <v>1</v>
      </c>
      <c r="M3">
        <v>1.4999999999999999E-2</v>
      </c>
      <c r="N3">
        <v>0.14499999999999999</v>
      </c>
      <c r="O3" s="3" t="s">
        <v>9</v>
      </c>
      <c r="Q3" s="4" t="str">
        <f t="shared" ref="Q3:Q29" si="13">IF(AND(OR(O3="Gacha",O3="Origin"),ISBLANK(P3)),"서브밸류 필요","")</f>
        <v/>
      </c>
      <c r="R3">
        <v>1</v>
      </c>
      <c r="S3">
        <v>5</v>
      </c>
      <c r="T3">
        <v>5</v>
      </c>
      <c r="U3" s="3" t="s">
        <v>12</v>
      </c>
      <c r="W3" s="4" t="str">
        <f t="shared" ref="W3:W29" si="14">IF(AND(OR(U3="Gacha",U3="Origin"),ISBLANK(V3)),"서브밸류 필요","")</f>
        <v/>
      </c>
      <c r="X3">
        <v>7.4999999999999997E-2</v>
      </c>
      <c r="Y3">
        <v>1</v>
      </c>
      <c r="Z3">
        <v>1</v>
      </c>
      <c r="AA3" s="3"/>
      <c r="AC3" s="4" t="str">
        <f t="shared" ref="AC3:AC29" si="15">IF(AND(OR(AA3="Gacha",AA3="Origin"),ISBLANK(AB3)),"서브밸류 필요","")</f>
        <v/>
      </c>
      <c r="AG3" s="3"/>
      <c r="AI3" s="4" t="str">
        <f t="shared" ref="AI3:AI39" si="16">IF(AND(OR(AG3="Gacha",AG3="Origin"),ISBLANK(AH3)),"서브밸류 필요","")</f>
        <v/>
      </c>
      <c r="AM3" s="3"/>
      <c r="AO3" s="4" t="str">
        <f t="shared" ref="AO3:AO39" si="17">IF(AND(OR(AM3="Gacha",AM3="Origin"),ISBLANK(AN3)),"서브밸류 필요","")</f>
        <v/>
      </c>
      <c r="AS3" s="3"/>
      <c r="AU3" s="4" t="str">
        <f t="shared" ref="AU3:AU39" si="18">IF(AND(OR(AS3="Gacha",AS3="Origin"),ISBLANK(AT3)),"서브밸류 필요","")</f>
        <v/>
      </c>
      <c r="AY3" s="3"/>
      <c r="BA3" s="4" t="str">
        <f t="shared" ref="BA3:BA39" si="19">IF(AND(OR(AY3="Gacha",AY3="Origin"),ISBLANK(AZ3)),"서브밸류 필요","")</f>
        <v/>
      </c>
      <c r="BE3" s="3"/>
      <c r="BG3" s="4" t="str">
        <f t="shared" ref="BG3:BG39" si="20">IF(AND(OR(BE3="Gacha",BE3="Origin"),ISBLANK(BF3)),"서브밸류 필요","")</f>
        <v/>
      </c>
      <c r="BL3" t="s">
        <v>10</v>
      </c>
      <c r="BN3" t="s">
        <v>11</v>
      </c>
      <c r="BO3">
        <v>3</v>
      </c>
      <c r="BP3">
        <f t="shared" si="6"/>
        <v>9</v>
      </c>
    </row>
    <row r="4" spans="1:70">
      <c r="A4">
        <v>1001</v>
      </c>
      <c r="C4" t="str">
        <f t="shared" ref="C4:C11" si="21">IF(ISBLANK(I4),"",I4)
&amp;IF(ISBLANK(O4),"",", "&amp;O4)
&amp;IF(ISBLANK(U4),"",", "&amp;U4)
&amp;IF(ISBLANK(AA4),"",", "&amp;AA4)
&amp;IF(ISBLANK(AG4),"",", "&amp;AG4)
&amp;IF(ISBLANK(AM4),"",", "&amp;AM4)
&amp;IF(ISBLANK(AS4),"",", "&amp;AS4)
&amp;IF(ISBLANK(AY4),"",", "&amp;AY4)
&amp;IF(ISBLANK(BE4),"",", "&amp;BE4)</f>
        <v>Gold, Exp, Heart</v>
      </c>
      <c r="D4" s="1" t="str">
        <f t="shared" ca="1" si="1"/>
        <v>2, 1, 4</v>
      </c>
      <c r="E4" s="1" t="str">
        <f t="shared" ref="E4:E11" si="22">IF(ISBLANK(J4),"",J4)
&amp;IF(ISBLANK(O4),"",", "&amp;P4)
&amp;IF(ISBLANK(U4),"",", "&amp;V4)
&amp;IF(ISBLANK(AA4),"",", "&amp;AB4)
&amp;IF(ISBLANK(AG4),"",", "&amp;AH4)
&amp;IF(ISBLANK(AM4),"",", "&amp;AN4)
&amp;IF(ISBLANK(AS4),"",", "&amp;AT4)
&amp;IF(ISBLANK(AY4),"",", "&amp;AZ4)
&amp;IF(ISBLANK(BE4),"",", "&amp;BF4)</f>
        <v xml:space="preserve">, , </v>
      </c>
      <c r="F4" s="1" t="str">
        <f t="shared" ref="F4:F11" si="23">IF(ISBLANK(L4),"",L4)
&amp;IF(ISBLANK(R4),"",", "&amp;R4)
&amp;IF(ISBLANK(X4),"",", "&amp;X4)
&amp;IF(ISBLANK(AD4),"",", "&amp;AD4)
&amp;IF(ISBLANK(AJ4),"",", "&amp;AJ4)
&amp;IF(ISBLANK(AP4),"",", "&amp;AP4)
&amp;IF(ISBLANK(AV4),"",", "&amp;AV4)
&amp;IF(ISBLANK(BB4),"",", "&amp;BB4)
&amp;IF(ISBLANK(BH4),"",", "&amp;BH4)</f>
        <v>1, 1, 0.075</v>
      </c>
      <c r="G4" s="1" t="str">
        <f t="shared" ref="G4:G11" si="24">IF(ISBLANK(M4),"",M4)
&amp;IF(ISBLANK(S4),"",", "&amp;S4)
&amp;IF(ISBLANK(Y4),"",", "&amp;Y4)
&amp;IF(ISBLANK(AE4),"",", "&amp;AE4)
&amp;IF(ISBLANK(AK4),"",", "&amp;AK4)
&amp;IF(ISBLANK(AQ4),"",", "&amp;AQ4)
&amp;IF(ISBLANK(AW4),"",", "&amp;AW4)
&amp;IF(ISBLANK(BC4),"",", "&amp;BC4)
&amp;IF(ISBLANK(BI4),"",", "&amp;BI4)</f>
        <v>0.05, 5, 1</v>
      </c>
      <c r="H4" s="1" t="str">
        <f t="shared" ref="H4:H11" si="25">IF(ISBLANK(N4),"",N4)
&amp;IF(ISBLANK(T4),"",", "&amp;T4)
&amp;IF(ISBLANK(Z4),"",", "&amp;Z4)
&amp;IF(ISBLANK(AF4),"",", "&amp;AF4)
&amp;IF(ISBLANK(AL4),"",", "&amp;AL4)
&amp;IF(ISBLANK(AR4),"",", "&amp;AR4)
&amp;IF(ISBLANK(AX4),"",", "&amp;AX4)
&amp;IF(ISBLANK(BD4),"",", "&amp;BD4)
&amp;IF(ISBLANK(BJ4),"",", "&amp;BJ4)</f>
        <v>0.65, 5, 1</v>
      </c>
      <c r="I4" s="3" t="s">
        <v>10</v>
      </c>
      <c r="K4" s="4" t="str">
        <f t="shared" si="12"/>
        <v/>
      </c>
      <c r="L4">
        <v>1</v>
      </c>
      <c r="M4">
        <v>4.9999999999999989E-2</v>
      </c>
      <c r="N4">
        <v>0.64999999999999991</v>
      </c>
      <c r="O4" s="3" t="s">
        <v>9</v>
      </c>
      <c r="Q4" s="4" t="str">
        <f t="shared" si="13"/>
        <v/>
      </c>
      <c r="R4">
        <v>1</v>
      </c>
      <c r="S4">
        <v>5</v>
      </c>
      <c r="T4">
        <v>5</v>
      </c>
      <c r="U4" s="3" t="s">
        <v>12</v>
      </c>
      <c r="W4" s="4" t="str">
        <f t="shared" si="14"/>
        <v/>
      </c>
      <c r="X4">
        <v>7.4999999999999997E-2</v>
      </c>
      <c r="Y4">
        <v>1</v>
      </c>
      <c r="Z4">
        <v>1</v>
      </c>
      <c r="AA4" s="3"/>
      <c r="AC4" s="4" t="str">
        <f t="shared" si="15"/>
        <v/>
      </c>
      <c r="AG4" s="3"/>
      <c r="AI4" s="4" t="str">
        <f t="shared" si="16"/>
        <v/>
      </c>
      <c r="AM4" s="3"/>
      <c r="AO4" s="4" t="str">
        <f t="shared" si="17"/>
        <v/>
      </c>
      <c r="AS4" s="3"/>
      <c r="AU4" s="4" t="str">
        <f t="shared" si="18"/>
        <v/>
      </c>
      <c r="AY4" s="3"/>
      <c r="BA4" s="4" t="str">
        <f t="shared" si="19"/>
        <v/>
      </c>
      <c r="BE4" s="3"/>
      <c r="BG4" s="4" t="str">
        <f t="shared" si="20"/>
        <v/>
      </c>
      <c r="BL4" t="s">
        <v>11</v>
      </c>
      <c r="BN4" t="s">
        <v>14</v>
      </c>
      <c r="BO4">
        <v>6</v>
      </c>
      <c r="BP4">
        <f t="shared" si="6"/>
        <v>8</v>
      </c>
    </row>
    <row r="5" spans="1:70">
      <c r="A5">
        <v>1002</v>
      </c>
      <c r="C5" t="str">
        <f t="shared" ref="C5:C10" si="26">IF(ISBLANK(I5),"",I5)
&amp;IF(ISBLANK(O5),"",", "&amp;O5)
&amp;IF(ISBLANK(U5),"",", "&amp;U5)
&amp;IF(ISBLANK(AA5),"",", "&amp;AA5)
&amp;IF(ISBLANK(AG5),"",", "&amp;AG5)
&amp;IF(ISBLANK(AM5),"",", "&amp;AM5)
&amp;IF(ISBLANK(AS5),"",", "&amp;AS5)
&amp;IF(ISBLANK(AY5),"",", "&amp;AY5)
&amp;IF(ISBLANK(BE5),"",", "&amp;BE5)</f>
        <v>Gold, Exp, Heart, Gacha</v>
      </c>
      <c r="D5" s="1" t="str">
        <f t="shared" ca="1" si="1"/>
        <v>2, 1, 4, 5</v>
      </c>
      <c r="E5" s="1" t="str">
        <f t="shared" ref="E5:E10" si="27">IF(ISBLANK(J5),"",J5)
&amp;IF(ISBLANK(O5),"",", "&amp;P5)
&amp;IF(ISBLANK(U5),"",", "&amp;V5)
&amp;IF(ISBLANK(AA5),"",", "&amp;AB5)
&amp;IF(ISBLANK(AG5),"",", "&amp;AH5)
&amp;IF(ISBLANK(AM5),"",", "&amp;AN5)
&amp;IF(ISBLANK(AS5),"",", "&amp;AT5)
&amp;IF(ISBLANK(AY5),"",", "&amp;AZ5)
&amp;IF(ISBLANK(BE5),"",", "&amp;BF5)</f>
        <v>, , , e</v>
      </c>
      <c r="F5" s="1" t="str">
        <f t="shared" ref="F5:F10" si="28">IF(ISBLANK(L5),"",L5)
&amp;IF(ISBLANK(R5),"",", "&amp;R5)
&amp;IF(ISBLANK(X5),"",", "&amp;X5)
&amp;IF(ISBLANK(AD5),"",", "&amp;AD5)
&amp;IF(ISBLANK(AJ5),"",", "&amp;AJ5)
&amp;IF(ISBLANK(AP5),"",", "&amp;AP5)
&amp;IF(ISBLANK(AV5),"",", "&amp;AV5)
&amp;IF(ISBLANK(BB5),"",", "&amp;BB5)
&amp;IF(ISBLANK(BH5),"",", "&amp;BH5)</f>
        <v>1, 1, 0.075, 0.001</v>
      </c>
      <c r="G5" s="1" t="str">
        <f t="shared" ref="G5:G10" si="29">IF(ISBLANK(M5),"",M5)
&amp;IF(ISBLANK(S5),"",", "&amp;S5)
&amp;IF(ISBLANK(Y5),"",", "&amp;Y5)
&amp;IF(ISBLANK(AE5),"",", "&amp;AE5)
&amp;IF(ISBLANK(AK5),"",", "&amp;AK5)
&amp;IF(ISBLANK(AQ5),"",", "&amp;AQ5)
&amp;IF(ISBLANK(AW5),"",", "&amp;AW5)
&amp;IF(ISBLANK(BC5),"",", "&amp;BC5)
&amp;IF(ISBLANK(BI5),"",", "&amp;BI5)</f>
        <v>0.085, 5, 1, 1</v>
      </c>
      <c r="H5" s="1" t="str">
        <f t="shared" ref="H5:H10" si="30">IF(ISBLANK(N5),"",N5)
&amp;IF(ISBLANK(T5),"",", "&amp;T5)
&amp;IF(ISBLANK(Z5),"",", "&amp;Z5)
&amp;IF(ISBLANK(AF5),"",", "&amp;AF5)
&amp;IF(ISBLANK(AL5),"",", "&amp;AL5)
&amp;IF(ISBLANK(AR5),"",", "&amp;AR5)
&amp;IF(ISBLANK(AX5),"",", "&amp;AX5)
&amp;IF(ISBLANK(BD5),"",", "&amp;BD5)
&amp;IF(ISBLANK(BJ5),"",", "&amp;BJ5)</f>
        <v>0.685, 5, 1, 1</v>
      </c>
      <c r="I5" s="3" t="s">
        <v>10</v>
      </c>
      <c r="K5" s="4" t="str">
        <f t="shared" si="12"/>
        <v/>
      </c>
      <c r="L5">
        <v>1</v>
      </c>
      <c r="M5">
        <v>8.500000000000002E-2</v>
      </c>
      <c r="N5">
        <v>0.68500000000000005</v>
      </c>
      <c r="O5" s="3" t="s">
        <v>9</v>
      </c>
      <c r="Q5" s="4" t="str">
        <f t="shared" si="13"/>
        <v/>
      </c>
      <c r="R5">
        <v>1</v>
      </c>
      <c r="S5">
        <v>5</v>
      </c>
      <c r="T5">
        <v>5</v>
      </c>
      <c r="U5" s="3" t="s">
        <v>12</v>
      </c>
      <c r="W5" s="4" t="str">
        <f t="shared" si="14"/>
        <v/>
      </c>
      <c r="X5">
        <v>7.4999999999999997E-2</v>
      </c>
      <c r="Y5">
        <v>1</v>
      </c>
      <c r="Z5">
        <v>1</v>
      </c>
      <c r="AA5" s="3" t="s">
        <v>13</v>
      </c>
      <c r="AB5" t="s">
        <v>75</v>
      </c>
      <c r="AC5" s="4" t="str">
        <f t="shared" si="15"/>
        <v/>
      </c>
      <c r="AD5">
        <v>1E-3</v>
      </c>
      <c r="AE5">
        <v>1</v>
      </c>
      <c r="AF5">
        <v>1</v>
      </c>
      <c r="AG5" s="3"/>
      <c r="AI5" s="4" t="str">
        <f t="shared" si="16"/>
        <v/>
      </c>
      <c r="AM5" s="3"/>
      <c r="AO5" s="4" t="str">
        <f t="shared" si="17"/>
        <v/>
      </c>
      <c r="AS5" s="3"/>
      <c r="AU5" s="4" t="str">
        <f t="shared" si="18"/>
        <v/>
      </c>
      <c r="AY5" s="3"/>
      <c r="BA5" s="4" t="str">
        <f t="shared" si="19"/>
        <v/>
      </c>
      <c r="BE5" s="3"/>
      <c r="BG5" s="4" t="str">
        <f t="shared" si="20"/>
        <v/>
      </c>
      <c r="BL5" t="s">
        <v>12</v>
      </c>
      <c r="BN5" t="s">
        <v>90</v>
      </c>
      <c r="BO5">
        <v>8</v>
      </c>
      <c r="BP5">
        <f t="shared" si="6"/>
        <v>7</v>
      </c>
    </row>
    <row r="6" spans="1:70">
      <c r="A6">
        <v>1003</v>
      </c>
      <c r="C6" t="str">
        <f t="shared" si="26"/>
        <v>Gold, Exp, Heart, Gacha</v>
      </c>
      <c r="D6" s="1" t="str">
        <f t="shared" ca="1" si="1"/>
        <v>2, 1, 4, 5</v>
      </c>
      <c r="E6" s="1" t="str">
        <f t="shared" si="27"/>
        <v>, , , e</v>
      </c>
      <c r="F6" s="1" t="str">
        <f t="shared" si="28"/>
        <v>1, 1, 0.075, 0.001</v>
      </c>
      <c r="G6" s="1" t="str">
        <f t="shared" si="29"/>
        <v>0.12, 5, 1, 1</v>
      </c>
      <c r="H6" s="1" t="str">
        <f t="shared" si="30"/>
        <v>0.72, 5, 1, 1</v>
      </c>
      <c r="I6" s="3" t="s">
        <v>10</v>
      </c>
      <c r="K6" s="4" t="str">
        <f t="shared" si="12"/>
        <v/>
      </c>
      <c r="L6">
        <v>1</v>
      </c>
      <c r="M6">
        <v>0.12</v>
      </c>
      <c r="N6">
        <v>0.72</v>
      </c>
      <c r="O6" s="3" t="s">
        <v>9</v>
      </c>
      <c r="Q6" s="4" t="str">
        <f t="shared" si="13"/>
        <v/>
      </c>
      <c r="R6">
        <v>1</v>
      </c>
      <c r="S6">
        <v>5</v>
      </c>
      <c r="T6">
        <v>5</v>
      </c>
      <c r="U6" s="3" t="s">
        <v>12</v>
      </c>
      <c r="W6" s="4" t="str">
        <f t="shared" si="14"/>
        <v/>
      </c>
      <c r="X6">
        <v>7.4999999999999997E-2</v>
      </c>
      <c r="Y6">
        <v>1</v>
      </c>
      <c r="Z6">
        <v>1</v>
      </c>
      <c r="AA6" s="3" t="s">
        <v>13</v>
      </c>
      <c r="AB6" t="s">
        <v>75</v>
      </c>
      <c r="AC6" s="4" t="str">
        <f t="shared" si="15"/>
        <v/>
      </c>
      <c r="AD6">
        <v>1E-3</v>
      </c>
      <c r="AE6">
        <v>1</v>
      </c>
      <c r="AF6">
        <v>1</v>
      </c>
      <c r="AG6" s="3"/>
      <c r="AI6" s="4" t="str">
        <f t="shared" si="16"/>
        <v/>
      </c>
      <c r="AM6" s="3"/>
      <c r="AO6" s="4" t="str">
        <f t="shared" si="17"/>
        <v/>
      </c>
      <c r="AS6" s="3"/>
      <c r="AU6" s="4" t="str">
        <f t="shared" si="18"/>
        <v/>
      </c>
      <c r="AY6" s="3"/>
      <c r="BA6" s="4" t="str">
        <f t="shared" si="19"/>
        <v/>
      </c>
      <c r="BE6" s="3"/>
      <c r="BG6" s="4" t="str">
        <f t="shared" si="20"/>
        <v/>
      </c>
      <c r="BL6" t="s">
        <v>13</v>
      </c>
      <c r="BN6" t="s">
        <v>92</v>
      </c>
      <c r="BO6">
        <v>9</v>
      </c>
      <c r="BP6">
        <f t="shared" si="6"/>
        <v>6</v>
      </c>
    </row>
    <row r="7" spans="1:70">
      <c r="A7">
        <v>1004</v>
      </c>
      <c r="C7" t="str">
        <f t="shared" si="26"/>
        <v>Gold, Exp, Heart, Gacha</v>
      </c>
      <c r="D7" s="1" t="str">
        <f t="shared" ca="1" si="1"/>
        <v>2, 1, 4, 5</v>
      </c>
      <c r="E7" s="1" t="str">
        <f t="shared" si="27"/>
        <v>, , , e</v>
      </c>
      <c r="F7" s="1" t="str">
        <f t="shared" si="28"/>
        <v>1, 1, 0.075, 0.001</v>
      </c>
      <c r="G7" s="1" t="str">
        <f t="shared" si="29"/>
        <v>0.155, 5, 1, 1</v>
      </c>
      <c r="H7" s="1" t="str">
        <f t="shared" si="30"/>
        <v>0.755, 5, 1, 1</v>
      </c>
      <c r="I7" s="3" t="s">
        <v>10</v>
      </c>
      <c r="K7" s="4" t="str">
        <f t="shared" si="12"/>
        <v/>
      </c>
      <c r="L7">
        <v>1</v>
      </c>
      <c r="M7">
        <v>0.15500000000000003</v>
      </c>
      <c r="N7">
        <v>0.755</v>
      </c>
      <c r="O7" s="3" t="s">
        <v>9</v>
      </c>
      <c r="Q7" s="4" t="str">
        <f t="shared" si="13"/>
        <v/>
      </c>
      <c r="R7">
        <v>1</v>
      </c>
      <c r="S7">
        <v>5</v>
      </c>
      <c r="T7">
        <v>5</v>
      </c>
      <c r="U7" s="3" t="s">
        <v>12</v>
      </c>
      <c r="W7" s="4" t="str">
        <f t="shared" si="14"/>
        <v/>
      </c>
      <c r="X7">
        <v>7.4999999999999997E-2</v>
      </c>
      <c r="Y7">
        <v>1</v>
      </c>
      <c r="Z7">
        <v>1</v>
      </c>
      <c r="AA7" s="3" t="s">
        <v>13</v>
      </c>
      <c r="AB7" t="s">
        <v>75</v>
      </c>
      <c r="AC7" s="4" t="str">
        <f t="shared" si="15"/>
        <v/>
      </c>
      <c r="AD7">
        <v>1E-3</v>
      </c>
      <c r="AE7">
        <v>1</v>
      </c>
      <c r="AF7">
        <v>1</v>
      </c>
      <c r="AG7" s="3"/>
      <c r="AI7" s="4" t="str">
        <f t="shared" si="16"/>
        <v/>
      </c>
      <c r="AM7" s="3"/>
      <c r="AO7" s="4" t="str">
        <f t="shared" si="17"/>
        <v/>
      </c>
      <c r="AS7" s="3"/>
      <c r="AU7" s="4" t="str">
        <f t="shared" si="18"/>
        <v/>
      </c>
      <c r="AY7" s="3"/>
      <c r="BA7" s="4" t="str">
        <f t="shared" si="19"/>
        <v/>
      </c>
      <c r="BE7" s="3"/>
      <c r="BG7" s="4" t="str">
        <f t="shared" si="20"/>
        <v/>
      </c>
      <c r="BL7" t="s">
        <v>14</v>
      </c>
      <c r="BN7" t="s">
        <v>12</v>
      </c>
      <c r="BO7">
        <v>4</v>
      </c>
      <c r="BP7">
        <f t="shared" si="6"/>
        <v>5</v>
      </c>
    </row>
    <row r="8" spans="1:70">
      <c r="A8">
        <v>1005</v>
      </c>
      <c r="C8" t="str">
        <f t="shared" ref="C8" si="31">IF(ISBLANK(I8),"",I8)
&amp;IF(ISBLANK(O8),"",", "&amp;O8)
&amp;IF(ISBLANK(U8),"",", "&amp;U8)
&amp;IF(ISBLANK(AA8),"",", "&amp;AA8)
&amp;IF(ISBLANK(AG8),"",", "&amp;AG8)
&amp;IF(ISBLANK(AM8),"",", "&amp;AM8)
&amp;IF(ISBLANK(AS8),"",", "&amp;AS8)
&amp;IF(ISBLANK(AY8),"",", "&amp;AY8)
&amp;IF(ISBLANK(BE8),"",", "&amp;BE8)</f>
        <v>Gold, Exp, Heart, Gacha</v>
      </c>
      <c r="D8" s="1" t="str">
        <f t="shared" ref="D8" ca="1" si="32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SUBSTITUTE(SUBSTITUTE(SUBSTITUTE(SUBSTITUTE(SUBSTITUTE(SUBSTITUTE(SUBSTITUTE(SUBSTITUTE(SUBSTITUTE(SUBSTITUTE(C8,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2, 1, 4, 5</v>
      </c>
      <c r="E8" s="1" t="str">
        <f t="shared" ref="E8" si="33">IF(ISBLANK(J8),"",J8)
&amp;IF(ISBLANK(O8),"",", "&amp;P8)
&amp;IF(ISBLANK(U8),"",", "&amp;V8)
&amp;IF(ISBLANK(AA8),"",", "&amp;AB8)
&amp;IF(ISBLANK(AG8),"",", "&amp;AH8)
&amp;IF(ISBLANK(AM8),"",", "&amp;AN8)
&amp;IF(ISBLANK(AS8),"",", "&amp;AT8)
&amp;IF(ISBLANK(AY8),"",", "&amp;AZ8)
&amp;IF(ISBLANK(BE8),"",", "&amp;BF8)</f>
        <v>, , , e</v>
      </c>
      <c r="F8" s="1" t="str">
        <f t="shared" ref="F8" si="34">IF(ISBLANK(L8),"",L8)
&amp;IF(ISBLANK(R8),"",", "&amp;R8)
&amp;IF(ISBLANK(X8),"",", "&amp;X8)
&amp;IF(ISBLANK(AD8),"",", "&amp;AD8)
&amp;IF(ISBLANK(AJ8),"",", "&amp;AJ8)
&amp;IF(ISBLANK(AP8),"",", "&amp;AP8)
&amp;IF(ISBLANK(AV8),"",", "&amp;AV8)
&amp;IF(ISBLANK(BB8),"",", "&amp;BB8)
&amp;IF(ISBLANK(BH8),"",", "&amp;BH8)</f>
        <v>1, 1, 0.075, 0.001</v>
      </c>
      <c r="G8" s="1" t="str">
        <f t="shared" ref="G8" si="35">IF(ISBLANK(M8),"",M8)
&amp;IF(ISBLANK(S8),"",", "&amp;S8)
&amp;IF(ISBLANK(Y8),"",", "&amp;Y8)
&amp;IF(ISBLANK(AE8),"",", "&amp;AE8)
&amp;IF(ISBLANK(AK8),"",", "&amp;AK8)
&amp;IF(ISBLANK(AQ8),"",", "&amp;AQ8)
&amp;IF(ISBLANK(AW8),"",", "&amp;AW8)
&amp;IF(ISBLANK(BC8),"",", "&amp;BC8)
&amp;IF(ISBLANK(BI8),"",", "&amp;BI8)</f>
        <v>0.155, 5, 1, 1</v>
      </c>
      <c r="H8" s="1" t="str">
        <f t="shared" ref="H8" si="36">IF(ISBLANK(N8),"",N8)
&amp;IF(ISBLANK(T8),"",", "&amp;T8)
&amp;IF(ISBLANK(Z8),"",", "&amp;Z8)
&amp;IF(ISBLANK(AF8),"",", "&amp;AF8)
&amp;IF(ISBLANK(AL8),"",", "&amp;AL8)
&amp;IF(ISBLANK(AR8),"",", "&amp;AR8)
&amp;IF(ISBLANK(AX8),"",", "&amp;AX8)
&amp;IF(ISBLANK(BD8),"",", "&amp;BD8)
&amp;IF(ISBLANK(BJ8),"",", "&amp;BJ8)</f>
        <v>0.755, 5, 1, 1</v>
      </c>
      <c r="I8" s="3" t="s">
        <v>10</v>
      </c>
      <c r="K8" s="4" t="str">
        <f t="shared" ref="K8" si="37">IF(AND(OR(I8="Gacha",I8="Origin"),ISBLANK(J8)),"서브밸류 필요","")</f>
        <v/>
      </c>
      <c r="L8">
        <v>1</v>
      </c>
      <c r="M8">
        <v>0.15500000000000003</v>
      </c>
      <c r="N8">
        <v>0.755</v>
      </c>
      <c r="O8" s="3" t="s">
        <v>9</v>
      </c>
      <c r="Q8" s="4" t="str">
        <f t="shared" ref="Q8" si="38">IF(AND(OR(O8="Gacha",O8="Origin"),ISBLANK(P8)),"서브밸류 필요","")</f>
        <v/>
      </c>
      <c r="R8">
        <v>1</v>
      </c>
      <c r="S8">
        <v>5</v>
      </c>
      <c r="T8">
        <v>5</v>
      </c>
      <c r="U8" s="3" t="s">
        <v>12</v>
      </c>
      <c r="W8" s="4" t="str">
        <f t="shared" ref="W8" si="39">IF(AND(OR(U8="Gacha",U8="Origin"),ISBLANK(V8)),"서브밸류 필요","")</f>
        <v/>
      </c>
      <c r="X8">
        <v>7.4999999999999997E-2</v>
      </c>
      <c r="Y8">
        <v>1</v>
      </c>
      <c r="Z8">
        <v>1</v>
      </c>
      <c r="AA8" s="3" t="s">
        <v>13</v>
      </c>
      <c r="AB8" t="s">
        <v>75</v>
      </c>
      <c r="AC8" s="4" t="str">
        <f t="shared" ref="AC8" si="40">IF(AND(OR(AA8="Gacha",AA8="Origin"),ISBLANK(AB8)),"서브밸류 필요","")</f>
        <v/>
      </c>
      <c r="AD8">
        <v>1E-3</v>
      </c>
      <c r="AE8">
        <v>1</v>
      </c>
      <c r="AF8">
        <v>1</v>
      </c>
      <c r="AG8" s="3"/>
      <c r="AI8" s="4" t="str">
        <f t="shared" ref="AI8" si="41">IF(AND(OR(AG8="Gacha",AG8="Origin"),ISBLANK(AH8)),"서브밸류 필요","")</f>
        <v/>
      </c>
      <c r="AM8" s="3"/>
      <c r="AO8" s="4" t="str">
        <f t="shared" ref="AO8" si="42">IF(AND(OR(AM8="Gacha",AM8="Origin"),ISBLANK(AN8)),"서브밸류 필요","")</f>
        <v/>
      </c>
      <c r="AS8" s="3"/>
      <c r="AU8" s="4" t="str">
        <f t="shared" ref="AU8" si="43">IF(AND(OR(AS8="Gacha",AS8="Origin"),ISBLANK(AT8)),"서브밸류 필요","")</f>
        <v/>
      </c>
      <c r="AY8" s="3"/>
      <c r="BA8" s="4" t="str">
        <f t="shared" ref="BA8" si="44">IF(AND(OR(AY8="Gacha",AY8="Origin"),ISBLANK(AZ8)),"서브밸류 필요","")</f>
        <v/>
      </c>
      <c r="BE8" s="3"/>
      <c r="BG8" s="4" t="str">
        <f t="shared" ref="BG8" si="45">IF(AND(OR(BE8="Gacha",BE8="Origin"),ISBLANK(BF8)),"서브밸류 필요","")</f>
        <v/>
      </c>
      <c r="BL8" t="s">
        <v>67</v>
      </c>
      <c r="BN8" t="s">
        <v>13</v>
      </c>
      <c r="BO8">
        <v>5</v>
      </c>
      <c r="BP8">
        <f t="shared" si="6"/>
        <v>5</v>
      </c>
    </row>
    <row r="9" spans="1:70">
      <c r="A9">
        <v>1006</v>
      </c>
      <c r="C9" t="str">
        <f t="shared" ref="C9" si="46">IF(ISBLANK(I9),"",I9)
&amp;IF(ISBLANK(O9),"",", "&amp;O9)
&amp;IF(ISBLANK(U9),"",", "&amp;U9)
&amp;IF(ISBLANK(AA9),"",", "&amp;AA9)
&amp;IF(ISBLANK(AG9),"",", "&amp;AG9)
&amp;IF(ISBLANK(AM9),"",", "&amp;AM9)
&amp;IF(ISBLANK(AS9),"",", "&amp;AS9)
&amp;IF(ISBLANK(AY9),"",", "&amp;AY9)
&amp;IF(ISBLANK(BE9),"",", "&amp;BE9)</f>
        <v>Gold, Exp, Heart, Gacha</v>
      </c>
      <c r="D9" s="1" t="str">
        <f t="shared" ref="D9" ca="1" si="47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SUBSTITUTE(SUBSTITUTE(SUBSTITUTE(SUBSTITUTE(SUBSTITUTE(SUBSTITUTE(SUBSTITUTE(SUBSTITUTE(SUBSTITUTE(SUBSTITUTE(C9,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2, 1, 4, 5</v>
      </c>
      <c r="E9" s="1" t="str">
        <f t="shared" ref="E9" si="48">IF(ISBLANK(J9),"",J9)
&amp;IF(ISBLANK(O9),"",", "&amp;P9)
&amp;IF(ISBLANK(U9),"",", "&amp;V9)
&amp;IF(ISBLANK(AA9),"",", "&amp;AB9)
&amp;IF(ISBLANK(AG9),"",", "&amp;AH9)
&amp;IF(ISBLANK(AM9),"",", "&amp;AN9)
&amp;IF(ISBLANK(AS9),"",", "&amp;AT9)
&amp;IF(ISBLANK(AY9),"",", "&amp;AZ9)
&amp;IF(ISBLANK(BE9),"",", "&amp;BF9)</f>
        <v>, , , e</v>
      </c>
      <c r="F9" s="1" t="str">
        <f t="shared" ref="F9" si="49">IF(ISBLANK(L9),"",L9)
&amp;IF(ISBLANK(R9),"",", "&amp;R9)
&amp;IF(ISBLANK(X9),"",", "&amp;X9)
&amp;IF(ISBLANK(AD9),"",", "&amp;AD9)
&amp;IF(ISBLANK(AJ9),"",", "&amp;AJ9)
&amp;IF(ISBLANK(AP9),"",", "&amp;AP9)
&amp;IF(ISBLANK(AV9),"",", "&amp;AV9)
&amp;IF(ISBLANK(BB9),"",", "&amp;BB9)
&amp;IF(ISBLANK(BH9),"",", "&amp;BH9)</f>
        <v>1, 1, 0.075, 0.001</v>
      </c>
      <c r="G9" s="1" t="str">
        <f t="shared" ref="G9" si="50">IF(ISBLANK(M9),"",M9)
&amp;IF(ISBLANK(S9),"",", "&amp;S9)
&amp;IF(ISBLANK(Y9),"",", "&amp;Y9)
&amp;IF(ISBLANK(AE9),"",", "&amp;AE9)
&amp;IF(ISBLANK(AK9),"",", "&amp;AK9)
&amp;IF(ISBLANK(AQ9),"",", "&amp;AQ9)
&amp;IF(ISBLANK(AW9),"",", "&amp;AW9)
&amp;IF(ISBLANK(BC9),"",", "&amp;BC9)
&amp;IF(ISBLANK(BI9),"",", "&amp;BI9)</f>
        <v>0.155, 5, 1, 1</v>
      </c>
      <c r="H9" s="1" t="str">
        <f t="shared" ref="H9" si="51">IF(ISBLANK(N9),"",N9)
&amp;IF(ISBLANK(T9),"",", "&amp;T9)
&amp;IF(ISBLANK(Z9),"",", "&amp;Z9)
&amp;IF(ISBLANK(AF9),"",", "&amp;AF9)
&amp;IF(ISBLANK(AL9),"",", "&amp;AL9)
&amp;IF(ISBLANK(AR9),"",", "&amp;AR9)
&amp;IF(ISBLANK(AX9),"",", "&amp;AX9)
&amp;IF(ISBLANK(BD9),"",", "&amp;BD9)
&amp;IF(ISBLANK(BJ9),"",", "&amp;BJ9)</f>
        <v>0.755, 5, 1, 1</v>
      </c>
      <c r="I9" s="3" t="s">
        <v>10</v>
      </c>
      <c r="K9" s="4" t="str">
        <f t="shared" ref="K9" si="52">IF(AND(OR(I9="Gacha",I9="Origin"),ISBLANK(J9)),"서브밸류 필요","")</f>
        <v/>
      </c>
      <c r="L9">
        <v>1</v>
      </c>
      <c r="M9">
        <v>0.15500000000000003</v>
      </c>
      <c r="N9">
        <v>0.755</v>
      </c>
      <c r="O9" s="3" t="s">
        <v>9</v>
      </c>
      <c r="Q9" s="4" t="str">
        <f t="shared" ref="Q9" si="53">IF(AND(OR(O9="Gacha",O9="Origin"),ISBLANK(P9)),"서브밸류 필요","")</f>
        <v/>
      </c>
      <c r="R9">
        <v>1</v>
      </c>
      <c r="S9">
        <v>5</v>
      </c>
      <c r="T9">
        <v>5</v>
      </c>
      <c r="U9" s="3" t="s">
        <v>12</v>
      </c>
      <c r="W9" s="4" t="str">
        <f t="shared" ref="W9" si="54">IF(AND(OR(U9="Gacha",U9="Origin"),ISBLANK(V9)),"서브밸류 필요","")</f>
        <v/>
      </c>
      <c r="X9">
        <v>7.4999999999999997E-2</v>
      </c>
      <c r="Y9">
        <v>1</v>
      </c>
      <c r="Z9">
        <v>1</v>
      </c>
      <c r="AA9" s="3" t="s">
        <v>13</v>
      </c>
      <c r="AB9" t="s">
        <v>75</v>
      </c>
      <c r="AC9" s="4" t="str">
        <f t="shared" ref="AC9" si="55">IF(AND(OR(AA9="Gacha",AA9="Origin"),ISBLANK(AB9)),"서브밸류 필요","")</f>
        <v/>
      </c>
      <c r="AD9">
        <v>1E-3</v>
      </c>
      <c r="AE9">
        <v>1</v>
      </c>
      <c r="AF9">
        <v>1</v>
      </c>
      <c r="AG9" s="3"/>
      <c r="AI9" s="4" t="str">
        <f t="shared" ref="AI9" si="56">IF(AND(OR(AG9="Gacha",AG9="Origin"),ISBLANK(AH9)),"서브밸류 필요","")</f>
        <v/>
      </c>
      <c r="AM9" s="3"/>
      <c r="AO9" s="4" t="str">
        <f t="shared" ref="AO9" si="57">IF(AND(OR(AM9="Gacha",AM9="Origin"),ISBLANK(AN9)),"서브밸류 필요","")</f>
        <v/>
      </c>
      <c r="AS9" s="3"/>
      <c r="AU9" s="4" t="str">
        <f t="shared" ref="AU9" si="58">IF(AND(OR(AS9="Gacha",AS9="Origin"),ISBLANK(AT9)),"서브밸류 필요","")</f>
        <v/>
      </c>
      <c r="AY9" s="3"/>
      <c r="BA9" s="4" t="str">
        <f t="shared" ref="BA9" si="59">IF(AND(OR(AY9="Gacha",AY9="Origin"),ISBLANK(AZ9)),"서브밸류 필요","")</f>
        <v/>
      </c>
      <c r="BE9" s="3"/>
      <c r="BG9" s="4" t="str">
        <f t="shared" ref="BG9" si="60">IF(AND(OR(BE9="Gacha",BE9="Origin"),ISBLANK(BF9)),"서브밸류 필요","")</f>
        <v/>
      </c>
      <c r="BL9" t="s">
        <v>91</v>
      </c>
      <c r="BN9" t="s">
        <v>10</v>
      </c>
      <c r="BO9">
        <v>2</v>
      </c>
      <c r="BP9">
        <f t="shared" si="6"/>
        <v>4</v>
      </c>
    </row>
    <row r="10" spans="1:70">
      <c r="A10">
        <v>5000</v>
      </c>
      <c r="B10" t="s">
        <v>65</v>
      </c>
      <c r="C10" t="str">
        <f t="shared" si="26"/>
        <v>Gold, Exp, Heart, LevelPack</v>
      </c>
      <c r="D10" s="1" t="str">
        <f t="shared" ca="1" si="1"/>
        <v>2, 1, 4, 3</v>
      </c>
      <c r="E10" s="1" t="str">
        <f t="shared" si="27"/>
        <v xml:space="preserve">, , , </v>
      </c>
      <c r="F10" s="1" t="str">
        <f t="shared" si="28"/>
        <v>1, 1, 1, 1</v>
      </c>
      <c r="G10" s="1" t="str">
        <f t="shared" si="29"/>
        <v>0.015, 100, 2, 1</v>
      </c>
      <c r="H10" s="1" t="str">
        <f t="shared" si="30"/>
        <v>0.145, 100, 2, 1</v>
      </c>
      <c r="I10" s="3" t="s">
        <v>10</v>
      </c>
      <c r="K10" s="4" t="str">
        <f t="shared" si="12"/>
        <v/>
      </c>
      <c r="L10">
        <v>1</v>
      </c>
      <c r="M10">
        <v>1.4999999999999999E-2</v>
      </c>
      <c r="N10">
        <v>0.14499999999999999</v>
      </c>
      <c r="O10" s="3" t="s">
        <v>9</v>
      </c>
      <c r="Q10" s="4" t="str">
        <f t="shared" si="13"/>
        <v/>
      </c>
      <c r="R10">
        <v>1</v>
      </c>
      <c r="S10">
        <v>100</v>
      </c>
      <c r="T10">
        <v>100</v>
      </c>
      <c r="U10" s="3" t="s">
        <v>12</v>
      </c>
      <c r="W10" s="4" t="str">
        <f t="shared" si="14"/>
        <v/>
      </c>
      <c r="X10">
        <v>1</v>
      </c>
      <c r="Y10">
        <v>2</v>
      </c>
      <c r="Z10">
        <v>2</v>
      </c>
      <c r="AA10" s="3" t="s">
        <v>63</v>
      </c>
      <c r="AC10" s="4" t="str">
        <f t="shared" si="15"/>
        <v/>
      </c>
      <c r="AD10">
        <v>1</v>
      </c>
      <c r="AE10">
        <v>1</v>
      </c>
      <c r="AF10">
        <v>1</v>
      </c>
      <c r="AG10" s="3"/>
      <c r="AI10" s="4" t="str">
        <f t="shared" si="16"/>
        <v/>
      </c>
      <c r="AM10" s="3"/>
      <c r="AO10" s="4" t="str">
        <f t="shared" si="17"/>
        <v/>
      </c>
      <c r="AS10" s="3"/>
      <c r="AU10" s="4" t="str">
        <f t="shared" si="18"/>
        <v/>
      </c>
      <c r="AY10" s="3"/>
      <c r="BA10" s="4" t="str">
        <f t="shared" si="19"/>
        <v/>
      </c>
      <c r="BE10" s="3"/>
      <c r="BG10" s="4" t="str">
        <f t="shared" si="20"/>
        <v/>
      </c>
      <c r="BL10" t="s">
        <v>77</v>
      </c>
      <c r="BN10" t="s">
        <v>67</v>
      </c>
      <c r="BO10">
        <v>7</v>
      </c>
      <c r="BP10">
        <f t="shared" si="6"/>
        <v>4</v>
      </c>
    </row>
    <row r="11" spans="1:70">
      <c r="A11">
        <v>5001</v>
      </c>
      <c r="C11" t="str">
        <f t="shared" si="21"/>
        <v>Gold, Exp, Heart, LevelPack, Seal, Seal</v>
      </c>
      <c r="D11" s="1" t="str">
        <f t="shared" ca="1" si="1"/>
        <v>2, 1, 4, 3, 7, 7</v>
      </c>
      <c r="E11" s="1" t="str">
        <f t="shared" si="22"/>
        <v xml:space="preserve">, , , , , </v>
      </c>
      <c r="F11" s="1" t="str">
        <f t="shared" si="23"/>
        <v>1, 1, 1, 1, 0.7, 0.1</v>
      </c>
      <c r="G11" s="1" t="str">
        <f t="shared" si="24"/>
        <v>0.05, 100, 2, 1, 1, 1</v>
      </c>
      <c r="H11" s="1" t="str">
        <f t="shared" si="25"/>
        <v>0.65, 100, 2, 1, 1, 1</v>
      </c>
      <c r="I11" s="3" t="s">
        <v>10</v>
      </c>
      <c r="K11" s="4" t="str">
        <f t="shared" si="12"/>
        <v/>
      </c>
      <c r="L11">
        <v>1</v>
      </c>
      <c r="M11">
        <v>4.9999999999999989E-2</v>
      </c>
      <c r="N11">
        <v>0.64999999999999991</v>
      </c>
      <c r="O11" s="3" t="s">
        <v>9</v>
      </c>
      <c r="Q11" s="4" t="str">
        <f t="shared" si="13"/>
        <v/>
      </c>
      <c r="R11">
        <v>1</v>
      </c>
      <c r="S11">
        <v>100</v>
      </c>
      <c r="T11">
        <v>100</v>
      </c>
      <c r="U11" s="3" t="s">
        <v>12</v>
      </c>
      <c r="W11" s="4" t="str">
        <f t="shared" si="14"/>
        <v/>
      </c>
      <c r="X11">
        <v>1</v>
      </c>
      <c r="Y11">
        <v>2</v>
      </c>
      <c r="Z11">
        <v>2</v>
      </c>
      <c r="AA11" s="3" t="s">
        <v>63</v>
      </c>
      <c r="AC11" s="4" t="str">
        <f t="shared" si="15"/>
        <v/>
      </c>
      <c r="AD11">
        <v>1</v>
      </c>
      <c r="AE11">
        <v>1</v>
      </c>
      <c r="AF11">
        <v>1</v>
      </c>
      <c r="AG11" s="3" t="s">
        <v>67</v>
      </c>
      <c r="AI11" s="4" t="str">
        <f t="shared" si="16"/>
        <v/>
      </c>
      <c r="AJ11">
        <v>0.7</v>
      </c>
      <c r="AK11">
        <v>1</v>
      </c>
      <c r="AL11">
        <v>1</v>
      </c>
      <c r="AM11" s="3" t="s">
        <v>67</v>
      </c>
      <c r="AO11" s="4" t="str">
        <f t="shared" si="17"/>
        <v/>
      </c>
      <c r="AP11">
        <v>0.1</v>
      </c>
      <c r="AQ11">
        <v>1</v>
      </c>
      <c r="AR11">
        <v>1</v>
      </c>
      <c r="AS11" s="3"/>
      <c r="AU11" s="4" t="str">
        <f t="shared" si="18"/>
        <v/>
      </c>
      <c r="AY11" s="3"/>
      <c r="BA11" s="4" t="str">
        <f t="shared" si="19"/>
        <v/>
      </c>
      <c r="BE11" s="3"/>
      <c r="BG11" s="4" t="str">
        <f t="shared" si="20"/>
        <v/>
      </c>
      <c r="BL11" t="s">
        <v>94</v>
      </c>
      <c r="BN11" t="s">
        <v>9</v>
      </c>
      <c r="BO11">
        <v>1</v>
      </c>
      <c r="BP11">
        <f t="shared" si="6"/>
        <v>3</v>
      </c>
    </row>
    <row r="12" spans="1:70">
      <c r="A12">
        <v>5002</v>
      </c>
      <c r="C12" t="str">
        <f t="shared" ref="C12:C14" si="61">IF(ISBLANK(I12),"",I12)
&amp;IF(ISBLANK(O12),"",", "&amp;O12)
&amp;IF(ISBLANK(U12),"",", "&amp;U12)
&amp;IF(ISBLANK(AA12),"",", "&amp;AA12)
&amp;IF(ISBLANK(AG12),"",", "&amp;AG12)
&amp;IF(ISBLANK(AM12),"",", "&amp;AM12)
&amp;IF(ISBLANK(AS12),"",", "&amp;AS12)
&amp;IF(ISBLANK(AY12),"",", "&amp;AY12)
&amp;IF(ISBLANK(BE12),"",", "&amp;BE12)</f>
        <v>Gold, Exp, Heart, LevelPack, Seal, Seal, Gacha, Gacha</v>
      </c>
      <c r="D12" s="1" t="str">
        <f t="shared" ca="1" si="1"/>
        <v>2, 1, 4, 3, 7, 7, 5, 5</v>
      </c>
      <c r="E12" s="1" t="str">
        <f t="shared" ref="E12:E14" si="62">IF(ISBLANK(J12),"",J12)
&amp;IF(ISBLANK(O12),"",", "&amp;P12)
&amp;IF(ISBLANK(U12),"",", "&amp;V12)
&amp;IF(ISBLANK(AA12),"",", "&amp;AB12)
&amp;IF(ISBLANK(AG12),"",", "&amp;AH12)
&amp;IF(ISBLANK(AM12),"",", "&amp;AN12)
&amp;IF(ISBLANK(AS12),"",", "&amp;AT12)
&amp;IF(ISBLANK(AY12),"",", "&amp;AZ12)
&amp;IF(ISBLANK(BE12),"",", "&amp;BF12)</f>
        <v>, , , , , , e, e</v>
      </c>
      <c r="F12" s="1" t="str">
        <f t="shared" ref="F12:F14" si="63">IF(ISBLANK(L12),"",L12)
&amp;IF(ISBLANK(R12),"",", "&amp;R12)
&amp;IF(ISBLANK(X12),"",", "&amp;X12)
&amp;IF(ISBLANK(AD12),"",", "&amp;AD12)
&amp;IF(ISBLANK(AJ12),"",", "&amp;AJ12)
&amp;IF(ISBLANK(AP12),"",", "&amp;AP12)
&amp;IF(ISBLANK(AV12),"",", "&amp;AV12)
&amp;IF(ISBLANK(BB12),"",", "&amp;BB12)
&amp;IF(ISBLANK(BH12),"",", "&amp;BH12)</f>
        <v>1, 1, 1, 1, 0.7, 0.1, 0.25, 0.025</v>
      </c>
      <c r="G12" s="1" t="str">
        <f t="shared" ref="G12:G14" si="64">IF(ISBLANK(M12),"",M12)
&amp;IF(ISBLANK(S12),"",", "&amp;S12)
&amp;IF(ISBLANK(Y12),"",", "&amp;Y12)
&amp;IF(ISBLANK(AE12),"",", "&amp;AE12)
&amp;IF(ISBLANK(AK12),"",", "&amp;AK12)
&amp;IF(ISBLANK(AQ12),"",", "&amp;AQ12)
&amp;IF(ISBLANK(AW12),"",", "&amp;AW12)
&amp;IF(ISBLANK(BC12),"",", "&amp;BC12)
&amp;IF(ISBLANK(BI12),"",", "&amp;BI12)</f>
        <v>0.085, 100, 2, 1, 1, 1, 1, 1</v>
      </c>
      <c r="H12" s="1" t="str">
        <f t="shared" ref="H12:H14" si="65">IF(ISBLANK(N12),"",N12)
&amp;IF(ISBLANK(T12),"",", "&amp;T12)
&amp;IF(ISBLANK(Z12),"",", "&amp;Z12)
&amp;IF(ISBLANK(AF12),"",", "&amp;AF12)
&amp;IF(ISBLANK(AL12),"",", "&amp;AL12)
&amp;IF(ISBLANK(AR12),"",", "&amp;AR12)
&amp;IF(ISBLANK(AX12),"",", "&amp;AX12)
&amp;IF(ISBLANK(BD12),"",", "&amp;BD12)
&amp;IF(ISBLANK(BJ12),"",", "&amp;BJ12)</f>
        <v>0.685, 100, 2, 1, 1, 1, 1, 1</v>
      </c>
      <c r="I12" s="3" t="s">
        <v>10</v>
      </c>
      <c r="K12" s="4" t="str">
        <f t="shared" si="12"/>
        <v/>
      </c>
      <c r="L12">
        <v>1</v>
      </c>
      <c r="M12">
        <v>8.500000000000002E-2</v>
      </c>
      <c r="N12">
        <v>0.68500000000000005</v>
      </c>
      <c r="O12" s="3" t="s">
        <v>9</v>
      </c>
      <c r="Q12" s="4" t="str">
        <f t="shared" si="13"/>
        <v/>
      </c>
      <c r="R12">
        <v>1</v>
      </c>
      <c r="S12">
        <v>100</v>
      </c>
      <c r="T12">
        <v>100</v>
      </c>
      <c r="U12" s="3" t="s">
        <v>12</v>
      </c>
      <c r="W12" s="4" t="str">
        <f t="shared" si="14"/>
        <v/>
      </c>
      <c r="X12">
        <v>1</v>
      </c>
      <c r="Y12">
        <v>2</v>
      </c>
      <c r="Z12">
        <v>2</v>
      </c>
      <c r="AA12" s="3" t="s">
        <v>63</v>
      </c>
      <c r="AC12" s="4" t="str">
        <f t="shared" si="15"/>
        <v/>
      </c>
      <c r="AD12">
        <v>1</v>
      </c>
      <c r="AE12">
        <v>1</v>
      </c>
      <c r="AF12">
        <v>1</v>
      </c>
      <c r="AG12" s="3" t="s">
        <v>67</v>
      </c>
      <c r="AI12" s="4" t="str">
        <f t="shared" si="16"/>
        <v/>
      </c>
      <c r="AJ12">
        <v>0.7</v>
      </c>
      <c r="AK12">
        <v>1</v>
      </c>
      <c r="AL12">
        <v>1</v>
      </c>
      <c r="AM12" s="3" t="s">
        <v>67</v>
      </c>
      <c r="AO12" s="4" t="str">
        <f t="shared" si="17"/>
        <v/>
      </c>
      <c r="AP12">
        <v>0.1</v>
      </c>
      <c r="AQ12">
        <v>1</v>
      </c>
      <c r="AR12">
        <v>1</v>
      </c>
      <c r="AS12" s="3" t="s">
        <v>13</v>
      </c>
      <c r="AT12" t="s">
        <v>75</v>
      </c>
      <c r="AU12" s="4" t="str">
        <f t="shared" si="18"/>
        <v/>
      </c>
      <c r="AV12">
        <v>0.25</v>
      </c>
      <c r="AW12">
        <v>1</v>
      </c>
      <c r="AX12">
        <v>1</v>
      </c>
      <c r="AY12" s="3" t="s">
        <v>13</v>
      </c>
      <c r="AZ12" t="s">
        <v>76</v>
      </c>
      <c r="BA12" s="4" t="str">
        <f t="shared" si="19"/>
        <v/>
      </c>
      <c r="BB12">
        <v>2.5000000000000001E-2</v>
      </c>
      <c r="BC12">
        <v>1</v>
      </c>
      <c r="BD12">
        <v>1</v>
      </c>
      <c r="BE12" s="3"/>
      <c r="BG12" s="4" t="str">
        <f t="shared" si="20"/>
        <v/>
      </c>
    </row>
    <row r="13" spans="1:70">
      <c r="A13">
        <v>5003</v>
      </c>
      <c r="C13" t="str">
        <f t="shared" si="61"/>
        <v>Gold, Exp, Heart, LevelPack, Seal, Seal, Gacha, Gacha</v>
      </c>
      <c r="D13" s="1" t="str">
        <f t="shared" ca="1" si="1"/>
        <v>2, 1, 4, 3, 7, 7, 5, 5</v>
      </c>
      <c r="E13" s="1" t="str">
        <f t="shared" si="62"/>
        <v>, , , , , , e, e</v>
      </c>
      <c r="F13" s="1" t="str">
        <f t="shared" si="63"/>
        <v>1, 1, 1, 1, 0.7, 0.1, 0.25, 0.025</v>
      </c>
      <c r="G13" s="1" t="str">
        <f t="shared" si="64"/>
        <v>0.12, 100, 2, 1, 1, 1, 1, 1</v>
      </c>
      <c r="H13" s="1" t="str">
        <f t="shared" si="65"/>
        <v>0.72, 100, 2, 1, 1, 1, 1, 1</v>
      </c>
      <c r="I13" s="3" t="s">
        <v>10</v>
      </c>
      <c r="K13" s="4" t="str">
        <f t="shared" si="12"/>
        <v/>
      </c>
      <c r="L13">
        <v>1</v>
      </c>
      <c r="M13">
        <v>0.12</v>
      </c>
      <c r="N13">
        <v>0.72</v>
      </c>
      <c r="O13" s="3" t="s">
        <v>9</v>
      </c>
      <c r="Q13" s="4" t="str">
        <f t="shared" si="13"/>
        <v/>
      </c>
      <c r="R13">
        <v>1</v>
      </c>
      <c r="S13">
        <v>100</v>
      </c>
      <c r="T13">
        <v>100</v>
      </c>
      <c r="U13" s="3" t="s">
        <v>12</v>
      </c>
      <c r="W13" s="4" t="str">
        <f t="shared" si="14"/>
        <v/>
      </c>
      <c r="X13">
        <v>1</v>
      </c>
      <c r="Y13">
        <v>2</v>
      </c>
      <c r="Z13">
        <v>2</v>
      </c>
      <c r="AA13" s="3" t="s">
        <v>63</v>
      </c>
      <c r="AC13" s="4" t="str">
        <f t="shared" si="15"/>
        <v/>
      </c>
      <c r="AD13">
        <v>1</v>
      </c>
      <c r="AE13">
        <v>1</v>
      </c>
      <c r="AF13">
        <v>1</v>
      </c>
      <c r="AG13" s="3" t="s">
        <v>67</v>
      </c>
      <c r="AI13" s="4" t="str">
        <f t="shared" si="16"/>
        <v/>
      </c>
      <c r="AJ13">
        <v>0.7</v>
      </c>
      <c r="AK13">
        <v>1</v>
      </c>
      <c r="AL13">
        <v>1</v>
      </c>
      <c r="AM13" s="3" t="s">
        <v>67</v>
      </c>
      <c r="AO13" s="4" t="str">
        <f t="shared" si="17"/>
        <v/>
      </c>
      <c r="AP13">
        <v>0.1</v>
      </c>
      <c r="AQ13">
        <v>1</v>
      </c>
      <c r="AR13">
        <v>1</v>
      </c>
      <c r="AS13" s="3" t="s">
        <v>13</v>
      </c>
      <c r="AT13" t="s">
        <v>75</v>
      </c>
      <c r="AU13" s="4" t="str">
        <f t="shared" si="18"/>
        <v/>
      </c>
      <c r="AV13">
        <v>0.25</v>
      </c>
      <c r="AW13">
        <v>1</v>
      </c>
      <c r="AX13">
        <v>1</v>
      </c>
      <c r="AY13" s="3" t="s">
        <v>13</v>
      </c>
      <c r="AZ13" t="s">
        <v>76</v>
      </c>
      <c r="BA13" s="4" t="str">
        <f t="shared" si="19"/>
        <v/>
      </c>
      <c r="BB13">
        <v>2.5000000000000001E-2</v>
      </c>
      <c r="BC13">
        <v>1</v>
      </c>
      <c r="BD13">
        <v>1</v>
      </c>
      <c r="BE13" s="3"/>
      <c r="BG13" s="4" t="str">
        <f t="shared" si="20"/>
        <v/>
      </c>
    </row>
    <row r="14" spans="1:70">
      <c r="A14">
        <v>5004</v>
      </c>
      <c r="C14" t="str">
        <f t="shared" si="61"/>
        <v>Gold, Exp, Heart, LevelPack, Seal, Seal, Gacha, Gacha</v>
      </c>
      <c r="D14" s="1" t="str">
        <f t="shared" ca="1" si="1"/>
        <v>2, 1, 4, 3, 7, 7, 5, 5</v>
      </c>
      <c r="E14" s="1" t="str">
        <f t="shared" si="62"/>
        <v>, , , , , , e, e</v>
      </c>
      <c r="F14" s="1" t="str">
        <f t="shared" si="63"/>
        <v>1, 1, 1, 1, 0.7, 0.1, 0.25, 0.025</v>
      </c>
      <c r="G14" s="1" t="str">
        <f t="shared" si="64"/>
        <v>0.155, 100, 2, 1, 1, 1, 1, 1</v>
      </c>
      <c r="H14" s="1" t="str">
        <f t="shared" si="65"/>
        <v>0.755, 100, 2, 1, 1, 1, 1, 1</v>
      </c>
      <c r="I14" s="3" t="s">
        <v>10</v>
      </c>
      <c r="K14" s="4" t="str">
        <f t="shared" si="12"/>
        <v/>
      </c>
      <c r="L14">
        <v>1</v>
      </c>
      <c r="M14">
        <v>0.15500000000000003</v>
      </c>
      <c r="N14">
        <v>0.755</v>
      </c>
      <c r="O14" s="3" t="s">
        <v>9</v>
      </c>
      <c r="Q14" s="4" t="str">
        <f t="shared" si="13"/>
        <v/>
      </c>
      <c r="R14">
        <v>1</v>
      </c>
      <c r="S14">
        <v>100</v>
      </c>
      <c r="T14">
        <v>100</v>
      </c>
      <c r="U14" s="3" t="s">
        <v>12</v>
      </c>
      <c r="W14" s="4" t="str">
        <f t="shared" si="14"/>
        <v/>
      </c>
      <c r="X14">
        <v>1</v>
      </c>
      <c r="Y14">
        <v>2</v>
      </c>
      <c r="Z14">
        <v>2</v>
      </c>
      <c r="AA14" s="3" t="s">
        <v>63</v>
      </c>
      <c r="AC14" s="4" t="str">
        <f t="shared" si="15"/>
        <v/>
      </c>
      <c r="AD14">
        <v>1</v>
      </c>
      <c r="AE14">
        <v>1</v>
      </c>
      <c r="AF14">
        <v>1</v>
      </c>
      <c r="AG14" s="3" t="s">
        <v>67</v>
      </c>
      <c r="AI14" s="4" t="str">
        <f t="shared" si="16"/>
        <v/>
      </c>
      <c r="AJ14">
        <v>0.7</v>
      </c>
      <c r="AK14">
        <v>1</v>
      </c>
      <c r="AL14">
        <v>1</v>
      </c>
      <c r="AM14" s="3" t="s">
        <v>67</v>
      </c>
      <c r="AO14" s="4" t="str">
        <f t="shared" si="17"/>
        <v/>
      </c>
      <c r="AP14">
        <v>0.1</v>
      </c>
      <c r="AQ14">
        <v>1</v>
      </c>
      <c r="AR14">
        <v>1</v>
      </c>
      <c r="AS14" s="3" t="s">
        <v>13</v>
      </c>
      <c r="AT14" t="s">
        <v>75</v>
      </c>
      <c r="AU14" s="4" t="str">
        <f t="shared" si="18"/>
        <v/>
      </c>
      <c r="AV14">
        <v>0.25</v>
      </c>
      <c r="AW14">
        <v>1</v>
      </c>
      <c r="AX14">
        <v>1</v>
      </c>
      <c r="AY14" s="3" t="s">
        <v>13</v>
      </c>
      <c r="AZ14" t="s">
        <v>76</v>
      </c>
      <c r="BA14" s="4" t="str">
        <f t="shared" si="19"/>
        <v/>
      </c>
      <c r="BB14">
        <v>2.5000000000000001E-2</v>
      </c>
      <c r="BC14">
        <v>1</v>
      </c>
      <c r="BD14">
        <v>1</v>
      </c>
      <c r="BE14" s="3"/>
      <c r="BG14" s="4" t="str">
        <f t="shared" si="20"/>
        <v/>
      </c>
    </row>
    <row r="15" spans="1:70">
      <c r="A15">
        <v>5005</v>
      </c>
      <c r="C15" t="str">
        <f t="shared" ref="C15" si="66">IF(ISBLANK(I15),"",I15)
&amp;IF(ISBLANK(O15),"",", "&amp;O15)
&amp;IF(ISBLANK(U15),"",", "&amp;U15)
&amp;IF(ISBLANK(AA15),"",", "&amp;AA15)
&amp;IF(ISBLANK(AG15),"",", "&amp;AG15)
&amp;IF(ISBLANK(AM15),"",", "&amp;AM15)
&amp;IF(ISBLANK(AS15),"",", "&amp;AS15)
&amp;IF(ISBLANK(AY15),"",", "&amp;AY15)
&amp;IF(ISBLANK(BE15),"",", "&amp;BE15)</f>
        <v>Gold, Exp, Heart, LevelPack, Seal, Seal, Gacha, Gacha</v>
      </c>
      <c r="D15" s="1" t="str">
        <f t="shared" ref="D15" ca="1" si="67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SUBSTITUTE(SUBSTITUTE(SUBSTITUTE(SUBSTITUTE(SUBSTITUTE(SUBSTITUTE(SUBSTITUTE(SUBSTITUTE(SUBSTITUTE(SUBSTITUTE(C15,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2, 1, 4, 3, 7, 7, 5, 5</v>
      </c>
      <c r="E15" s="1" t="str">
        <f t="shared" ref="E15" si="68">IF(ISBLANK(J15),"",J15)
&amp;IF(ISBLANK(O15),"",", "&amp;P15)
&amp;IF(ISBLANK(U15),"",", "&amp;V15)
&amp;IF(ISBLANK(AA15),"",", "&amp;AB15)
&amp;IF(ISBLANK(AG15),"",", "&amp;AH15)
&amp;IF(ISBLANK(AM15),"",", "&amp;AN15)
&amp;IF(ISBLANK(AS15),"",", "&amp;AT15)
&amp;IF(ISBLANK(AY15),"",", "&amp;AZ15)
&amp;IF(ISBLANK(BE15),"",", "&amp;BF15)</f>
        <v>, , , , , , e, e</v>
      </c>
      <c r="F15" s="1" t="str">
        <f t="shared" ref="F15" si="69">IF(ISBLANK(L15),"",L15)
&amp;IF(ISBLANK(R15),"",", "&amp;R15)
&amp;IF(ISBLANK(X15),"",", "&amp;X15)
&amp;IF(ISBLANK(AD15),"",", "&amp;AD15)
&amp;IF(ISBLANK(AJ15),"",", "&amp;AJ15)
&amp;IF(ISBLANK(AP15),"",", "&amp;AP15)
&amp;IF(ISBLANK(AV15),"",", "&amp;AV15)
&amp;IF(ISBLANK(BB15),"",", "&amp;BB15)
&amp;IF(ISBLANK(BH15),"",", "&amp;BH15)</f>
        <v>1, 1, 1, 1, 0.7, 0.1, 0.25, 0.025</v>
      </c>
      <c r="G15" s="1" t="str">
        <f t="shared" ref="G15" si="70">IF(ISBLANK(M15),"",M15)
&amp;IF(ISBLANK(S15),"",", "&amp;S15)
&amp;IF(ISBLANK(Y15),"",", "&amp;Y15)
&amp;IF(ISBLANK(AE15),"",", "&amp;AE15)
&amp;IF(ISBLANK(AK15),"",", "&amp;AK15)
&amp;IF(ISBLANK(AQ15),"",", "&amp;AQ15)
&amp;IF(ISBLANK(AW15),"",", "&amp;AW15)
&amp;IF(ISBLANK(BC15),"",", "&amp;BC15)
&amp;IF(ISBLANK(BI15),"",", "&amp;BI15)</f>
        <v>0.155, 100, 2, 1, 1, 1, 1, 1</v>
      </c>
      <c r="H15" s="1" t="str">
        <f t="shared" ref="H15" si="71">IF(ISBLANK(N15),"",N15)
&amp;IF(ISBLANK(T15),"",", "&amp;T15)
&amp;IF(ISBLANK(Z15),"",", "&amp;Z15)
&amp;IF(ISBLANK(AF15),"",", "&amp;AF15)
&amp;IF(ISBLANK(AL15),"",", "&amp;AL15)
&amp;IF(ISBLANK(AR15),"",", "&amp;AR15)
&amp;IF(ISBLANK(AX15),"",", "&amp;AX15)
&amp;IF(ISBLANK(BD15),"",", "&amp;BD15)
&amp;IF(ISBLANK(BJ15),"",", "&amp;BJ15)</f>
        <v>0.755, 100, 2, 1, 1, 1, 1, 1</v>
      </c>
      <c r="I15" s="3" t="s">
        <v>10</v>
      </c>
      <c r="K15" s="4" t="str">
        <f t="shared" ref="K15" si="72">IF(AND(OR(I15="Gacha",I15="Origin"),ISBLANK(J15)),"서브밸류 필요","")</f>
        <v/>
      </c>
      <c r="L15">
        <v>1</v>
      </c>
      <c r="M15">
        <v>0.15500000000000003</v>
      </c>
      <c r="N15">
        <v>0.755</v>
      </c>
      <c r="O15" s="3" t="s">
        <v>9</v>
      </c>
      <c r="Q15" s="4" t="str">
        <f t="shared" ref="Q15" si="73">IF(AND(OR(O15="Gacha",O15="Origin"),ISBLANK(P15)),"서브밸류 필요","")</f>
        <v/>
      </c>
      <c r="R15">
        <v>1</v>
      </c>
      <c r="S15">
        <v>100</v>
      </c>
      <c r="T15">
        <v>100</v>
      </c>
      <c r="U15" s="3" t="s">
        <v>12</v>
      </c>
      <c r="W15" s="4" t="str">
        <f t="shared" ref="W15" si="74">IF(AND(OR(U15="Gacha",U15="Origin"),ISBLANK(V15)),"서브밸류 필요","")</f>
        <v/>
      </c>
      <c r="X15">
        <v>1</v>
      </c>
      <c r="Y15">
        <v>2</v>
      </c>
      <c r="Z15">
        <v>2</v>
      </c>
      <c r="AA15" s="3" t="s">
        <v>63</v>
      </c>
      <c r="AC15" s="4" t="str">
        <f t="shared" ref="AC15" si="75">IF(AND(OR(AA15="Gacha",AA15="Origin"),ISBLANK(AB15)),"서브밸류 필요","")</f>
        <v/>
      </c>
      <c r="AD15">
        <v>1</v>
      </c>
      <c r="AE15">
        <v>1</v>
      </c>
      <c r="AF15">
        <v>1</v>
      </c>
      <c r="AG15" s="3" t="s">
        <v>67</v>
      </c>
      <c r="AI15" s="4" t="str">
        <f t="shared" ref="AI15" si="76">IF(AND(OR(AG15="Gacha",AG15="Origin"),ISBLANK(AH15)),"서브밸류 필요","")</f>
        <v/>
      </c>
      <c r="AJ15">
        <v>0.7</v>
      </c>
      <c r="AK15">
        <v>1</v>
      </c>
      <c r="AL15">
        <v>1</v>
      </c>
      <c r="AM15" s="3" t="s">
        <v>67</v>
      </c>
      <c r="AO15" s="4" t="str">
        <f t="shared" ref="AO15" si="77">IF(AND(OR(AM15="Gacha",AM15="Origin"),ISBLANK(AN15)),"서브밸류 필요","")</f>
        <v/>
      </c>
      <c r="AP15">
        <v>0.1</v>
      </c>
      <c r="AQ15">
        <v>1</v>
      </c>
      <c r="AR15">
        <v>1</v>
      </c>
      <c r="AS15" s="3" t="s">
        <v>13</v>
      </c>
      <c r="AT15" t="s">
        <v>75</v>
      </c>
      <c r="AU15" s="4" t="str">
        <f t="shared" ref="AU15" si="78">IF(AND(OR(AS15="Gacha",AS15="Origin"),ISBLANK(AT15)),"서브밸류 필요","")</f>
        <v/>
      </c>
      <c r="AV15">
        <v>0.25</v>
      </c>
      <c r="AW15">
        <v>1</v>
      </c>
      <c r="AX15">
        <v>1</v>
      </c>
      <c r="AY15" s="3" t="s">
        <v>13</v>
      </c>
      <c r="AZ15" t="s">
        <v>76</v>
      </c>
      <c r="BA15" s="4" t="str">
        <f t="shared" ref="BA15" si="79">IF(AND(OR(AY15="Gacha",AY15="Origin"),ISBLANK(AZ15)),"서브밸류 필요","")</f>
        <v/>
      </c>
      <c r="BB15">
        <v>2.5000000000000001E-2</v>
      </c>
      <c r="BC15">
        <v>1</v>
      </c>
      <c r="BD15">
        <v>1</v>
      </c>
      <c r="BE15" s="3"/>
      <c r="BG15" s="4" t="str">
        <f t="shared" ref="BG15" si="80">IF(AND(OR(BE15="Gacha",BE15="Origin"),ISBLANK(BF15)),"서브밸류 필요","")</f>
        <v/>
      </c>
    </row>
    <row r="16" spans="1:70">
      <c r="A16">
        <v>5006</v>
      </c>
      <c r="C16" t="str">
        <f t="shared" ref="C16" si="81">IF(ISBLANK(I16),"",I16)
&amp;IF(ISBLANK(O16),"",", "&amp;O16)
&amp;IF(ISBLANK(U16),"",", "&amp;U16)
&amp;IF(ISBLANK(AA16),"",", "&amp;AA16)
&amp;IF(ISBLANK(AG16),"",", "&amp;AG16)
&amp;IF(ISBLANK(AM16),"",", "&amp;AM16)
&amp;IF(ISBLANK(AS16),"",", "&amp;AS16)
&amp;IF(ISBLANK(AY16),"",", "&amp;AY16)
&amp;IF(ISBLANK(BE16),"",", "&amp;BE16)</f>
        <v>Gold, Exp, Heart, LevelPack, Seal, Seal, Gacha, Gacha</v>
      </c>
      <c r="D16" s="1" t="str">
        <f t="shared" ref="D16" ca="1" si="82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SUBSTITUTE(SUBSTITUTE(SUBSTITUTE(SUBSTITUTE(SUBSTITUTE(SUBSTITUTE(SUBSTITUTE(SUBSTITUTE(SUBSTITUTE(SUBSTITUTE(C16,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2, 1, 4, 3, 7, 7, 5, 5</v>
      </c>
      <c r="E16" s="1" t="str">
        <f t="shared" ref="E16" si="83">IF(ISBLANK(J16),"",J16)
&amp;IF(ISBLANK(O16),"",", "&amp;P16)
&amp;IF(ISBLANK(U16),"",", "&amp;V16)
&amp;IF(ISBLANK(AA16),"",", "&amp;AB16)
&amp;IF(ISBLANK(AG16),"",", "&amp;AH16)
&amp;IF(ISBLANK(AM16),"",", "&amp;AN16)
&amp;IF(ISBLANK(AS16),"",", "&amp;AT16)
&amp;IF(ISBLANK(AY16),"",", "&amp;AZ16)
&amp;IF(ISBLANK(BE16),"",", "&amp;BF16)</f>
        <v>, , , , , , e, e</v>
      </c>
      <c r="F16" s="1" t="str">
        <f t="shared" ref="F16" si="84">IF(ISBLANK(L16),"",L16)
&amp;IF(ISBLANK(R16),"",", "&amp;R16)
&amp;IF(ISBLANK(X16),"",", "&amp;X16)
&amp;IF(ISBLANK(AD16),"",", "&amp;AD16)
&amp;IF(ISBLANK(AJ16),"",", "&amp;AJ16)
&amp;IF(ISBLANK(AP16),"",", "&amp;AP16)
&amp;IF(ISBLANK(AV16),"",", "&amp;AV16)
&amp;IF(ISBLANK(BB16),"",", "&amp;BB16)
&amp;IF(ISBLANK(BH16),"",", "&amp;BH16)</f>
        <v>1, 1, 1, 1, 0.7, 0.1, 0.25, 0.025</v>
      </c>
      <c r="G16" s="1" t="str">
        <f t="shared" ref="G16" si="85">IF(ISBLANK(M16),"",M16)
&amp;IF(ISBLANK(S16),"",", "&amp;S16)
&amp;IF(ISBLANK(Y16),"",", "&amp;Y16)
&amp;IF(ISBLANK(AE16),"",", "&amp;AE16)
&amp;IF(ISBLANK(AK16),"",", "&amp;AK16)
&amp;IF(ISBLANK(AQ16),"",", "&amp;AQ16)
&amp;IF(ISBLANK(AW16),"",", "&amp;AW16)
&amp;IF(ISBLANK(BC16),"",", "&amp;BC16)
&amp;IF(ISBLANK(BI16),"",", "&amp;BI16)</f>
        <v>0.155, 100, 2, 1, 1, 1, 1, 1</v>
      </c>
      <c r="H16" s="1" t="str">
        <f t="shared" ref="H16" si="86">IF(ISBLANK(N16),"",N16)
&amp;IF(ISBLANK(T16),"",", "&amp;T16)
&amp;IF(ISBLANK(Z16),"",", "&amp;Z16)
&amp;IF(ISBLANK(AF16),"",", "&amp;AF16)
&amp;IF(ISBLANK(AL16),"",", "&amp;AL16)
&amp;IF(ISBLANK(AR16),"",", "&amp;AR16)
&amp;IF(ISBLANK(AX16),"",", "&amp;AX16)
&amp;IF(ISBLANK(BD16),"",", "&amp;BD16)
&amp;IF(ISBLANK(BJ16),"",", "&amp;BJ16)</f>
        <v>0.755, 100, 2, 1, 1, 1, 1, 1</v>
      </c>
      <c r="I16" s="3" t="s">
        <v>10</v>
      </c>
      <c r="K16" s="4" t="str">
        <f t="shared" ref="K16" si="87">IF(AND(OR(I16="Gacha",I16="Origin"),ISBLANK(J16)),"서브밸류 필요","")</f>
        <v/>
      </c>
      <c r="L16">
        <v>1</v>
      </c>
      <c r="M16">
        <v>0.15500000000000003</v>
      </c>
      <c r="N16">
        <v>0.755</v>
      </c>
      <c r="O16" s="3" t="s">
        <v>9</v>
      </c>
      <c r="Q16" s="4" t="str">
        <f t="shared" ref="Q16" si="88">IF(AND(OR(O16="Gacha",O16="Origin"),ISBLANK(P16)),"서브밸류 필요","")</f>
        <v/>
      </c>
      <c r="R16">
        <v>1</v>
      </c>
      <c r="S16">
        <v>100</v>
      </c>
      <c r="T16">
        <v>100</v>
      </c>
      <c r="U16" s="3" t="s">
        <v>12</v>
      </c>
      <c r="W16" s="4" t="str">
        <f t="shared" ref="W16" si="89">IF(AND(OR(U16="Gacha",U16="Origin"),ISBLANK(V16)),"서브밸류 필요","")</f>
        <v/>
      </c>
      <c r="X16">
        <v>1</v>
      </c>
      <c r="Y16">
        <v>2</v>
      </c>
      <c r="Z16">
        <v>2</v>
      </c>
      <c r="AA16" s="3" t="s">
        <v>63</v>
      </c>
      <c r="AC16" s="4" t="str">
        <f t="shared" ref="AC16" si="90">IF(AND(OR(AA16="Gacha",AA16="Origin"),ISBLANK(AB16)),"서브밸류 필요","")</f>
        <v/>
      </c>
      <c r="AD16">
        <v>1</v>
      </c>
      <c r="AE16">
        <v>1</v>
      </c>
      <c r="AF16">
        <v>1</v>
      </c>
      <c r="AG16" s="3" t="s">
        <v>67</v>
      </c>
      <c r="AI16" s="4" t="str">
        <f t="shared" ref="AI16" si="91">IF(AND(OR(AG16="Gacha",AG16="Origin"),ISBLANK(AH16)),"서브밸류 필요","")</f>
        <v/>
      </c>
      <c r="AJ16">
        <v>0.7</v>
      </c>
      <c r="AK16">
        <v>1</v>
      </c>
      <c r="AL16">
        <v>1</v>
      </c>
      <c r="AM16" s="3" t="s">
        <v>67</v>
      </c>
      <c r="AO16" s="4" t="str">
        <f t="shared" ref="AO16" si="92">IF(AND(OR(AM16="Gacha",AM16="Origin"),ISBLANK(AN16)),"서브밸류 필요","")</f>
        <v/>
      </c>
      <c r="AP16">
        <v>0.1</v>
      </c>
      <c r="AQ16">
        <v>1</v>
      </c>
      <c r="AR16">
        <v>1</v>
      </c>
      <c r="AS16" s="3" t="s">
        <v>13</v>
      </c>
      <c r="AT16" t="s">
        <v>75</v>
      </c>
      <c r="AU16" s="4" t="str">
        <f t="shared" ref="AU16" si="93">IF(AND(OR(AS16="Gacha",AS16="Origin"),ISBLANK(AT16)),"서브밸류 필요","")</f>
        <v/>
      </c>
      <c r="AV16">
        <v>0.25</v>
      </c>
      <c r="AW16">
        <v>1</v>
      </c>
      <c r="AX16">
        <v>1</v>
      </c>
      <c r="AY16" s="3" t="s">
        <v>13</v>
      </c>
      <c r="AZ16" t="s">
        <v>76</v>
      </c>
      <c r="BA16" s="4" t="str">
        <f t="shared" ref="BA16" si="94">IF(AND(OR(AY16="Gacha",AY16="Origin"),ISBLANK(AZ16)),"서브밸류 필요","")</f>
        <v/>
      </c>
      <c r="BB16">
        <v>2.5000000000000001E-2</v>
      </c>
      <c r="BC16">
        <v>1</v>
      </c>
      <c r="BD16">
        <v>1</v>
      </c>
      <c r="BE16" s="3"/>
      <c r="BG16" s="4" t="str">
        <f t="shared" ref="BG16" si="95">IF(AND(OR(BE16="Gacha",BE16="Origin"),ISBLANK(BF16)),"서브밸류 필요","")</f>
        <v/>
      </c>
    </row>
    <row r="17" spans="1:62">
      <c r="A17">
        <v>6000</v>
      </c>
      <c r="B17" t="s">
        <v>66</v>
      </c>
      <c r="C17" t="str">
        <f t="shared" ref="C17" si="96">IF(ISBLANK(I17),"",I17)
&amp;IF(ISBLANK(O17),"",", "&amp;O17)
&amp;IF(ISBLANK(U17),"",", "&amp;U17)
&amp;IF(ISBLANK(AA17),"",", "&amp;AA17)
&amp;IF(ISBLANK(AG17),"",", "&amp;AG17)
&amp;IF(ISBLANK(AM17),"",", "&amp;AM17)
&amp;IF(ISBLANK(AS17),"",", "&amp;AS17)
&amp;IF(ISBLANK(AY17),"",", "&amp;AY17)
&amp;IF(ISBLANK(BE17),"",", "&amp;BE17)</f>
        <v>Gold</v>
      </c>
      <c r="D17" s="1" t="str">
        <f t="shared" ca="1" si="1"/>
        <v>2</v>
      </c>
      <c r="E17" s="1" t="str">
        <f t="shared" ref="E17" si="97">IF(ISBLANK(J17),"",J17)
&amp;IF(ISBLANK(O17),"",", "&amp;P17)
&amp;IF(ISBLANK(U17),"",", "&amp;V17)
&amp;IF(ISBLANK(AA17),"",", "&amp;AB17)
&amp;IF(ISBLANK(AG17),"",", "&amp;AH17)
&amp;IF(ISBLANK(AM17),"",", "&amp;AN17)
&amp;IF(ISBLANK(AS17),"",", "&amp;AT17)
&amp;IF(ISBLANK(AY17),"",", "&amp;AZ17)
&amp;IF(ISBLANK(BE17),"",", "&amp;BF17)</f>
        <v/>
      </c>
      <c r="F17" s="1" t="str">
        <f t="shared" ref="F17" si="98">IF(ISBLANK(L17),"",L17)
&amp;IF(ISBLANK(R17),"",", "&amp;R17)
&amp;IF(ISBLANK(X17),"",", "&amp;X17)
&amp;IF(ISBLANK(AD17),"",", "&amp;AD17)
&amp;IF(ISBLANK(AJ17),"",", "&amp;AJ17)
&amp;IF(ISBLANK(AP17),"",", "&amp;AP17)
&amp;IF(ISBLANK(AV17),"",", "&amp;AV17)
&amp;IF(ISBLANK(BB17),"",", "&amp;BB17)
&amp;IF(ISBLANK(BH17),"",", "&amp;BH17)</f>
        <v>1</v>
      </c>
      <c r="G17" s="1" t="str">
        <f t="shared" ref="G17" si="99">IF(ISBLANK(M17),"",M17)
&amp;IF(ISBLANK(S17),"",", "&amp;S17)
&amp;IF(ISBLANK(Y17),"",", "&amp;Y17)
&amp;IF(ISBLANK(AE17),"",", "&amp;AE17)
&amp;IF(ISBLANK(AK17),"",", "&amp;AK17)
&amp;IF(ISBLANK(AQ17),"",", "&amp;AQ17)
&amp;IF(ISBLANK(AW17),"",", "&amp;AW17)
&amp;IF(ISBLANK(BC17),"",", "&amp;BC17)
&amp;IF(ISBLANK(BI17),"",", "&amp;BI17)</f>
        <v>0.015</v>
      </c>
      <c r="H17" s="1" t="str">
        <f t="shared" ref="H17" si="100">IF(ISBLANK(N17),"",N17)
&amp;IF(ISBLANK(T17),"",", "&amp;T17)
&amp;IF(ISBLANK(Z17),"",", "&amp;Z17)
&amp;IF(ISBLANK(AF17),"",", "&amp;AF17)
&amp;IF(ISBLANK(AL17),"",", "&amp;AL17)
&amp;IF(ISBLANK(AR17),"",", "&amp;AR17)
&amp;IF(ISBLANK(AX17),"",", "&amp;AX17)
&amp;IF(ISBLANK(BD17),"",", "&amp;BD17)
&amp;IF(ISBLANK(BJ17),"",", "&amp;BJ17)</f>
        <v>0.145</v>
      </c>
      <c r="I17" s="3" t="s">
        <v>10</v>
      </c>
      <c r="K17" s="4" t="str">
        <f t="shared" si="12"/>
        <v/>
      </c>
      <c r="L17">
        <v>1</v>
      </c>
      <c r="M17">
        <v>1.4999999999999999E-2</v>
      </c>
      <c r="N17">
        <v>0.14499999999999999</v>
      </c>
      <c r="O17" s="3"/>
      <c r="Q17" s="4" t="str">
        <f t="shared" si="13"/>
        <v/>
      </c>
      <c r="U17" s="3"/>
      <c r="W17" s="4" t="str">
        <f t="shared" si="14"/>
        <v/>
      </c>
      <c r="AA17" s="3"/>
      <c r="AC17" s="4" t="str">
        <f t="shared" si="15"/>
        <v/>
      </c>
      <c r="AG17" s="3"/>
      <c r="AI17" s="4" t="str">
        <f t="shared" si="16"/>
        <v/>
      </c>
      <c r="AM17" s="3"/>
      <c r="AO17" s="4" t="str">
        <f t="shared" si="17"/>
        <v/>
      </c>
      <c r="AS17" s="3"/>
      <c r="AU17" s="4" t="str">
        <f t="shared" si="18"/>
        <v/>
      </c>
      <c r="BA17" s="4" t="str">
        <f t="shared" si="19"/>
        <v/>
      </c>
      <c r="BE17" s="3"/>
      <c r="BG17" s="4" t="str">
        <f t="shared" si="20"/>
        <v/>
      </c>
    </row>
    <row r="18" spans="1:62">
      <c r="A18">
        <v>6001</v>
      </c>
      <c r="C18" t="str">
        <f t="shared" ref="C18:C21" si="101">IF(ISBLANK(I18),"",I18)
&amp;IF(ISBLANK(O18),"",", "&amp;O18)
&amp;IF(ISBLANK(U18),"",", "&amp;U18)
&amp;IF(ISBLANK(AA18),"",", "&amp;AA18)
&amp;IF(ISBLANK(AG18),"",", "&amp;AG18)
&amp;IF(ISBLANK(AM18),"",", "&amp;AM18)
&amp;IF(ISBLANK(AS18),"",", "&amp;AS18)
&amp;IF(ISBLANK(AY18),"",", "&amp;AY18)
&amp;IF(ISBLANK(BE18),"",", "&amp;BE18)</f>
        <v>Gold, Seal, Seal</v>
      </c>
      <c r="D18" s="1" t="str">
        <f t="shared" ca="1" si="1"/>
        <v>2, 7, 7</v>
      </c>
      <c r="E18" s="1" t="str">
        <f t="shared" ref="E18:E21" si="102">IF(ISBLANK(J18),"",J18)
&amp;IF(ISBLANK(O18),"",", "&amp;P18)
&amp;IF(ISBLANK(U18),"",", "&amp;V18)
&amp;IF(ISBLANK(AA18),"",", "&amp;AB18)
&amp;IF(ISBLANK(AG18),"",", "&amp;AH18)
&amp;IF(ISBLANK(AM18),"",", "&amp;AN18)
&amp;IF(ISBLANK(AS18),"",", "&amp;AT18)
&amp;IF(ISBLANK(AY18),"",", "&amp;AZ18)
&amp;IF(ISBLANK(BE18),"",", "&amp;BF18)</f>
        <v xml:space="preserve">, , </v>
      </c>
      <c r="F18" s="1" t="str">
        <f t="shared" ref="F18:F21" si="103">IF(ISBLANK(L18),"",L18)
&amp;IF(ISBLANK(R18),"",", "&amp;R18)
&amp;IF(ISBLANK(X18),"",", "&amp;X18)
&amp;IF(ISBLANK(AD18),"",", "&amp;AD18)
&amp;IF(ISBLANK(AJ18),"",", "&amp;AJ18)
&amp;IF(ISBLANK(AP18),"",", "&amp;AP18)
&amp;IF(ISBLANK(AV18),"",", "&amp;AV18)
&amp;IF(ISBLANK(BB18),"",", "&amp;BB18)
&amp;IF(ISBLANK(BH18),"",", "&amp;BH18)</f>
        <v>1, 0.7, 0.1</v>
      </c>
      <c r="G18" s="1" t="str">
        <f t="shared" ref="G18:G21" si="104">IF(ISBLANK(M18),"",M18)
&amp;IF(ISBLANK(S18),"",", "&amp;S18)
&amp;IF(ISBLANK(Y18),"",", "&amp;Y18)
&amp;IF(ISBLANK(AE18),"",", "&amp;AE18)
&amp;IF(ISBLANK(AK18),"",", "&amp;AK18)
&amp;IF(ISBLANK(AQ18),"",", "&amp;AQ18)
&amp;IF(ISBLANK(AW18),"",", "&amp;AW18)
&amp;IF(ISBLANK(BC18),"",", "&amp;BC18)
&amp;IF(ISBLANK(BI18),"",", "&amp;BI18)</f>
        <v>0.05, 1, 1</v>
      </c>
      <c r="H18" s="1" t="str">
        <f t="shared" ref="H18:H21" si="105">IF(ISBLANK(N18),"",N18)
&amp;IF(ISBLANK(T18),"",", "&amp;T18)
&amp;IF(ISBLANK(Z18),"",", "&amp;Z18)
&amp;IF(ISBLANK(AF18),"",", "&amp;AF18)
&amp;IF(ISBLANK(AL18),"",", "&amp;AL18)
&amp;IF(ISBLANK(AR18),"",", "&amp;AR18)
&amp;IF(ISBLANK(AX18),"",", "&amp;AX18)
&amp;IF(ISBLANK(BD18),"",", "&amp;BD18)
&amp;IF(ISBLANK(BJ18),"",", "&amp;BJ18)</f>
        <v>0.65, 1, 1</v>
      </c>
      <c r="I18" s="3" t="s">
        <v>10</v>
      </c>
      <c r="K18" s="4" t="str">
        <f t="shared" si="12"/>
        <v/>
      </c>
      <c r="L18">
        <v>1</v>
      </c>
      <c r="M18">
        <v>4.9999999999999989E-2</v>
      </c>
      <c r="N18">
        <v>0.64999999999999991</v>
      </c>
      <c r="O18" s="3" t="s">
        <v>67</v>
      </c>
      <c r="Q18" s="4" t="str">
        <f t="shared" si="13"/>
        <v/>
      </c>
      <c r="R18">
        <v>0.7</v>
      </c>
      <c r="S18">
        <v>1</v>
      </c>
      <c r="T18">
        <v>1</v>
      </c>
      <c r="U18" s="3" t="s">
        <v>67</v>
      </c>
      <c r="W18" s="4" t="str">
        <f t="shared" si="14"/>
        <v/>
      </c>
      <c r="X18">
        <v>0.1</v>
      </c>
      <c r="Y18">
        <v>1</v>
      </c>
      <c r="Z18">
        <v>1</v>
      </c>
      <c r="AA18" s="3"/>
      <c r="AC18" s="4" t="str">
        <f t="shared" si="15"/>
        <v/>
      </c>
      <c r="AG18" s="3"/>
      <c r="AI18" s="4" t="str">
        <f t="shared" si="16"/>
        <v/>
      </c>
      <c r="AM18" s="3"/>
      <c r="AO18" s="4" t="str">
        <f t="shared" si="17"/>
        <v/>
      </c>
      <c r="AS18" s="3"/>
      <c r="AU18" s="4" t="str">
        <f t="shared" si="18"/>
        <v/>
      </c>
      <c r="BA18" s="4" t="str">
        <f t="shared" si="19"/>
        <v/>
      </c>
      <c r="BE18" s="3"/>
      <c r="BG18" s="4" t="str">
        <f t="shared" si="20"/>
        <v/>
      </c>
    </row>
    <row r="19" spans="1:62">
      <c r="A19">
        <v>6002</v>
      </c>
      <c r="C19" t="str">
        <f t="shared" si="101"/>
        <v>Gold, Seal, Seal, Gacha, Gacha, Gacha</v>
      </c>
      <c r="D19" s="1" t="str">
        <f t="shared" ca="1" si="1"/>
        <v>2, 7, 7, 5, 5, 5</v>
      </c>
      <c r="E19" s="1" t="str">
        <f t="shared" si="102"/>
        <v>, , , e, e, e</v>
      </c>
      <c r="F19" s="1" t="str">
        <f t="shared" si="103"/>
        <v>1, 0.7, 0.1, 0.5, 0.1, 0.05</v>
      </c>
      <c r="G19" s="1" t="str">
        <f t="shared" si="104"/>
        <v>0.085, 1, 1, 1, 1, 1</v>
      </c>
      <c r="H19" s="1" t="str">
        <f t="shared" si="105"/>
        <v>0.685, 1, 1, 1, 1, 1</v>
      </c>
      <c r="I19" s="3" t="s">
        <v>10</v>
      </c>
      <c r="K19" s="4" t="str">
        <f t="shared" si="12"/>
        <v/>
      </c>
      <c r="L19">
        <v>1</v>
      </c>
      <c r="M19">
        <v>8.500000000000002E-2</v>
      </c>
      <c r="N19">
        <v>0.68500000000000005</v>
      </c>
      <c r="O19" s="3" t="s">
        <v>67</v>
      </c>
      <c r="Q19" s="4" t="str">
        <f t="shared" si="13"/>
        <v/>
      </c>
      <c r="R19">
        <v>0.7</v>
      </c>
      <c r="S19">
        <v>1</v>
      </c>
      <c r="T19">
        <v>1</v>
      </c>
      <c r="U19" s="3" t="s">
        <v>67</v>
      </c>
      <c r="W19" s="4" t="str">
        <f t="shared" si="14"/>
        <v/>
      </c>
      <c r="X19">
        <v>0.1</v>
      </c>
      <c r="Y19">
        <v>1</v>
      </c>
      <c r="Z19">
        <v>1</v>
      </c>
      <c r="AA19" s="3" t="s">
        <v>13</v>
      </c>
      <c r="AB19" t="s">
        <v>75</v>
      </c>
      <c r="AC19" s="4" t="str">
        <f t="shared" si="15"/>
        <v/>
      </c>
      <c r="AD19">
        <v>0.5</v>
      </c>
      <c r="AE19">
        <v>1</v>
      </c>
      <c r="AF19">
        <v>1</v>
      </c>
      <c r="AG19" s="3" t="s">
        <v>13</v>
      </c>
      <c r="AH19" t="s">
        <v>75</v>
      </c>
      <c r="AI19" s="4" t="str">
        <f t="shared" si="16"/>
        <v/>
      </c>
      <c r="AJ19">
        <v>0.1</v>
      </c>
      <c r="AK19">
        <v>1</v>
      </c>
      <c r="AL19">
        <v>1</v>
      </c>
      <c r="AM19" s="3" t="s">
        <v>13</v>
      </c>
      <c r="AN19" t="s">
        <v>75</v>
      </c>
      <c r="AO19" s="4" t="str">
        <f t="shared" si="17"/>
        <v/>
      </c>
      <c r="AP19">
        <v>0.05</v>
      </c>
      <c r="AQ19">
        <v>1</v>
      </c>
      <c r="AR19">
        <v>1</v>
      </c>
      <c r="AS19" s="3"/>
      <c r="AU19" s="4" t="str">
        <f t="shared" si="18"/>
        <v/>
      </c>
      <c r="BA19" s="4" t="str">
        <f t="shared" si="19"/>
        <v/>
      </c>
      <c r="BE19" s="3"/>
      <c r="BG19" s="4" t="str">
        <f t="shared" si="20"/>
        <v/>
      </c>
    </row>
    <row r="20" spans="1:62">
      <c r="A20">
        <v>6003</v>
      </c>
      <c r="C20" t="str">
        <f t="shared" si="101"/>
        <v>Gold, Seal, Seal, Gacha, Gacha, Gacha</v>
      </c>
      <c r="D20" s="1" t="str">
        <f t="shared" ca="1" si="1"/>
        <v>2, 7, 7, 5, 5, 5</v>
      </c>
      <c r="E20" s="1" t="str">
        <f t="shared" si="102"/>
        <v>, , , e, e, e</v>
      </c>
      <c r="F20" s="1" t="str">
        <f t="shared" si="103"/>
        <v>1, 0.7, 0.1, 0.5, 0.1, 0.05</v>
      </c>
      <c r="G20" s="1" t="str">
        <f t="shared" si="104"/>
        <v>0.12, 1, 1, 1, 1, 1</v>
      </c>
      <c r="H20" s="1" t="str">
        <f t="shared" si="105"/>
        <v>0.72, 1, 1, 1, 1, 1</v>
      </c>
      <c r="I20" s="3" t="s">
        <v>10</v>
      </c>
      <c r="K20" s="4" t="str">
        <f t="shared" si="12"/>
        <v/>
      </c>
      <c r="L20">
        <v>1</v>
      </c>
      <c r="M20">
        <v>0.12</v>
      </c>
      <c r="N20">
        <v>0.72</v>
      </c>
      <c r="O20" s="3" t="s">
        <v>67</v>
      </c>
      <c r="Q20" s="4" t="str">
        <f t="shared" si="13"/>
        <v/>
      </c>
      <c r="R20">
        <v>0.7</v>
      </c>
      <c r="S20">
        <v>1</v>
      </c>
      <c r="T20">
        <v>1</v>
      </c>
      <c r="U20" s="3" t="s">
        <v>67</v>
      </c>
      <c r="W20" s="4" t="str">
        <f t="shared" si="14"/>
        <v/>
      </c>
      <c r="X20">
        <v>0.1</v>
      </c>
      <c r="Y20">
        <v>1</v>
      </c>
      <c r="Z20">
        <v>1</v>
      </c>
      <c r="AA20" s="3" t="s">
        <v>13</v>
      </c>
      <c r="AB20" t="s">
        <v>75</v>
      </c>
      <c r="AC20" s="4" t="str">
        <f t="shared" si="15"/>
        <v/>
      </c>
      <c r="AD20">
        <v>0.5</v>
      </c>
      <c r="AE20">
        <v>1</v>
      </c>
      <c r="AF20">
        <v>1</v>
      </c>
      <c r="AG20" s="3" t="s">
        <v>13</v>
      </c>
      <c r="AH20" t="s">
        <v>75</v>
      </c>
      <c r="AI20" s="4" t="str">
        <f t="shared" si="16"/>
        <v/>
      </c>
      <c r="AJ20">
        <v>0.1</v>
      </c>
      <c r="AK20">
        <v>1</v>
      </c>
      <c r="AL20">
        <v>1</v>
      </c>
      <c r="AM20" s="3" t="s">
        <v>13</v>
      </c>
      <c r="AN20" t="s">
        <v>75</v>
      </c>
      <c r="AO20" s="4" t="str">
        <f t="shared" si="17"/>
        <v/>
      </c>
      <c r="AP20">
        <v>0.05</v>
      </c>
      <c r="AQ20">
        <v>1</v>
      </c>
      <c r="AR20">
        <v>1</v>
      </c>
      <c r="AS20" s="3"/>
      <c r="AU20" s="4" t="str">
        <f t="shared" si="18"/>
        <v/>
      </c>
      <c r="BA20" s="4" t="str">
        <f t="shared" si="19"/>
        <v/>
      </c>
      <c r="BE20" s="3"/>
      <c r="BG20" s="4" t="str">
        <f t="shared" si="20"/>
        <v/>
      </c>
    </row>
    <row r="21" spans="1:62">
      <c r="A21">
        <v>6004</v>
      </c>
      <c r="C21" t="str">
        <f t="shared" si="101"/>
        <v>Gold, Seal, Seal, Gacha, Gacha, Gacha</v>
      </c>
      <c r="D21" s="1" t="str">
        <f t="shared" ca="1" si="1"/>
        <v>2, 7, 7, 5, 5, 5</v>
      </c>
      <c r="E21" s="1" t="str">
        <f t="shared" si="102"/>
        <v>, , , e, e, e</v>
      </c>
      <c r="F21" s="1" t="str">
        <f t="shared" si="103"/>
        <v>1, 0.7, 0.1, 0.5, 0.1, 0.05</v>
      </c>
      <c r="G21" s="1" t="str">
        <f t="shared" si="104"/>
        <v>0.155, 1, 1, 1, 1, 1</v>
      </c>
      <c r="H21" s="1" t="str">
        <f t="shared" si="105"/>
        <v>0.755, 1, 1, 1, 1, 1</v>
      </c>
      <c r="I21" s="3" t="s">
        <v>10</v>
      </c>
      <c r="K21" s="4" t="str">
        <f t="shared" si="12"/>
        <v/>
      </c>
      <c r="L21">
        <v>1</v>
      </c>
      <c r="M21">
        <v>0.15500000000000003</v>
      </c>
      <c r="N21">
        <v>0.755</v>
      </c>
      <c r="O21" s="3" t="s">
        <v>67</v>
      </c>
      <c r="Q21" s="4" t="str">
        <f t="shared" si="13"/>
        <v/>
      </c>
      <c r="R21">
        <v>0.7</v>
      </c>
      <c r="S21">
        <v>1</v>
      </c>
      <c r="T21">
        <v>1</v>
      </c>
      <c r="U21" s="3" t="s">
        <v>67</v>
      </c>
      <c r="W21" s="4" t="str">
        <f t="shared" si="14"/>
        <v/>
      </c>
      <c r="X21">
        <v>0.1</v>
      </c>
      <c r="Y21">
        <v>1</v>
      </c>
      <c r="Z21">
        <v>1</v>
      </c>
      <c r="AA21" s="3" t="s">
        <v>13</v>
      </c>
      <c r="AB21" t="s">
        <v>75</v>
      </c>
      <c r="AC21" s="4" t="str">
        <f t="shared" si="15"/>
        <v/>
      </c>
      <c r="AD21">
        <v>0.5</v>
      </c>
      <c r="AE21">
        <v>1</v>
      </c>
      <c r="AF21">
        <v>1</v>
      </c>
      <c r="AG21" s="3" t="s">
        <v>13</v>
      </c>
      <c r="AH21" t="s">
        <v>75</v>
      </c>
      <c r="AI21" s="4" t="str">
        <f t="shared" si="16"/>
        <v/>
      </c>
      <c r="AJ21">
        <v>0.1</v>
      </c>
      <c r="AK21">
        <v>1</v>
      </c>
      <c r="AL21">
        <v>1</v>
      </c>
      <c r="AM21" s="3" t="s">
        <v>13</v>
      </c>
      <c r="AN21" t="s">
        <v>75</v>
      </c>
      <c r="AO21" s="4" t="str">
        <f t="shared" si="17"/>
        <v/>
      </c>
      <c r="AP21">
        <v>0.05</v>
      </c>
      <c r="AQ21">
        <v>1</v>
      </c>
      <c r="AR21">
        <v>1</v>
      </c>
      <c r="AS21" s="3"/>
      <c r="AU21" s="4" t="str">
        <f t="shared" si="18"/>
        <v/>
      </c>
      <c r="BA21" s="4" t="str">
        <f t="shared" si="19"/>
        <v/>
      </c>
      <c r="BE21" s="3"/>
      <c r="BG21" s="4" t="str">
        <f t="shared" si="20"/>
        <v/>
      </c>
    </row>
    <row r="22" spans="1:62">
      <c r="A22">
        <v>6005</v>
      </c>
      <c r="C22" t="str">
        <f t="shared" ref="C22" si="106">IF(ISBLANK(I22),"",I22)
&amp;IF(ISBLANK(O22),"",", "&amp;O22)
&amp;IF(ISBLANK(U22),"",", "&amp;U22)
&amp;IF(ISBLANK(AA22),"",", "&amp;AA22)
&amp;IF(ISBLANK(AG22),"",", "&amp;AG22)
&amp;IF(ISBLANK(AM22),"",", "&amp;AM22)
&amp;IF(ISBLANK(AS22),"",", "&amp;AS22)
&amp;IF(ISBLANK(AY22),"",", "&amp;AY22)
&amp;IF(ISBLANK(BE22),"",", "&amp;BE22)</f>
        <v>Gold, Seal, Seal, Gacha, Gacha, Gacha</v>
      </c>
      <c r="D22" s="1" t="str">
        <f t="shared" ref="D22" ca="1" si="107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SUBSTITUTE(SUBSTITUTE(SUBSTITUTE(SUBSTITUTE(SUBSTITUTE(SUBSTITUTE(SUBSTITUTE(SUBSTITUTE(SUBSTITUTE(SUBSTITUTE(C22,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2, 7, 7, 5, 5, 5</v>
      </c>
      <c r="E22" s="1" t="str">
        <f t="shared" ref="E22" si="108">IF(ISBLANK(J22),"",J22)
&amp;IF(ISBLANK(O22),"",", "&amp;P22)
&amp;IF(ISBLANK(U22),"",", "&amp;V22)
&amp;IF(ISBLANK(AA22),"",", "&amp;AB22)
&amp;IF(ISBLANK(AG22),"",", "&amp;AH22)
&amp;IF(ISBLANK(AM22),"",", "&amp;AN22)
&amp;IF(ISBLANK(AS22),"",", "&amp;AT22)
&amp;IF(ISBLANK(AY22),"",", "&amp;AZ22)
&amp;IF(ISBLANK(BE22),"",", "&amp;BF22)</f>
        <v>, , , e, e, e</v>
      </c>
      <c r="F22" s="1" t="str">
        <f t="shared" ref="F22" si="109">IF(ISBLANK(L22),"",L22)
&amp;IF(ISBLANK(R22),"",", "&amp;R22)
&amp;IF(ISBLANK(X22),"",", "&amp;X22)
&amp;IF(ISBLANK(AD22),"",", "&amp;AD22)
&amp;IF(ISBLANK(AJ22),"",", "&amp;AJ22)
&amp;IF(ISBLANK(AP22),"",", "&amp;AP22)
&amp;IF(ISBLANK(AV22),"",", "&amp;AV22)
&amp;IF(ISBLANK(BB22),"",", "&amp;BB22)
&amp;IF(ISBLANK(BH22),"",", "&amp;BH22)</f>
        <v>1, 0.7, 0.1, 0.5, 0.1, 0.05</v>
      </c>
      <c r="G22" s="1" t="str">
        <f t="shared" ref="G22" si="110">IF(ISBLANK(M22),"",M22)
&amp;IF(ISBLANK(S22),"",", "&amp;S22)
&amp;IF(ISBLANK(Y22),"",", "&amp;Y22)
&amp;IF(ISBLANK(AE22),"",", "&amp;AE22)
&amp;IF(ISBLANK(AK22),"",", "&amp;AK22)
&amp;IF(ISBLANK(AQ22),"",", "&amp;AQ22)
&amp;IF(ISBLANK(AW22),"",", "&amp;AW22)
&amp;IF(ISBLANK(BC22),"",", "&amp;BC22)
&amp;IF(ISBLANK(BI22),"",", "&amp;BI22)</f>
        <v>0.155, 1, 1, 1, 1, 1</v>
      </c>
      <c r="H22" s="1" t="str">
        <f t="shared" ref="H22" si="111">IF(ISBLANK(N22),"",N22)
&amp;IF(ISBLANK(T22),"",", "&amp;T22)
&amp;IF(ISBLANK(Z22),"",", "&amp;Z22)
&amp;IF(ISBLANK(AF22),"",", "&amp;AF22)
&amp;IF(ISBLANK(AL22),"",", "&amp;AL22)
&amp;IF(ISBLANK(AR22),"",", "&amp;AR22)
&amp;IF(ISBLANK(AX22),"",", "&amp;AX22)
&amp;IF(ISBLANK(BD22),"",", "&amp;BD22)
&amp;IF(ISBLANK(BJ22),"",", "&amp;BJ22)</f>
        <v>0.755, 1, 1, 1, 1, 1</v>
      </c>
      <c r="I22" s="3" t="s">
        <v>10</v>
      </c>
      <c r="K22" s="4" t="str">
        <f t="shared" ref="K22" si="112">IF(AND(OR(I22="Gacha",I22="Origin"),ISBLANK(J22)),"서브밸류 필요","")</f>
        <v/>
      </c>
      <c r="L22">
        <v>1</v>
      </c>
      <c r="M22">
        <v>0.15500000000000003</v>
      </c>
      <c r="N22">
        <v>0.755</v>
      </c>
      <c r="O22" s="3" t="s">
        <v>67</v>
      </c>
      <c r="Q22" s="4" t="str">
        <f t="shared" ref="Q22" si="113">IF(AND(OR(O22="Gacha",O22="Origin"),ISBLANK(P22)),"서브밸류 필요","")</f>
        <v/>
      </c>
      <c r="R22">
        <v>0.7</v>
      </c>
      <c r="S22">
        <v>1</v>
      </c>
      <c r="T22">
        <v>1</v>
      </c>
      <c r="U22" s="3" t="s">
        <v>67</v>
      </c>
      <c r="W22" s="4" t="str">
        <f t="shared" ref="W22" si="114">IF(AND(OR(U22="Gacha",U22="Origin"),ISBLANK(V22)),"서브밸류 필요","")</f>
        <v/>
      </c>
      <c r="X22">
        <v>0.1</v>
      </c>
      <c r="Y22">
        <v>1</v>
      </c>
      <c r="Z22">
        <v>1</v>
      </c>
      <c r="AA22" s="3" t="s">
        <v>13</v>
      </c>
      <c r="AB22" t="s">
        <v>75</v>
      </c>
      <c r="AC22" s="4" t="str">
        <f t="shared" ref="AC22" si="115">IF(AND(OR(AA22="Gacha",AA22="Origin"),ISBLANK(AB22)),"서브밸류 필요","")</f>
        <v/>
      </c>
      <c r="AD22">
        <v>0.5</v>
      </c>
      <c r="AE22">
        <v>1</v>
      </c>
      <c r="AF22">
        <v>1</v>
      </c>
      <c r="AG22" s="3" t="s">
        <v>13</v>
      </c>
      <c r="AH22" t="s">
        <v>75</v>
      </c>
      <c r="AI22" s="4" t="str">
        <f t="shared" ref="AI22" si="116">IF(AND(OR(AG22="Gacha",AG22="Origin"),ISBLANK(AH22)),"서브밸류 필요","")</f>
        <v/>
      </c>
      <c r="AJ22">
        <v>0.1</v>
      </c>
      <c r="AK22">
        <v>1</v>
      </c>
      <c r="AL22">
        <v>1</v>
      </c>
      <c r="AM22" s="3" t="s">
        <v>13</v>
      </c>
      <c r="AN22" t="s">
        <v>75</v>
      </c>
      <c r="AO22" s="4" t="str">
        <f t="shared" ref="AO22" si="117">IF(AND(OR(AM22="Gacha",AM22="Origin"),ISBLANK(AN22)),"서브밸류 필요","")</f>
        <v/>
      </c>
      <c r="AP22">
        <v>0.05</v>
      </c>
      <c r="AQ22">
        <v>1</v>
      </c>
      <c r="AR22">
        <v>1</v>
      </c>
      <c r="AS22" s="3"/>
      <c r="AU22" s="4" t="str">
        <f t="shared" ref="AU22" si="118">IF(AND(OR(AS22="Gacha",AS22="Origin"),ISBLANK(AT22)),"서브밸류 필요","")</f>
        <v/>
      </c>
      <c r="BA22" s="4" t="str">
        <f t="shared" ref="BA22" si="119">IF(AND(OR(AY22="Gacha",AY22="Origin"),ISBLANK(AZ22)),"서브밸류 필요","")</f>
        <v/>
      </c>
      <c r="BE22" s="3"/>
      <c r="BG22" s="4" t="str">
        <f t="shared" ref="BG22" si="120">IF(AND(OR(BE22="Gacha",BE22="Origin"),ISBLANK(BF22)),"서브밸류 필요","")</f>
        <v/>
      </c>
    </row>
    <row r="23" spans="1:62">
      <c r="A23">
        <v>6006</v>
      </c>
      <c r="C23" t="str">
        <f t="shared" ref="C23" si="121">IF(ISBLANK(I23),"",I23)
&amp;IF(ISBLANK(O23),"",", "&amp;O23)
&amp;IF(ISBLANK(U23),"",", "&amp;U23)
&amp;IF(ISBLANK(AA23),"",", "&amp;AA23)
&amp;IF(ISBLANK(AG23),"",", "&amp;AG23)
&amp;IF(ISBLANK(AM23),"",", "&amp;AM23)
&amp;IF(ISBLANK(AS23),"",", "&amp;AS23)
&amp;IF(ISBLANK(AY23),"",", "&amp;AY23)
&amp;IF(ISBLANK(BE23),"",", "&amp;BE23)</f>
        <v>Gold, Seal, Seal, Gacha, Gacha, Gacha</v>
      </c>
      <c r="D23" s="1" t="str">
        <f t="shared" ref="D23" ca="1" si="122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SUBSTITUTE(SUBSTITUTE(SUBSTITUTE(SUBSTITUTE(SUBSTITUTE(SUBSTITUTE(SUBSTITUTE(SUBSTITUTE(SUBSTITUTE(SUBSTITUTE(C23,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2, 7, 7, 5, 5, 5</v>
      </c>
      <c r="E23" s="1" t="str">
        <f t="shared" ref="E23" si="123">IF(ISBLANK(J23),"",J23)
&amp;IF(ISBLANK(O23),"",", "&amp;P23)
&amp;IF(ISBLANK(U23),"",", "&amp;V23)
&amp;IF(ISBLANK(AA23),"",", "&amp;AB23)
&amp;IF(ISBLANK(AG23),"",", "&amp;AH23)
&amp;IF(ISBLANK(AM23),"",", "&amp;AN23)
&amp;IF(ISBLANK(AS23),"",", "&amp;AT23)
&amp;IF(ISBLANK(AY23),"",", "&amp;AZ23)
&amp;IF(ISBLANK(BE23),"",", "&amp;BF23)</f>
        <v>, , , e, e, e</v>
      </c>
      <c r="F23" s="1" t="str">
        <f t="shared" ref="F23" si="124">IF(ISBLANK(L23),"",L23)
&amp;IF(ISBLANK(R23),"",", "&amp;R23)
&amp;IF(ISBLANK(X23),"",", "&amp;X23)
&amp;IF(ISBLANK(AD23),"",", "&amp;AD23)
&amp;IF(ISBLANK(AJ23),"",", "&amp;AJ23)
&amp;IF(ISBLANK(AP23),"",", "&amp;AP23)
&amp;IF(ISBLANK(AV23),"",", "&amp;AV23)
&amp;IF(ISBLANK(BB23),"",", "&amp;BB23)
&amp;IF(ISBLANK(BH23),"",", "&amp;BH23)</f>
        <v>1, 0.7, 0.1, 0.5, 0.1, 0.05</v>
      </c>
      <c r="G23" s="1" t="str">
        <f t="shared" ref="G23" si="125">IF(ISBLANK(M23),"",M23)
&amp;IF(ISBLANK(S23),"",", "&amp;S23)
&amp;IF(ISBLANK(Y23),"",", "&amp;Y23)
&amp;IF(ISBLANK(AE23),"",", "&amp;AE23)
&amp;IF(ISBLANK(AK23),"",", "&amp;AK23)
&amp;IF(ISBLANK(AQ23),"",", "&amp;AQ23)
&amp;IF(ISBLANK(AW23),"",", "&amp;AW23)
&amp;IF(ISBLANK(BC23),"",", "&amp;BC23)
&amp;IF(ISBLANK(BI23),"",", "&amp;BI23)</f>
        <v>0.155, 1, 1, 1, 1, 1</v>
      </c>
      <c r="H23" s="1" t="str">
        <f t="shared" ref="H23" si="126">IF(ISBLANK(N23),"",N23)
&amp;IF(ISBLANK(T23),"",", "&amp;T23)
&amp;IF(ISBLANK(Z23),"",", "&amp;Z23)
&amp;IF(ISBLANK(AF23),"",", "&amp;AF23)
&amp;IF(ISBLANK(AL23),"",", "&amp;AL23)
&amp;IF(ISBLANK(AR23),"",", "&amp;AR23)
&amp;IF(ISBLANK(AX23),"",", "&amp;AX23)
&amp;IF(ISBLANK(BD23),"",", "&amp;BD23)
&amp;IF(ISBLANK(BJ23),"",", "&amp;BJ23)</f>
        <v>0.755, 1, 1, 1, 1, 1</v>
      </c>
      <c r="I23" s="3" t="s">
        <v>10</v>
      </c>
      <c r="K23" s="4" t="str">
        <f t="shared" ref="K23" si="127">IF(AND(OR(I23="Gacha",I23="Origin"),ISBLANK(J23)),"서브밸류 필요","")</f>
        <v/>
      </c>
      <c r="L23">
        <v>1</v>
      </c>
      <c r="M23">
        <v>0.15500000000000003</v>
      </c>
      <c r="N23">
        <v>0.755</v>
      </c>
      <c r="O23" s="3" t="s">
        <v>67</v>
      </c>
      <c r="Q23" s="4" t="str">
        <f t="shared" ref="Q23" si="128">IF(AND(OR(O23="Gacha",O23="Origin"),ISBLANK(P23)),"서브밸류 필요","")</f>
        <v/>
      </c>
      <c r="R23">
        <v>0.7</v>
      </c>
      <c r="S23">
        <v>1</v>
      </c>
      <c r="T23">
        <v>1</v>
      </c>
      <c r="U23" s="3" t="s">
        <v>67</v>
      </c>
      <c r="W23" s="4" t="str">
        <f t="shared" ref="W23" si="129">IF(AND(OR(U23="Gacha",U23="Origin"),ISBLANK(V23)),"서브밸류 필요","")</f>
        <v/>
      </c>
      <c r="X23">
        <v>0.1</v>
      </c>
      <c r="Y23">
        <v>1</v>
      </c>
      <c r="Z23">
        <v>1</v>
      </c>
      <c r="AA23" s="3" t="s">
        <v>13</v>
      </c>
      <c r="AB23" t="s">
        <v>75</v>
      </c>
      <c r="AC23" s="4" t="str">
        <f t="shared" ref="AC23" si="130">IF(AND(OR(AA23="Gacha",AA23="Origin"),ISBLANK(AB23)),"서브밸류 필요","")</f>
        <v/>
      </c>
      <c r="AD23">
        <v>0.5</v>
      </c>
      <c r="AE23">
        <v>1</v>
      </c>
      <c r="AF23">
        <v>1</v>
      </c>
      <c r="AG23" s="3" t="s">
        <v>13</v>
      </c>
      <c r="AH23" t="s">
        <v>75</v>
      </c>
      <c r="AI23" s="4" t="str">
        <f t="shared" ref="AI23" si="131">IF(AND(OR(AG23="Gacha",AG23="Origin"),ISBLANK(AH23)),"서브밸류 필요","")</f>
        <v/>
      </c>
      <c r="AJ23">
        <v>0.1</v>
      </c>
      <c r="AK23">
        <v>1</v>
      </c>
      <c r="AL23">
        <v>1</v>
      </c>
      <c r="AM23" s="3" t="s">
        <v>13</v>
      </c>
      <c r="AN23" t="s">
        <v>75</v>
      </c>
      <c r="AO23" s="4" t="str">
        <f t="shared" ref="AO23" si="132">IF(AND(OR(AM23="Gacha",AM23="Origin"),ISBLANK(AN23)),"서브밸류 필요","")</f>
        <v/>
      </c>
      <c r="AP23">
        <v>0.05</v>
      </c>
      <c r="AQ23">
        <v>1</v>
      </c>
      <c r="AR23">
        <v>1</v>
      </c>
      <c r="AS23" s="3"/>
      <c r="AU23" s="4" t="str">
        <f t="shared" ref="AU23" si="133">IF(AND(OR(AS23="Gacha",AS23="Origin"),ISBLANK(AT23)),"서브밸류 필요","")</f>
        <v/>
      </c>
      <c r="BA23" s="4" t="str">
        <f t="shared" ref="BA23" si="134">IF(AND(OR(AY23="Gacha",AY23="Origin"),ISBLANK(AZ23)),"서브밸류 필요","")</f>
        <v/>
      </c>
      <c r="BE23" s="3"/>
      <c r="BG23" s="4" t="str">
        <f t="shared" ref="BG23" si="135">IF(AND(OR(BE23="Gacha",BE23="Origin"),ISBLANK(BF23)),"서브밸류 필요","")</f>
        <v/>
      </c>
    </row>
    <row r="24" spans="1:62">
      <c r="A24" s="10" t="s">
        <v>83</v>
      </c>
      <c r="B24" t="s">
        <v>80</v>
      </c>
      <c r="C24" t="str">
        <f t="shared" ref="C24" si="136">IF(ISBLANK(I24),"",I24)
&amp;IF(ISBLANK(O24),"",", "&amp;O24)
&amp;IF(ISBLANK(U24),"",", "&amp;U24)
&amp;IF(ISBLANK(AA24),"",", "&amp;AA24)
&amp;IF(ISBLANK(AG24),"",", "&amp;AG24)
&amp;IF(ISBLANK(AM24),"",", "&amp;AM24)
&amp;IF(ISBLANK(AS24),"",", "&amp;AS24)
&amp;IF(ISBLANK(AY24),"",", "&amp;AY24)
&amp;IF(ISBLANK(BE24),"",", "&amp;BE24)</f>
        <v>Gacha</v>
      </c>
      <c r="D24" s="1" t="str">
        <f t="shared" ca="1" si="1"/>
        <v>5</v>
      </c>
      <c r="E24" s="1" t="str">
        <f t="shared" ref="E24" si="137">IF(ISBLANK(J24),"",J24)
&amp;IF(ISBLANK(O24),"",", "&amp;P24)
&amp;IF(ISBLANK(U24),"",", "&amp;V24)
&amp;IF(ISBLANK(AA24),"",", "&amp;AB24)
&amp;IF(ISBLANK(AG24),"",", "&amp;AH24)
&amp;IF(ISBLANK(AM24),"",", "&amp;AN24)
&amp;IF(ISBLANK(AS24),"",", "&amp;AT24)
&amp;IF(ISBLANK(AY24),"",", "&amp;AZ24)
&amp;IF(ISBLANK(BE24),"",", "&amp;BF24)</f>
        <v>g</v>
      </c>
      <c r="F24" s="1" t="str">
        <f t="shared" ref="F24" si="138">IF(ISBLANK(L24),"",L24)
&amp;IF(ISBLANK(R24),"",", "&amp;R24)
&amp;IF(ISBLANK(X24),"",", "&amp;X24)
&amp;IF(ISBLANK(AD24),"",", "&amp;AD24)
&amp;IF(ISBLANK(AJ24),"",", "&amp;AJ24)
&amp;IF(ISBLANK(AP24),"",", "&amp;AP24)
&amp;IF(ISBLANK(AV24),"",", "&amp;AV24)
&amp;IF(ISBLANK(BB24),"",", "&amp;BB24)
&amp;IF(ISBLANK(BH24),"",", "&amp;BH24)</f>
        <v>1</v>
      </c>
      <c r="G24" s="1" t="str">
        <f t="shared" ref="G24" si="139">IF(ISBLANK(M24),"",M24)
&amp;IF(ISBLANK(S24),"",", "&amp;S24)
&amp;IF(ISBLANK(Y24),"",", "&amp;Y24)
&amp;IF(ISBLANK(AE24),"",", "&amp;AE24)
&amp;IF(ISBLANK(AK24),"",", "&amp;AK24)
&amp;IF(ISBLANK(AQ24),"",", "&amp;AQ24)
&amp;IF(ISBLANK(AW24),"",", "&amp;AW24)
&amp;IF(ISBLANK(BC24),"",", "&amp;BC24)
&amp;IF(ISBLANK(BI24),"",", "&amp;BI24)</f>
        <v>1</v>
      </c>
      <c r="H24" s="1" t="str">
        <f t="shared" ref="H24" si="140">IF(ISBLANK(N24),"",N24)
&amp;IF(ISBLANK(T24),"",", "&amp;T24)
&amp;IF(ISBLANK(Z24),"",", "&amp;Z24)
&amp;IF(ISBLANK(AF24),"",", "&amp;AF24)
&amp;IF(ISBLANK(AL24),"",", "&amp;AL24)
&amp;IF(ISBLANK(AR24),"",", "&amp;AR24)
&amp;IF(ISBLANK(AX24),"",", "&amp;AX24)
&amp;IF(ISBLANK(BD24),"",", "&amp;BD24)
&amp;IF(ISBLANK(BJ24),"",", "&amp;BJ24)</f>
        <v>1</v>
      </c>
      <c r="I24" s="3" t="s">
        <v>81</v>
      </c>
      <c r="J24" t="s">
        <v>82</v>
      </c>
      <c r="K24" s="4" t="str">
        <f t="shared" si="12"/>
        <v/>
      </c>
      <c r="L24">
        <v>1</v>
      </c>
      <c r="M24">
        <v>1</v>
      </c>
      <c r="N24">
        <v>1</v>
      </c>
      <c r="O24" s="3"/>
      <c r="Q24" s="4" t="str">
        <f t="shared" si="13"/>
        <v/>
      </c>
      <c r="U24" s="3"/>
      <c r="W24" s="4" t="str">
        <f t="shared" si="14"/>
        <v/>
      </c>
      <c r="AA24" s="3"/>
      <c r="AC24" s="4" t="str">
        <f t="shared" si="15"/>
        <v/>
      </c>
      <c r="AG24" s="3"/>
      <c r="AI24" s="4" t="str">
        <f t="shared" si="16"/>
        <v/>
      </c>
      <c r="AM24" s="3"/>
      <c r="AO24" s="4" t="str">
        <f t="shared" si="17"/>
        <v/>
      </c>
      <c r="AS24" s="3"/>
      <c r="AU24" s="4" t="str">
        <f t="shared" si="18"/>
        <v/>
      </c>
      <c r="AY24" s="3"/>
      <c r="BA24" s="4" t="str">
        <f t="shared" si="19"/>
        <v/>
      </c>
      <c r="BE24" s="3"/>
      <c r="BG24" s="4" t="str">
        <f t="shared" si="20"/>
        <v/>
      </c>
    </row>
    <row r="25" spans="1:62">
      <c r="A25" s="10" t="s">
        <v>84</v>
      </c>
      <c r="B25" t="s">
        <v>85</v>
      </c>
      <c r="C25" t="str">
        <f t="shared" ref="C25:C29" si="141">IF(ISBLANK(I25),"",I25)
&amp;IF(ISBLANK(O25),"",", "&amp;O25)
&amp;IF(ISBLANK(U25),"",", "&amp;U25)
&amp;IF(ISBLANK(AA25),"",", "&amp;AA25)
&amp;IF(ISBLANK(AG25),"",", "&amp;AG25)
&amp;IF(ISBLANK(AM25),"",", "&amp;AM25)
&amp;IF(ISBLANK(AS25),"",", "&amp;AS25)
&amp;IF(ISBLANK(AY25),"",", "&amp;AY25)
&amp;IF(ISBLANK(BE25),"",", "&amp;BE25)</f>
        <v>Gacha, Gacha, Gacha, Gacha, Gacha, Gacha, Gacha, Gacha</v>
      </c>
      <c r="D25" s="1" t="str">
        <f t="shared" ca="1" si="1"/>
        <v>5, 5, 5, 5, 5, 5, 5, 5</v>
      </c>
      <c r="E25" s="1" t="str">
        <f t="shared" ref="E25:E29" si="142">IF(ISBLANK(J25),"",J25)
&amp;IF(ISBLANK(O25),"",", "&amp;P25)
&amp;IF(ISBLANK(U25),"",", "&amp;V25)
&amp;IF(ISBLANK(AA25),"",", "&amp;AB25)
&amp;IF(ISBLANK(AG25),"",", "&amp;AH25)
&amp;IF(ISBLANK(AM25),"",", "&amp;AN25)
&amp;IF(ISBLANK(AS25),"",", "&amp;AT25)
&amp;IF(ISBLANK(AY25),"",", "&amp;AZ25)
&amp;IF(ISBLANK(BE25),"",", "&amp;BF25)</f>
        <v>g, g, g, g, g, g, g, g</v>
      </c>
      <c r="F25" s="1" t="str">
        <f t="shared" ref="F25:F29" si="143">IF(ISBLANK(L25),"",L25)
&amp;IF(ISBLANK(R25),"",", "&amp;R25)
&amp;IF(ISBLANK(X25),"",", "&amp;X25)
&amp;IF(ISBLANK(AD25),"",", "&amp;AD25)
&amp;IF(ISBLANK(AJ25),"",", "&amp;AJ25)
&amp;IF(ISBLANK(AP25),"",", "&amp;AP25)
&amp;IF(ISBLANK(AV25),"",", "&amp;AV25)
&amp;IF(ISBLANK(BB25),"",", "&amp;BB25)
&amp;IF(ISBLANK(BH25),"",", "&amp;BH25)</f>
        <v>1, 1, 1, 1, 1, 1, 1, 1</v>
      </c>
      <c r="G25" s="1" t="str">
        <f t="shared" ref="G25:G29" si="144">IF(ISBLANK(M25),"",M25)
&amp;IF(ISBLANK(S25),"",", "&amp;S25)
&amp;IF(ISBLANK(Y25),"",", "&amp;Y25)
&amp;IF(ISBLANK(AE25),"",", "&amp;AE25)
&amp;IF(ISBLANK(AK25),"",", "&amp;AK25)
&amp;IF(ISBLANK(AQ25),"",", "&amp;AQ25)
&amp;IF(ISBLANK(AW25),"",", "&amp;AW25)
&amp;IF(ISBLANK(BC25),"",", "&amp;BC25)
&amp;IF(ISBLANK(BI25),"",", "&amp;BI25)</f>
        <v>1, 1, 1, 1, 1, 1, 1, 1</v>
      </c>
      <c r="H25" s="1" t="str">
        <f t="shared" ref="H25:H29" si="145">IF(ISBLANK(N25),"",N25)
&amp;IF(ISBLANK(T25),"",", "&amp;T25)
&amp;IF(ISBLANK(Z25),"",", "&amp;Z25)
&amp;IF(ISBLANK(AF25),"",", "&amp;AF25)
&amp;IF(ISBLANK(AL25),"",", "&amp;AL25)
&amp;IF(ISBLANK(AR25),"",", "&amp;AR25)
&amp;IF(ISBLANK(AX25),"",", "&amp;AX25)
&amp;IF(ISBLANK(BD25),"",", "&amp;BD25)
&amp;IF(ISBLANK(BJ25),"",", "&amp;BJ25)</f>
        <v>1, 1, 1, 1, 1, 1, 1, 1</v>
      </c>
      <c r="I25" s="3" t="s">
        <v>13</v>
      </c>
      <c r="J25" t="s">
        <v>82</v>
      </c>
      <c r="K25" s="4" t="str">
        <f t="shared" si="12"/>
        <v/>
      </c>
      <c r="L25">
        <v>1</v>
      </c>
      <c r="M25">
        <v>1</v>
      </c>
      <c r="N25">
        <v>1</v>
      </c>
      <c r="O25" s="3" t="s">
        <v>13</v>
      </c>
      <c r="P25" t="s">
        <v>82</v>
      </c>
      <c r="Q25" s="4" t="str">
        <f t="shared" si="13"/>
        <v/>
      </c>
      <c r="R25">
        <v>1</v>
      </c>
      <c r="S25">
        <v>1</v>
      </c>
      <c r="T25">
        <v>1</v>
      </c>
      <c r="U25" s="3" t="s">
        <v>13</v>
      </c>
      <c r="V25" t="s">
        <v>82</v>
      </c>
      <c r="W25" s="4" t="str">
        <f t="shared" si="14"/>
        <v/>
      </c>
      <c r="X25">
        <v>1</v>
      </c>
      <c r="Y25">
        <v>1</v>
      </c>
      <c r="Z25">
        <v>1</v>
      </c>
      <c r="AA25" s="3" t="s">
        <v>13</v>
      </c>
      <c r="AB25" t="s">
        <v>82</v>
      </c>
      <c r="AC25" s="4" t="str">
        <f t="shared" si="15"/>
        <v/>
      </c>
      <c r="AD25">
        <v>1</v>
      </c>
      <c r="AE25">
        <v>1</v>
      </c>
      <c r="AF25">
        <v>1</v>
      </c>
      <c r="AG25" s="3" t="s">
        <v>13</v>
      </c>
      <c r="AH25" t="s">
        <v>82</v>
      </c>
      <c r="AI25" s="4" t="str">
        <f t="shared" si="16"/>
        <v/>
      </c>
      <c r="AJ25">
        <v>1</v>
      </c>
      <c r="AK25">
        <v>1</v>
      </c>
      <c r="AL25">
        <v>1</v>
      </c>
      <c r="AM25" s="3" t="s">
        <v>13</v>
      </c>
      <c r="AN25" t="s">
        <v>82</v>
      </c>
      <c r="AO25" s="4" t="str">
        <f t="shared" si="17"/>
        <v/>
      </c>
      <c r="AP25">
        <v>1</v>
      </c>
      <c r="AQ25">
        <v>1</v>
      </c>
      <c r="AR25">
        <v>1</v>
      </c>
      <c r="AS25" s="3" t="s">
        <v>13</v>
      </c>
      <c r="AT25" t="s">
        <v>82</v>
      </c>
      <c r="AU25" s="4" t="str">
        <f t="shared" si="18"/>
        <v/>
      </c>
      <c r="AV25">
        <v>1</v>
      </c>
      <c r="AW25">
        <v>1</v>
      </c>
      <c r="AX25">
        <v>1</v>
      </c>
      <c r="AY25" s="3" t="s">
        <v>13</v>
      </c>
      <c r="AZ25" t="s">
        <v>82</v>
      </c>
      <c r="BA25" s="4" t="str">
        <f t="shared" si="19"/>
        <v/>
      </c>
      <c r="BB25">
        <v>1</v>
      </c>
      <c r="BC25">
        <v>1</v>
      </c>
      <c r="BD25">
        <v>1</v>
      </c>
      <c r="BE25" s="3"/>
      <c r="BG25" s="4" t="str">
        <f t="shared" si="20"/>
        <v/>
      </c>
    </row>
    <row r="26" spans="1:62">
      <c r="A26" s="10" t="s">
        <v>86</v>
      </c>
      <c r="B26" t="s">
        <v>87</v>
      </c>
      <c r="C26" t="str">
        <f t="shared" si="141"/>
        <v>Gold, Gold, Diamond, PowerPoint, PowerPoint, PowerPoint, PowerPoint, PowerPoint, Origin</v>
      </c>
      <c r="D26" s="1" t="str">
        <f t="shared" ca="1" si="1"/>
        <v>2, 2, 8, 10, 10, 10, 10, 10, 9</v>
      </c>
      <c r="E26" s="1" t="str">
        <f t="shared" si="142"/>
        <v>, , , , , , , , s</v>
      </c>
      <c r="F26" s="1" t="str">
        <f t="shared" si="143"/>
        <v>1, 1, 1, 1, 1, 1, 1, 1, 0.05</v>
      </c>
      <c r="G26" s="1" t="str">
        <f t="shared" si="144"/>
        <v>1400, 1400, 3, 15, 15, 15, 15, 15, 1</v>
      </c>
      <c r="H26" s="1" t="str">
        <f t="shared" si="145"/>
        <v>1600, 1600, 3, 25, 25, 25, 25, 25, 1</v>
      </c>
      <c r="I26" s="3" t="s">
        <v>88</v>
      </c>
      <c r="K26" s="4" t="str">
        <f t="shared" si="12"/>
        <v/>
      </c>
      <c r="L26">
        <v>1</v>
      </c>
      <c r="M26">
        <v>1400</v>
      </c>
      <c r="N26" s="5">
        <v>1600</v>
      </c>
      <c r="O26" s="3" t="s">
        <v>88</v>
      </c>
      <c r="Q26" s="4" t="str">
        <f t="shared" si="13"/>
        <v/>
      </c>
      <c r="R26">
        <v>1</v>
      </c>
      <c r="S26">
        <v>1400</v>
      </c>
      <c r="T26">
        <v>1600</v>
      </c>
      <c r="U26" s="9" t="s">
        <v>90</v>
      </c>
      <c r="W26" s="4" t="str">
        <f t="shared" si="14"/>
        <v/>
      </c>
      <c r="X26">
        <v>1</v>
      </c>
      <c r="Y26">
        <v>3</v>
      </c>
      <c r="Z26" s="5">
        <v>3</v>
      </c>
      <c r="AA26" s="9" t="s">
        <v>93</v>
      </c>
      <c r="AC26" s="4" t="str">
        <f t="shared" si="15"/>
        <v/>
      </c>
      <c r="AD26">
        <v>1</v>
      </c>
      <c r="AE26">
        <v>15</v>
      </c>
      <c r="AF26" s="7">
        <v>25</v>
      </c>
      <c r="AG26" s="3" t="s">
        <v>93</v>
      </c>
      <c r="AI26" s="4" t="str">
        <f t="shared" si="16"/>
        <v/>
      </c>
      <c r="AJ26">
        <v>1</v>
      </c>
      <c r="AK26">
        <v>15</v>
      </c>
      <c r="AL26">
        <v>25</v>
      </c>
      <c r="AM26" s="3" t="s">
        <v>93</v>
      </c>
      <c r="AO26" s="4" t="str">
        <f t="shared" si="17"/>
        <v/>
      </c>
      <c r="AP26">
        <v>1</v>
      </c>
      <c r="AQ26">
        <v>15</v>
      </c>
      <c r="AR26">
        <v>25</v>
      </c>
      <c r="AS26" s="3" t="s">
        <v>93</v>
      </c>
      <c r="AU26" s="4" t="str">
        <f t="shared" si="18"/>
        <v/>
      </c>
      <c r="AV26">
        <v>1</v>
      </c>
      <c r="AW26">
        <v>15</v>
      </c>
      <c r="AX26">
        <v>25</v>
      </c>
      <c r="AY26" s="3" t="s">
        <v>93</v>
      </c>
      <c r="BA26" s="4" t="str">
        <f t="shared" si="19"/>
        <v/>
      </c>
      <c r="BB26">
        <v>1</v>
      </c>
      <c r="BC26">
        <v>15</v>
      </c>
      <c r="BD26">
        <v>25</v>
      </c>
      <c r="BE26" s="3" t="s">
        <v>77</v>
      </c>
      <c r="BF26" t="s">
        <v>95</v>
      </c>
      <c r="BG26" s="4" t="str">
        <f t="shared" si="20"/>
        <v/>
      </c>
      <c r="BH26">
        <v>0.05</v>
      </c>
      <c r="BI26">
        <v>1</v>
      </c>
      <c r="BJ26">
        <v>1</v>
      </c>
    </row>
    <row r="27" spans="1:62">
      <c r="A27" s="10" t="s">
        <v>157</v>
      </c>
      <c r="B27" t="s">
        <v>156</v>
      </c>
      <c r="C27" t="str">
        <f t="shared" ref="C27" si="146">IF(ISBLANK(I27),"",I27)
&amp;IF(ISBLANK(O27),"",", "&amp;O27)
&amp;IF(ISBLANK(U27),"",", "&amp;U27)
&amp;IF(ISBLANK(AA27),"",", "&amp;AA27)
&amp;IF(ISBLANK(AG27),"",", "&amp;AG27)
&amp;IF(ISBLANK(AM27),"",", "&amp;AM27)
&amp;IF(ISBLANK(AS27),"",", "&amp;AS27)
&amp;IF(ISBLANK(AY27),"",", "&amp;AY27)
&amp;IF(ISBLANK(BE27),"",", "&amp;BE27)</f>
        <v>Gold, Gold, Diamond, PowerPoint, PowerPoint, PowerPoint, PowerPoint, PowerPoint, Origin</v>
      </c>
      <c r="D27" s="1" t="str">
        <f t="shared" ref="D27" ca="1" si="147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SUBSTITUTE(SUBSTITUTE(SUBSTITUTE(SUBSTITUTE(SUBSTITUTE(SUBSTITUTE(SUBSTITUTE(SUBSTITUTE(SUBSTITUTE(SUBSTITUTE(C27,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2, 2, 8, 10, 10, 10, 10, 10, 9</v>
      </c>
      <c r="E27" s="1" t="str">
        <f t="shared" ref="E27" si="148">IF(ISBLANK(J27),"",J27)
&amp;IF(ISBLANK(O27),"",", "&amp;P27)
&amp;IF(ISBLANK(U27),"",", "&amp;V27)
&amp;IF(ISBLANK(AA27),"",", "&amp;AB27)
&amp;IF(ISBLANK(AG27),"",", "&amp;AH27)
&amp;IF(ISBLANK(AM27),"",", "&amp;AN27)
&amp;IF(ISBLANK(AS27),"",", "&amp;AT27)
&amp;IF(ISBLANK(AY27),"",", "&amp;AZ27)
&amp;IF(ISBLANK(BE27),"",", "&amp;BF27)</f>
        <v>, , , , , , , , s</v>
      </c>
      <c r="F27" s="1" t="str">
        <f t="shared" ref="F27" si="149">IF(ISBLANK(L27),"",L27)
&amp;IF(ISBLANK(R27),"",", "&amp;R27)
&amp;IF(ISBLANK(X27),"",", "&amp;X27)
&amp;IF(ISBLANK(AD27),"",", "&amp;AD27)
&amp;IF(ISBLANK(AJ27),"",", "&amp;AJ27)
&amp;IF(ISBLANK(AP27),"",", "&amp;AP27)
&amp;IF(ISBLANK(AV27),"",", "&amp;AV27)
&amp;IF(ISBLANK(BB27),"",", "&amp;BB27)
&amp;IF(ISBLANK(BH27),"",", "&amp;BH27)</f>
        <v>1, 1, 1, 1, 1, 1, 1, 1, 0.05</v>
      </c>
      <c r="G27" s="1" t="str">
        <f t="shared" ref="G27" si="150">IF(ISBLANK(M27),"",M27)
&amp;IF(ISBLANK(S27),"",", "&amp;S27)
&amp;IF(ISBLANK(Y27),"",", "&amp;Y27)
&amp;IF(ISBLANK(AE27),"",", "&amp;AE27)
&amp;IF(ISBLANK(AK27),"",", "&amp;AK27)
&amp;IF(ISBLANK(AQ27),"",", "&amp;AQ27)
&amp;IF(ISBLANK(AW27),"",", "&amp;AW27)
&amp;IF(ISBLANK(BC27),"",", "&amp;BC27)
&amp;IF(ISBLANK(BI27),"",", "&amp;BI27)</f>
        <v>2800, 2800, 3, 30, 30, 30, 30, 30, 1</v>
      </c>
      <c r="H27" s="1" t="str">
        <f t="shared" ref="H27" si="151">IF(ISBLANK(N27),"",N27)
&amp;IF(ISBLANK(T27),"",", "&amp;T27)
&amp;IF(ISBLANK(Z27),"",", "&amp;Z27)
&amp;IF(ISBLANK(AF27),"",", "&amp;AF27)
&amp;IF(ISBLANK(AL27),"",", "&amp;AL27)
&amp;IF(ISBLANK(AR27),"",", "&amp;AR27)
&amp;IF(ISBLANK(AX27),"",", "&amp;AX27)
&amp;IF(ISBLANK(BD27),"",", "&amp;BD27)
&amp;IF(ISBLANK(BJ27),"",", "&amp;BJ27)</f>
        <v>3200, 3200, 3, 50, 50, 50, 50, 50, 1</v>
      </c>
      <c r="I27" s="3" t="s">
        <v>88</v>
      </c>
      <c r="K27" s="4" t="str">
        <f t="shared" ref="K27" si="152">IF(AND(OR(I27="Gacha",I27="Origin"),ISBLANK(J27)),"서브밸류 필요","")</f>
        <v/>
      </c>
      <c r="L27">
        <v>1</v>
      </c>
      <c r="M27">
        <v>2800</v>
      </c>
      <c r="N27" s="5">
        <v>3200</v>
      </c>
      <c r="O27" s="3" t="s">
        <v>88</v>
      </c>
      <c r="Q27" s="4" t="str">
        <f t="shared" ref="Q27" si="153">IF(AND(OR(O27="Gacha",O27="Origin"),ISBLANK(P27)),"서브밸류 필요","")</f>
        <v/>
      </c>
      <c r="R27">
        <v>1</v>
      </c>
      <c r="S27">
        <v>2800</v>
      </c>
      <c r="T27">
        <v>3200</v>
      </c>
      <c r="U27" s="9" t="s">
        <v>90</v>
      </c>
      <c r="W27" s="4" t="str">
        <f t="shared" ref="W27" si="154">IF(AND(OR(U27="Gacha",U27="Origin"),ISBLANK(V27)),"서브밸류 필요","")</f>
        <v/>
      </c>
      <c r="X27">
        <v>1</v>
      </c>
      <c r="Y27">
        <v>3</v>
      </c>
      <c r="Z27" s="5">
        <v>3</v>
      </c>
      <c r="AA27" s="9" t="s">
        <v>93</v>
      </c>
      <c r="AC27" s="4" t="str">
        <f t="shared" ref="AC27" si="155">IF(AND(OR(AA27="Gacha",AA27="Origin"),ISBLANK(AB27)),"서브밸류 필요","")</f>
        <v/>
      </c>
      <c r="AD27">
        <v>1</v>
      </c>
      <c r="AE27">
        <v>30</v>
      </c>
      <c r="AF27" s="7">
        <v>50</v>
      </c>
      <c r="AG27" s="3" t="s">
        <v>93</v>
      </c>
      <c r="AI27" s="4" t="str">
        <f t="shared" ref="AI27" si="156">IF(AND(OR(AG27="Gacha",AG27="Origin"),ISBLANK(AH27)),"서브밸류 필요","")</f>
        <v/>
      </c>
      <c r="AJ27">
        <v>1</v>
      </c>
      <c r="AK27">
        <v>30</v>
      </c>
      <c r="AL27">
        <v>50</v>
      </c>
      <c r="AM27" s="3" t="s">
        <v>93</v>
      </c>
      <c r="AO27" s="4" t="str">
        <f t="shared" ref="AO27" si="157">IF(AND(OR(AM27="Gacha",AM27="Origin"),ISBLANK(AN27)),"서브밸류 필요","")</f>
        <v/>
      </c>
      <c r="AP27">
        <v>1</v>
      </c>
      <c r="AQ27">
        <v>30</v>
      </c>
      <c r="AR27">
        <v>50</v>
      </c>
      <c r="AS27" s="3" t="s">
        <v>93</v>
      </c>
      <c r="AU27" s="4" t="str">
        <f t="shared" ref="AU27" si="158">IF(AND(OR(AS27="Gacha",AS27="Origin"),ISBLANK(AT27)),"서브밸류 필요","")</f>
        <v/>
      </c>
      <c r="AV27">
        <v>1</v>
      </c>
      <c r="AW27">
        <v>30</v>
      </c>
      <c r="AX27">
        <v>50</v>
      </c>
      <c r="AY27" s="3" t="s">
        <v>93</v>
      </c>
      <c r="BA27" s="4" t="str">
        <f t="shared" ref="BA27" si="159">IF(AND(OR(AY27="Gacha",AY27="Origin"),ISBLANK(AZ27)),"서브밸류 필요","")</f>
        <v/>
      </c>
      <c r="BB27">
        <v>1</v>
      </c>
      <c r="BC27">
        <v>30</v>
      </c>
      <c r="BD27">
        <v>50</v>
      </c>
      <c r="BE27" s="3" t="s">
        <v>77</v>
      </c>
      <c r="BF27" t="s">
        <v>95</v>
      </c>
      <c r="BG27" s="4" t="str">
        <f t="shared" ref="BG27" si="160">IF(AND(OR(BE27="Gacha",BE27="Origin"),ISBLANK(BF27)),"서브밸류 필요","")</f>
        <v/>
      </c>
      <c r="BH27">
        <v>0.05</v>
      </c>
      <c r="BI27">
        <v>1</v>
      </c>
      <c r="BJ27">
        <v>1</v>
      </c>
    </row>
    <row r="28" spans="1:62">
      <c r="A28" s="10" t="s">
        <v>89</v>
      </c>
      <c r="B28" t="s">
        <v>102</v>
      </c>
      <c r="C28" t="str">
        <f t="shared" si="141"/>
        <v>PowerPoint, PowerPoint, PowerPoint, PowerPoint, PowerPoint, PowerPoint, Origin, Origin</v>
      </c>
      <c r="D28" s="1" t="str">
        <f t="shared" ca="1" si="1"/>
        <v>10, 10, 10, 10, 10, 10, 9, 9</v>
      </c>
      <c r="E28" s="1" t="str">
        <f t="shared" si="142"/>
        <v>, , , , , , s, s</v>
      </c>
      <c r="F28" s="1" t="str">
        <f t="shared" si="143"/>
        <v>1, 1, 1, 1, 1, 1, 0.05, 0.05</v>
      </c>
      <c r="G28" s="1" t="str">
        <f t="shared" si="144"/>
        <v>35, 35, 35, 35, 35, 35, 1, 1</v>
      </c>
      <c r="H28" s="1" t="str">
        <f t="shared" si="145"/>
        <v>45, 45, 45, 45, 45, 45, 1, 1</v>
      </c>
      <c r="I28" s="3" t="s">
        <v>93</v>
      </c>
      <c r="K28" s="4" t="str">
        <f t="shared" si="12"/>
        <v/>
      </c>
      <c r="L28">
        <v>1</v>
      </c>
      <c r="M28">
        <v>35</v>
      </c>
      <c r="N28">
        <v>45</v>
      </c>
      <c r="O28" s="3" t="s">
        <v>93</v>
      </c>
      <c r="Q28" s="4" t="str">
        <f t="shared" si="13"/>
        <v/>
      </c>
      <c r="R28">
        <v>1</v>
      </c>
      <c r="S28">
        <v>35</v>
      </c>
      <c r="T28">
        <v>45</v>
      </c>
      <c r="U28" s="3" t="s">
        <v>93</v>
      </c>
      <c r="W28" s="4" t="str">
        <f t="shared" si="14"/>
        <v/>
      </c>
      <c r="X28">
        <v>1</v>
      </c>
      <c r="Y28">
        <v>35</v>
      </c>
      <c r="Z28">
        <v>45</v>
      </c>
      <c r="AA28" s="3" t="s">
        <v>93</v>
      </c>
      <c r="AC28" s="4" t="str">
        <f t="shared" si="15"/>
        <v/>
      </c>
      <c r="AD28">
        <v>1</v>
      </c>
      <c r="AE28">
        <v>35</v>
      </c>
      <c r="AF28" s="7">
        <v>45</v>
      </c>
      <c r="AG28" s="3" t="s">
        <v>93</v>
      </c>
      <c r="AI28" s="4" t="str">
        <f t="shared" si="16"/>
        <v/>
      </c>
      <c r="AJ28">
        <v>1</v>
      </c>
      <c r="AK28">
        <v>35</v>
      </c>
      <c r="AL28">
        <v>45</v>
      </c>
      <c r="AM28" s="3" t="s">
        <v>93</v>
      </c>
      <c r="AO28" s="4" t="str">
        <f t="shared" si="17"/>
        <v/>
      </c>
      <c r="AP28">
        <v>1</v>
      </c>
      <c r="AQ28">
        <v>35</v>
      </c>
      <c r="AR28">
        <v>45</v>
      </c>
      <c r="AS28" s="3" t="s">
        <v>77</v>
      </c>
      <c r="AT28" t="s">
        <v>95</v>
      </c>
      <c r="AU28" s="4" t="str">
        <f t="shared" si="18"/>
        <v/>
      </c>
      <c r="AV28">
        <v>0.05</v>
      </c>
      <c r="AW28">
        <v>1</v>
      </c>
      <c r="AX28">
        <v>1</v>
      </c>
      <c r="AY28" s="3" t="s">
        <v>77</v>
      </c>
      <c r="AZ28" t="s">
        <v>95</v>
      </c>
      <c r="BA28" s="4" t="str">
        <f t="shared" si="19"/>
        <v/>
      </c>
      <c r="BB28">
        <v>0.05</v>
      </c>
      <c r="BC28">
        <v>1</v>
      </c>
      <c r="BD28">
        <v>1</v>
      </c>
      <c r="BE28" s="3"/>
      <c r="BG28" s="4" t="str">
        <f t="shared" si="20"/>
        <v/>
      </c>
    </row>
    <row r="29" spans="1:62">
      <c r="A29" s="10" t="s">
        <v>104</v>
      </c>
      <c r="B29" t="s">
        <v>103</v>
      </c>
      <c r="C29" t="str">
        <f t="shared" si="141"/>
        <v>Gold</v>
      </c>
      <c r="D29" s="1" t="str">
        <f t="shared" ref="D29" ca="1" si="161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SUBSTITUTE(SUBSTITUTE(SUBSTITUTE(SUBSTITUTE(SUBSTITUTE(SUBSTITUTE(SUBSTITUTE(SUBSTITUTE(SUBSTITUTE(SUBSTITUTE(C29,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2</v>
      </c>
      <c r="E29" s="1" t="str">
        <f t="shared" si="142"/>
        <v>1</v>
      </c>
      <c r="F29" s="1" t="str">
        <f t="shared" si="143"/>
        <v>1</v>
      </c>
      <c r="G29" s="1" t="str">
        <f t="shared" si="144"/>
        <v>9999</v>
      </c>
      <c r="H29" s="1" t="str">
        <f t="shared" si="145"/>
        <v>9999</v>
      </c>
      <c r="I29" s="3" t="s">
        <v>10</v>
      </c>
      <c r="J29">
        <v>1</v>
      </c>
      <c r="K29" s="4" t="str">
        <f t="shared" ref="K29" si="162">IF(AND(OR(I29="Gacha",I29="Origin"),ISBLANK(J29)),"서브밸류 필요","")</f>
        <v/>
      </c>
      <c r="L29">
        <v>1</v>
      </c>
      <c r="M29">
        <v>9999</v>
      </c>
      <c r="N29">
        <v>9999</v>
      </c>
      <c r="O29" s="3"/>
      <c r="Q29" s="4" t="str">
        <f t="shared" si="13"/>
        <v/>
      </c>
      <c r="W29" s="4" t="str">
        <f t="shared" si="14"/>
        <v/>
      </c>
      <c r="AC29" s="4" t="str">
        <f t="shared" si="15"/>
        <v/>
      </c>
      <c r="AI29" s="4" t="str">
        <f t="shared" si="16"/>
        <v/>
      </c>
      <c r="AO29" s="4" t="str">
        <f t="shared" si="17"/>
        <v/>
      </c>
      <c r="AU29" s="4" t="str">
        <f t="shared" si="18"/>
        <v/>
      </c>
      <c r="BA29" s="4" t="str">
        <f t="shared" si="19"/>
        <v/>
      </c>
      <c r="BG29" s="4" t="str">
        <f t="shared" si="20"/>
        <v/>
      </c>
    </row>
    <row r="30" spans="1:62">
      <c r="A30" s="10" t="s">
        <v>105</v>
      </c>
      <c r="B30" t="s">
        <v>106</v>
      </c>
      <c r="C30" t="str">
        <f t="shared" ref="C30" si="163">IF(ISBLANK(I30),"",I30)
&amp;IF(ISBLANK(O30),"",", "&amp;O30)
&amp;IF(ISBLANK(U30),"",", "&amp;U30)
&amp;IF(ISBLANK(AA30),"",", "&amp;AA30)
&amp;IF(ISBLANK(AG30),"",", "&amp;AG30)
&amp;IF(ISBLANK(AM30),"",", "&amp;AM30)
&amp;IF(ISBLANK(AS30),"",", "&amp;AS30)
&amp;IF(ISBLANK(AY30),"",", "&amp;AY30)
&amp;IF(ISBLANK(BE30),"",", "&amp;BE30)</f>
        <v>Diamond</v>
      </c>
      <c r="D30" s="1" t="str">
        <f t="shared" ref="D30" ca="1" si="164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SUBSTITUTE(SUBSTITUTE(SUBSTITUTE(SUBSTITUTE(SUBSTITUTE(SUBSTITUTE(SUBSTITUTE(SUBSTITUTE(SUBSTITUTE(SUBSTITUTE(C30,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8</v>
      </c>
      <c r="E30" s="1" t="str">
        <f t="shared" ref="E30" si="165">IF(ISBLANK(J30),"",J30)
&amp;IF(ISBLANK(O30),"",", "&amp;P30)
&amp;IF(ISBLANK(U30),"",", "&amp;V30)
&amp;IF(ISBLANK(AA30),"",", "&amp;AB30)
&amp;IF(ISBLANK(AG30),"",", "&amp;AH30)
&amp;IF(ISBLANK(AM30),"",", "&amp;AN30)
&amp;IF(ISBLANK(AS30),"",", "&amp;AT30)
&amp;IF(ISBLANK(AY30),"",", "&amp;AZ30)
&amp;IF(ISBLANK(BE30),"",", "&amp;BF30)</f>
        <v>1</v>
      </c>
      <c r="F30" s="1" t="str">
        <f t="shared" ref="F30" si="166">IF(ISBLANK(L30),"",L30)
&amp;IF(ISBLANK(R30),"",", "&amp;R30)
&amp;IF(ISBLANK(X30),"",", "&amp;X30)
&amp;IF(ISBLANK(AD30),"",", "&amp;AD30)
&amp;IF(ISBLANK(AJ30),"",", "&amp;AJ30)
&amp;IF(ISBLANK(AP30),"",", "&amp;AP30)
&amp;IF(ISBLANK(AV30),"",", "&amp;AV30)
&amp;IF(ISBLANK(BB30),"",", "&amp;BB30)
&amp;IF(ISBLANK(BH30),"",", "&amp;BH30)</f>
        <v>1</v>
      </c>
      <c r="G30" s="1" t="str">
        <f t="shared" ref="G30" si="167">IF(ISBLANK(M30),"",M30)
&amp;IF(ISBLANK(S30),"",", "&amp;S30)
&amp;IF(ISBLANK(Y30),"",", "&amp;Y30)
&amp;IF(ISBLANK(AE30),"",", "&amp;AE30)
&amp;IF(ISBLANK(AK30),"",", "&amp;AK30)
&amp;IF(ISBLANK(AQ30),"",", "&amp;AQ30)
&amp;IF(ISBLANK(AW30),"",", "&amp;AW30)
&amp;IF(ISBLANK(BC30),"",", "&amp;BC30)
&amp;IF(ISBLANK(BI30),"",", "&amp;BI30)</f>
        <v>9999</v>
      </c>
      <c r="H30" s="1" t="str">
        <f t="shared" ref="H30" si="168">IF(ISBLANK(N30),"",N30)
&amp;IF(ISBLANK(T30),"",", "&amp;T30)
&amp;IF(ISBLANK(Z30),"",", "&amp;Z30)
&amp;IF(ISBLANK(AF30),"",", "&amp;AF30)
&amp;IF(ISBLANK(AL30),"",", "&amp;AL30)
&amp;IF(ISBLANK(AR30),"",", "&amp;AR30)
&amp;IF(ISBLANK(AX30),"",", "&amp;AX30)
&amp;IF(ISBLANK(BD30),"",", "&amp;BD30)
&amp;IF(ISBLANK(BJ30),"",", "&amp;BJ30)</f>
        <v>9999</v>
      </c>
      <c r="I30" s="3" t="s">
        <v>90</v>
      </c>
      <c r="J30">
        <v>1</v>
      </c>
      <c r="K30" s="4" t="str">
        <f t="shared" ref="K30" si="169">IF(AND(OR(I30="Gacha",I30="Origin"),ISBLANK(J30)),"서브밸류 필요","")</f>
        <v/>
      </c>
      <c r="L30">
        <v>1</v>
      </c>
      <c r="M30">
        <v>9999</v>
      </c>
      <c r="N30">
        <v>9999</v>
      </c>
      <c r="O30" s="3"/>
      <c r="Q30" s="4" t="str">
        <f t="shared" ref="Q30:Q33" si="170">IF(AND(OR(O30="Gacha",O30="Origin"),ISBLANK(P30)),"서브밸류 필요","")</f>
        <v/>
      </c>
      <c r="W30" s="4" t="str">
        <f t="shared" ref="W30" si="171">IF(AND(OR(U30="Gacha",U30="Origin"),ISBLANK(V30)),"서브밸류 필요","")</f>
        <v/>
      </c>
      <c r="AC30" s="4" t="str">
        <f t="shared" ref="AC30:AC39" si="172">IF(AND(OR(AA30="Gacha",AA30="Origin"),ISBLANK(AB30)),"서브밸류 필요","")</f>
        <v/>
      </c>
      <c r="AI30" s="4" t="str">
        <f t="shared" si="16"/>
        <v/>
      </c>
      <c r="AO30" s="4" t="str">
        <f t="shared" si="17"/>
        <v/>
      </c>
      <c r="AU30" s="4" t="str">
        <f t="shared" si="18"/>
        <v/>
      </c>
      <c r="BA30" s="4" t="str">
        <f t="shared" si="19"/>
        <v/>
      </c>
      <c r="BG30" s="4" t="str">
        <f t="shared" si="20"/>
        <v/>
      </c>
    </row>
    <row r="31" spans="1:62">
      <c r="A31" s="10" t="s">
        <v>107</v>
      </c>
      <c r="B31" t="s">
        <v>108</v>
      </c>
      <c r="C31" t="str">
        <f t="shared" ref="C31:C33" si="173">IF(ISBLANK(I31),"",I31)
&amp;IF(ISBLANK(O31),"",", "&amp;O31)
&amp;IF(ISBLANK(U31),"",", "&amp;U31)
&amp;IF(ISBLANK(AA31),"",", "&amp;AA31)
&amp;IF(ISBLANK(AG31),"",", "&amp;AG31)
&amp;IF(ISBLANK(AM31),"",", "&amp;AM31)
&amp;IF(ISBLANK(AS31),"",", "&amp;AS31)
&amp;IF(ISBLANK(AY31),"",", "&amp;AY31)
&amp;IF(ISBLANK(BE31),"",", "&amp;BE31)</f>
        <v>Diamond, Gold</v>
      </c>
      <c r="D31" s="1" t="str">
        <f t="shared" ref="D31:D33" ca="1" si="174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SUBSTITUTE(SUBSTITUTE(SUBSTITUTE(SUBSTITUTE(SUBSTITUTE(SUBSTITUTE(SUBSTITUTE(SUBSTITUTE(SUBSTITUTE(SUBSTITUTE(C31,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8, 2</v>
      </c>
      <c r="E31" s="1" t="str">
        <f t="shared" ref="E31:E33" si="175">IF(ISBLANK(J31),"",J31)
&amp;IF(ISBLANK(O31),"",", "&amp;P31)
&amp;IF(ISBLANK(U31),"",", "&amp;V31)
&amp;IF(ISBLANK(AA31),"",", "&amp;AB31)
&amp;IF(ISBLANK(AG31),"",", "&amp;AH31)
&amp;IF(ISBLANK(AM31),"",", "&amp;AN31)
&amp;IF(ISBLANK(AS31),"",", "&amp;AT31)
&amp;IF(ISBLANK(AY31),"",", "&amp;AZ31)
&amp;IF(ISBLANK(BE31),"",", "&amp;BF31)</f>
        <v>1, 1</v>
      </c>
      <c r="F31" s="1" t="str">
        <f t="shared" ref="F31:F33" si="176">IF(ISBLANK(L31),"",L31)
&amp;IF(ISBLANK(R31),"",", "&amp;R31)
&amp;IF(ISBLANK(X31),"",", "&amp;X31)
&amp;IF(ISBLANK(AD31),"",", "&amp;AD31)
&amp;IF(ISBLANK(AJ31),"",", "&amp;AJ31)
&amp;IF(ISBLANK(AP31),"",", "&amp;AP31)
&amp;IF(ISBLANK(AV31),"",", "&amp;AV31)
&amp;IF(ISBLANK(BB31),"",", "&amp;BB31)
&amp;IF(ISBLANK(BH31),"",", "&amp;BH31)</f>
        <v>1, 1</v>
      </c>
      <c r="G31" s="1" t="str">
        <f t="shared" ref="G31:G33" si="177">IF(ISBLANK(M31),"",M31)
&amp;IF(ISBLANK(S31),"",", "&amp;S31)
&amp;IF(ISBLANK(Y31),"",", "&amp;Y31)
&amp;IF(ISBLANK(AE31),"",", "&amp;AE31)
&amp;IF(ISBLANK(AK31),"",", "&amp;AK31)
&amp;IF(ISBLANK(AQ31),"",", "&amp;AQ31)
&amp;IF(ISBLANK(AW31),"",", "&amp;AW31)
&amp;IF(ISBLANK(BC31),"",", "&amp;BC31)
&amp;IF(ISBLANK(BI31),"",", "&amp;BI31)</f>
        <v>9999, 9999</v>
      </c>
      <c r="H31" s="1" t="str">
        <f t="shared" ref="H31:H33" si="178">IF(ISBLANK(N31),"",N31)
&amp;IF(ISBLANK(T31),"",", "&amp;T31)
&amp;IF(ISBLANK(Z31),"",", "&amp;Z31)
&amp;IF(ISBLANK(AF31),"",", "&amp;AF31)
&amp;IF(ISBLANK(AL31),"",", "&amp;AL31)
&amp;IF(ISBLANK(AR31),"",", "&amp;AR31)
&amp;IF(ISBLANK(AX31),"",", "&amp;AX31)
&amp;IF(ISBLANK(BD31),"",", "&amp;BD31)
&amp;IF(ISBLANK(BJ31),"",", "&amp;BJ31)</f>
        <v>9999, 9999</v>
      </c>
      <c r="I31" s="3" t="s">
        <v>90</v>
      </c>
      <c r="J31">
        <v>1</v>
      </c>
      <c r="K31" s="4" t="str">
        <f t="shared" ref="K31:K33" si="179">IF(AND(OR(I31="Gacha",I31="Origin"),ISBLANK(J31)),"서브밸류 필요","")</f>
        <v/>
      </c>
      <c r="L31">
        <v>1</v>
      </c>
      <c r="M31">
        <v>9999</v>
      </c>
      <c r="N31">
        <v>9999</v>
      </c>
      <c r="O31" s="3" t="s">
        <v>10</v>
      </c>
      <c r="P31">
        <v>1</v>
      </c>
      <c r="Q31" s="4" t="str">
        <f t="shared" si="170"/>
        <v/>
      </c>
      <c r="R31">
        <v>1</v>
      </c>
      <c r="S31">
        <v>9999</v>
      </c>
      <c r="T31">
        <v>9999</v>
      </c>
      <c r="W31" s="4" t="str">
        <f t="shared" ref="W31" si="180">IF(AND(OR(U31="Gacha",U31="Origin"),ISBLANK(V31)),"서브밸류 필요","")</f>
        <v/>
      </c>
      <c r="AC31" s="4" t="str">
        <f t="shared" si="172"/>
        <v/>
      </c>
      <c r="AI31" s="4" t="str">
        <f t="shared" si="16"/>
        <v/>
      </c>
      <c r="AO31" s="4" t="str">
        <f t="shared" si="17"/>
        <v/>
      </c>
      <c r="AU31" s="4" t="str">
        <f t="shared" si="18"/>
        <v/>
      </c>
      <c r="BA31" s="4" t="str">
        <f t="shared" si="19"/>
        <v/>
      </c>
      <c r="BG31" s="4" t="str">
        <f t="shared" si="20"/>
        <v/>
      </c>
    </row>
    <row r="32" spans="1:62">
      <c r="A32" s="10" t="s">
        <v>122</v>
      </c>
      <c r="B32" t="s">
        <v>123</v>
      </c>
      <c r="C32" t="str">
        <f t="shared" ref="C32" si="181">IF(ISBLANK(I32),"",I32)
&amp;IF(ISBLANK(O32),"",", "&amp;O32)
&amp;IF(ISBLANK(U32),"",", "&amp;U32)
&amp;IF(ISBLANK(AA32),"",", "&amp;AA32)
&amp;IF(ISBLANK(AG32),"",", "&amp;AG32)
&amp;IF(ISBLANK(AM32),"",", "&amp;AM32)
&amp;IF(ISBLANK(AS32),"",", "&amp;AS32)
&amp;IF(ISBLANK(AY32),"",", "&amp;AY32)
&amp;IF(ISBLANK(BE32),"",", "&amp;BE32)</f>
        <v>Diamond</v>
      </c>
      <c r="D32" s="1" t="str">
        <f ca="1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SUBSTITUTE(SUBSTITUTE(SUBSTITUTE(SUBSTITUTE(SUBSTITUTE(SUBSTITUTE(SUBSTITUTE(SUBSTITUTE(SUBSTITUTE(SUBSTITUTE(C32,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8</v>
      </c>
      <c r="E32" s="1" t="str">
        <f t="shared" ref="E32" si="182">IF(ISBLANK(J32),"",J32)
&amp;IF(ISBLANK(O32),"",", "&amp;P32)
&amp;IF(ISBLANK(U32),"",", "&amp;V32)
&amp;IF(ISBLANK(AA32),"",", "&amp;AB32)
&amp;IF(ISBLANK(AG32),"",", "&amp;AH32)
&amp;IF(ISBLANK(AM32),"",", "&amp;AN32)
&amp;IF(ISBLANK(AS32),"",", "&amp;AT32)
&amp;IF(ISBLANK(AY32),"",", "&amp;AZ32)
&amp;IF(ISBLANK(BE32),"",", "&amp;BF32)</f>
        <v>1</v>
      </c>
      <c r="F32" s="1" t="str">
        <f t="shared" ref="F32" si="183">IF(ISBLANK(L32),"",L32)
&amp;IF(ISBLANK(R32),"",", "&amp;R32)
&amp;IF(ISBLANK(X32),"",", "&amp;X32)
&amp;IF(ISBLANK(AD32),"",", "&amp;AD32)
&amp;IF(ISBLANK(AJ32),"",", "&amp;AJ32)
&amp;IF(ISBLANK(AP32),"",", "&amp;AP32)
&amp;IF(ISBLANK(AV32),"",", "&amp;AV32)
&amp;IF(ISBLANK(BB32),"",", "&amp;BB32)
&amp;IF(ISBLANK(BH32),"",", "&amp;BH32)</f>
        <v>1</v>
      </c>
      <c r="G32" s="1" t="str">
        <f t="shared" ref="G32" si="184">IF(ISBLANK(M32),"",M32)
&amp;IF(ISBLANK(S32),"",", "&amp;S32)
&amp;IF(ISBLANK(Y32),"",", "&amp;Y32)
&amp;IF(ISBLANK(AE32),"",", "&amp;AE32)
&amp;IF(ISBLANK(AK32),"",", "&amp;AK32)
&amp;IF(ISBLANK(AQ32),"",", "&amp;AQ32)
&amp;IF(ISBLANK(AW32),"",", "&amp;AW32)
&amp;IF(ISBLANK(BC32),"",", "&amp;BC32)
&amp;IF(ISBLANK(BI32),"",", "&amp;BI32)</f>
        <v>9999</v>
      </c>
      <c r="H32" s="1" t="str">
        <f t="shared" ref="H32" si="185">IF(ISBLANK(N32),"",N32)
&amp;IF(ISBLANK(T32),"",", "&amp;T32)
&amp;IF(ISBLANK(Z32),"",", "&amp;Z32)
&amp;IF(ISBLANK(AF32),"",", "&amp;AF32)
&amp;IF(ISBLANK(AL32),"",", "&amp;AL32)
&amp;IF(ISBLANK(AR32),"",", "&amp;AR32)
&amp;IF(ISBLANK(AX32),"",", "&amp;AX32)
&amp;IF(ISBLANK(BD32),"",", "&amp;BD32)
&amp;IF(ISBLANK(BJ32),"",", "&amp;BJ32)</f>
        <v>9999</v>
      </c>
      <c r="I32" s="3" t="s">
        <v>90</v>
      </c>
      <c r="J32">
        <v>1</v>
      </c>
      <c r="K32" s="4" t="str">
        <f t="shared" ref="K32" si="186">IF(AND(OR(I32="Gacha",I32="Origin"),ISBLANK(J32)),"서브밸류 필요","")</f>
        <v/>
      </c>
      <c r="L32">
        <v>1</v>
      </c>
      <c r="M32">
        <v>9999</v>
      </c>
      <c r="N32">
        <v>9999</v>
      </c>
      <c r="O32" s="3"/>
      <c r="Q32" s="4" t="str">
        <f t="shared" ref="Q32" si="187">IF(AND(OR(O32="Gacha",O32="Origin"),ISBLANK(P32)),"서브밸류 필요","")</f>
        <v/>
      </c>
      <c r="W32" s="4" t="str">
        <f t="shared" ref="W32:W33" si="188">IF(AND(OR(U32="Gacha",U32="Origin"),ISBLANK(V32)),"서브밸류 필요","")</f>
        <v/>
      </c>
      <c r="AC32" s="4" t="str">
        <f t="shared" si="172"/>
        <v/>
      </c>
      <c r="AI32" s="4" t="str">
        <f t="shared" si="16"/>
        <v/>
      </c>
      <c r="AO32" s="4" t="str">
        <f t="shared" si="17"/>
        <v/>
      </c>
      <c r="AU32" s="4" t="str">
        <f t="shared" si="18"/>
        <v/>
      </c>
      <c r="BA32" s="4" t="str">
        <f t="shared" si="19"/>
        <v/>
      </c>
      <c r="BG32" s="4" t="str">
        <f t="shared" si="20"/>
        <v/>
      </c>
    </row>
    <row r="33" spans="1:59">
      <c r="A33" s="10" t="s">
        <v>110</v>
      </c>
      <c r="B33" t="s">
        <v>109</v>
      </c>
      <c r="C33" t="str">
        <f t="shared" si="173"/>
        <v>Gacha, Gacha</v>
      </c>
      <c r="D33" s="1" t="str">
        <f t="shared" ca="1" si="174"/>
        <v>5, 5</v>
      </c>
      <c r="E33" s="1" t="str">
        <f t="shared" si="175"/>
        <v>o, o</v>
      </c>
      <c r="F33" s="1" t="str">
        <f t="shared" si="176"/>
        <v>1, 1</v>
      </c>
      <c r="G33" s="1" t="str">
        <f t="shared" si="177"/>
        <v>1, 1</v>
      </c>
      <c r="H33" s="1" t="str">
        <f t="shared" si="178"/>
        <v>1, 1</v>
      </c>
      <c r="I33" s="3" t="s">
        <v>13</v>
      </c>
      <c r="J33" t="s">
        <v>111</v>
      </c>
      <c r="K33" s="4" t="str">
        <f t="shared" si="179"/>
        <v/>
      </c>
      <c r="L33">
        <v>1</v>
      </c>
      <c r="M33">
        <v>1</v>
      </c>
      <c r="N33">
        <v>1</v>
      </c>
      <c r="O33" s="3" t="s">
        <v>13</v>
      </c>
      <c r="P33" t="s">
        <v>111</v>
      </c>
      <c r="Q33" s="4" t="str">
        <f t="shared" si="170"/>
        <v/>
      </c>
      <c r="R33">
        <v>1</v>
      </c>
      <c r="S33">
        <v>1</v>
      </c>
      <c r="T33">
        <v>1</v>
      </c>
      <c r="U33" s="3"/>
      <c r="W33" s="4" t="str">
        <f t="shared" si="188"/>
        <v/>
      </c>
      <c r="AA33" s="3"/>
      <c r="AC33" s="4" t="str">
        <f t="shared" si="172"/>
        <v/>
      </c>
      <c r="AG33" s="3"/>
      <c r="AI33" s="4" t="str">
        <f t="shared" si="16"/>
        <v/>
      </c>
      <c r="AM33" s="3"/>
      <c r="AO33" s="4" t="str">
        <f t="shared" si="17"/>
        <v/>
      </c>
      <c r="AS33" s="3"/>
      <c r="AU33" s="4" t="str">
        <f t="shared" si="18"/>
        <v/>
      </c>
      <c r="AY33" s="3"/>
      <c r="BA33" s="4" t="str">
        <f t="shared" si="19"/>
        <v/>
      </c>
      <c r="BE33" s="3"/>
      <c r="BG33" s="4" t="str">
        <f t="shared" si="20"/>
        <v/>
      </c>
    </row>
    <row r="34" spans="1:59">
      <c r="A34" s="10" t="s">
        <v>112</v>
      </c>
      <c r="B34" t="s">
        <v>117</v>
      </c>
      <c r="C34" t="str">
        <f t="shared" ref="C34:C38" si="189">IF(ISBLANK(I34),"",I34)
&amp;IF(ISBLANK(O34),"",", "&amp;O34)
&amp;IF(ISBLANK(U34),"",", "&amp;U34)
&amp;IF(ISBLANK(AA34),"",", "&amp;AA34)
&amp;IF(ISBLANK(AG34),"",", "&amp;AG34)
&amp;IF(ISBLANK(AM34),"",", "&amp;AM34)
&amp;IF(ISBLANK(AS34),"",", "&amp;AS34)
&amp;IF(ISBLANK(AY34),"",", "&amp;AY34)
&amp;IF(ISBLANK(BE34),"",", "&amp;BE34)</f>
        <v>Gacha, Gacha, Gacha</v>
      </c>
      <c r="D34" s="1" t="str">
        <f t="shared" ref="D34:D38" ca="1" si="190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SUBSTITUTE(SUBSTITUTE(SUBSTITUTE(SUBSTITUTE(SUBSTITUTE(SUBSTITUTE(SUBSTITUTE(SUBSTITUTE(SUBSTITUTE(SUBSTITUTE(C34,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5, 5, 5</v>
      </c>
      <c r="E34" s="1" t="str">
        <f t="shared" ref="E34:E38" si="191">IF(ISBLANK(J34),"",J34)
&amp;IF(ISBLANK(O34),"",", "&amp;P34)
&amp;IF(ISBLANK(U34),"",", "&amp;V34)
&amp;IF(ISBLANK(AA34),"",", "&amp;AB34)
&amp;IF(ISBLANK(AG34),"",", "&amp;AH34)
&amp;IF(ISBLANK(AM34),"",", "&amp;AN34)
&amp;IF(ISBLANK(AS34),"",", "&amp;AT34)
&amp;IF(ISBLANK(AY34),"",", "&amp;AZ34)
&amp;IF(ISBLANK(BE34),"",", "&amp;BF34)</f>
        <v>o, o, o</v>
      </c>
      <c r="F34" s="1" t="str">
        <f t="shared" ref="F34:F38" si="192">IF(ISBLANK(L34),"",L34)
&amp;IF(ISBLANK(R34),"",", "&amp;R34)
&amp;IF(ISBLANK(X34),"",", "&amp;X34)
&amp;IF(ISBLANK(AD34),"",", "&amp;AD34)
&amp;IF(ISBLANK(AJ34),"",", "&amp;AJ34)
&amp;IF(ISBLANK(AP34),"",", "&amp;AP34)
&amp;IF(ISBLANK(AV34),"",", "&amp;AV34)
&amp;IF(ISBLANK(BB34),"",", "&amp;BB34)
&amp;IF(ISBLANK(BH34),"",", "&amp;BH34)</f>
        <v>1, 1, 1</v>
      </c>
      <c r="G34" s="1" t="str">
        <f t="shared" ref="G34:G38" si="193">IF(ISBLANK(M34),"",M34)
&amp;IF(ISBLANK(S34),"",", "&amp;S34)
&amp;IF(ISBLANK(Y34),"",", "&amp;Y34)
&amp;IF(ISBLANK(AE34),"",", "&amp;AE34)
&amp;IF(ISBLANK(AK34),"",", "&amp;AK34)
&amp;IF(ISBLANK(AQ34),"",", "&amp;AQ34)
&amp;IF(ISBLANK(AW34),"",", "&amp;AW34)
&amp;IF(ISBLANK(BC34),"",", "&amp;BC34)
&amp;IF(ISBLANK(BI34),"",", "&amp;BI34)</f>
        <v>1, 1, 1</v>
      </c>
      <c r="H34" s="1" t="str">
        <f t="shared" ref="H34:H38" si="194">IF(ISBLANK(N34),"",N34)
&amp;IF(ISBLANK(T34),"",", "&amp;T34)
&amp;IF(ISBLANK(Z34),"",", "&amp;Z34)
&amp;IF(ISBLANK(AF34),"",", "&amp;AF34)
&amp;IF(ISBLANK(AL34),"",", "&amp;AL34)
&amp;IF(ISBLANK(AR34),"",", "&amp;AR34)
&amp;IF(ISBLANK(AX34),"",", "&amp;AX34)
&amp;IF(ISBLANK(BD34),"",", "&amp;BD34)
&amp;IF(ISBLANK(BJ34),"",", "&amp;BJ34)</f>
        <v>1, 1, 1</v>
      </c>
      <c r="I34" s="3" t="s">
        <v>13</v>
      </c>
      <c r="J34" t="s">
        <v>111</v>
      </c>
      <c r="K34" s="4" t="str">
        <f t="shared" ref="K34:K40" si="195">IF(AND(OR(I34="Gacha",I34="Origin"),ISBLANK(J34)),"서브밸류 필요","")</f>
        <v/>
      </c>
      <c r="L34">
        <v>1</v>
      </c>
      <c r="M34">
        <v>1</v>
      </c>
      <c r="N34">
        <v>1</v>
      </c>
      <c r="O34" s="3" t="s">
        <v>13</v>
      </c>
      <c r="P34" t="s">
        <v>111</v>
      </c>
      <c r="Q34" s="4" t="str">
        <f t="shared" ref="Q34:Q47" si="196">IF(AND(OR(O34="Gacha",O34="Origin"),ISBLANK(P34)),"서브밸류 필요","")</f>
        <v/>
      </c>
      <c r="R34">
        <v>1</v>
      </c>
      <c r="S34">
        <v>1</v>
      </c>
      <c r="T34">
        <v>1</v>
      </c>
      <c r="U34" s="3" t="s">
        <v>13</v>
      </c>
      <c r="V34" t="s">
        <v>111</v>
      </c>
      <c r="W34" s="4" t="str">
        <f t="shared" ref="W34:W39" si="197">IF(AND(OR(U34="Gacha",U34="Origin"),ISBLANK(V34)),"서브밸류 필요","")</f>
        <v/>
      </c>
      <c r="X34">
        <v>1</v>
      </c>
      <c r="Y34">
        <v>1</v>
      </c>
      <c r="Z34">
        <v>1</v>
      </c>
      <c r="AC34" s="4" t="str">
        <f t="shared" si="172"/>
        <v/>
      </c>
      <c r="AI34" s="4" t="str">
        <f t="shared" si="16"/>
        <v/>
      </c>
      <c r="AO34" s="4" t="str">
        <f t="shared" si="17"/>
        <v/>
      </c>
      <c r="AU34" s="4" t="str">
        <f t="shared" si="18"/>
        <v/>
      </c>
      <c r="BA34" s="4" t="str">
        <f t="shared" si="19"/>
        <v/>
      </c>
      <c r="BG34" s="4" t="str">
        <f t="shared" si="20"/>
        <v/>
      </c>
    </row>
    <row r="35" spans="1:59">
      <c r="A35" s="10" t="s">
        <v>113</v>
      </c>
      <c r="B35" t="s">
        <v>118</v>
      </c>
      <c r="C35" t="str">
        <f t="shared" si="189"/>
        <v>Gacha, Gacha, Gacha, Gacha</v>
      </c>
      <c r="D35" s="1" t="str">
        <f t="shared" ca="1" si="190"/>
        <v>5, 5, 5, 5</v>
      </c>
      <c r="E35" s="1" t="str">
        <f t="shared" si="191"/>
        <v>o, o, o, o</v>
      </c>
      <c r="F35" s="1" t="str">
        <f t="shared" si="192"/>
        <v>1, 1, 1, 1</v>
      </c>
      <c r="G35" s="1" t="str">
        <f t="shared" si="193"/>
        <v>1, 1, 1, 1</v>
      </c>
      <c r="H35" s="1" t="str">
        <f t="shared" si="194"/>
        <v>1, 1, 1, 1</v>
      </c>
      <c r="I35" s="3" t="s">
        <v>13</v>
      </c>
      <c r="J35" t="s">
        <v>111</v>
      </c>
      <c r="K35" s="4" t="str">
        <f t="shared" si="195"/>
        <v/>
      </c>
      <c r="L35">
        <v>1</v>
      </c>
      <c r="M35">
        <v>1</v>
      </c>
      <c r="N35">
        <v>1</v>
      </c>
      <c r="O35" s="3" t="s">
        <v>13</v>
      </c>
      <c r="P35" t="s">
        <v>111</v>
      </c>
      <c r="Q35" s="4" t="str">
        <f t="shared" si="196"/>
        <v/>
      </c>
      <c r="R35">
        <v>1</v>
      </c>
      <c r="S35">
        <v>1</v>
      </c>
      <c r="T35">
        <v>1</v>
      </c>
      <c r="U35" s="3" t="s">
        <v>13</v>
      </c>
      <c r="V35" t="s">
        <v>111</v>
      </c>
      <c r="W35" s="4" t="str">
        <f t="shared" si="197"/>
        <v/>
      </c>
      <c r="X35">
        <v>1</v>
      </c>
      <c r="Y35">
        <v>1</v>
      </c>
      <c r="Z35">
        <v>1</v>
      </c>
      <c r="AA35" s="3" t="s">
        <v>13</v>
      </c>
      <c r="AB35" t="s">
        <v>111</v>
      </c>
      <c r="AC35" s="4" t="str">
        <f t="shared" si="172"/>
        <v/>
      </c>
      <c r="AD35">
        <v>1</v>
      </c>
      <c r="AE35">
        <v>1</v>
      </c>
      <c r="AF35">
        <v>1</v>
      </c>
      <c r="AI35" s="4" t="str">
        <f t="shared" si="16"/>
        <v/>
      </c>
      <c r="AO35" s="4" t="str">
        <f t="shared" si="17"/>
        <v/>
      </c>
      <c r="AU35" s="4" t="str">
        <f t="shared" si="18"/>
        <v/>
      </c>
      <c r="BA35" s="4" t="str">
        <f t="shared" si="19"/>
        <v/>
      </c>
      <c r="BG35" s="4" t="str">
        <f t="shared" si="20"/>
        <v/>
      </c>
    </row>
    <row r="36" spans="1:59">
      <c r="A36" s="10" t="s">
        <v>114</v>
      </c>
      <c r="B36" t="s">
        <v>119</v>
      </c>
      <c r="C36" t="str">
        <f t="shared" si="189"/>
        <v>Gacha, Gacha, Gacha, Gacha, Gacha</v>
      </c>
      <c r="D36" s="1" t="str">
        <f t="shared" ca="1" si="190"/>
        <v>5, 5, 5, 5, 5</v>
      </c>
      <c r="E36" s="1" t="str">
        <f t="shared" si="191"/>
        <v>o, o, o, o, o</v>
      </c>
      <c r="F36" s="1" t="str">
        <f t="shared" si="192"/>
        <v>1, 1, 1, 1, 1</v>
      </c>
      <c r="G36" s="1" t="str">
        <f t="shared" si="193"/>
        <v>1, 1, 1, 1, 1</v>
      </c>
      <c r="H36" s="1" t="str">
        <f t="shared" si="194"/>
        <v>1, 1, 1, 1, 1</v>
      </c>
      <c r="I36" s="3" t="s">
        <v>13</v>
      </c>
      <c r="J36" t="s">
        <v>111</v>
      </c>
      <c r="K36" s="4" t="str">
        <f t="shared" si="195"/>
        <v/>
      </c>
      <c r="L36">
        <v>1</v>
      </c>
      <c r="M36">
        <v>1</v>
      </c>
      <c r="N36">
        <v>1</v>
      </c>
      <c r="O36" s="3" t="s">
        <v>13</v>
      </c>
      <c r="P36" t="s">
        <v>111</v>
      </c>
      <c r="Q36" s="4" t="str">
        <f t="shared" si="196"/>
        <v/>
      </c>
      <c r="R36">
        <v>1</v>
      </c>
      <c r="S36">
        <v>1</v>
      </c>
      <c r="T36">
        <v>1</v>
      </c>
      <c r="U36" s="3" t="s">
        <v>13</v>
      </c>
      <c r="V36" t="s">
        <v>111</v>
      </c>
      <c r="W36" s="4" t="str">
        <f t="shared" si="197"/>
        <v/>
      </c>
      <c r="X36">
        <v>1</v>
      </c>
      <c r="Y36">
        <v>1</v>
      </c>
      <c r="Z36">
        <v>1</v>
      </c>
      <c r="AA36" s="3" t="s">
        <v>13</v>
      </c>
      <c r="AB36" t="s">
        <v>111</v>
      </c>
      <c r="AC36" s="4" t="str">
        <f t="shared" si="172"/>
        <v/>
      </c>
      <c r="AD36">
        <v>1</v>
      </c>
      <c r="AE36">
        <v>1</v>
      </c>
      <c r="AF36">
        <v>1</v>
      </c>
      <c r="AG36" s="3" t="s">
        <v>13</v>
      </c>
      <c r="AH36" t="s">
        <v>111</v>
      </c>
      <c r="AI36" s="4" t="str">
        <f t="shared" si="16"/>
        <v/>
      </c>
      <c r="AJ36">
        <v>1</v>
      </c>
      <c r="AK36">
        <v>1</v>
      </c>
      <c r="AL36">
        <v>1</v>
      </c>
      <c r="AO36" s="4" t="str">
        <f t="shared" si="17"/>
        <v/>
      </c>
      <c r="AU36" s="4" t="str">
        <f t="shared" si="18"/>
        <v/>
      </c>
      <c r="BA36" s="4" t="str">
        <f t="shared" si="19"/>
        <v/>
      </c>
      <c r="BG36" s="4" t="str">
        <f t="shared" si="20"/>
        <v/>
      </c>
    </row>
    <row r="37" spans="1:59">
      <c r="A37" s="10" t="s">
        <v>115</v>
      </c>
      <c r="B37" t="s">
        <v>120</v>
      </c>
      <c r="C37" t="str">
        <f t="shared" si="189"/>
        <v>Gacha, Gacha, Gacha, Gacha, Gacha, Gacha</v>
      </c>
      <c r="D37" s="1" t="str">
        <f t="shared" ca="1" si="190"/>
        <v>5, 5, 5, 5, 5, 5</v>
      </c>
      <c r="E37" s="1" t="str">
        <f t="shared" si="191"/>
        <v>o, o, o, o, o, o</v>
      </c>
      <c r="F37" s="1" t="str">
        <f t="shared" si="192"/>
        <v>1, 1, 1, 1, 1, 1</v>
      </c>
      <c r="G37" s="1" t="str">
        <f t="shared" si="193"/>
        <v>1, 1, 1, 1, 1, 1</v>
      </c>
      <c r="H37" s="1" t="str">
        <f t="shared" si="194"/>
        <v>1, 1, 1, 1, 1, 1</v>
      </c>
      <c r="I37" s="3" t="s">
        <v>13</v>
      </c>
      <c r="J37" t="s">
        <v>111</v>
      </c>
      <c r="K37" s="4" t="str">
        <f t="shared" si="195"/>
        <v/>
      </c>
      <c r="L37">
        <v>1</v>
      </c>
      <c r="M37">
        <v>1</v>
      </c>
      <c r="N37">
        <v>1</v>
      </c>
      <c r="O37" s="3" t="s">
        <v>13</v>
      </c>
      <c r="P37" t="s">
        <v>111</v>
      </c>
      <c r="Q37" s="4" t="str">
        <f t="shared" si="196"/>
        <v/>
      </c>
      <c r="R37">
        <v>1</v>
      </c>
      <c r="S37">
        <v>1</v>
      </c>
      <c r="T37">
        <v>1</v>
      </c>
      <c r="U37" s="3" t="s">
        <v>13</v>
      </c>
      <c r="V37" t="s">
        <v>111</v>
      </c>
      <c r="W37" s="4" t="str">
        <f t="shared" si="197"/>
        <v/>
      </c>
      <c r="X37">
        <v>1</v>
      </c>
      <c r="Y37">
        <v>1</v>
      </c>
      <c r="Z37">
        <v>1</v>
      </c>
      <c r="AA37" s="3" t="s">
        <v>13</v>
      </c>
      <c r="AB37" t="s">
        <v>111</v>
      </c>
      <c r="AC37" s="4" t="str">
        <f t="shared" si="172"/>
        <v/>
      </c>
      <c r="AD37">
        <v>1</v>
      </c>
      <c r="AE37">
        <v>1</v>
      </c>
      <c r="AF37">
        <v>1</v>
      </c>
      <c r="AG37" s="3" t="s">
        <v>13</v>
      </c>
      <c r="AH37" t="s">
        <v>111</v>
      </c>
      <c r="AI37" s="4" t="str">
        <f t="shared" si="16"/>
        <v/>
      </c>
      <c r="AJ37">
        <v>1</v>
      </c>
      <c r="AK37">
        <v>1</v>
      </c>
      <c r="AL37">
        <v>1</v>
      </c>
      <c r="AM37" s="3" t="s">
        <v>13</v>
      </c>
      <c r="AN37" t="s">
        <v>111</v>
      </c>
      <c r="AO37" s="4" t="str">
        <f t="shared" si="17"/>
        <v/>
      </c>
      <c r="AP37">
        <v>1</v>
      </c>
      <c r="AQ37">
        <v>1</v>
      </c>
      <c r="AR37">
        <v>1</v>
      </c>
      <c r="AU37" s="4" t="str">
        <f t="shared" si="18"/>
        <v/>
      </c>
      <c r="BA37" s="4" t="str">
        <f t="shared" si="19"/>
        <v/>
      </c>
      <c r="BG37" s="4" t="str">
        <f t="shared" si="20"/>
        <v/>
      </c>
    </row>
    <row r="38" spans="1:59">
      <c r="A38" s="10" t="s">
        <v>116</v>
      </c>
      <c r="B38" t="s">
        <v>121</v>
      </c>
      <c r="C38" t="str">
        <f t="shared" si="189"/>
        <v>Gacha, Gacha, Gacha, Gacha, Gacha, Gacha, Gacha</v>
      </c>
      <c r="D38" s="1" t="str">
        <f t="shared" ca="1" si="190"/>
        <v>5, 5, 5, 5, 5, 5, 5</v>
      </c>
      <c r="E38" s="1" t="str">
        <f t="shared" si="191"/>
        <v>o, o, o, o, o, o, o</v>
      </c>
      <c r="F38" s="1" t="str">
        <f t="shared" si="192"/>
        <v>1, 1, 1, 1, 1, 1, 1</v>
      </c>
      <c r="G38" s="1" t="str">
        <f t="shared" si="193"/>
        <v>1, 1, 1, 1, 1, 1, 1</v>
      </c>
      <c r="H38" s="1" t="str">
        <f t="shared" si="194"/>
        <v>1, 1, 1, 1, 1, 1, 1</v>
      </c>
      <c r="I38" s="3" t="s">
        <v>13</v>
      </c>
      <c r="J38" t="s">
        <v>111</v>
      </c>
      <c r="K38" s="4" t="str">
        <f t="shared" si="195"/>
        <v/>
      </c>
      <c r="L38">
        <v>1</v>
      </c>
      <c r="M38">
        <v>1</v>
      </c>
      <c r="N38">
        <v>1</v>
      </c>
      <c r="O38" s="3" t="s">
        <v>13</v>
      </c>
      <c r="P38" t="s">
        <v>111</v>
      </c>
      <c r="Q38" s="4" t="str">
        <f t="shared" si="196"/>
        <v/>
      </c>
      <c r="R38">
        <v>1</v>
      </c>
      <c r="S38">
        <v>1</v>
      </c>
      <c r="T38">
        <v>1</v>
      </c>
      <c r="U38" s="3" t="s">
        <v>13</v>
      </c>
      <c r="V38" t="s">
        <v>111</v>
      </c>
      <c r="W38" s="4" t="str">
        <f t="shared" si="197"/>
        <v/>
      </c>
      <c r="X38">
        <v>1</v>
      </c>
      <c r="Y38">
        <v>1</v>
      </c>
      <c r="Z38">
        <v>1</v>
      </c>
      <c r="AA38" s="3" t="s">
        <v>13</v>
      </c>
      <c r="AB38" t="s">
        <v>111</v>
      </c>
      <c r="AC38" s="4" t="str">
        <f t="shared" si="172"/>
        <v/>
      </c>
      <c r="AD38">
        <v>1</v>
      </c>
      <c r="AE38">
        <v>1</v>
      </c>
      <c r="AF38">
        <v>1</v>
      </c>
      <c r="AG38" s="3" t="s">
        <v>13</v>
      </c>
      <c r="AH38" t="s">
        <v>111</v>
      </c>
      <c r="AI38" s="4" t="str">
        <f t="shared" si="16"/>
        <v/>
      </c>
      <c r="AJ38">
        <v>1</v>
      </c>
      <c r="AK38">
        <v>1</v>
      </c>
      <c r="AL38">
        <v>1</v>
      </c>
      <c r="AM38" s="3" t="s">
        <v>13</v>
      </c>
      <c r="AN38" t="s">
        <v>111</v>
      </c>
      <c r="AO38" s="4" t="str">
        <f t="shared" si="17"/>
        <v/>
      </c>
      <c r="AP38">
        <v>1</v>
      </c>
      <c r="AQ38">
        <v>1</v>
      </c>
      <c r="AR38">
        <v>1</v>
      </c>
      <c r="AS38" s="3" t="s">
        <v>13</v>
      </c>
      <c r="AT38" t="s">
        <v>111</v>
      </c>
      <c r="AU38" s="4" t="str">
        <f t="shared" si="18"/>
        <v/>
      </c>
      <c r="AV38">
        <v>1</v>
      </c>
      <c r="AW38">
        <v>1</v>
      </c>
      <c r="AX38">
        <v>1</v>
      </c>
      <c r="BA38" s="4" t="str">
        <f t="shared" si="19"/>
        <v/>
      </c>
      <c r="BG38" s="4" t="str">
        <f t="shared" si="20"/>
        <v/>
      </c>
    </row>
    <row r="39" spans="1:59">
      <c r="A39" s="10" t="s">
        <v>124</v>
      </c>
      <c r="B39" t="s">
        <v>126</v>
      </c>
      <c r="C39" t="str">
        <f t="shared" ref="C39:C40" si="198">IF(ISBLANK(I39),"",I39)
&amp;IF(ISBLANK(O39),"",", "&amp;O39)
&amp;IF(ISBLANK(U39),"",", "&amp;U39)
&amp;IF(ISBLANK(AA39),"",", "&amp;AA39)
&amp;IF(ISBLANK(AG39),"",", "&amp;AG39)
&amp;IF(ISBLANK(AM39),"",", "&amp;AM39)
&amp;IF(ISBLANK(AS39),"",", "&amp;AS39)
&amp;IF(ISBLANK(AY39),"",", "&amp;AY39)
&amp;IF(ISBLANK(BE39),"",", "&amp;BE39)</f>
        <v>Origin</v>
      </c>
      <c r="D39" s="1" t="str">
        <f t="shared" ref="D39:D40" ca="1" si="199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SUBSTITUTE(SUBSTITUTE(SUBSTITUTE(SUBSTITUTE(SUBSTITUTE(SUBSTITUTE(SUBSTITUTE(SUBSTITUTE(SUBSTITUTE(SUBSTITUTE(C39,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9</v>
      </c>
      <c r="E39" s="1" t="str">
        <f t="shared" ref="E39:E40" si="200">IF(ISBLANK(J39),"",J39)
&amp;IF(ISBLANK(O39),"",", "&amp;P39)
&amp;IF(ISBLANK(U39),"",", "&amp;V39)
&amp;IF(ISBLANK(AA39),"",", "&amp;AB39)
&amp;IF(ISBLANK(AG39),"",", "&amp;AH39)
&amp;IF(ISBLANK(AM39),"",", "&amp;AN39)
&amp;IF(ISBLANK(AS39),"",", "&amp;AT39)
&amp;IF(ISBLANK(AY39),"",", "&amp;AZ39)
&amp;IF(ISBLANK(BE39),"",", "&amp;BF39)</f>
        <v>l</v>
      </c>
      <c r="F39" s="1" t="str">
        <f t="shared" ref="F39:F40" si="201">IF(ISBLANK(L39),"",L39)
&amp;IF(ISBLANK(R39),"",", "&amp;R39)
&amp;IF(ISBLANK(X39),"",", "&amp;X39)
&amp;IF(ISBLANK(AD39),"",", "&amp;AD39)
&amp;IF(ISBLANK(AJ39),"",", "&amp;AJ39)
&amp;IF(ISBLANK(AP39),"",", "&amp;AP39)
&amp;IF(ISBLANK(AV39),"",", "&amp;AV39)
&amp;IF(ISBLANK(BB39),"",", "&amp;BB39)
&amp;IF(ISBLANK(BH39),"",", "&amp;BH39)</f>
        <v>1</v>
      </c>
      <c r="G39" s="1" t="str">
        <f t="shared" ref="G39:G40" si="202">IF(ISBLANK(M39),"",M39)
&amp;IF(ISBLANK(S39),"",", "&amp;S39)
&amp;IF(ISBLANK(Y39),"",", "&amp;Y39)
&amp;IF(ISBLANK(AE39),"",", "&amp;AE39)
&amp;IF(ISBLANK(AK39),"",", "&amp;AK39)
&amp;IF(ISBLANK(AQ39),"",", "&amp;AQ39)
&amp;IF(ISBLANK(AW39),"",", "&amp;AW39)
&amp;IF(ISBLANK(BC39),"",", "&amp;BC39)
&amp;IF(ISBLANK(BI39),"",", "&amp;BI39)</f>
        <v>1</v>
      </c>
      <c r="H39" s="1" t="str">
        <f t="shared" ref="H39:H40" si="203">IF(ISBLANK(N39),"",N39)
&amp;IF(ISBLANK(T39),"",", "&amp;T39)
&amp;IF(ISBLANK(Z39),"",", "&amp;Z39)
&amp;IF(ISBLANK(AF39),"",", "&amp;AF39)
&amp;IF(ISBLANK(AL39),"",", "&amp;AL39)
&amp;IF(ISBLANK(AR39),"",", "&amp;AR39)
&amp;IF(ISBLANK(AX39),"",", "&amp;AX39)
&amp;IF(ISBLANK(BD39),"",", "&amp;BD39)
&amp;IF(ISBLANK(BJ39),"",", "&amp;BJ39)</f>
        <v>1</v>
      </c>
      <c r="I39" s="3" t="s">
        <v>77</v>
      </c>
      <c r="J39" t="s">
        <v>128</v>
      </c>
      <c r="K39" s="4" t="str">
        <f t="shared" si="195"/>
        <v/>
      </c>
      <c r="L39">
        <v>1</v>
      </c>
      <c r="M39">
        <v>1</v>
      </c>
      <c r="N39">
        <v>1</v>
      </c>
      <c r="O39" s="3"/>
      <c r="Q39" s="4" t="str">
        <f t="shared" si="196"/>
        <v/>
      </c>
      <c r="U39" s="3"/>
      <c r="W39" s="4" t="str">
        <f t="shared" si="197"/>
        <v/>
      </c>
      <c r="AA39" s="3"/>
      <c r="AC39" s="4" t="str">
        <f t="shared" si="172"/>
        <v/>
      </c>
      <c r="AG39" s="3"/>
      <c r="AI39" s="4" t="str">
        <f t="shared" si="16"/>
        <v/>
      </c>
      <c r="AM39" s="3"/>
      <c r="AO39" s="4" t="str">
        <f t="shared" si="17"/>
        <v/>
      </c>
      <c r="AS39" s="3"/>
      <c r="AU39" s="4" t="str">
        <f t="shared" si="18"/>
        <v/>
      </c>
      <c r="AY39" s="3"/>
      <c r="BA39" s="4" t="str">
        <f t="shared" si="19"/>
        <v/>
      </c>
      <c r="BE39" s="3"/>
      <c r="BG39" s="4" t="str">
        <f t="shared" si="20"/>
        <v/>
      </c>
    </row>
    <row r="40" spans="1:59">
      <c r="A40" s="10" t="s">
        <v>125</v>
      </c>
      <c r="B40" t="s">
        <v>127</v>
      </c>
      <c r="C40" t="str">
        <f t="shared" si="198"/>
        <v>Origin</v>
      </c>
      <c r="D40" s="1" t="str">
        <f t="shared" ca="1" si="199"/>
        <v>9</v>
      </c>
      <c r="E40" s="1" t="str">
        <f t="shared" si="200"/>
        <v>u</v>
      </c>
      <c r="F40" s="1" t="str">
        <f t="shared" si="201"/>
        <v>1</v>
      </c>
      <c r="G40" s="1" t="str">
        <f t="shared" si="202"/>
        <v>1</v>
      </c>
      <c r="H40" s="1" t="str">
        <f t="shared" si="203"/>
        <v>1</v>
      </c>
      <c r="I40" s="3" t="s">
        <v>77</v>
      </c>
      <c r="J40" t="s">
        <v>129</v>
      </c>
      <c r="K40" s="4" t="str">
        <f t="shared" si="195"/>
        <v/>
      </c>
      <c r="L40">
        <v>1</v>
      </c>
      <c r="M40">
        <v>1</v>
      </c>
      <c r="N40">
        <v>1</v>
      </c>
      <c r="O40" s="3"/>
      <c r="Q40" s="4" t="str">
        <f t="shared" si="196"/>
        <v/>
      </c>
      <c r="U40" s="3"/>
      <c r="W40" s="4" t="str">
        <f t="shared" ref="W40:W47" si="204">IF(AND(OR(U40="Gacha",U40="Origin"),ISBLANK(V40)),"서브밸류 필요","")</f>
        <v/>
      </c>
      <c r="AA40" s="3"/>
      <c r="AC40" s="4" t="str">
        <f t="shared" ref="AC40:AC47" si="205">IF(AND(OR(AA40="Gacha",AA40="Origin"),ISBLANK(AB40)),"서브밸류 필요","")</f>
        <v/>
      </c>
      <c r="AG40" s="3"/>
      <c r="AI40" s="4" t="str">
        <f t="shared" ref="AI40:AI47" si="206">IF(AND(OR(AG40="Gacha",AG40="Origin"),ISBLANK(AH40)),"서브밸류 필요","")</f>
        <v/>
      </c>
      <c r="AM40" s="3"/>
      <c r="AO40" s="4" t="str">
        <f t="shared" ref="AO40:AO47" si="207">IF(AND(OR(AM40="Gacha",AM40="Origin"),ISBLANK(AN40)),"서브밸류 필요","")</f>
        <v/>
      </c>
      <c r="AS40" s="3"/>
      <c r="AU40" s="4" t="str">
        <f t="shared" ref="AU40:AU47" si="208">IF(AND(OR(AS40="Gacha",AS40="Origin"),ISBLANK(AT40)),"서브밸류 필요","")</f>
        <v/>
      </c>
      <c r="AY40" s="3"/>
      <c r="BA40" s="4" t="str">
        <f t="shared" ref="BA40:BA47" si="209">IF(AND(OR(AY40="Gacha",AY40="Origin"),ISBLANK(AZ40)),"서브밸류 필요","")</f>
        <v/>
      </c>
      <c r="BE40" s="3"/>
      <c r="BG40" s="4" t="str">
        <f t="shared" ref="BG40:BG47" si="210">IF(AND(OR(BE40="Gacha",BE40="Origin"),ISBLANK(BF40)),"서브밸류 필요","")</f>
        <v/>
      </c>
    </row>
    <row r="41" spans="1:59">
      <c r="A41" s="10" t="s">
        <v>153</v>
      </c>
      <c r="B41" t="s">
        <v>147</v>
      </c>
      <c r="C41" t="str">
        <f t="shared" ref="C41:C44" si="211">IF(ISBLANK(I41),"",I41)
&amp;IF(ISBLANK(O41),"",", "&amp;O41)
&amp;IF(ISBLANK(U41),"",", "&amp;U41)
&amp;IF(ISBLANK(AA41),"",", "&amp;AA41)
&amp;IF(ISBLANK(AG41),"",", "&amp;AG41)
&amp;IF(ISBLANK(AM41),"",", "&amp;AM41)
&amp;IF(ISBLANK(AS41),"",", "&amp;AS41)
&amp;IF(ISBLANK(AY41),"",", "&amp;AY41)
&amp;IF(ISBLANK(BE41),"",", "&amp;BE41)</f>
        <v>Gacha</v>
      </c>
      <c r="D41" s="1" t="str">
        <f t="shared" ref="D41:D44" ca="1" si="212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SUBSTITUTE(SUBSTITUTE(SUBSTITUTE(SUBSTITUTE(SUBSTITUTE(SUBSTITUTE(SUBSTITUTE(SUBSTITUTE(SUBSTITUTE(SUBSTITUTE(C41,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5</v>
      </c>
      <c r="E41" s="1" t="str">
        <f t="shared" ref="E41:E44" si="213">IF(ISBLANK(J41),"",J41)
&amp;IF(ISBLANK(O41),"",", "&amp;P41)
&amp;IF(ISBLANK(U41),"",", "&amp;V41)
&amp;IF(ISBLANK(AA41),"",", "&amp;AB41)
&amp;IF(ISBLANK(AG41),"",", "&amp;AH41)
&amp;IF(ISBLANK(AM41),"",", "&amp;AN41)
&amp;IF(ISBLANK(AS41),"",", "&amp;AT41)
&amp;IF(ISBLANK(AY41),"",", "&amp;AZ41)
&amp;IF(ISBLANK(BE41),"",", "&amp;BF41)</f>
        <v>n</v>
      </c>
      <c r="F41" s="1" t="str">
        <f t="shared" ref="F41:F44" si="214">IF(ISBLANK(L41),"",L41)
&amp;IF(ISBLANK(R41),"",", "&amp;R41)
&amp;IF(ISBLANK(X41),"",", "&amp;X41)
&amp;IF(ISBLANK(AD41),"",", "&amp;AD41)
&amp;IF(ISBLANK(AJ41),"",", "&amp;AJ41)
&amp;IF(ISBLANK(AP41),"",", "&amp;AP41)
&amp;IF(ISBLANK(AV41),"",", "&amp;AV41)
&amp;IF(ISBLANK(BB41),"",", "&amp;BB41)
&amp;IF(ISBLANK(BH41),"",", "&amp;BH41)</f>
        <v>1</v>
      </c>
      <c r="G41" s="1" t="str">
        <f t="shared" ref="G41:G44" si="215">IF(ISBLANK(M41),"",M41)
&amp;IF(ISBLANK(S41),"",", "&amp;S41)
&amp;IF(ISBLANK(Y41),"",", "&amp;Y41)
&amp;IF(ISBLANK(AE41),"",", "&amp;AE41)
&amp;IF(ISBLANK(AK41),"",", "&amp;AK41)
&amp;IF(ISBLANK(AQ41),"",", "&amp;AQ41)
&amp;IF(ISBLANK(AW41),"",", "&amp;AW41)
&amp;IF(ISBLANK(BC41),"",", "&amp;BC41)
&amp;IF(ISBLANK(BI41),"",", "&amp;BI41)</f>
        <v>1</v>
      </c>
      <c r="H41" s="1" t="str">
        <f t="shared" ref="H41:H44" si="216">IF(ISBLANK(N41),"",N41)
&amp;IF(ISBLANK(T41),"",", "&amp;T41)
&amp;IF(ISBLANK(Z41),"",", "&amp;Z41)
&amp;IF(ISBLANK(AF41),"",", "&amp;AF41)
&amp;IF(ISBLANK(AL41),"",", "&amp;AL41)
&amp;IF(ISBLANK(AR41),"",", "&amp;AR41)
&amp;IF(ISBLANK(AX41),"",", "&amp;AX41)
&amp;IF(ISBLANK(BD41),"",", "&amp;BD41)
&amp;IF(ISBLANK(BJ41),"",", "&amp;BJ41)</f>
        <v>1</v>
      </c>
      <c r="I41" s="3" t="s">
        <v>13</v>
      </c>
      <c r="J41" t="s">
        <v>150</v>
      </c>
      <c r="K41" s="4" t="str">
        <f t="shared" ref="K41:K44" si="217">IF(AND(OR(I41="Gacha",I41="Origin"),ISBLANK(J41)),"서브밸류 필요","")</f>
        <v/>
      </c>
      <c r="L41">
        <v>1</v>
      </c>
      <c r="M41">
        <v>1</v>
      </c>
      <c r="N41">
        <v>1</v>
      </c>
      <c r="O41" s="3"/>
      <c r="Q41" s="4" t="str">
        <f t="shared" si="196"/>
        <v/>
      </c>
      <c r="U41" s="3"/>
      <c r="W41" s="4" t="str">
        <f t="shared" si="204"/>
        <v/>
      </c>
      <c r="AA41" s="3"/>
      <c r="AC41" s="4" t="str">
        <f t="shared" si="205"/>
        <v/>
      </c>
      <c r="AG41" s="3"/>
      <c r="AI41" s="4" t="str">
        <f t="shared" si="206"/>
        <v/>
      </c>
      <c r="AM41" s="3"/>
      <c r="AO41" s="4" t="str">
        <f t="shared" si="207"/>
        <v/>
      </c>
      <c r="AS41" s="3"/>
      <c r="AU41" s="4" t="str">
        <f t="shared" si="208"/>
        <v/>
      </c>
      <c r="AY41" s="3"/>
      <c r="BA41" s="4" t="str">
        <f t="shared" si="209"/>
        <v/>
      </c>
      <c r="BE41" s="3"/>
      <c r="BG41" s="4" t="str">
        <f t="shared" si="210"/>
        <v/>
      </c>
    </row>
    <row r="42" spans="1:59">
      <c r="A42" s="10" t="s">
        <v>154</v>
      </c>
      <c r="B42" t="s">
        <v>148</v>
      </c>
      <c r="C42" t="str">
        <f t="shared" si="211"/>
        <v>Gacha</v>
      </c>
      <c r="D42" s="1" t="str">
        <f t="shared" ca="1" si="212"/>
        <v>5</v>
      </c>
      <c r="E42" s="1" t="str">
        <f t="shared" si="213"/>
        <v>j</v>
      </c>
      <c r="F42" s="1" t="str">
        <f t="shared" si="214"/>
        <v>1</v>
      </c>
      <c r="G42" s="1" t="str">
        <f t="shared" si="215"/>
        <v>1</v>
      </c>
      <c r="H42" s="1" t="str">
        <f t="shared" si="216"/>
        <v>1</v>
      </c>
      <c r="I42" s="3" t="s">
        <v>13</v>
      </c>
      <c r="J42" t="s">
        <v>151</v>
      </c>
      <c r="K42" s="4" t="str">
        <f t="shared" si="217"/>
        <v/>
      </c>
      <c r="L42">
        <v>1</v>
      </c>
      <c r="M42">
        <v>1</v>
      </c>
      <c r="N42">
        <v>1</v>
      </c>
      <c r="O42" s="3"/>
      <c r="Q42" s="4" t="str">
        <f t="shared" si="196"/>
        <v/>
      </c>
      <c r="U42" s="3"/>
      <c r="W42" s="4" t="str">
        <f t="shared" si="204"/>
        <v/>
      </c>
      <c r="AA42" s="3"/>
      <c r="AC42" s="4" t="str">
        <f t="shared" si="205"/>
        <v/>
      </c>
      <c r="AG42" s="3"/>
      <c r="AI42" s="4" t="str">
        <f t="shared" si="206"/>
        <v/>
      </c>
      <c r="AM42" s="3"/>
      <c r="AO42" s="4" t="str">
        <f t="shared" si="207"/>
        <v/>
      </c>
      <c r="AS42" s="3"/>
      <c r="AU42" s="4" t="str">
        <f t="shared" si="208"/>
        <v/>
      </c>
      <c r="AY42" s="3"/>
      <c r="BA42" s="4" t="str">
        <f t="shared" si="209"/>
        <v/>
      </c>
      <c r="BE42" s="3"/>
      <c r="BG42" s="4" t="str">
        <f t="shared" si="210"/>
        <v/>
      </c>
    </row>
    <row r="43" spans="1:59">
      <c r="A43" s="10" t="s">
        <v>155</v>
      </c>
      <c r="B43" t="s">
        <v>149</v>
      </c>
      <c r="C43" t="str">
        <f t="shared" si="211"/>
        <v>Gacha</v>
      </c>
      <c r="D43" s="1" t="str">
        <f t="shared" ca="1" si="212"/>
        <v>5</v>
      </c>
      <c r="E43" s="1" t="str">
        <f t="shared" si="213"/>
        <v>q</v>
      </c>
      <c r="F43" s="1" t="str">
        <f t="shared" si="214"/>
        <v>1</v>
      </c>
      <c r="G43" s="1" t="str">
        <f t="shared" si="215"/>
        <v>1</v>
      </c>
      <c r="H43" s="1" t="str">
        <f t="shared" si="216"/>
        <v>1</v>
      </c>
      <c r="I43" s="3" t="s">
        <v>13</v>
      </c>
      <c r="J43" t="s">
        <v>152</v>
      </c>
      <c r="K43" s="4" t="str">
        <f t="shared" si="217"/>
        <v/>
      </c>
      <c r="L43">
        <v>1</v>
      </c>
      <c r="M43">
        <v>1</v>
      </c>
      <c r="N43">
        <v>1</v>
      </c>
      <c r="O43" s="3"/>
      <c r="Q43" s="4" t="str">
        <f t="shared" si="196"/>
        <v/>
      </c>
      <c r="U43" s="3"/>
      <c r="W43" s="4" t="str">
        <f t="shared" si="204"/>
        <v/>
      </c>
      <c r="AA43" s="3"/>
      <c r="AC43" s="4" t="str">
        <f t="shared" si="205"/>
        <v/>
      </c>
      <c r="AG43" s="3"/>
      <c r="AI43" s="4" t="str">
        <f t="shared" si="206"/>
        <v/>
      </c>
      <c r="AM43" s="3"/>
      <c r="AO43" s="4" t="str">
        <f t="shared" si="207"/>
        <v/>
      </c>
      <c r="AS43" s="3"/>
      <c r="AU43" s="4" t="str">
        <f t="shared" si="208"/>
        <v/>
      </c>
      <c r="AY43" s="3"/>
      <c r="BA43" s="4" t="str">
        <f t="shared" si="209"/>
        <v/>
      </c>
      <c r="BE43" s="3"/>
      <c r="BG43" s="4" t="str">
        <f t="shared" si="210"/>
        <v/>
      </c>
    </row>
    <row r="44" spans="1:59">
      <c r="A44" s="10" t="s">
        <v>162</v>
      </c>
      <c r="B44" t="s">
        <v>158</v>
      </c>
      <c r="C44" t="str">
        <f t="shared" si="211"/>
        <v>Gacha</v>
      </c>
      <c r="D44" s="1" t="str">
        <f t="shared" ca="1" si="212"/>
        <v>5</v>
      </c>
      <c r="E44" s="1" t="str">
        <f t="shared" si="213"/>
        <v>g</v>
      </c>
      <c r="F44" s="1" t="str">
        <f t="shared" si="214"/>
        <v>1</v>
      </c>
      <c r="G44" s="1" t="str">
        <f t="shared" si="215"/>
        <v>1</v>
      </c>
      <c r="H44" s="1" t="str">
        <f t="shared" si="216"/>
        <v>1</v>
      </c>
      <c r="I44" s="3" t="s">
        <v>81</v>
      </c>
      <c r="J44" t="s">
        <v>166</v>
      </c>
      <c r="K44" s="4" t="str">
        <f t="shared" si="217"/>
        <v/>
      </c>
      <c r="L44">
        <v>1</v>
      </c>
      <c r="M44">
        <v>1</v>
      </c>
      <c r="N44">
        <v>1</v>
      </c>
      <c r="Q44" s="4" t="str">
        <f t="shared" si="196"/>
        <v/>
      </c>
      <c r="W44" s="4" t="str">
        <f t="shared" si="204"/>
        <v/>
      </c>
      <c r="AA44" s="3"/>
      <c r="AC44" s="4" t="str">
        <f t="shared" si="205"/>
        <v/>
      </c>
      <c r="AG44" s="3"/>
      <c r="AI44" s="4" t="str">
        <f t="shared" si="206"/>
        <v/>
      </c>
      <c r="AM44" s="3"/>
      <c r="AO44" s="4" t="str">
        <f t="shared" si="207"/>
        <v/>
      </c>
      <c r="AS44" s="3"/>
      <c r="AU44" s="4" t="str">
        <f t="shared" si="208"/>
        <v/>
      </c>
      <c r="AY44" s="3"/>
      <c r="BA44" s="4" t="str">
        <f t="shared" si="209"/>
        <v/>
      </c>
      <c r="BE44" s="3"/>
      <c r="BG44" s="4" t="str">
        <f t="shared" si="210"/>
        <v/>
      </c>
    </row>
    <row r="45" spans="1:59">
      <c r="A45" s="10" t="s">
        <v>163</v>
      </c>
      <c r="B45" t="s">
        <v>159</v>
      </c>
      <c r="C45" t="str">
        <f t="shared" ref="C45:C47" si="218">IF(ISBLANK(I45),"",I45)
&amp;IF(ISBLANK(O45),"",", "&amp;O45)
&amp;IF(ISBLANK(U45),"",", "&amp;U45)
&amp;IF(ISBLANK(AA45),"",", "&amp;AA45)
&amp;IF(ISBLANK(AG45),"",", "&amp;AG45)
&amp;IF(ISBLANK(AM45),"",", "&amp;AM45)
&amp;IF(ISBLANK(AS45),"",", "&amp;AS45)
&amp;IF(ISBLANK(AY45),"",", "&amp;AY45)
&amp;IF(ISBLANK(BE45),"",", "&amp;BE45)</f>
        <v>Gacha, Gacha</v>
      </c>
      <c r="D45" s="1" t="str">
        <f t="shared" ref="D45:D47" ca="1" si="219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SUBSTITUTE(SUBSTITUTE(SUBSTITUTE(SUBSTITUTE(SUBSTITUTE(SUBSTITUTE(SUBSTITUTE(SUBSTITUTE(SUBSTITUTE(SUBSTITUTE(C45,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5, 5</v>
      </c>
      <c r="E45" s="1" t="str">
        <f t="shared" ref="E45:E47" si="220">IF(ISBLANK(J45),"",J45)
&amp;IF(ISBLANK(O45),"",", "&amp;P45)
&amp;IF(ISBLANK(U45),"",", "&amp;V45)
&amp;IF(ISBLANK(AA45),"",", "&amp;AB45)
&amp;IF(ISBLANK(AG45),"",", "&amp;AH45)
&amp;IF(ISBLANK(AM45),"",", "&amp;AN45)
&amp;IF(ISBLANK(AS45),"",", "&amp;AT45)
&amp;IF(ISBLANK(AY45),"",", "&amp;AZ45)
&amp;IF(ISBLANK(BE45),"",", "&amp;BF45)</f>
        <v>g, g</v>
      </c>
      <c r="F45" s="1" t="str">
        <f t="shared" ref="F45:F47" si="221">IF(ISBLANK(L45),"",L45)
&amp;IF(ISBLANK(R45),"",", "&amp;R45)
&amp;IF(ISBLANK(X45),"",", "&amp;X45)
&amp;IF(ISBLANK(AD45),"",", "&amp;AD45)
&amp;IF(ISBLANK(AJ45),"",", "&amp;AJ45)
&amp;IF(ISBLANK(AP45),"",", "&amp;AP45)
&amp;IF(ISBLANK(AV45),"",", "&amp;AV45)
&amp;IF(ISBLANK(BB45),"",", "&amp;BB45)
&amp;IF(ISBLANK(BH45),"",", "&amp;BH45)</f>
        <v>1, 1</v>
      </c>
      <c r="G45" s="1" t="str">
        <f t="shared" ref="G45:G47" si="222">IF(ISBLANK(M45),"",M45)
&amp;IF(ISBLANK(S45),"",", "&amp;S45)
&amp;IF(ISBLANK(Y45),"",", "&amp;Y45)
&amp;IF(ISBLANK(AE45),"",", "&amp;AE45)
&amp;IF(ISBLANK(AK45),"",", "&amp;AK45)
&amp;IF(ISBLANK(AQ45),"",", "&amp;AQ45)
&amp;IF(ISBLANK(AW45),"",", "&amp;AW45)
&amp;IF(ISBLANK(BC45),"",", "&amp;BC45)
&amp;IF(ISBLANK(BI45),"",", "&amp;BI45)</f>
        <v>1, 1</v>
      </c>
      <c r="H45" s="1" t="str">
        <f t="shared" ref="H45:H47" si="223">IF(ISBLANK(N45),"",N45)
&amp;IF(ISBLANK(T45),"",", "&amp;T45)
&amp;IF(ISBLANK(Z45),"",", "&amp;Z45)
&amp;IF(ISBLANK(AF45),"",", "&amp;AF45)
&amp;IF(ISBLANK(AL45),"",", "&amp;AL45)
&amp;IF(ISBLANK(AR45),"",", "&amp;AR45)
&amp;IF(ISBLANK(AX45),"",", "&amp;AX45)
&amp;IF(ISBLANK(BD45),"",", "&amp;BD45)
&amp;IF(ISBLANK(BJ45),"",", "&amp;BJ45)</f>
        <v>1, 1</v>
      </c>
      <c r="I45" s="3" t="s">
        <v>81</v>
      </c>
      <c r="J45" t="s">
        <v>166</v>
      </c>
      <c r="K45" s="4" t="str">
        <f t="shared" ref="K45" si="224">IF(AND(OR(I45="Gacha",I45="Origin"),ISBLANK(J45)),"서브밸류 필요","")</f>
        <v/>
      </c>
      <c r="L45">
        <v>1</v>
      </c>
      <c r="M45">
        <v>1</v>
      </c>
      <c r="N45">
        <v>1</v>
      </c>
      <c r="O45" s="3" t="s">
        <v>81</v>
      </c>
      <c r="P45" t="s">
        <v>166</v>
      </c>
      <c r="Q45" s="4" t="str">
        <f t="shared" si="196"/>
        <v/>
      </c>
      <c r="R45">
        <v>1</v>
      </c>
      <c r="S45">
        <v>1</v>
      </c>
      <c r="T45">
        <v>1</v>
      </c>
      <c r="W45" s="4" t="str">
        <f t="shared" si="204"/>
        <v/>
      </c>
      <c r="AA45" s="3"/>
      <c r="AC45" s="4" t="str">
        <f t="shared" si="205"/>
        <v/>
      </c>
      <c r="AG45" s="3"/>
      <c r="AI45" s="4" t="str">
        <f t="shared" si="206"/>
        <v/>
      </c>
      <c r="AM45" s="3"/>
      <c r="AO45" s="4" t="str">
        <f t="shared" si="207"/>
        <v/>
      </c>
      <c r="AS45" s="3"/>
      <c r="AU45" s="4" t="str">
        <f t="shared" si="208"/>
        <v/>
      </c>
      <c r="AY45" s="3"/>
      <c r="BA45" s="4" t="str">
        <f t="shared" si="209"/>
        <v/>
      </c>
      <c r="BE45" s="3"/>
      <c r="BG45" s="4" t="str">
        <f t="shared" si="210"/>
        <v/>
      </c>
    </row>
    <row r="46" spans="1:59">
      <c r="A46" s="10" t="s">
        <v>164</v>
      </c>
      <c r="B46" t="s">
        <v>160</v>
      </c>
      <c r="C46" t="str">
        <f t="shared" si="218"/>
        <v>Gacha, Gacha, Gacha</v>
      </c>
      <c r="D46" s="1" t="str">
        <f t="shared" ca="1" si="219"/>
        <v>5, 5, 5</v>
      </c>
      <c r="E46" s="1" t="str">
        <f t="shared" si="220"/>
        <v>g, g, g</v>
      </c>
      <c r="F46" s="1" t="str">
        <f t="shared" si="221"/>
        <v>1, 1, 1</v>
      </c>
      <c r="G46" s="1" t="str">
        <f t="shared" si="222"/>
        <v>1, 1, 1</v>
      </c>
      <c r="H46" s="1" t="str">
        <f t="shared" si="223"/>
        <v>1, 1, 1</v>
      </c>
      <c r="I46" s="3" t="s">
        <v>81</v>
      </c>
      <c r="J46" t="s">
        <v>166</v>
      </c>
      <c r="K46" s="4" t="str">
        <f t="shared" ref="K46:K47" si="225">IF(AND(OR(I46="Gacha",I46="Origin"),ISBLANK(J46)),"서브밸류 필요","")</f>
        <v/>
      </c>
      <c r="L46">
        <v>1</v>
      </c>
      <c r="M46">
        <v>1</v>
      </c>
      <c r="N46">
        <v>1</v>
      </c>
      <c r="O46" s="3" t="s">
        <v>81</v>
      </c>
      <c r="P46" t="s">
        <v>166</v>
      </c>
      <c r="Q46" s="4" t="str">
        <f t="shared" si="196"/>
        <v/>
      </c>
      <c r="R46">
        <v>1</v>
      </c>
      <c r="S46">
        <v>1</v>
      </c>
      <c r="T46">
        <v>1</v>
      </c>
      <c r="U46" s="3" t="s">
        <v>81</v>
      </c>
      <c r="V46" t="s">
        <v>166</v>
      </c>
      <c r="W46" s="4" t="str">
        <f t="shared" si="204"/>
        <v/>
      </c>
      <c r="X46">
        <v>1</v>
      </c>
      <c r="Y46">
        <v>1</v>
      </c>
      <c r="Z46">
        <v>1</v>
      </c>
      <c r="AA46" s="3"/>
      <c r="AC46" s="4" t="str">
        <f t="shared" si="205"/>
        <v/>
      </c>
      <c r="AG46" s="3"/>
      <c r="AI46" s="4" t="str">
        <f t="shared" si="206"/>
        <v/>
      </c>
      <c r="AM46" s="3"/>
      <c r="AO46" s="4" t="str">
        <f t="shared" si="207"/>
        <v/>
      </c>
      <c r="AS46" s="3"/>
      <c r="AU46" s="4" t="str">
        <f t="shared" si="208"/>
        <v/>
      </c>
      <c r="AY46" s="3"/>
      <c r="BA46" s="4" t="str">
        <f t="shared" si="209"/>
        <v/>
      </c>
      <c r="BE46" s="3"/>
      <c r="BG46" s="4" t="str">
        <f t="shared" si="210"/>
        <v/>
      </c>
    </row>
    <row r="47" spans="1:59">
      <c r="A47" s="10" t="s">
        <v>165</v>
      </c>
      <c r="B47" t="s">
        <v>161</v>
      </c>
      <c r="C47" t="str">
        <f t="shared" si="218"/>
        <v>Gacha, Gacha, Gacha, Gacha</v>
      </c>
      <c r="D47" s="1" t="str">
        <f t="shared" ca="1" si="219"/>
        <v>5, 5, 5, 5</v>
      </c>
      <c r="E47" s="1" t="str">
        <f t="shared" si="220"/>
        <v>g, g, g, g</v>
      </c>
      <c r="F47" s="1" t="str">
        <f t="shared" si="221"/>
        <v>1, 1, 1, 1</v>
      </c>
      <c r="G47" s="1" t="str">
        <f t="shared" si="222"/>
        <v>1, 1, 1, 1</v>
      </c>
      <c r="H47" s="1" t="str">
        <f t="shared" si="223"/>
        <v>1, 1, 1, 1</v>
      </c>
      <c r="I47" s="3" t="s">
        <v>81</v>
      </c>
      <c r="J47" t="s">
        <v>166</v>
      </c>
      <c r="K47" s="4" t="str">
        <f t="shared" si="225"/>
        <v/>
      </c>
      <c r="L47">
        <v>1</v>
      </c>
      <c r="M47">
        <v>1</v>
      </c>
      <c r="N47">
        <v>1</v>
      </c>
      <c r="O47" s="3" t="s">
        <v>81</v>
      </c>
      <c r="P47" t="s">
        <v>166</v>
      </c>
      <c r="Q47" s="4" t="str">
        <f t="shared" si="196"/>
        <v/>
      </c>
      <c r="R47">
        <v>1</v>
      </c>
      <c r="S47">
        <v>1</v>
      </c>
      <c r="T47">
        <v>1</v>
      </c>
      <c r="U47" s="3" t="s">
        <v>81</v>
      </c>
      <c r="V47" t="s">
        <v>166</v>
      </c>
      <c r="W47" s="4" t="str">
        <f t="shared" si="204"/>
        <v/>
      </c>
      <c r="X47">
        <v>1</v>
      </c>
      <c r="Y47">
        <v>1</v>
      </c>
      <c r="Z47">
        <v>1</v>
      </c>
      <c r="AA47" s="3" t="s">
        <v>81</v>
      </c>
      <c r="AB47" t="s">
        <v>166</v>
      </c>
      <c r="AC47" s="4" t="str">
        <f t="shared" si="205"/>
        <v/>
      </c>
      <c r="AD47">
        <v>1</v>
      </c>
      <c r="AE47">
        <v>1</v>
      </c>
      <c r="AF47">
        <v>1</v>
      </c>
      <c r="AG47" s="3"/>
      <c r="AI47" s="4" t="str">
        <f t="shared" si="206"/>
        <v/>
      </c>
      <c r="AM47" s="3"/>
      <c r="AO47" s="4" t="str">
        <f t="shared" si="207"/>
        <v/>
      </c>
      <c r="AS47" s="3"/>
      <c r="AU47" s="4" t="str">
        <f t="shared" si="208"/>
        <v/>
      </c>
      <c r="AY47" s="3"/>
      <c r="BA47" s="4" t="str">
        <f t="shared" si="209"/>
        <v/>
      </c>
      <c r="BE47" s="3"/>
      <c r="BG47" s="4" t="str">
        <f t="shared" si="210"/>
        <v/>
      </c>
    </row>
  </sheetData>
  <sortState xmlns:xlrd2="http://schemas.microsoft.com/office/spreadsheetml/2017/richdata2" ref="BN2:BP13">
    <sortCondition descending="1" ref="BP2:BP13"/>
    <sortCondition ref="BO2:BO13"/>
  </sortState>
  <phoneticPr fontId="1" type="noConversion"/>
  <dataValidations count="1">
    <dataValidation type="list" showInputMessage="1" showErrorMessage="1" sqref="AY33 AM33 AG33 AA33 AS33 BE33 AS38:AS47 BE39:BE47 U33:U43 AM37:AM47 AG36:AG47 U46:U47 O45:O47 AY24:AY28 AY39:AY47 AA35:AA47 AY2:AY16 O2:O43 I2:I47 BE2:BE28 AS2:AS28 AA2:AA28 U2:U28 AG2:AG28 AM2:AM28" xr:uid="{CEC48807-FE80-4EBD-B9E9-1E68594402CD}">
      <formula1>OFFSET(INDIRECT("$A$1"),1,MATCH(IF(ISERROR(NOT(FIND("_",I$1))),I$1,LEFT(I$1,FIND("_",I$1)-1))&amp;"_Verify",$1:$1,0)-1,COUNTA(OFFSET(INDIRECT("$A:$A"),0,MATCH(IF(ISERROR(NOT(FIND("_",I$1))),I$1,LEFT(I$1,FIND("_",I$1)-1))&amp;"_Verify",$1:$1,0)-1))-1,1)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7D73A-09DF-49DB-AD2D-BF27D4BFBFE9}">
  <dimension ref="A1:B9"/>
  <sheetViews>
    <sheetView workbookViewId="0">
      <selection activeCell="A5" sqref="A5"/>
    </sheetView>
  </sheetViews>
  <sheetFormatPr defaultRowHeight="16.5"/>
  <cols>
    <col min="1" max="1" width="15.375" customWidth="1"/>
  </cols>
  <sheetData>
    <row r="1" spans="1:2" ht="27" customHeight="1">
      <c r="A1" t="s">
        <v>78</v>
      </c>
      <c r="B1" s="7" t="s">
        <v>79</v>
      </c>
    </row>
    <row r="2" spans="1:2">
      <c r="A2">
        <v>0</v>
      </c>
      <c r="B2">
        <v>1</v>
      </c>
    </row>
    <row r="3" spans="1:2">
      <c r="A3">
        <v>10</v>
      </c>
      <c r="B3">
        <v>1.1000000000000001</v>
      </c>
    </row>
    <row r="4" spans="1:2">
      <c r="A4">
        <v>20</v>
      </c>
      <c r="B4">
        <v>1.2</v>
      </c>
    </row>
    <row r="5" spans="1:2">
      <c r="A5">
        <v>30</v>
      </c>
      <c r="B5">
        <v>1.3</v>
      </c>
    </row>
    <row r="6" spans="1:2">
      <c r="A6">
        <v>40</v>
      </c>
      <c r="B6">
        <v>1.4</v>
      </c>
    </row>
    <row r="7" spans="1:2">
      <c r="A7">
        <v>50</v>
      </c>
      <c r="B7">
        <v>1.5</v>
      </c>
    </row>
    <row r="8" spans="1:2">
      <c r="A8">
        <v>60</v>
      </c>
      <c r="B8">
        <v>1.6</v>
      </c>
    </row>
    <row r="9" spans="1:2">
      <c r="A9">
        <v>70</v>
      </c>
      <c r="B9">
        <v>1.7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645F6-6980-4A80-AAC4-DE11E683AE5B}">
  <dimension ref="A1:X34"/>
  <sheetViews>
    <sheetView workbookViewId="0">
      <selection activeCell="B4" sqref="B4"/>
    </sheetView>
  </sheetViews>
  <sheetFormatPr defaultRowHeight="16.5"/>
  <sheetData>
    <row r="1" spans="1:24" ht="27" customHeight="1">
      <c r="A1" t="s">
        <v>130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98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O1" t="s">
        <v>142</v>
      </c>
    </row>
    <row r="2" spans="1:24">
      <c r="A2">
        <v>1</v>
      </c>
      <c r="B2">
        <v>210</v>
      </c>
      <c r="D2">
        <v>600</v>
      </c>
      <c r="E2">
        <f t="shared" ref="E2:E29" si="0">B2/D2</f>
        <v>0.35</v>
      </c>
      <c r="F2">
        <f t="shared" ref="F2:F29" si="1">E2-0.3</f>
        <v>4.9999999999999989E-2</v>
      </c>
      <c r="G2">
        <f t="shared" ref="G2:G29" si="2">E2+0.3</f>
        <v>0.64999999999999991</v>
      </c>
      <c r="H2">
        <f t="shared" ref="H2:I29" si="3">ROUND(F2,3)</f>
        <v>0.05</v>
      </c>
      <c r="I2">
        <f t="shared" si="3"/>
        <v>0.65</v>
      </c>
      <c r="J2" t="str">
        <f>IF(E2&lt;&gt;AVERAGE(H2:I2),"달라짐","")</f>
        <v/>
      </c>
      <c r="K2">
        <f t="shared" ref="K2:K29" si="4">ROUND(B2*1.5,0)</f>
        <v>315</v>
      </c>
      <c r="L2" t="str">
        <f>M2</f>
        <v>"1":315</v>
      </c>
      <c r="M2" t="str">
        <f t="shared" ref="M2:M29" si="5">""""&amp;A2&amp;""""&amp;""&amp;":"&amp;K2</f>
        <v>"1":315</v>
      </c>
      <c r="O2" t="str">
        <f ca="1">"{"&amp;
IF(LEFT(OFFSET(L1,COUNTA(L:L)-1,0),1)=",",SUBSTITUTE(OFFSET(L1,COUNTA(L:L)-1,0),",","",1),OFFSET(L1,COUNTA(L:L)-1,0))
&amp;"}"</f>
        <v>{"1":315,"2":347,"3":378,"4":410,"5":441,"6":473,"7":504,"8":536,"9":567,"10":599,"11":630,"12":662,"13":693,"14":725,"15":756,"16":788,"17":819,"18":851,"19":882,"20":914,"21":945,"22":977,"23":1008,"24":1040,"25":1071,"26":1103,"27":1134,"28":1166}</v>
      </c>
    </row>
    <row r="3" spans="1:24">
      <c r="A3">
        <v>2</v>
      </c>
      <c r="B3">
        <f t="shared" ref="B3:B29" si="6">B2+21</f>
        <v>231</v>
      </c>
      <c r="C3">
        <f t="shared" ref="C3:C29" si="7">B3/B$2</f>
        <v>1.1000000000000001</v>
      </c>
      <c r="D3">
        <v>600</v>
      </c>
      <c r="E3">
        <f t="shared" si="0"/>
        <v>0.38500000000000001</v>
      </c>
      <c r="F3">
        <f t="shared" si="1"/>
        <v>8.500000000000002E-2</v>
      </c>
      <c r="G3">
        <f t="shared" si="2"/>
        <v>0.68500000000000005</v>
      </c>
      <c r="H3">
        <f t="shared" si="3"/>
        <v>8.5000000000000006E-2</v>
      </c>
      <c r="I3">
        <f t="shared" si="3"/>
        <v>0.68500000000000005</v>
      </c>
      <c r="J3" t="str">
        <f t="shared" ref="J3:J29" si="8">IF(E3&lt;&gt;AVERAGE(H3:I3),"달라짐","")</f>
        <v/>
      </c>
      <c r="K3">
        <f t="shared" si="4"/>
        <v>347</v>
      </c>
      <c r="L3" t="str">
        <f>L2&amp;","&amp;M3</f>
        <v>"1":315,"2":347</v>
      </c>
      <c r="M3" t="str">
        <f t="shared" si="5"/>
        <v>"2":347</v>
      </c>
    </row>
    <row r="4" spans="1:24">
      <c r="A4">
        <v>3</v>
      </c>
      <c r="B4">
        <f t="shared" si="6"/>
        <v>252</v>
      </c>
      <c r="C4">
        <f t="shared" si="7"/>
        <v>1.2</v>
      </c>
      <c r="D4">
        <v>600</v>
      </c>
      <c r="E4">
        <f t="shared" si="0"/>
        <v>0.42</v>
      </c>
      <c r="F4">
        <f t="shared" si="1"/>
        <v>0.12</v>
      </c>
      <c r="G4">
        <f t="shared" si="2"/>
        <v>0.72</v>
      </c>
      <c r="H4">
        <f t="shared" si="3"/>
        <v>0.12</v>
      </c>
      <c r="I4">
        <f t="shared" si="3"/>
        <v>0.72</v>
      </c>
      <c r="J4" t="str">
        <f t="shared" si="8"/>
        <v/>
      </c>
      <c r="K4">
        <f t="shared" si="4"/>
        <v>378</v>
      </c>
      <c r="L4" t="str">
        <f t="shared" ref="L4:L29" si="9">L3&amp;","&amp;M4</f>
        <v>"1":315,"2":347,"3":378</v>
      </c>
      <c r="M4" t="str">
        <f t="shared" si="5"/>
        <v>"3":378</v>
      </c>
      <c r="O4" s="5" t="s">
        <v>146</v>
      </c>
    </row>
    <row r="5" spans="1:24">
      <c r="A5">
        <v>4</v>
      </c>
      <c r="B5">
        <f t="shared" si="6"/>
        <v>273</v>
      </c>
      <c r="C5">
        <f t="shared" si="7"/>
        <v>1.3</v>
      </c>
      <c r="D5">
        <v>600</v>
      </c>
      <c r="E5">
        <f t="shared" si="0"/>
        <v>0.45500000000000002</v>
      </c>
      <c r="F5">
        <f t="shared" si="1"/>
        <v>0.15500000000000003</v>
      </c>
      <c r="G5">
        <f t="shared" si="2"/>
        <v>0.755</v>
      </c>
      <c r="H5">
        <f t="shared" si="3"/>
        <v>0.155</v>
      </c>
      <c r="I5">
        <f t="shared" si="3"/>
        <v>0.755</v>
      </c>
      <c r="J5" t="str">
        <f t="shared" si="8"/>
        <v/>
      </c>
      <c r="K5">
        <f t="shared" si="4"/>
        <v>410</v>
      </c>
      <c r="L5" t="str">
        <f t="shared" si="9"/>
        <v>"1":315,"2":347,"3":378,"4":410</v>
      </c>
      <c r="M5" t="str">
        <f t="shared" si="5"/>
        <v>"4":410</v>
      </c>
      <c r="O5" s="11" t="s">
        <v>143</v>
      </c>
      <c r="P5" t="s">
        <v>98</v>
      </c>
      <c r="R5" t="s">
        <v>131</v>
      </c>
      <c r="S5" t="s">
        <v>133</v>
      </c>
      <c r="U5" t="s">
        <v>144</v>
      </c>
      <c r="V5" t="s">
        <v>139</v>
      </c>
      <c r="X5" t="s">
        <v>145</v>
      </c>
    </row>
    <row r="6" spans="1:24">
      <c r="A6">
        <v>5</v>
      </c>
      <c r="B6">
        <f t="shared" si="6"/>
        <v>294</v>
      </c>
      <c r="C6">
        <f t="shared" si="7"/>
        <v>1.4</v>
      </c>
      <c r="D6">
        <v>600</v>
      </c>
      <c r="E6">
        <f t="shared" si="0"/>
        <v>0.49</v>
      </c>
      <c r="F6">
        <f t="shared" si="1"/>
        <v>0.19</v>
      </c>
      <c r="G6">
        <f t="shared" si="2"/>
        <v>0.79</v>
      </c>
      <c r="H6">
        <f t="shared" si="3"/>
        <v>0.19</v>
      </c>
      <c r="I6">
        <f t="shared" si="3"/>
        <v>0.79</v>
      </c>
      <c r="J6" t="str">
        <f t="shared" si="8"/>
        <v/>
      </c>
      <c r="K6">
        <f t="shared" si="4"/>
        <v>441</v>
      </c>
      <c r="L6" t="str">
        <f t="shared" si="9"/>
        <v>"1":315,"2":347,"3":378,"4":410,"5":441</v>
      </c>
      <c r="M6" t="str">
        <f t="shared" si="5"/>
        <v>"5":441</v>
      </c>
      <c r="O6">
        <v>1.4999999999999999E-2</v>
      </c>
      <c r="P6">
        <v>0.14499999999999999</v>
      </c>
      <c r="R6">
        <f>AVERAGE(O6:P6)</f>
        <v>7.9999999999999988E-2</v>
      </c>
      <c r="S6">
        <v>360</v>
      </c>
      <c r="U6">
        <f>R6*S6</f>
        <v>28.799999999999997</v>
      </c>
      <c r="V6">
        <f>ROUND(U6*1.5,0)</f>
        <v>43</v>
      </c>
      <c r="X6" t="str">
        <f>"""0"""&amp;":"&amp;V6</f>
        <v>"0":43</v>
      </c>
    </row>
    <row r="7" spans="1:24">
      <c r="A7">
        <v>6</v>
      </c>
      <c r="B7">
        <f t="shared" si="6"/>
        <v>315</v>
      </c>
      <c r="C7">
        <f t="shared" si="7"/>
        <v>1.5</v>
      </c>
      <c r="D7">
        <v>600</v>
      </c>
      <c r="E7">
        <f t="shared" si="0"/>
        <v>0.52500000000000002</v>
      </c>
      <c r="F7">
        <f t="shared" si="1"/>
        <v>0.22500000000000003</v>
      </c>
      <c r="G7">
        <f t="shared" si="2"/>
        <v>0.82499999999999996</v>
      </c>
      <c r="H7">
        <f t="shared" si="3"/>
        <v>0.22500000000000001</v>
      </c>
      <c r="I7">
        <f t="shared" si="3"/>
        <v>0.82499999999999996</v>
      </c>
      <c r="J7" t="str">
        <f t="shared" si="8"/>
        <v/>
      </c>
      <c r="K7">
        <f t="shared" si="4"/>
        <v>473</v>
      </c>
      <c r="L7" t="str">
        <f t="shared" si="9"/>
        <v>"1":315,"2":347,"3":378,"4":410,"5":441,"6":473</v>
      </c>
      <c r="M7" t="str">
        <f t="shared" si="5"/>
        <v>"6":473</v>
      </c>
      <c r="O7" t="str">
        <f ca="1">"{"&amp;
X6&amp;","&amp;
IF(LEFT(OFFSET(L1,COUNTA(L:L)-1,0),1)=",",SUBSTITUTE(OFFSET(L1,COUNTA(L:L)-1,0),",","",1),OFFSET(L1,COUNTA(L:L)-1,0))
&amp;"}"</f>
        <v>{"0":43,"1":315,"2":347,"3":378,"4":410,"5":441,"6":473,"7":504,"8":536,"9":567,"10":599,"11":630,"12":662,"13":693,"14":725,"15":756,"16":788,"17":819,"18":851,"19":882,"20":914,"21":945,"22":977,"23":1008,"24":1040,"25":1071,"26":1103,"27":1134,"28":1166}</v>
      </c>
    </row>
    <row r="8" spans="1:24">
      <c r="A8">
        <v>7</v>
      </c>
      <c r="B8">
        <f t="shared" si="6"/>
        <v>336</v>
      </c>
      <c r="C8">
        <f t="shared" si="7"/>
        <v>1.6</v>
      </c>
      <c r="D8">
        <v>600</v>
      </c>
      <c r="E8">
        <f t="shared" si="0"/>
        <v>0.56000000000000005</v>
      </c>
      <c r="F8">
        <f t="shared" si="1"/>
        <v>0.26000000000000006</v>
      </c>
      <c r="G8">
        <f t="shared" si="2"/>
        <v>0.8600000000000001</v>
      </c>
      <c r="H8">
        <f t="shared" si="3"/>
        <v>0.26</v>
      </c>
      <c r="I8">
        <f t="shared" si="3"/>
        <v>0.86</v>
      </c>
      <c r="J8" t="str">
        <f t="shared" si="8"/>
        <v/>
      </c>
      <c r="K8">
        <f t="shared" si="4"/>
        <v>504</v>
      </c>
      <c r="L8" t="str">
        <f t="shared" si="9"/>
        <v>"1":315,"2":347,"3":378,"4":410,"5":441,"6":473,"7":504</v>
      </c>
      <c r="M8" t="str">
        <f t="shared" si="5"/>
        <v>"7":504</v>
      </c>
    </row>
    <row r="9" spans="1:24">
      <c r="A9">
        <v>8</v>
      </c>
      <c r="B9">
        <f>B8+21</f>
        <v>357</v>
      </c>
      <c r="C9">
        <f t="shared" si="7"/>
        <v>1.7</v>
      </c>
      <c r="D9">
        <v>600</v>
      </c>
      <c r="E9">
        <f t="shared" si="0"/>
        <v>0.59499999999999997</v>
      </c>
      <c r="F9">
        <f t="shared" si="1"/>
        <v>0.29499999999999998</v>
      </c>
      <c r="G9">
        <f t="shared" si="2"/>
        <v>0.89500000000000002</v>
      </c>
      <c r="H9">
        <f t="shared" si="3"/>
        <v>0.29499999999999998</v>
      </c>
      <c r="I9">
        <f t="shared" si="3"/>
        <v>0.89500000000000002</v>
      </c>
      <c r="J9" t="str">
        <f t="shared" si="8"/>
        <v/>
      </c>
      <c r="K9">
        <f t="shared" si="4"/>
        <v>536</v>
      </c>
      <c r="L9" t="str">
        <f t="shared" si="9"/>
        <v>"1":315,"2":347,"3":378,"4":410,"5":441,"6":473,"7":504,"8":536</v>
      </c>
      <c r="M9" t="str">
        <f t="shared" si="5"/>
        <v>"8":536</v>
      </c>
    </row>
    <row r="10" spans="1:24">
      <c r="A10">
        <v>9</v>
      </c>
      <c r="B10">
        <f t="shared" si="6"/>
        <v>378</v>
      </c>
      <c r="C10">
        <f t="shared" si="7"/>
        <v>1.8</v>
      </c>
      <c r="D10">
        <v>600</v>
      </c>
      <c r="E10">
        <f t="shared" si="0"/>
        <v>0.63</v>
      </c>
      <c r="F10">
        <f t="shared" si="1"/>
        <v>0.33</v>
      </c>
      <c r="G10">
        <f t="shared" si="2"/>
        <v>0.92999999999999994</v>
      </c>
      <c r="H10">
        <f t="shared" si="3"/>
        <v>0.33</v>
      </c>
      <c r="I10">
        <f t="shared" si="3"/>
        <v>0.93</v>
      </c>
      <c r="J10" t="str">
        <f t="shared" si="8"/>
        <v/>
      </c>
      <c r="K10">
        <f t="shared" si="4"/>
        <v>567</v>
      </c>
      <c r="L10" t="str">
        <f t="shared" si="9"/>
        <v>"1":315,"2":347,"3":378,"4":410,"5":441,"6":473,"7":504,"8":536,"9":567</v>
      </c>
      <c r="M10" t="str">
        <f t="shared" si="5"/>
        <v>"9":567</v>
      </c>
    </row>
    <row r="11" spans="1:24">
      <c r="A11">
        <v>10</v>
      </c>
      <c r="B11">
        <f t="shared" si="6"/>
        <v>399</v>
      </c>
      <c r="C11">
        <f t="shared" si="7"/>
        <v>1.9</v>
      </c>
      <c r="D11">
        <v>600</v>
      </c>
      <c r="E11">
        <f t="shared" si="0"/>
        <v>0.66500000000000004</v>
      </c>
      <c r="F11">
        <f t="shared" si="1"/>
        <v>0.36500000000000005</v>
      </c>
      <c r="G11">
        <f t="shared" si="2"/>
        <v>0.96500000000000008</v>
      </c>
      <c r="H11">
        <f t="shared" si="3"/>
        <v>0.36499999999999999</v>
      </c>
      <c r="I11">
        <f t="shared" si="3"/>
        <v>0.96499999999999997</v>
      </c>
      <c r="J11" t="str">
        <f t="shared" si="8"/>
        <v/>
      </c>
      <c r="K11">
        <f t="shared" si="4"/>
        <v>599</v>
      </c>
      <c r="L11" t="str">
        <f t="shared" si="9"/>
        <v>"1":315,"2":347,"3":378,"4":410,"5":441,"6":473,"7":504,"8":536,"9":567,"10":599</v>
      </c>
      <c r="M11" t="str">
        <f t="shared" si="5"/>
        <v>"10":599</v>
      </c>
    </row>
    <row r="12" spans="1:24">
      <c r="A12">
        <v>11</v>
      </c>
      <c r="B12">
        <f t="shared" si="6"/>
        <v>420</v>
      </c>
      <c r="C12">
        <f t="shared" si="7"/>
        <v>2</v>
      </c>
      <c r="D12">
        <v>600</v>
      </c>
      <c r="E12">
        <f t="shared" si="0"/>
        <v>0.7</v>
      </c>
      <c r="F12">
        <f t="shared" si="1"/>
        <v>0.39999999999999997</v>
      </c>
      <c r="G12">
        <f t="shared" si="2"/>
        <v>1</v>
      </c>
      <c r="H12">
        <f t="shared" si="3"/>
        <v>0.4</v>
      </c>
      <c r="I12">
        <f t="shared" si="3"/>
        <v>1</v>
      </c>
      <c r="J12" t="str">
        <f t="shared" si="8"/>
        <v/>
      </c>
      <c r="K12">
        <f t="shared" si="4"/>
        <v>630</v>
      </c>
      <c r="L12" t="str">
        <f t="shared" si="9"/>
        <v>"1":315,"2":347,"3":378,"4":410,"5":441,"6":473,"7":504,"8":536,"9":567,"10":599,"11":630</v>
      </c>
      <c r="M12" t="str">
        <f t="shared" si="5"/>
        <v>"11":630</v>
      </c>
    </row>
    <row r="13" spans="1:24">
      <c r="A13">
        <v>12</v>
      </c>
      <c r="B13">
        <f t="shared" si="6"/>
        <v>441</v>
      </c>
      <c r="C13">
        <f t="shared" si="7"/>
        <v>2.1</v>
      </c>
      <c r="D13">
        <v>600</v>
      </c>
      <c r="E13">
        <f t="shared" si="0"/>
        <v>0.73499999999999999</v>
      </c>
      <c r="F13">
        <f t="shared" si="1"/>
        <v>0.435</v>
      </c>
      <c r="G13">
        <f t="shared" si="2"/>
        <v>1.0349999999999999</v>
      </c>
      <c r="H13">
        <f t="shared" si="3"/>
        <v>0.435</v>
      </c>
      <c r="I13">
        <f t="shared" si="3"/>
        <v>1.0349999999999999</v>
      </c>
      <c r="J13" t="str">
        <f t="shared" si="8"/>
        <v/>
      </c>
      <c r="K13">
        <f t="shared" si="4"/>
        <v>662</v>
      </c>
      <c r="L13" t="str">
        <f t="shared" si="9"/>
        <v>"1":315,"2":347,"3":378,"4":410,"5":441,"6":473,"7":504,"8":536,"9":567,"10":599,"11":630,"12":662</v>
      </c>
      <c r="M13" t="str">
        <f t="shared" si="5"/>
        <v>"12":662</v>
      </c>
    </row>
    <row r="14" spans="1:24">
      <c r="A14">
        <v>13</v>
      </c>
      <c r="B14">
        <f t="shared" si="6"/>
        <v>462</v>
      </c>
      <c r="C14">
        <f t="shared" si="7"/>
        <v>2.2000000000000002</v>
      </c>
      <c r="D14">
        <v>600</v>
      </c>
      <c r="E14">
        <f t="shared" si="0"/>
        <v>0.77</v>
      </c>
      <c r="F14">
        <f t="shared" si="1"/>
        <v>0.47000000000000003</v>
      </c>
      <c r="G14">
        <f t="shared" si="2"/>
        <v>1.07</v>
      </c>
      <c r="H14">
        <f t="shared" si="3"/>
        <v>0.47</v>
      </c>
      <c r="I14">
        <f t="shared" si="3"/>
        <v>1.07</v>
      </c>
      <c r="J14" t="str">
        <f t="shared" si="8"/>
        <v/>
      </c>
      <c r="K14">
        <f t="shared" si="4"/>
        <v>693</v>
      </c>
      <c r="L14" t="str">
        <f t="shared" si="9"/>
        <v>"1":315,"2":347,"3":378,"4":410,"5":441,"6":473,"7":504,"8":536,"9":567,"10":599,"11":630,"12":662,"13":693</v>
      </c>
      <c r="M14" t="str">
        <f t="shared" si="5"/>
        <v>"13":693</v>
      </c>
    </row>
    <row r="15" spans="1:24">
      <c r="A15">
        <v>14</v>
      </c>
      <c r="B15">
        <f t="shared" si="6"/>
        <v>483</v>
      </c>
      <c r="C15">
        <f t="shared" si="7"/>
        <v>2.2999999999999998</v>
      </c>
      <c r="D15">
        <v>600</v>
      </c>
      <c r="E15">
        <f t="shared" si="0"/>
        <v>0.80500000000000005</v>
      </c>
      <c r="F15">
        <f t="shared" si="1"/>
        <v>0.50500000000000012</v>
      </c>
      <c r="G15">
        <f t="shared" si="2"/>
        <v>1.105</v>
      </c>
      <c r="H15">
        <f t="shared" si="3"/>
        <v>0.505</v>
      </c>
      <c r="I15">
        <f t="shared" si="3"/>
        <v>1.105</v>
      </c>
      <c r="J15" t="str">
        <f t="shared" si="8"/>
        <v/>
      </c>
      <c r="K15">
        <f t="shared" si="4"/>
        <v>725</v>
      </c>
      <c r="L15" t="str">
        <f t="shared" si="9"/>
        <v>"1":315,"2":347,"3":378,"4":410,"5":441,"6":473,"7":504,"8":536,"9":567,"10":599,"11":630,"12":662,"13":693,"14":725</v>
      </c>
      <c r="M15" t="str">
        <f t="shared" si="5"/>
        <v>"14":725</v>
      </c>
    </row>
    <row r="16" spans="1:24">
      <c r="A16">
        <v>15</v>
      </c>
      <c r="B16">
        <f t="shared" si="6"/>
        <v>504</v>
      </c>
      <c r="C16">
        <f t="shared" si="7"/>
        <v>2.4</v>
      </c>
      <c r="D16">
        <v>600</v>
      </c>
      <c r="E16">
        <f t="shared" si="0"/>
        <v>0.84</v>
      </c>
      <c r="F16">
        <f t="shared" si="1"/>
        <v>0.54</v>
      </c>
      <c r="G16">
        <f t="shared" si="2"/>
        <v>1.1399999999999999</v>
      </c>
      <c r="H16">
        <f t="shared" si="3"/>
        <v>0.54</v>
      </c>
      <c r="I16">
        <f t="shared" si="3"/>
        <v>1.1399999999999999</v>
      </c>
      <c r="J16" t="str">
        <f t="shared" si="8"/>
        <v/>
      </c>
      <c r="K16">
        <f t="shared" si="4"/>
        <v>756</v>
      </c>
      <c r="L16" t="str">
        <f t="shared" si="9"/>
        <v>"1":315,"2":347,"3":378,"4":410,"5":441,"6":473,"7":504,"8":536,"9":567,"10":599,"11":630,"12":662,"13":693,"14":725,"15":756</v>
      </c>
      <c r="M16" t="str">
        <f t="shared" si="5"/>
        <v>"15":756</v>
      </c>
    </row>
    <row r="17" spans="1:13">
      <c r="A17">
        <v>16</v>
      </c>
      <c r="B17">
        <f t="shared" si="6"/>
        <v>525</v>
      </c>
      <c r="C17">
        <f t="shared" si="7"/>
        <v>2.5</v>
      </c>
      <c r="D17">
        <v>600</v>
      </c>
      <c r="E17">
        <f t="shared" si="0"/>
        <v>0.875</v>
      </c>
      <c r="F17">
        <f t="shared" si="1"/>
        <v>0.57499999999999996</v>
      </c>
      <c r="G17">
        <f t="shared" si="2"/>
        <v>1.175</v>
      </c>
      <c r="H17">
        <f t="shared" si="3"/>
        <v>0.57499999999999996</v>
      </c>
      <c r="I17">
        <f t="shared" si="3"/>
        <v>1.175</v>
      </c>
      <c r="J17" t="str">
        <f t="shared" si="8"/>
        <v/>
      </c>
      <c r="K17">
        <f t="shared" si="4"/>
        <v>788</v>
      </c>
      <c r="L17" t="str">
        <f t="shared" si="9"/>
        <v>"1":315,"2":347,"3":378,"4":410,"5":441,"6":473,"7":504,"8":536,"9":567,"10":599,"11":630,"12":662,"13":693,"14":725,"15":756,"16":788</v>
      </c>
      <c r="M17" t="str">
        <f t="shared" si="5"/>
        <v>"16":788</v>
      </c>
    </row>
    <row r="18" spans="1:13">
      <c r="A18">
        <v>17</v>
      </c>
      <c r="B18">
        <f t="shared" si="6"/>
        <v>546</v>
      </c>
      <c r="C18">
        <f t="shared" si="7"/>
        <v>2.6</v>
      </c>
      <c r="D18">
        <v>600</v>
      </c>
      <c r="E18">
        <f t="shared" si="0"/>
        <v>0.91</v>
      </c>
      <c r="F18">
        <f t="shared" si="1"/>
        <v>0.6100000000000001</v>
      </c>
      <c r="G18">
        <f t="shared" si="2"/>
        <v>1.21</v>
      </c>
      <c r="H18">
        <f t="shared" si="3"/>
        <v>0.61</v>
      </c>
      <c r="I18">
        <f t="shared" si="3"/>
        <v>1.21</v>
      </c>
      <c r="J18" t="str">
        <f t="shared" si="8"/>
        <v/>
      </c>
      <c r="K18">
        <f t="shared" si="4"/>
        <v>819</v>
      </c>
      <c r="L18" t="str">
        <f t="shared" si="9"/>
        <v>"1":315,"2":347,"3":378,"4":410,"5":441,"6":473,"7":504,"8":536,"9":567,"10":599,"11":630,"12":662,"13":693,"14":725,"15":756,"16":788,"17":819</v>
      </c>
      <c r="M18" t="str">
        <f t="shared" si="5"/>
        <v>"17":819</v>
      </c>
    </row>
    <row r="19" spans="1:13">
      <c r="A19">
        <v>18</v>
      </c>
      <c r="B19">
        <f t="shared" si="6"/>
        <v>567</v>
      </c>
      <c r="C19">
        <f t="shared" si="7"/>
        <v>2.7</v>
      </c>
      <c r="D19">
        <v>600</v>
      </c>
      <c r="E19">
        <f t="shared" si="0"/>
        <v>0.94499999999999995</v>
      </c>
      <c r="F19">
        <f t="shared" si="1"/>
        <v>0.64500000000000002</v>
      </c>
      <c r="G19">
        <f t="shared" si="2"/>
        <v>1.2449999999999999</v>
      </c>
      <c r="H19">
        <f t="shared" si="3"/>
        <v>0.64500000000000002</v>
      </c>
      <c r="I19">
        <f t="shared" si="3"/>
        <v>1.2450000000000001</v>
      </c>
      <c r="J19" t="str">
        <f t="shared" si="8"/>
        <v/>
      </c>
      <c r="K19">
        <f t="shared" si="4"/>
        <v>851</v>
      </c>
      <c r="L19" t="str">
        <f t="shared" si="9"/>
        <v>"1":315,"2":347,"3":378,"4":410,"5":441,"6":473,"7":504,"8":536,"9":567,"10":599,"11":630,"12":662,"13":693,"14":725,"15":756,"16":788,"17":819,"18":851</v>
      </c>
      <c r="M19" t="str">
        <f t="shared" si="5"/>
        <v>"18":851</v>
      </c>
    </row>
    <row r="20" spans="1:13">
      <c r="A20">
        <v>19</v>
      </c>
      <c r="B20">
        <f t="shared" si="6"/>
        <v>588</v>
      </c>
      <c r="C20">
        <f t="shared" si="7"/>
        <v>2.8</v>
      </c>
      <c r="D20">
        <v>600</v>
      </c>
      <c r="E20">
        <f t="shared" si="0"/>
        <v>0.98</v>
      </c>
      <c r="F20">
        <f t="shared" si="1"/>
        <v>0.67999999999999994</v>
      </c>
      <c r="G20">
        <f t="shared" si="2"/>
        <v>1.28</v>
      </c>
      <c r="H20">
        <f t="shared" si="3"/>
        <v>0.68</v>
      </c>
      <c r="I20">
        <f t="shared" si="3"/>
        <v>1.28</v>
      </c>
      <c r="J20" t="str">
        <f t="shared" si="8"/>
        <v/>
      </c>
      <c r="K20">
        <f t="shared" si="4"/>
        <v>882</v>
      </c>
      <c r="L20" t="str">
        <f t="shared" si="9"/>
        <v>"1":315,"2":347,"3":378,"4":410,"5":441,"6":473,"7":504,"8":536,"9":567,"10":599,"11":630,"12":662,"13":693,"14":725,"15":756,"16":788,"17":819,"18":851,"19":882</v>
      </c>
      <c r="M20" t="str">
        <f t="shared" si="5"/>
        <v>"19":882</v>
      </c>
    </row>
    <row r="21" spans="1:13">
      <c r="A21">
        <v>20</v>
      </c>
      <c r="B21">
        <f t="shared" si="6"/>
        <v>609</v>
      </c>
      <c r="C21">
        <f t="shared" si="7"/>
        <v>2.9</v>
      </c>
      <c r="D21">
        <v>600</v>
      </c>
      <c r="E21">
        <f t="shared" si="0"/>
        <v>1.0149999999999999</v>
      </c>
      <c r="F21">
        <f t="shared" si="1"/>
        <v>0.71499999999999986</v>
      </c>
      <c r="G21">
        <f t="shared" si="2"/>
        <v>1.3149999999999999</v>
      </c>
      <c r="H21">
        <f t="shared" si="3"/>
        <v>0.71499999999999997</v>
      </c>
      <c r="I21">
        <f t="shared" si="3"/>
        <v>1.3149999999999999</v>
      </c>
      <c r="J21" t="str">
        <f t="shared" si="8"/>
        <v/>
      </c>
      <c r="K21">
        <f t="shared" si="4"/>
        <v>914</v>
      </c>
      <c r="L21" t="str">
        <f t="shared" si="9"/>
        <v>"1":315,"2":347,"3":378,"4":410,"5":441,"6":473,"7":504,"8":536,"9":567,"10":599,"11":630,"12":662,"13":693,"14":725,"15":756,"16":788,"17":819,"18":851,"19":882,"20":914</v>
      </c>
      <c r="M21" t="str">
        <f t="shared" si="5"/>
        <v>"20":914</v>
      </c>
    </row>
    <row r="22" spans="1:13">
      <c r="A22">
        <v>21</v>
      </c>
      <c r="B22">
        <f t="shared" si="6"/>
        <v>630</v>
      </c>
      <c r="C22">
        <f t="shared" si="7"/>
        <v>3</v>
      </c>
      <c r="D22">
        <v>600</v>
      </c>
      <c r="E22">
        <f t="shared" si="0"/>
        <v>1.05</v>
      </c>
      <c r="F22">
        <f t="shared" si="1"/>
        <v>0.75</v>
      </c>
      <c r="G22">
        <f t="shared" si="2"/>
        <v>1.35</v>
      </c>
      <c r="H22">
        <f t="shared" si="3"/>
        <v>0.75</v>
      </c>
      <c r="I22">
        <f t="shared" si="3"/>
        <v>1.35</v>
      </c>
      <c r="J22" t="str">
        <f t="shared" si="8"/>
        <v/>
      </c>
      <c r="K22">
        <f t="shared" si="4"/>
        <v>945</v>
      </c>
      <c r="L22" t="str">
        <f t="shared" si="9"/>
        <v>"1":315,"2":347,"3":378,"4":410,"5":441,"6":473,"7":504,"8":536,"9":567,"10":599,"11":630,"12":662,"13":693,"14":725,"15":756,"16":788,"17":819,"18":851,"19":882,"20":914,"21":945</v>
      </c>
      <c r="M22" t="str">
        <f t="shared" si="5"/>
        <v>"21":945</v>
      </c>
    </row>
    <row r="23" spans="1:13">
      <c r="A23">
        <v>22</v>
      </c>
      <c r="B23">
        <f t="shared" si="6"/>
        <v>651</v>
      </c>
      <c r="C23">
        <f t="shared" si="7"/>
        <v>3.1</v>
      </c>
      <c r="D23">
        <v>600</v>
      </c>
      <c r="E23">
        <f t="shared" si="0"/>
        <v>1.085</v>
      </c>
      <c r="F23">
        <f t="shared" si="1"/>
        <v>0.78499999999999992</v>
      </c>
      <c r="G23">
        <f t="shared" si="2"/>
        <v>1.385</v>
      </c>
      <c r="H23">
        <f t="shared" si="3"/>
        <v>0.78500000000000003</v>
      </c>
      <c r="I23">
        <f t="shared" si="3"/>
        <v>1.385</v>
      </c>
      <c r="J23" t="str">
        <f t="shared" si="8"/>
        <v/>
      </c>
      <c r="K23">
        <f t="shared" si="4"/>
        <v>977</v>
      </c>
      <c r="L23" t="str">
        <f t="shared" si="9"/>
        <v>"1":315,"2":347,"3":378,"4":410,"5":441,"6":473,"7":504,"8":536,"9":567,"10":599,"11":630,"12":662,"13":693,"14":725,"15":756,"16":788,"17":819,"18":851,"19":882,"20":914,"21":945,"22":977</v>
      </c>
      <c r="M23" t="str">
        <f t="shared" si="5"/>
        <v>"22":977</v>
      </c>
    </row>
    <row r="24" spans="1:13">
      <c r="A24">
        <v>23</v>
      </c>
      <c r="B24">
        <f t="shared" si="6"/>
        <v>672</v>
      </c>
      <c r="C24">
        <f t="shared" si="7"/>
        <v>3.2</v>
      </c>
      <c r="D24">
        <v>600</v>
      </c>
      <c r="E24">
        <f t="shared" si="0"/>
        <v>1.1200000000000001</v>
      </c>
      <c r="F24">
        <f t="shared" si="1"/>
        <v>0.82000000000000006</v>
      </c>
      <c r="G24">
        <f t="shared" si="2"/>
        <v>1.4200000000000002</v>
      </c>
      <c r="H24">
        <f t="shared" si="3"/>
        <v>0.82</v>
      </c>
      <c r="I24">
        <f t="shared" si="3"/>
        <v>1.42</v>
      </c>
      <c r="J24" t="str">
        <f t="shared" si="8"/>
        <v/>
      </c>
      <c r="K24">
        <f t="shared" si="4"/>
        <v>1008</v>
      </c>
      <c r="L24" t="str">
        <f t="shared" si="9"/>
        <v>"1":315,"2":347,"3":378,"4":410,"5":441,"6":473,"7":504,"8":536,"9":567,"10":599,"11":630,"12":662,"13":693,"14":725,"15":756,"16":788,"17":819,"18":851,"19":882,"20":914,"21":945,"22":977,"23":1008</v>
      </c>
      <c r="M24" t="str">
        <f t="shared" si="5"/>
        <v>"23":1008</v>
      </c>
    </row>
    <row r="25" spans="1:13">
      <c r="A25">
        <v>24</v>
      </c>
      <c r="B25">
        <f t="shared" si="6"/>
        <v>693</v>
      </c>
      <c r="C25">
        <f t="shared" si="7"/>
        <v>3.3</v>
      </c>
      <c r="D25">
        <v>600</v>
      </c>
      <c r="E25">
        <f t="shared" si="0"/>
        <v>1.155</v>
      </c>
      <c r="F25">
        <f t="shared" si="1"/>
        <v>0.85499999999999998</v>
      </c>
      <c r="G25">
        <f t="shared" si="2"/>
        <v>1.4550000000000001</v>
      </c>
      <c r="H25">
        <f t="shared" si="3"/>
        <v>0.85499999999999998</v>
      </c>
      <c r="I25">
        <f t="shared" si="3"/>
        <v>1.4550000000000001</v>
      </c>
      <c r="J25" t="str">
        <f t="shared" si="8"/>
        <v/>
      </c>
      <c r="K25">
        <f t="shared" si="4"/>
        <v>1040</v>
      </c>
      <c r="L25" t="str">
        <f t="shared" si="9"/>
        <v>"1":315,"2":347,"3":378,"4":410,"5":441,"6":473,"7":504,"8":536,"9":567,"10":599,"11":630,"12":662,"13":693,"14":725,"15":756,"16":788,"17":819,"18":851,"19":882,"20":914,"21":945,"22":977,"23":1008,"24":1040</v>
      </c>
      <c r="M25" t="str">
        <f t="shared" si="5"/>
        <v>"24":1040</v>
      </c>
    </row>
    <row r="26" spans="1:13">
      <c r="A26">
        <v>25</v>
      </c>
      <c r="B26">
        <f t="shared" si="6"/>
        <v>714</v>
      </c>
      <c r="C26">
        <f t="shared" si="7"/>
        <v>3.4</v>
      </c>
      <c r="D26">
        <v>600</v>
      </c>
      <c r="E26">
        <f t="shared" si="0"/>
        <v>1.19</v>
      </c>
      <c r="F26">
        <f t="shared" si="1"/>
        <v>0.8899999999999999</v>
      </c>
      <c r="G26">
        <f t="shared" si="2"/>
        <v>1.49</v>
      </c>
      <c r="H26">
        <f t="shared" si="3"/>
        <v>0.89</v>
      </c>
      <c r="I26">
        <f t="shared" si="3"/>
        <v>1.49</v>
      </c>
      <c r="J26" t="str">
        <f t="shared" si="8"/>
        <v/>
      </c>
      <c r="K26">
        <f t="shared" si="4"/>
        <v>1071</v>
      </c>
      <c r="L26" t="str">
        <f t="shared" si="9"/>
        <v>"1":315,"2":347,"3":378,"4":410,"5":441,"6":473,"7":504,"8":536,"9":567,"10":599,"11":630,"12":662,"13":693,"14":725,"15":756,"16":788,"17":819,"18":851,"19":882,"20":914,"21":945,"22":977,"23":1008,"24":1040,"25":1071</v>
      </c>
      <c r="M26" t="str">
        <f t="shared" si="5"/>
        <v>"25":1071</v>
      </c>
    </row>
    <row r="27" spans="1:13">
      <c r="A27">
        <v>26</v>
      </c>
      <c r="B27">
        <f t="shared" si="6"/>
        <v>735</v>
      </c>
      <c r="C27">
        <f t="shared" si="7"/>
        <v>3.5</v>
      </c>
      <c r="D27">
        <v>600</v>
      </c>
      <c r="E27">
        <f t="shared" si="0"/>
        <v>1.2250000000000001</v>
      </c>
      <c r="F27">
        <f t="shared" si="1"/>
        <v>0.92500000000000004</v>
      </c>
      <c r="G27">
        <f t="shared" si="2"/>
        <v>1.5250000000000001</v>
      </c>
      <c r="H27">
        <f t="shared" si="3"/>
        <v>0.92500000000000004</v>
      </c>
      <c r="I27">
        <f t="shared" si="3"/>
        <v>1.5249999999999999</v>
      </c>
      <c r="J27" t="str">
        <f t="shared" si="8"/>
        <v/>
      </c>
      <c r="K27">
        <f t="shared" si="4"/>
        <v>1103</v>
      </c>
      <c r="L27" t="str">
        <f t="shared" si="9"/>
        <v>"1":315,"2":347,"3":378,"4":410,"5":441,"6":473,"7":504,"8":536,"9":567,"10":599,"11":630,"12":662,"13":693,"14":725,"15":756,"16":788,"17":819,"18":851,"19":882,"20":914,"21":945,"22":977,"23":1008,"24":1040,"25":1071,"26":1103</v>
      </c>
      <c r="M27" t="str">
        <f t="shared" si="5"/>
        <v>"26":1103</v>
      </c>
    </row>
    <row r="28" spans="1:13">
      <c r="A28">
        <v>27</v>
      </c>
      <c r="B28">
        <f t="shared" si="6"/>
        <v>756</v>
      </c>
      <c r="C28">
        <f t="shared" si="7"/>
        <v>3.6</v>
      </c>
      <c r="D28">
        <v>600</v>
      </c>
      <c r="E28">
        <f t="shared" si="0"/>
        <v>1.26</v>
      </c>
      <c r="F28">
        <f t="shared" si="1"/>
        <v>0.96</v>
      </c>
      <c r="G28">
        <f t="shared" si="2"/>
        <v>1.56</v>
      </c>
      <c r="H28">
        <f t="shared" si="3"/>
        <v>0.96</v>
      </c>
      <c r="I28">
        <f t="shared" si="3"/>
        <v>1.56</v>
      </c>
      <c r="J28" t="str">
        <f t="shared" si="8"/>
        <v/>
      </c>
      <c r="K28">
        <f t="shared" si="4"/>
        <v>1134</v>
      </c>
      <c r="L28" t="str">
        <f t="shared" si="9"/>
        <v>"1":315,"2":347,"3":378,"4":410,"5":441,"6":473,"7":504,"8":536,"9":567,"10":599,"11":630,"12":662,"13":693,"14":725,"15":756,"16":788,"17":819,"18":851,"19":882,"20":914,"21":945,"22":977,"23":1008,"24":1040,"25":1071,"26":1103,"27":1134</v>
      </c>
      <c r="M28" t="str">
        <f t="shared" si="5"/>
        <v>"27":1134</v>
      </c>
    </row>
    <row r="29" spans="1:13">
      <c r="A29">
        <v>28</v>
      </c>
      <c r="B29">
        <f t="shared" si="6"/>
        <v>777</v>
      </c>
      <c r="C29">
        <f t="shared" si="7"/>
        <v>3.7</v>
      </c>
      <c r="D29">
        <v>600</v>
      </c>
      <c r="E29">
        <f t="shared" si="0"/>
        <v>1.2949999999999999</v>
      </c>
      <c r="F29">
        <f t="shared" si="1"/>
        <v>0.99499999999999988</v>
      </c>
      <c r="G29">
        <f t="shared" si="2"/>
        <v>1.595</v>
      </c>
      <c r="H29">
        <f t="shared" si="3"/>
        <v>0.995</v>
      </c>
      <c r="I29">
        <f t="shared" si="3"/>
        <v>1.595</v>
      </c>
      <c r="J29" t="str">
        <f t="shared" si="8"/>
        <v/>
      </c>
      <c r="K29">
        <f t="shared" si="4"/>
        <v>1166</v>
      </c>
      <c r="L29" t="str">
        <f t="shared" si="9"/>
        <v>"1":315,"2":347,"3":378,"4":410,"5":441,"6":473,"7":504,"8":536,"9":567,"10":599,"11":630,"12":662,"13":693,"14":725,"15":756,"16":788,"17":819,"18":851,"19":882,"20":914,"21":945,"22":977,"23":1008,"24":1040,"25":1071,"26":1103,"27":1134,"28":1166</v>
      </c>
      <c r="M29" t="str">
        <f t="shared" si="5"/>
        <v>"28":1166</v>
      </c>
    </row>
    <row r="31" spans="1:13">
      <c r="A31">
        <v>7</v>
      </c>
      <c r="B31">
        <f t="shared" ref="B31:C34" si="10">VLOOKUP($A31,$A:$I,COLUMN(),0)</f>
        <v>336</v>
      </c>
      <c r="C31">
        <f t="shared" si="10"/>
        <v>1.6</v>
      </c>
      <c r="D31">
        <v>6</v>
      </c>
      <c r="E31">
        <f t="shared" ref="E31:E34" si="11">B31/D31</f>
        <v>56</v>
      </c>
      <c r="F31">
        <f t="shared" ref="F31:F34" si="12">E31-0.3</f>
        <v>55.7</v>
      </c>
      <c r="G31">
        <f t="shared" ref="G31:G34" si="13">E31+0.3</f>
        <v>56.3</v>
      </c>
      <c r="H31">
        <f t="shared" ref="H31:I34" si="14">ROUND(F31,3)</f>
        <v>55.7</v>
      </c>
      <c r="I31">
        <f t="shared" si="14"/>
        <v>56.3</v>
      </c>
      <c r="J31" t="str">
        <f t="shared" ref="J31:J34" si="15">IF(E31&lt;&gt;AVERAGE(H31:I31),"달라짐","")</f>
        <v/>
      </c>
    </row>
    <row r="32" spans="1:13">
      <c r="A32">
        <v>14</v>
      </c>
      <c r="B32">
        <f t="shared" si="10"/>
        <v>483</v>
      </c>
      <c r="C32">
        <f t="shared" si="10"/>
        <v>2.2999999999999998</v>
      </c>
      <c r="D32">
        <v>7</v>
      </c>
      <c r="E32">
        <f t="shared" si="11"/>
        <v>69</v>
      </c>
      <c r="F32">
        <f t="shared" si="12"/>
        <v>68.7</v>
      </c>
      <c r="G32">
        <f t="shared" si="13"/>
        <v>69.3</v>
      </c>
      <c r="H32">
        <f t="shared" si="14"/>
        <v>68.7</v>
      </c>
      <c r="I32">
        <f t="shared" si="14"/>
        <v>69.3</v>
      </c>
      <c r="J32" t="str">
        <f t="shared" si="15"/>
        <v/>
      </c>
    </row>
    <row r="33" spans="1:10">
      <c r="A33">
        <v>21</v>
      </c>
      <c r="B33">
        <f t="shared" si="10"/>
        <v>630</v>
      </c>
      <c r="C33">
        <f t="shared" si="10"/>
        <v>3</v>
      </c>
      <c r="D33">
        <v>8</v>
      </c>
      <c r="E33">
        <f t="shared" si="11"/>
        <v>78.75</v>
      </c>
      <c r="F33">
        <f t="shared" si="12"/>
        <v>78.45</v>
      </c>
      <c r="G33">
        <f t="shared" si="13"/>
        <v>79.05</v>
      </c>
      <c r="H33">
        <f t="shared" si="14"/>
        <v>78.45</v>
      </c>
      <c r="I33">
        <f t="shared" si="14"/>
        <v>79.05</v>
      </c>
      <c r="J33" t="str">
        <f t="shared" si="15"/>
        <v/>
      </c>
    </row>
    <row r="34" spans="1:10">
      <c r="A34">
        <v>28</v>
      </c>
      <c r="B34">
        <f t="shared" si="10"/>
        <v>777</v>
      </c>
      <c r="C34">
        <f t="shared" si="10"/>
        <v>3.7</v>
      </c>
      <c r="D34">
        <v>9</v>
      </c>
      <c r="E34">
        <f t="shared" si="11"/>
        <v>86.333333333333329</v>
      </c>
      <c r="F34">
        <f t="shared" si="12"/>
        <v>86.033333333333331</v>
      </c>
      <c r="G34">
        <f t="shared" si="13"/>
        <v>86.633333333333326</v>
      </c>
      <c r="H34">
        <f t="shared" si="14"/>
        <v>86.033000000000001</v>
      </c>
      <c r="I34">
        <f t="shared" si="14"/>
        <v>86.632999999999996</v>
      </c>
      <c r="J34" t="str">
        <f t="shared" si="15"/>
        <v>달라짐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0AB79-C825-4F18-BA6C-94FFE1CA0F6E}">
  <dimension ref="A1:H6"/>
  <sheetViews>
    <sheetView workbookViewId="0"/>
  </sheetViews>
  <sheetFormatPr defaultRowHeight="16.5"/>
  <cols>
    <col min="2" max="2" width="47.875" customWidth="1"/>
  </cols>
  <sheetData>
    <row r="1" spans="1:8" ht="27" customHeight="1">
      <c r="B1" t="s">
        <v>68</v>
      </c>
      <c r="D1" s="8" t="s">
        <v>96</v>
      </c>
      <c r="F1" t="s">
        <v>97</v>
      </c>
      <c r="G1" t="s">
        <v>100</v>
      </c>
      <c r="H1" t="s">
        <v>101</v>
      </c>
    </row>
    <row r="2" spans="1:8">
      <c r="A2">
        <v>1</v>
      </c>
      <c r="B2" t="s">
        <v>73</v>
      </c>
      <c r="D2">
        <v>1.5</v>
      </c>
      <c r="F2" t="s">
        <v>98</v>
      </c>
      <c r="G2">
        <f>D2-1</f>
        <v>0.5</v>
      </c>
      <c r="H2">
        <f>G2/SUM($G$2:$G$3)</f>
        <v>0.25</v>
      </c>
    </row>
    <row r="3" spans="1:8">
      <c r="A3">
        <v>2</v>
      </c>
      <c r="B3" t="s">
        <v>74</v>
      </c>
      <c r="F3" t="s">
        <v>99</v>
      </c>
      <c r="G3">
        <f>D2</f>
        <v>1.5</v>
      </c>
      <c r="H3">
        <f>G3/SUM($G$2:$G$3)</f>
        <v>0.75</v>
      </c>
    </row>
    <row r="4" spans="1:8">
      <c r="A4">
        <v>3</v>
      </c>
      <c r="B4" t="s">
        <v>69</v>
      </c>
    </row>
    <row r="5" spans="1:8">
      <c r="A5">
        <v>4</v>
      </c>
      <c r="B5" t="s">
        <v>70</v>
      </c>
    </row>
    <row r="6" spans="1:8">
      <c r="A6">
        <v>5</v>
      </c>
      <c r="B6" t="s">
        <v>71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DropTable</vt:lpstr>
      <vt:lpstr>NotCharTable</vt:lpstr>
      <vt:lpstr>챕터별골드</vt:lpstr>
      <vt:lpstr>드랍규칙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2020-08-19T06:55:31Z</dcterms:modified>
</cp:coreProperties>
</file>