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D2D8FAEB-63B9-4DA5-8DC1-30B7A6FED085}" xr6:coauthVersionLast="45" xr6:coauthVersionMax="45" xr10:uidLastSave="{00000000-0000-0000-0000-000000000000}"/>
  <bookViews>
    <workbookView xWindow="-120" yWindow="-120" windowWidth="29040" windowHeight="15840" activeTab="2" xr2:uid="{3DC899E8-AB36-4283-A94A-CAFEC97D2C8C}"/>
  </bookViews>
  <sheets>
    <sheet name="AffectorValueTable" sheetId="1" r:id="rId1"/>
    <sheet name="AffectorValueLevelTable" sheetId="5" r:id="rId2"/>
    <sheet name="ActorStateTable" sheetId="4" r:id="rId3"/>
    <sheet name="ConditionValueTable" sheetId="6" r:id="rId4"/>
    <sheet name="어펙터인자" sheetId="8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66" i="5" l="1"/>
  <c r="S66" i="5"/>
  <c r="H66" i="5"/>
  <c r="E66" i="5"/>
  <c r="A66" i="5"/>
  <c r="C66" i="5"/>
  <c r="E2" i="4"/>
  <c r="D2" i="4"/>
  <c r="S67" i="5"/>
  <c r="H67" i="5"/>
  <c r="E67" i="5"/>
  <c r="C67" i="5"/>
  <c r="A67" i="5"/>
  <c r="C65" i="1"/>
  <c r="C66" i="1"/>
  <c r="O67" i="5"/>
  <c r="I23" i="5" l="1"/>
  <c r="S23" i="5"/>
  <c r="O23" i="5"/>
  <c r="H23" i="5"/>
  <c r="E23" i="5"/>
  <c r="C23" i="5"/>
  <c r="A23" i="5"/>
  <c r="L204" i="5" l="1"/>
  <c r="L205" i="5"/>
  <c r="L206" i="5"/>
  <c r="L207" i="5"/>
  <c r="L208" i="5"/>
  <c r="L209" i="5"/>
  <c r="L210" i="5"/>
  <c r="L211" i="5"/>
  <c r="L212" i="5"/>
  <c r="L213" i="5"/>
  <c r="L214" i="5"/>
  <c r="L215" i="5"/>
  <c r="L216" i="5"/>
  <c r="L217" i="5"/>
  <c r="L218" i="5"/>
  <c r="L219" i="5"/>
  <c r="L220" i="5"/>
  <c r="L221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K186" i="5"/>
  <c r="K187" i="5"/>
  <c r="K188" i="5"/>
  <c r="K189" i="5"/>
  <c r="K190" i="5"/>
  <c r="K191" i="5"/>
  <c r="K192" i="5"/>
  <c r="K193" i="5"/>
  <c r="K194" i="5"/>
  <c r="K195" i="5"/>
  <c r="K196" i="5"/>
  <c r="K197" i="5"/>
  <c r="K198" i="5"/>
  <c r="K199" i="5"/>
  <c r="K200" i="5"/>
  <c r="K201" i="5"/>
  <c r="K202" i="5"/>
  <c r="K203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C22" i="1"/>
  <c r="U64" i="5" l="1"/>
  <c r="U63" i="5"/>
  <c r="U65" i="5"/>
  <c r="U62" i="5"/>
  <c r="S123" i="5" l="1"/>
  <c r="J123" i="5"/>
  <c r="H123" i="5"/>
  <c r="E123" i="5"/>
  <c r="C123" i="5"/>
  <c r="A123" i="5"/>
  <c r="S122" i="5"/>
  <c r="J122" i="5"/>
  <c r="H122" i="5"/>
  <c r="E122" i="5"/>
  <c r="C122" i="5"/>
  <c r="A122" i="5"/>
  <c r="J110" i="5"/>
  <c r="J111" i="5"/>
  <c r="J112" i="5"/>
  <c r="J113" i="5"/>
  <c r="J114" i="5"/>
  <c r="J115" i="5"/>
  <c r="J116" i="5"/>
  <c r="J117" i="5"/>
  <c r="J118" i="5"/>
  <c r="S118" i="5"/>
  <c r="H118" i="5"/>
  <c r="E118" i="5"/>
  <c r="C118" i="5"/>
  <c r="A118" i="5"/>
  <c r="S117" i="5"/>
  <c r="H117" i="5"/>
  <c r="E117" i="5"/>
  <c r="C117" i="5"/>
  <c r="A117" i="5"/>
  <c r="S116" i="5"/>
  <c r="H116" i="5"/>
  <c r="E116" i="5"/>
  <c r="C116" i="5"/>
  <c r="A116" i="5"/>
  <c r="S115" i="5"/>
  <c r="H115" i="5"/>
  <c r="E115" i="5"/>
  <c r="C115" i="5"/>
  <c r="A115" i="5"/>
  <c r="O118" i="5"/>
  <c r="O123" i="5"/>
  <c r="O117" i="5"/>
  <c r="O115" i="5"/>
  <c r="O116" i="5"/>
  <c r="O122" i="5"/>
  <c r="J124" i="5" l="1"/>
  <c r="J125" i="5"/>
  <c r="J126" i="5"/>
  <c r="J119" i="5"/>
  <c r="J120" i="5"/>
  <c r="J121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299" i="5" l="1"/>
  <c r="J300" i="5"/>
  <c r="J301" i="5"/>
  <c r="J302" i="5"/>
  <c r="J303" i="5"/>
  <c r="J293" i="5"/>
  <c r="J292" i="5"/>
  <c r="J291" i="5"/>
  <c r="J290" i="5"/>
  <c r="J289" i="5"/>
  <c r="J288" i="5"/>
  <c r="J287" i="5"/>
  <c r="J286" i="5"/>
  <c r="J285" i="5"/>
  <c r="J127" i="5" l="1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S14" i="5" l="1"/>
  <c r="O14" i="5"/>
  <c r="H14" i="5"/>
  <c r="E14" i="5"/>
  <c r="C14" i="5"/>
  <c r="A14" i="5"/>
  <c r="S13" i="5"/>
  <c r="O13" i="5"/>
  <c r="H13" i="5"/>
  <c r="E13" i="5"/>
  <c r="C13" i="5"/>
  <c r="A13" i="5"/>
  <c r="S8" i="5"/>
  <c r="O8" i="5"/>
  <c r="H8" i="5"/>
  <c r="E8" i="5"/>
  <c r="C8" i="5"/>
  <c r="A8" i="5"/>
  <c r="S7" i="5"/>
  <c r="O7" i="5"/>
  <c r="H7" i="5"/>
  <c r="E7" i="5"/>
  <c r="C7" i="5"/>
  <c r="A7" i="5"/>
  <c r="C7" i="1"/>
  <c r="C12" i="1"/>
  <c r="C13" i="1"/>
  <c r="C6" i="1"/>
  <c r="J18" i="5" l="1"/>
  <c r="S65" i="5" l="1"/>
  <c r="O65" i="5"/>
  <c r="H65" i="5"/>
  <c r="E65" i="5"/>
  <c r="C65" i="5"/>
  <c r="A65" i="5"/>
  <c r="S64" i="5" l="1"/>
  <c r="O64" i="5"/>
  <c r="H64" i="5"/>
  <c r="E64" i="5"/>
  <c r="C64" i="5"/>
  <c r="A64" i="5"/>
  <c r="C64" i="1"/>
  <c r="S63" i="5" l="1"/>
  <c r="O63" i="5"/>
  <c r="H63" i="5"/>
  <c r="E63" i="5"/>
  <c r="C63" i="5"/>
  <c r="A63" i="5"/>
  <c r="C63" i="1"/>
  <c r="J372" i="5" l="1"/>
  <c r="J373" i="5"/>
  <c r="J374" i="5"/>
  <c r="J375" i="5"/>
  <c r="J376" i="5"/>
  <c r="J377" i="5"/>
  <c r="J378" i="5"/>
  <c r="J379" i="5"/>
  <c r="J380" i="5"/>
  <c r="J381" i="5"/>
  <c r="J382" i="5"/>
  <c r="J383" i="5"/>
  <c r="J384" i="5"/>
  <c r="J385" i="5"/>
  <c r="C62" i="1"/>
  <c r="O441" i="5" l="1"/>
  <c r="A436" i="5" l="1"/>
  <c r="C436" i="5"/>
  <c r="E436" i="5"/>
  <c r="H436" i="5"/>
  <c r="O436" i="5"/>
  <c r="S436" i="5"/>
  <c r="J424" i="5" l="1"/>
  <c r="J425" i="5"/>
  <c r="J426" i="5"/>
  <c r="J427" i="5"/>
  <c r="J428" i="5"/>
  <c r="L243" i="5" l="1"/>
  <c r="L244" i="5"/>
  <c r="L245" i="5"/>
  <c r="K237" i="5"/>
  <c r="K238" i="5"/>
  <c r="K239" i="5"/>
  <c r="J231" i="5"/>
  <c r="J232" i="5"/>
  <c r="J233" i="5"/>
  <c r="S357" i="5"/>
  <c r="O357" i="5"/>
  <c r="H357" i="5"/>
  <c r="E357" i="5"/>
  <c r="C357" i="5"/>
  <c r="A357" i="5"/>
  <c r="S354" i="5"/>
  <c r="O354" i="5"/>
  <c r="H354" i="5"/>
  <c r="E354" i="5"/>
  <c r="C354" i="5"/>
  <c r="A354" i="5"/>
  <c r="S353" i="5"/>
  <c r="O353" i="5"/>
  <c r="H353" i="5"/>
  <c r="E353" i="5"/>
  <c r="C353" i="5"/>
  <c r="A353" i="5"/>
  <c r="S356" i="5"/>
  <c r="O356" i="5"/>
  <c r="H356" i="5"/>
  <c r="E356" i="5"/>
  <c r="C356" i="5"/>
  <c r="A356" i="5"/>
  <c r="S349" i="5"/>
  <c r="O349" i="5"/>
  <c r="H349" i="5"/>
  <c r="E349" i="5"/>
  <c r="C349" i="5"/>
  <c r="A349" i="5"/>
  <c r="S348" i="5"/>
  <c r="O348" i="5"/>
  <c r="H348" i="5"/>
  <c r="E348" i="5"/>
  <c r="C348" i="5"/>
  <c r="A348" i="5"/>
  <c r="S344" i="5"/>
  <c r="O344" i="5"/>
  <c r="H344" i="5"/>
  <c r="E344" i="5"/>
  <c r="C344" i="5"/>
  <c r="A344" i="5"/>
  <c r="S343" i="5"/>
  <c r="O343" i="5"/>
  <c r="H343" i="5"/>
  <c r="E343" i="5"/>
  <c r="C343" i="5"/>
  <c r="A343" i="5"/>
  <c r="S342" i="5"/>
  <c r="O342" i="5"/>
  <c r="H342" i="5"/>
  <c r="E342" i="5"/>
  <c r="C342" i="5"/>
  <c r="A342" i="5"/>
  <c r="S341" i="5"/>
  <c r="O341" i="5"/>
  <c r="H341" i="5"/>
  <c r="E341" i="5"/>
  <c r="C341" i="5"/>
  <c r="A341" i="5"/>
  <c r="S12" i="5" l="1"/>
  <c r="O12" i="5"/>
  <c r="H12" i="5"/>
  <c r="E12" i="5"/>
  <c r="C12" i="5"/>
  <c r="A12" i="5"/>
  <c r="S11" i="5"/>
  <c r="O11" i="5"/>
  <c r="H11" i="5"/>
  <c r="E11" i="5"/>
  <c r="C11" i="5"/>
  <c r="A11" i="5"/>
  <c r="S10" i="5"/>
  <c r="O10" i="5"/>
  <c r="H10" i="5"/>
  <c r="E10" i="5"/>
  <c r="C10" i="5"/>
  <c r="A10" i="5"/>
  <c r="S6" i="5"/>
  <c r="O6" i="5"/>
  <c r="H6" i="5"/>
  <c r="E6" i="5"/>
  <c r="C6" i="5"/>
  <c r="A6" i="5"/>
  <c r="S5" i="5"/>
  <c r="O5" i="5"/>
  <c r="H5" i="5"/>
  <c r="E5" i="5"/>
  <c r="C5" i="5"/>
  <c r="A5" i="5"/>
  <c r="S4" i="5"/>
  <c r="O4" i="5"/>
  <c r="H4" i="5"/>
  <c r="E4" i="5"/>
  <c r="C4" i="5"/>
  <c r="A4" i="5"/>
  <c r="S62" i="5"/>
  <c r="O62" i="5"/>
  <c r="H62" i="5"/>
  <c r="E62" i="5"/>
  <c r="C62" i="5"/>
  <c r="A62" i="5"/>
  <c r="J326" i="5"/>
  <c r="J325" i="5" s="1"/>
  <c r="J324" i="5" s="1"/>
  <c r="J323" i="5" s="1"/>
  <c r="C4" i="1"/>
  <c r="C5" i="1"/>
  <c r="C61" i="1"/>
  <c r="C3" i="1"/>
  <c r="C11" i="1"/>
  <c r="C9" i="1"/>
  <c r="C10" i="1"/>
  <c r="L304" i="5" l="1"/>
  <c r="L305" i="5"/>
  <c r="L306" i="5"/>
  <c r="L307" i="5"/>
  <c r="L308" i="5"/>
  <c r="L309" i="5"/>
  <c r="L310" i="5"/>
  <c r="L311" i="5"/>
  <c r="L312" i="5"/>
  <c r="L313" i="5"/>
  <c r="L314" i="5"/>
  <c r="L315" i="5"/>
  <c r="L316" i="5"/>
  <c r="L317" i="5"/>
  <c r="S312" i="5"/>
  <c r="O312" i="5"/>
  <c r="H312" i="5"/>
  <c r="E312" i="5"/>
  <c r="C312" i="5"/>
  <c r="A312" i="5"/>
  <c r="S311" i="5"/>
  <c r="O311" i="5"/>
  <c r="H311" i="5"/>
  <c r="E311" i="5"/>
  <c r="C311" i="5"/>
  <c r="A311" i="5"/>
  <c r="S310" i="5"/>
  <c r="O310" i="5"/>
  <c r="H310" i="5"/>
  <c r="E310" i="5"/>
  <c r="C310" i="5"/>
  <c r="A310" i="5"/>
  <c r="S309" i="5"/>
  <c r="O309" i="5"/>
  <c r="H309" i="5"/>
  <c r="E309" i="5"/>
  <c r="C309" i="5"/>
  <c r="A309" i="5"/>
  <c r="K262" i="5" l="1"/>
  <c r="K263" i="5"/>
  <c r="K264" i="5"/>
  <c r="K265" i="5"/>
  <c r="K266" i="5"/>
  <c r="K267" i="5"/>
  <c r="K268" i="5"/>
  <c r="K269" i="5"/>
  <c r="K270" i="5"/>
  <c r="K271" i="5"/>
  <c r="K272" i="5"/>
  <c r="K273" i="5"/>
  <c r="K274" i="5"/>
  <c r="K275" i="5"/>
  <c r="S270" i="5"/>
  <c r="O270" i="5"/>
  <c r="H270" i="5"/>
  <c r="E270" i="5"/>
  <c r="C270" i="5"/>
  <c r="A270" i="5"/>
  <c r="S269" i="5"/>
  <c r="O269" i="5"/>
  <c r="H269" i="5"/>
  <c r="E269" i="5"/>
  <c r="C269" i="5"/>
  <c r="A269" i="5"/>
  <c r="S268" i="5"/>
  <c r="O268" i="5"/>
  <c r="H268" i="5"/>
  <c r="E268" i="5"/>
  <c r="C268" i="5"/>
  <c r="A268" i="5"/>
  <c r="S267" i="5"/>
  <c r="O267" i="5"/>
  <c r="H267" i="5"/>
  <c r="E267" i="5"/>
  <c r="C267" i="5"/>
  <c r="A267" i="5"/>
  <c r="S221" i="5" l="1"/>
  <c r="O221" i="5"/>
  <c r="H221" i="5"/>
  <c r="E221" i="5"/>
  <c r="C221" i="5"/>
  <c r="A221" i="5"/>
  <c r="S220" i="5"/>
  <c r="O220" i="5"/>
  <c r="H220" i="5"/>
  <c r="E220" i="5"/>
  <c r="C220" i="5"/>
  <c r="A220" i="5"/>
  <c r="S219" i="5"/>
  <c r="O219" i="5"/>
  <c r="H219" i="5"/>
  <c r="E219" i="5"/>
  <c r="C219" i="5"/>
  <c r="A219" i="5"/>
  <c r="S218" i="5"/>
  <c r="O218" i="5"/>
  <c r="H218" i="5"/>
  <c r="E218" i="5"/>
  <c r="C218" i="5"/>
  <c r="A218" i="5"/>
  <c r="S217" i="5"/>
  <c r="O217" i="5"/>
  <c r="H217" i="5"/>
  <c r="E217" i="5"/>
  <c r="C217" i="5"/>
  <c r="A217" i="5"/>
  <c r="S203" i="5"/>
  <c r="O203" i="5"/>
  <c r="H203" i="5"/>
  <c r="E203" i="5"/>
  <c r="C203" i="5"/>
  <c r="A203" i="5"/>
  <c r="S202" i="5"/>
  <c r="O202" i="5"/>
  <c r="H202" i="5"/>
  <c r="E202" i="5"/>
  <c r="C202" i="5"/>
  <c r="A202" i="5"/>
  <c r="S201" i="5"/>
  <c r="O201" i="5"/>
  <c r="H201" i="5"/>
  <c r="E201" i="5"/>
  <c r="C201" i="5"/>
  <c r="A201" i="5"/>
  <c r="S200" i="5"/>
  <c r="O200" i="5"/>
  <c r="H200" i="5"/>
  <c r="E200" i="5"/>
  <c r="C200" i="5"/>
  <c r="A200" i="5"/>
  <c r="S199" i="5"/>
  <c r="O199" i="5"/>
  <c r="H199" i="5"/>
  <c r="E199" i="5"/>
  <c r="C199" i="5"/>
  <c r="A199" i="5"/>
  <c r="S185" i="5"/>
  <c r="O185" i="5"/>
  <c r="H185" i="5"/>
  <c r="E185" i="5"/>
  <c r="C185" i="5"/>
  <c r="A185" i="5"/>
  <c r="S184" i="5"/>
  <c r="O184" i="5"/>
  <c r="H184" i="5"/>
  <c r="E184" i="5"/>
  <c r="C184" i="5"/>
  <c r="A184" i="5"/>
  <c r="S183" i="5"/>
  <c r="O183" i="5"/>
  <c r="H183" i="5"/>
  <c r="E183" i="5"/>
  <c r="C183" i="5"/>
  <c r="A183" i="5"/>
  <c r="S182" i="5"/>
  <c r="O182" i="5"/>
  <c r="H182" i="5"/>
  <c r="E182" i="5"/>
  <c r="C182" i="5"/>
  <c r="A182" i="5"/>
  <c r="S181" i="5"/>
  <c r="O181" i="5"/>
  <c r="H181" i="5"/>
  <c r="E181" i="5"/>
  <c r="C181" i="5"/>
  <c r="A181" i="5"/>
  <c r="S167" i="5"/>
  <c r="O167" i="5"/>
  <c r="H167" i="5"/>
  <c r="E167" i="5"/>
  <c r="C167" i="5"/>
  <c r="A167" i="5"/>
  <c r="S166" i="5"/>
  <c r="O166" i="5"/>
  <c r="H166" i="5"/>
  <c r="E166" i="5"/>
  <c r="C166" i="5"/>
  <c r="A166" i="5"/>
  <c r="S165" i="5"/>
  <c r="O165" i="5"/>
  <c r="H165" i="5"/>
  <c r="E165" i="5"/>
  <c r="C165" i="5"/>
  <c r="A165" i="5"/>
  <c r="S164" i="5"/>
  <c r="O164" i="5"/>
  <c r="H164" i="5"/>
  <c r="E164" i="5"/>
  <c r="C164" i="5"/>
  <c r="A164" i="5"/>
  <c r="S163" i="5"/>
  <c r="O163" i="5"/>
  <c r="H163" i="5"/>
  <c r="E163" i="5"/>
  <c r="C163" i="5"/>
  <c r="A163" i="5"/>
  <c r="S126" i="5" l="1"/>
  <c r="H126" i="5"/>
  <c r="E126" i="5"/>
  <c r="C126" i="5"/>
  <c r="A126" i="5"/>
  <c r="S125" i="5"/>
  <c r="H125" i="5"/>
  <c r="E125" i="5"/>
  <c r="C125" i="5"/>
  <c r="A125" i="5"/>
  <c r="O126" i="5"/>
  <c r="O125" i="5"/>
  <c r="S109" i="5" l="1"/>
  <c r="H109" i="5"/>
  <c r="E109" i="5"/>
  <c r="C109" i="5"/>
  <c r="A109" i="5"/>
  <c r="S108" i="5"/>
  <c r="H108" i="5"/>
  <c r="E108" i="5"/>
  <c r="C108" i="5"/>
  <c r="A108" i="5"/>
  <c r="O108" i="5"/>
  <c r="O109" i="5"/>
  <c r="S9" i="5" l="1"/>
  <c r="O9" i="5"/>
  <c r="H9" i="5"/>
  <c r="E9" i="5"/>
  <c r="C9" i="5"/>
  <c r="A9" i="5"/>
  <c r="C8" i="1"/>
  <c r="S462" i="5" l="1"/>
  <c r="O462" i="5"/>
  <c r="H462" i="5"/>
  <c r="E462" i="5"/>
  <c r="C462" i="5"/>
  <c r="A462" i="5"/>
  <c r="S461" i="5"/>
  <c r="O461" i="5"/>
  <c r="H461" i="5"/>
  <c r="E461" i="5"/>
  <c r="C461" i="5"/>
  <c r="A461" i="5"/>
  <c r="S460" i="5"/>
  <c r="O460" i="5"/>
  <c r="H460" i="5"/>
  <c r="E460" i="5"/>
  <c r="C460" i="5"/>
  <c r="A460" i="5"/>
  <c r="S459" i="5"/>
  <c r="O459" i="5"/>
  <c r="H459" i="5"/>
  <c r="E459" i="5"/>
  <c r="C459" i="5"/>
  <c r="A459" i="5"/>
  <c r="S458" i="5"/>
  <c r="O458" i="5"/>
  <c r="H458" i="5"/>
  <c r="E458" i="5"/>
  <c r="C458" i="5"/>
  <c r="A458" i="5"/>
  <c r="S457" i="5" l="1"/>
  <c r="O457" i="5"/>
  <c r="H457" i="5"/>
  <c r="E457" i="5"/>
  <c r="C457" i="5"/>
  <c r="A457" i="5"/>
  <c r="S456" i="5"/>
  <c r="O456" i="5"/>
  <c r="H456" i="5"/>
  <c r="E456" i="5"/>
  <c r="C456" i="5"/>
  <c r="A456" i="5"/>
  <c r="S455" i="5"/>
  <c r="O455" i="5"/>
  <c r="H455" i="5"/>
  <c r="E455" i="5"/>
  <c r="C455" i="5"/>
  <c r="A455" i="5"/>
  <c r="S454" i="5"/>
  <c r="O454" i="5"/>
  <c r="H454" i="5"/>
  <c r="E454" i="5"/>
  <c r="C454" i="5"/>
  <c r="A454" i="5"/>
  <c r="S453" i="5"/>
  <c r="O453" i="5"/>
  <c r="H453" i="5"/>
  <c r="E453" i="5"/>
  <c r="C453" i="5"/>
  <c r="A453" i="5"/>
  <c r="S452" i="5"/>
  <c r="O452" i="5"/>
  <c r="H452" i="5"/>
  <c r="E452" i="5"/>
  <c r="C452" i="5"/>
  <c r="A452" i="5"/>
  <c r="C147" i="1"/>
  <c r="C148" i="1"/>
  <c r="C149" i="1"/>
  <c r="S428" i="5" l="1"/>
  <c r="O428" i="5"/>
  <c r="H428" i="5"/>
  <c r="E428" i="5"/>
  <c r="C428" i="5"/>
  <c r="A428" i="5"/>
  <c r="S427" i="5"/>
  <c r="O427" i="5"/>
  <c r="H427" i="5"/>
  <c r="E427" i="5"/>
  <c r="C427" i="5"/>
  <c r="A427" i="5"/>
  <c r="S426" i="5"/>
  <c r="O426" i="5"/>
  <c r="H426" i="5"/>
  <c r="E426" i="5"/>
  <c r="C426" i="5"/>
  <c r="A426" i="5"/>
  <c r="S425" i="5"/>
  <c r="O425" i="5"/>
  <c r="H425" i="5"/>
  <c r="E425" i="5"/>
  <c r="C425" i="5"/>
  <c r="A425" i="5"/>
  <c r="S424" i="5"/>
  <c r="O424" i="5"/>
  <c r="H424" i="5"/>
  <c r="E424" i="5"/>
  <c r="C424" i="5"/>
  <c r="A424" i="5"/>
  <c r="S412" i="5"/>
  <c r="H412" i="5"/>
  <c r="E412" i="5"/>
  <c r="C412" i="5"/>
  <c r="A412" i="5"/>
  <c r="S411" i="5"/>
  <c r="H411" i="5"/>
  <c r="E411" i="5"/>
  <c r="C411" i="5"/>
  <c r="A411" i="5"/>
  <c r="S410" i="5"/>
  <c r="H410" i="5"/>
  <c r="E410" i="5"/>
  <c r="C410" i="5"/>
  <c r="A410" i="5"/>
  <c r="O409" i="5"/>
  <c r="H409" i="5"/>
  <c r="E409" i="5"/>
  <c r="C409" i="5"/>
  <c r="A409" i="5"/>
  <c r="O408" i="5"/>
  <c r="H408" i="5"/>
  <c r="E408" i="5"/>
  <c r="C408" i="5"/>
  <c r="A408" i="5"/>
  <c r="O407" i="5"/>
  <c r="H407" i="5"/>
  <c r="E407" i="5"/>
  <c r="C407" i="5"/>
  <c r="A407" i="5"/>
  <c r="S251" i="5"/>
  <c r="O245" i="5"/>
  <c r="H245" i="5"/>
  <c r="E245" i="5"/>
  <c r="C245" i="5"/>
  <c r="A245" i="5"/>
  <c r="S250" i="5"/>
  <c r="O244" i="5"/>
  <c r="H244" i="5"/>
  <c r="E244" i="5"/>
  <c r="C244" i="5"/>
  <c r="A244" i="5"/>
  <c r="S249" i="5"/>
  <c r="O243" i="5"/>
  <c r="H243" i="5"/>
  <c r="E243" i="5"/>
  <c r="C243" i="5"/>
  <c r="A243" i="5"/>
  <c r="S245" i="5"/>
  <c r="O239" i="5"/>
  <c r="H239" i="5"/>
  <c r="E239" i="5"/>
  <c r="C239" i="5"/>
  <c r="A239" i="5"/>
  <c r="S244" i="5"/>
  <c r="O238" i="5"/>
  <c r="H238" i="5"/>
  <c r="E238" i="5"/>
  <c r="C238" i="5"/>
  <c r="A238" i="5"/>
  <c r="S243" i="5"/>
  <c r="O237" i="5"/>
  <c r="H237" i="5"/>
  <c r="E237" i="5"/>
  <c r="C237" i="5"/>
  <c r="A237" i="5"/>
  <c r="S236" i="5"/>
  <c r="O233" i="5"/>
  <c r="H233" i="5"/>
  <c r="E233" i="5"/>
  <c r="C233" i="5"/>
  <c r="A233" i="5"/>
  <c r="S235" i="5"/>
  <c r="O232" i="5"/>
  <c r="H232" i="5"/>
  <c r="E232" i="5"/>
  <c r="C232" i="5"/>
  <c r="A232" i="5"/>
  <c r="S234" i="5"/>
  <c r="O231" i="5"/>
  <c r="H231" i="5"/>
  <c r="E231" i="5"/>
  <c r="C231" i="5"/>
  <c r="A231" i="5"/>
  <c r="C135" i="1"/>
  <c r="C100" i="1"/>
  <c r="C139" i="1"/>
  <c r="S408" i="5"/>
  <c r="S407" i="5"/>
  <c r="O412" i="5"/>
  <c r="C134" i="1"/>
  <c r="C96" i="1"/>
  <c r="S409" i="5"/>
  <c r="O411" i="5"/>
  <c r="O410" i="5"/>
  <c r="C98" i="1"/>
  <c r="S227" i="5" l="1"/>
  <c r="O227" i="5"/>
  <c r="H227" i="5"/>
  <c r="E227" i="5"/>
  <c r="C227" i="5"/>
  <c r="A227" i="5"/>
  <c r="S226" i="5"/>
  <c r="O226" i="5"/>
  <c r="H226" i="5"/>
  <c r="E226" i="5"/>
  <c r="C226" i="5"/>
  <c r="A226" i="5"/>
  <c r="S225" i="5"/>
  <c r="O225" i="5"/>
  <c r="H225" i="5"/>
  <c r="E225" i="5"/>
  <c r="C225" i="5"/>
  <c r="A225" i="5"/>
  <c r="S224" i="5"/>
  <c r="O224" i="5"/>
  <c r="H224" i="5"/>
  <c r="E224" i="5"/>
  <c r="C224" i="5"/>
  <c r="A224" i="5"/>
  <c r="S223" i="5"/>
  <c r="O223" i="5"/>
  <c r="H223" i="5"/>
  <c r="E223" i="5"/>
  <c r="C223" i="5"/>
  <c r="A223" i="5"/>
  <c r="S222" i="5"/>
  <c r="O222" i="5"/>
  <c r="H222" i="5"/>
  <c r="E222" i="5"/>
  <c r="C222" i="5"/>
  <c r="A222" i="5"/>
  <c r="S216" i="5"/>
  <c r="O216" i="5"/>
  <c r="H216" i="5"/>
  <c r="E216" i="5"/>
  <c r="C216" i="5"/>
  <c r="A216" i="5"/>
  <c r="S215" i="5"/>
  <c r="O215" i="5"/>
  <c r="H215" i="5"/>
  <c r="E215" i="5"/>
  <c r="C215" i="5"/>
  <c r="A215" i="5"/>
  <c r="S214" i="5"/>
  <c r="O214" i="5"/>
  <c r="H214" i="5"/>
  <c r="E214" i="5"/>
  <c r="C214" i="5"/>
  <c r="A214" i="5"/>
  <c r="S213" i="5"/>
  <c r="O213" i="5"/>
  <c r="H213" i="5"/>
  <c r="E213" i="5"/>
  <c r="C213" i="5"/>
  <c r="A213" i="5"/>
  <c r="S212" i="5"/>
  <c r="O212" i="5"/>
  <c r="H212" i="5"/>
  <c r="E212" i="5"/>
  <c r="C212" i="5"/>
  <c r="A212" i="5"/>
  <c r="S211" i="5"/>
  <c r="O211" i="5"/>
  <c r="H211" i="5"/>
  <c r="E211" i="5"/>
  <c r="C211" i="5"/>
  <c r="A211" i="5"/>
  <c r="S210" i="5"/>
  <c r="O210" i="5"/>
  <c r="H210" i="5"/>
  <c r="E210" i="5"/>
  <c r="C210" i="5"/>
  <c r="A210" i="5"/>
  <c r="S209" i="5"/>
  <c r="O209" i="5"/>
  <c r="H209" i="5"/>
  <c r="E209" i="5"/>
  <c r="C209" i="5"/>
  <c r="A209" i="5"/>
  <c r="S208" i="5"/>
  <c r="O208" i="5"/>
  <c r="H208" i="5"/>
  <c r="E208" i="5"/>
  <c r="C208" i="5"/>
  <c r="A208" i="5"/>
  <c r="S207" i="5"/>
  <c r="O207" i="5"/>
  <c r="H207" i="5"/>
  <c r="E207" i="5"/>
  <c r="C207" i="5"/>
  <c r="A207" i="5"/>
  <c r="S206" i="5"/>
  <c r="O206" i="5"/>
  <c r="H206" i="5"/>
  <c r="E206" i="5"/>
  <c r="C206" i="5"/>
  <c r="A206" i="5"/>
  <c r="S205" i="5"/>
  <c r="O205" i="5"/>
  <c r="H205" i="5"/>
  <c r="E205" i="5"/>
  <c r="C205" i="5"/>
  <c r="A205" i="5"/>
  <c r="S204" i="5"/>
  <c r="O204" i="5"/>
  <c r="H204" i="5"/>
  <c r="E204" i="5"/>
  <c r="C204" i="5"/>
  <c r="A204" i="5"/>
  <c r="S180" i="5"/>
  <c r="O180" i="5"/>
  <c r="H180" i="5"/>
  <c r="E180" i="5"/>
  <c r="C180" i="5"/>
  <c r="A180" i="5"/>
  <c r="S179" i="5"/>
  <c r="O179" i="5"/>
  <c r="H179" i="5"/>
  <c r="E179" i="5"/>
  <c r="C179" i="5"/>
  <c r="A179" i="5"/>
  <c r="S178" i="5"/>
  <c r="O178" i="5"/>
  <c r="H178" i="5"/>
  <c r="E178" i="5"/>
  <c r="C178" i="5"/>
  <c r="A178" i="5"/>
  <c r="S177" i="5"/>
  <c r="O177" i="5"/>
  <c r="H177" i="5"/>
  <c r="E177" i="5"/>
  <c r="C177" i="5"/>
  <c r="A177" i="5"/>
  <c r="S176" i="5"/>
  <c r="O176" i="5"/>
  <c r="H176" i="5"/>
  <c r="E176" i="5"/>
  <c r="C176" i="5"/>
  <c r="A176" i="5"/>
  <c r="S175" i="5"/>
  <c r="O175" i="5"/>
  <c r="H175" i="5"/>
  <c r="E175" i="5"/>
  <c r="C175" i="5"/>
  <c r="A175" i="5"/>
  <c r="S174" i="5"/>
  <c r="O174" i="5"/>
  <c r="H174" i="5"/>
  <c r="E174" i="5"/>
  <c r="C174" i="5"/>
  <c r="A174" i="5"/>
  <c r="S173" i="5"/>
  <c r="O173" i="5"/>
  <c r="H173" i="5"/>
  <c r="E173" i="5"/>
  <c r="C173" i="5"/>
  <c r="A173" i="5"/>
  <c r="S172" i="5"/>
  <c r="O172" i="5"/>
  <c r="H172" i="5"/>
  <c r="E172" i="5"/>
  <c r="C172" i="5"/>
  <c r="A172" i="5"/>
  <c r="S171" i="5"/>
  <c r="O171" i="5"/>
  <c r="H171" i="5"/>
  <c r="E171" i="5"/>
  <c r="C171" i="5"/>
  <c r="A171" i="5"/>
  <c r="S170" i="5"/>
  <c r="O170" i="5"/>
  <c r="H170" i="5"/>
  <c r="E170" i="5"/>
  <c r="C170" i="5"/>
  <c r="A170" i="5"/>
  <c r="S169" i="5"/>
  <c r="O169" i="5"/>
  <c r="H169" i="5"/>
  <c r="E169" i="5"/>
  <c r="C169" i="5"/>
  <c r="A169" i="5"/>
  <c r="S168" i="5"/>
  <c r="O168" i="5"/>
  <c r="H168" i="5"/>
  <c r="E168" i="5"/>
  <c r="C168" i="5"/>
  <c r="A168" i="5"/>
  <c r="S198" i="5"/>
  <c r="O198" i="5"/>
  <c r="H198" i="5"/>
  <c r="E198" i="5"/>
  <c r="C198" i="5"/>
  <c r="A198" i="5"/>
  <c r="S197" i="5"/>
  <c r="O197" i="5"/>
  <c r="H197" i="5"/>
  <c r="E197" i="5"/>
  <c r="C197" i="5"/>
  <c r="A197" i="5"/>
  <c r="S196" i="5"/>
  <c r="O196" i="5"/>
  <c r="H196" i="5"/>
  <c r="E196" i="5"/>
  <c r="C196" i="5"/>
  <c r="A196" i="5"/>
  <c r="S195" i="5"/>
  <c r="O195" i="5"/>
  <c r="H195" i="5"/>
  <c r="E195" i="5"/>
  <c r="C195" i="5"/>
  <c r="A195" i="5"/>
  <c r="S162" i="5"/>
  <c r="O162" i="5"/>
  <c r="H162" i="5"/>
  <c r="E162" i="5"/>
  <c r="C162" i="5"/>
  <c r="A162" i="5"/>
  <c r="S161" i="5"/>
  <c r="O161" i="5"/>
  <c r="H161" i="5"/>
  <c r="E161" i="5"/>
  <c r="C161" i="5"/>
  <c r="A161" i="5"/>
  <c r="S160" i="5"/>
  <c r="O160" i="5"/>
  <c r="H160" i="5"/>
  <c r="E160" i="5"/>
  <c r="C160" i="5"/>
  <c r="A160" i="5"/>
  <c r="S159" i="5"/>
  <c r="O159" i="5"/>
  <c r="H159" i="5"/>
  <c r="E159" i="5"/>
  <c r="C159" i="5"/>
  <c r="A159" i="5"/>
  <c r="C90" i="1"/>
  <c r="C88" i="1"/>
  <c r="C92" i="1"/>
  <c r="C86" i="1"/>
  <c r="C93" i="1"/>
  <c r="C87" i="1"/>
  <c r="C76" i="1"/>
  <c r="C80" i="1"/>
  <c r="C77" i="1"/>
  <c r="C81" i="1"/>
  <c r="C79" i="1"/>
  <c r="C94" i="1"/>
  <c r="C78" i="1"/>
  <c r="C91" i="1"/>
  <c r="A464" i="5" l="1"/>
  <c r="C464" i="5"/>
  <c r="E464" i="5"/>
  <c r="H464" i="5"/>
  <c r="O464" i="5"/>
  <c r="S464" i="5"/>
  <c r="S434" i="5"/>
  <c r="O434" i="5"/>
  <c r="H434" i="5"/>
  <c r="E434" i="5"/>
  <c r="C434" i="5"/>
  <c r="A434" i="5"/>
  <c r="S194" i="5" l="1"/>
  <c r="O236" i="5"/>
  <c r="H236" i="5"/>
  <c r="E236" i="5"/>
  <c r="C236" i="5"/>
  <c r="A236" i="5"/>
  <c r="S193" i="5"/>
  <c r="O235" i="5"/>
  <c r="H235" i="5"/>
  <c r="E235" i="5"/>
  <c r="C235" i="5"/>
  <c r="A235" i="5"/>
  <c r="S191" i="5"/>
  <c r="O230" i="5"/>
  <c r="H230" i="5"/>
  <c r="E230" i="5"/>
  <c r="C230" i="5"/>
  <c r="A230" i="5"/>
  <c r="S190" i="5"/>
  <c r="O229" i="5"/>
  <c r="H229" i="5"/>
  <c r="E229" i="5"/>
  <c r="C229" i="5"/>
  <c r="A229" i="5"/>
  <c r="I18" i="5" l="1"/>
  <c r="S56" i="5" l="1"/>
  <c r="O56" i="5"/>
  <c r="H56" i="5"/>
  <c r="E56" i="5"/>
  <c r="C56" i="5"/>
  <c r="A56" i="5"/>
  <c r="C55" i="1"/>
  <c r="S55" i="5" l="1"/>
  <c r="O55" i="5"/>
  <c r="H55" i="5"/>
  <c r="E55" i="5"/>
  <c r="C55" i="5"/>
  <c r="A55" i="5"/>
  <c r="S54" i="5"/>
  <c r="O54" i="5"/>
  <c r="H54" i="5"/>
  <c r="E54" i="5"/>
  <c r="C54" i="5"/>
  <c r="A54" i="5"/>
  <c r="S53" i="5"/>
  <c r="O53" i="5"/>
  <c r="H53" i="5"/>
  <c r="E53" i="5"/>
  <c r="C53" i="5"/>
  <c r="A53" i="5"/>
  <c r="S52" i="5"/>
  <c r="O52" i="5"/>
  <c r="H52" i="5"/>
  <c r="E52" i="5"/>
  <c r="C52" i="5"/>
  <c r="A52" i="5"/>
  <c r="S51" i="5"/>
  <c r="O51" i="5"/>
  <c r="H51" i="5"/>
  <c r="E51" i="5"/>
  <c r="C51" i="5"/>
  <c r="A51" i="5"/>
  <c r="S50" i="5"/>
  <c r="O50" i="5"/>
  <c r="H50" i="5"/>
  <c r="E50" i="5"/>
  <c r="C50" i="5"/>
  <c r="A50" i="5"/>
  <c r="S49" i="5"/>
  <c r="O49" i="5"/>
  <c r="H49" i="5"/>
  <c r="E49" i="5"/>
  <c r="C49" i="5"/>
  <c r="A49" i="5"/>
  <c r="S48" i="5"/>
  <c r="O48" i="5"/>
  <c r="H48" i="5"/>
  <c r="E48" i="5"/>
  <c r="C48" i="5"/>
  <c r="A48" i="5"/>
  <c r="S47" i="5"/>
  <c r="O47" i="5"/>
  <c r="H47" i="5"/>
  <c r="E47" i="5"/>
  <c r="C47" i="5"/>
  <c r="A47" i="5"/>
  <c r="S46" i="5"/>
  <c r="O46" i="5"/>
  <c r="H46" i="5"/>
  <c r="E46" i="5"/>
  <c r="C46" i="5"/>
  <c r="A46" i="5"/>
  <c r="S45" i="5"/>
  <c r="O45" i="5"/>
  <c r="H45" i="5"/>
  <c r="E45" i="5"/>
  <c r="C45" i="5"/>
  <c r="A45" i="5"/>
  <c r="S44" i="5"/>
  <c r="O44" i="5"/>
  <c r="H44" i="5"/>
  <c r="E44" i="5"/>
  <c r="C44" i="5"/>
  <c r="A44" i="5"/>
  <c r="S43" i="5"/>
  <c r="O43" i="5"/>
  <c r="H43" i="5"/>
  <c r="E43" i="5"/>
  <c r="C43" i="5"/>
  <c r="A43" i="5"/>
  <c r="S42" i="5"/>
  <c r="O42" i="5"/>
  <c r="H42" i="5"/>
  <c r="E42" i="5"/>
  <c r="C42" i="5"/>
  <c r="A42" i="5"/>
  <c r="S41" i="5"/>
  <c r="O41" i="5"/>
  <c r="H41" i="5"/>
  <c r="E41" i="5"/>
  <c r="C41" i="5"/>
  <c r="A41" i="5"/>
  <c r="S40" i="5"/>
  <c r="O40" i="5"/>
  <c r="H40" i="5"/>
  <c r="E40" i="5"/>
  <c r="C40" i="5"/>
  <c r="A40" i="5"/>
  <c r="S39" i="5"/>
  <c r="O39" i="5"/>
  <c r="H39" i="5"/>
  <c r="E39" i="5"/>
  <c r="C39" i="5"/>
  <c r="A39" i="5"/>
  <c r="S38" i="5"/>
  <c r="O38" i="5"/>
  <c r="H38" i="5"/>
  <c r="E38" i="5"/>
  <c r="C38" i="5"/>
  <c r="A38" i="5"/>
  <c r="S37" i="5"/>
  <c r="O37" i="5"/>
  <c r="H37" i="5"/>
  <c r="E37" i="5"/>
  <c r="C37" i="5"/>
  <c r="A37" i="5"/>
  <c r="S36" i="5"/>
  <c r="O36" i="5"/>
  <c r="H36" i="5"/>
  <c r="E36" i="5"/>
  <c r="C36" i="5"/>
  <c r="A36" i="5"/>
  <c r="C38" i="1"/>
  <c r="C47" i="1"/>
  <c r="C37" i="1"/>
  <c r="C53" i="1"/>
  <c r="C45" i="1"/>
  <c r="C54" i="1"/>
  <c r="C43" i="1"/>
  <c r="C49" i="1"/>
  <c r="C50" i="1"/>
  <c r="C35" i="1"/>
  <c r="C46" i="1"/>
  <c r="C39" i="1"/>
  <c r="C36" i="1"/>
  <c r="C42" i="1"/>
  <c r="C51" i="1"/>
  <c r="C48" i="1"/>
  <c r="C40" i="1"/>
  <c r="C44" i="1"/>
  <c r="C41" i="1"/>
  <c r="C52" i="1"/>
  <c r="S35" i="5" l="1"/>
  <c r="O35" i="5"/>
  <c r="H35" i="5"/>
  <c r="E35" i="5"/>
  <c r="C35" i="5"/>
  <c r="A35" i="5"/>
  <c r="S34" i="5"/>
  <c r="O34" i="5"/>
  <c r="H34" i="5"/>
  <c r="E34" i="5"/>
  <c r="C34" i="5"/>
  <c r="A34" i="5"/>
  <c r="S33" i="5"/>
  <c r="O33" i="5"/>
  <c r="H33" i="5"/>
  <c r="E33" i="5"/>
  <c r="C33" i="5"/>
  <c r="A33" i="5"/>
  <c r="S32" i="5" l="1"/>
  <c r="O32" i="5"/>
  <c r="H32" i="5"/>
  <c r="E32" i="5"/>
  <c r="C32" i="5"/>
  <c r="A32" i="5"/>
  <c r="S31" i="5"/>
  <c r="O31" i="5"/>
  <c r="H31" i="5"/>
  <c r="E31" i="5"/>
  <c r="C31" i="5"/>
  <c r="A31" i="5"/>
  <c r="S30" i="5"/>
  <c r="O30" i="5"/>
  <c r="H30" i="5"/>
  <c r="E30" i="5"/>
  <c r="C30" i="5"/>
  <c r="A30" i="5"/>
  <c r="S29" i="5"/>
  <c r="O29" i="5"/>
  <c r="H29" i="5"/>
  <c r="E29" i="5"/>
  <c r="C29" i="5"/>
  <c r="A29" i="5"/>
  <c r="S28" i="5"/>
  <c r="O28" i="5"/>
  <c r="H28" i="5"/>
  <c r="E28" i="5"/>
  <c r="C28" i="5"/>
  <c r="A28" i="5"/>
  <c r="C34" i="1"/>
  <c r="C32" i="1"/>
  <c r="C33" i="1"/>
  <c r="S27" i="5" l="1"/>
  <c r="O27" i="5"/>
  <c r="H27" i="5"/>
  <c r="E27" i="5"/>
  <c r="C27" i="5"/>
  <c r="A27" i="5"/>
  <c r="S26" i="5"/>
  <c r="O26" i="5"/>
  <c r="H26" i="5"/>
  <c r="E26" i="5"/>
  <c r="C26" i="5"/>
  <c r="A26" i="5"/>
  <c r="C28" i="1"/>
  <c r="C30" i="1"/>
  <c r="C27" i="1"/>
  <c r="C26" i="1"/>
  <c r="C29" i="1"/>
  <c r="C25" i="1"/>
  <c r="C31" i="1"/>
  <c r="S25" i="5" l="1"/>
  <c r="O25" i="5"/>
  <c r="H25" i="5"/>
  <c r="E25" i="5"/>
  <c r="C25" i="5"/>
  <c r="A25" i="5"/>
  <c r="C24" i="1"/>
  <c r="I323" i="5" l="1"/>
  <c r="I324" i="5"/>
  <c r="O275" i="5" l="1"/>
  <c r="H275" i="5"/>
  <c r="E275" i="5"/>
  <c r="C275" i="5"/>
  <c r="A275" i="5"/>
  <c r="O274" i="5"/>
  <c r="H274" i="5"/>
  <c r="E274" i="5"/>
  <c r="C274" i="5"/>
  <c r="A274" i="5"/>
  <c r="O273" i="5"/>
  <c r="H273" i="5"/>
  <c r="E273" i="5"/>
  <c r="C273" i="5"/>
  <c r="A273" i="5"/>
  <c r="O266" i="5"/>
  <c r="H266" i="5"/>
  <c r="E266" i="5"/>
  <c r="C266" i="5"/>
  <c r="A266" i="5"/>
  <c r="O265" i="5"/>
  <c r="H265" i="5"/>
  <c r="E265" i="5"/>
  <c r="C265" i="5"/>
  <c r="A265" i="5"/>
  <c r="O264" i="5"/>
  <c r="H264" i="5"/>
  <c r="E264" i="5"/>
  <c r="C264" i="5"/>
  <c r="A264" i="5"/>
  <c r="S264" i="5"/>
  <c r="S275" i="5"/>
  <c r="S266" i="5"/>
  <c r="S273" i="5"/>
  <c r="S265" i="5"/>
  <c r="S274" i="5"/>
  <c r="I325" i="5" l="1"/>
  <c r="I326" i="5" l="1"/>
  <c r="I327" i="5" l="1"/>
  <c r="S230" i="5" l="1"/>
  <c r="O242" i="5"/>
  <c r="H242" i="5"/>
  <c r="E242" i="5"/>
  <c r="C242" i="5"/>
  <c r="A242" i="5"/>
  <c r="S229" i="5"/>
  <c r="O241" i="5"/>
  <c r="H241" i="5"/>
  <c r="E241" i="5"/>
  <c r="C241" i="5"/>
  <c r="A241" i="5"/>
  <c r="I21" i="5" l="1"/>
  <c r="S21" i="5"/>
  <c r="O21" i="5"/>
  <c r="H21" i="5"/>
  <c r="E21" i="5"/>
  <c r="C21" i="5"/>
  <c r="A21" i="5"/>
  <c r="C20" i="1"/>
  <c r="S20" i="5" l="1"/>
  <c r="O20" i="5"/>
  <c r="H20" i="5"/>
  <c r="E20" i="5"/>
  <c r="C20" i="5"/>
  <c r="A20" i="5"/>
  <c r="S19" i="5"/>
  <c r="O19" i="5"/>
  <c r="H19" i="5"/>
  <c r="E19" i="5"/>
  <c r="C19" i="5"/>
  <c r="A19" i="5"/>
  <c r="C19" i="1"/>
  <c r="S16" i="5" l="1"/>
  <c r="O16" i="5"/>
  <c r="H16" i="5"/>
  <c r="E16" i="5"/>
  <c r="C16" i="5"/>
  <c r="A16" i="5"/>
  <c r="C16" i="1"/>
  <c r="C14" i="1"/>
  <c r="C18" i="1"/>
  <c r="C17" i="1"/>
  <c r="C2" i="1"/>
  <c r="C15" i="1"/>
  <c r="S15" i="5" l="1"/>
  <c r="O15" i="5"/>
  <c r="H15" i="5"/>
  <c r="E15" i="5"/>
  <c r="C15" i="5"/>
  <c r="A15" i="5"/>
  <c r="S466" i="5" l="1"/>
  <c r="O466" i="5"/>
  <c r="H466" i="5"/>
  <c r="E466" i="5"/>
  <c r="C466" i="5"/>
  <c r="A466" i="5"/>
  <c r="S465" i="5"/>
  <c r="O465" i="5"/>
  <c r="H465" i="5"/>
  <c r="E465" i="5"/>
  <c r="C465" i="5"/>
  <c r="A465" i="5"/>
  <c r="H463" i="5" l="1"/>
  <c r="H451" i="5"/>
  <c r="H450" i="5"/>
  <c r="H449" i="5"/>
  <c r="H448" i="5"/>
  <c r="H447" i="5"/>
  <c r="H446" i="5"/>
  <c r="H445" i="5"/>
  <c r="H444" i="5"/>
  <c r="H443" i="5"/>
  <c r="H442" i="5"/>
  <c r="H441" i="5"/>
  <c r="H440" i="5"/>
  <c r="H439" i="5"/>
  <c r="H438" i="5"/>
  <c r="H437" i="5"/>
  <c r="H435" i="5"/>
  <c r="H433" i="5"/>
  <c r="H432" i="5"/>
  <c r="H431" i="5"/>
  <c r="H430" i="5"/>
  <c r="H429" i="5"/>
  <c r="H423" i="5"/>
  <c r="H422" i="5"/>
  <c r="H421" i="5"/>
  <c r="H420" i="5"/>
  <c r="H419" i="5"/>
  <c r="H418" i="5"/>
  <c r="H417" i="5"/>
  <c r="H416" i="5"/>
  <c r="H415" i="5"/>
  <c r="H414" i="5"/>
  <c r="H413" i="5"/>
  <c r="H406" i="5"/>
  <c r="H405" i="5"/>
  <c r="H404" i="5"/>
  <c r="H403" i="5"/>
  <c r="H402" i="5"/>
  <c r="H401" i="5"/>
  <c r="H400" i="5"/>
  <c r="H399" i="5"/>
  <c r="H398" i="5"/>
  <c r="H397" i="5"/>
  <c r="H396" i="5"/>
  <c r="H395" i="5"/>
  <c r="H394" i="5"/>
  <c r="H393" i="5"/>
  <c r="H392" i="5"/>
  <c r="H391" i="5"/>
  <c r="H390" i="5"/>
  <c r="H389" i="5"/>
  <c r="H388" i="5"/>
  <c r="H387" i="5"/>
  <c r="H386" i="5"/>
  <c r="H385" i="5"/>
  <c r="H384" i="5"/>
  <c r="H383" i="5"/>
  <c r="H382" i="5"/>
  <c r="H381" i="5"/>
  <c r="H380" i="5"/>
  <c r="H379" i="5"/>
  <c r="H378" i="5"/>
  <c r="H377" i="5"/>
  <c r="H376" i="5"/>
  <c r="H375" i="5"/>
  <c r="H374" i="5"/>
  <c r="H373" i="5"/>
  <c r="H372" i="5"/>
  <c r="H371" i="5"/>
  <c r="H370" i="5"/>
  <c r="H369" i="5"/>
  <c r="H368" i="5"/>
  <c r="H367" i="5"/>
  <c r="H366" i="5"/>
  <c r="H365" i="5"/>
  <c r="H364" i="5"/>
  <c r="H363" i="5"/>
  <c r="H362" i="5"/>
  <c r="H361" i="5"/>
  <c r="H360" i="5"/>
  <c r="H359" i="5"/>
  <c r="H358" i="5"/>
  <c r="H355" i="5"/>
  <c r="H352" i="5"/>
  <c r="H351" i="5"/>
  <c r="H350" i="5"/>
  <c r="H347" i="5"/>
  <c r="H346" i="5"/>
  <c r="H345" i="5"/>
  <c r="H340" i="5"/>
  <c r="H339" i="5"/>
  <c r="H338" i="5"/>
  <c r="H337" i="5"/>
  <c r="H336" i="5"/>
  <c r="H335" i="5"/>
  <c r="H334" i="5"/>
  <c r="H333" i="5"/>
  <c r="H332" i="5"/>
  <c r="H331" i="5"/>
  <c r="H330" i="5"/>
  <c r="H329" i="5"/>
  <c r="H328" i="5"/>
  <c r="H327" i="5"/>
  <c r="H326" i="5"/>
  <c r="H325" i="5"/>
  <c r="H324" i="5"/>
  <c r="H323" i="5"/>
  <c r="H322" i="5"/>
  <c r="H321" i="5"/>
  <c r="H320" i="5"/>
  <c r="H319" i="5"/>
  <c r="H318" i="5"/>
  <c r="H317" i="5"/>
  <c r="H316" i="5"/>
  <c r="H315" i="5"/>
  <c r="H314" i="5"/>
  <c r="H313" i="5"/>
  <c r="H308" i="5"/>
  <c r="H307" i="5"/>
  <c r="H306" i="5"/>
  <c r="H305" i="5"/>
  <c r="H304" i="5"/>
  <c r="H303" i="5"/>
  <c r="H302" i="5"/>
  <c r="H301" i="5"/>
  <c r="H300" i="5"/>
  <c r="H299" i="5"/>
  <c r="H298" i="5"/>
  <c r="H297" i="5"/>
  <c r="H296" i="5"/>
  <c r="H295" i="5"/>
  <c r="H294" i="5"/>
  <c r="H293" i="5"/>
  <c r="H292" i="5"/>
  <c r="H291" i="5"/>
  <c r="H290" i="5"/>
  <c r="H289" i="5"/>
  <c r="H288" i="5"/>
  <c r="H287" i="5"/>
  <c r="H286" i="5"/>
  <c r="H285" i="5"/>
  <c r="H284" i="5"/>
  <c r="H283" i="5"/>
  <c r="H282" i="5"/>
  <c r="H281" i="5"/>
  <c r="H280" i="5"/>
  <c r="H279" i="5"/>
  <c r="H278" i="5"/>
  <c r="H277" i="5"/>
  <c r="H276" i="5"/>
  <c r="H272" i="5"/>
  <c r="H271" i="5"/>
  <c r="H263" i="5"/>
  <c r="H262" i="5"/>
  <c r="H261" i="5"/>
  <c r="H260" i="5"/>
  <c r="H259" i="5"/>
  <c r="H258" i="5"/>
  <c r="H257" i="5"/>
  <c r="H256" i="5"/>
  <c r="H255" i="5"/>
  <c r="H254" i="5"/>
  <c r="H253" i="5"/>
  <c r="H252" i="5"/>
  <c r="H251" i="5"/>
  <c r="H250" i="5"/>
  <c r="H249" i="5"/>
  <c r="H248" i="5"/>
  <c r="H247" i="5"/>
  <c r="H246" i="5"/>
  <c r="H240" i="5"/>
  <c r="H234" i="5"/>
  <c r="H228" i="5"/>
  <c r="H194" i="5"/>
  <c r="H193" i="5"/>
  <c r="H192" i="5"/>
  <c r="H191" i="5"/>
  <c r="H190" i="5"/>
  <c r="H189" i="5"/>
  <c r="H188" i="5"/>
  <c r="H187" i="5"/>
  <c r="H186" i="5"/>
  <c r="H158" i="5"/>
  <c r="H157" i="5"/>
  <c r="H156" i="5"/>
  <c r="H155" i="5"/>
  <c r="H154" i="5"/>
  <c r="H153" i="5"/>
  <c r="H152" i="5"/>
  <c r="H151" i="5"/>
  <c r="H150" i="5"/>
  <c r="H149" i="5"/>
  <c r="H148" i="5"/>
  <c r="H147" i="5"/>
  <c r="H146" i="5"/>
  <c r="H145" i="5"/>
  <c r="H144" i="5"/>
  <c r="H143" i="5"/>
  <c r="H142" i="5"/>
  <c r="H141" i="5"/>
  <c r="H140" i="5"/>
  <c r="H139" i="5"/>
  <c r="H138" i="5"/>
  <c r="H137" i="5"/>
  <c r="H136" i="5"/>
  <c r="H135" i="5"/>
  <c r="H134" i="5"/>
  <c r="H133" i="5"/>
  <c r="H132" i="5"/>
  <c r="H131" i="5"/>
  <c r="H130" i="5"/>
  <c r="H129" i="5"/>
  <c r="H128" i="5"/>
  <c r="H127" i="5"/>
  <c r="H124" i="5"/>
  <c r="H121" i="5"/>
  <c r="H120" i="5"/>
  <c r="H119" i="5"/>
  <c r="H114" i="5"/>
  <c r="H113" i="5"/>
  <c r="H112" i="5"/>
  <c r="H111" i="5"/>
  <c r="H110" i="5"/>
  <c r="H107" i="5"/>
  <c r="H106" i="5"/>
  <c r="H105" i="5"/>
  <c r="H104" i="5"/>
  <c r="H103" i="5"/>
  <c r="H102" i="5"/>
  <c r="H101" i="5"/>
  <c r="H100" i="5"/>
  <c r="H99" i="5"/>
  <c r="H98" i="5"/>
  <c r="H97" i="5"/>
  <c r="H96" i="5"/>
  <c r="H95" i="5"/>
  <c r="H94" i="5"/>
  <c r="H93" i="5"/>
  <c r="H92" i="5"/>
  <c r="H91" i="5"/>
  <c r="H90" i="5"/>
  <c r="H89" i="5"/>
  <c r="H88" i="5"/>
  <c r="H87" i="5"/>
  <c r="H86" i="5"/>
  <c r="H85" i="5"/>
  <c r="H84" i="5"/>
  <c r="H83" i="5"/>
  <c r="H82" i="5"/>
  <c r="H81" i="5"/>
  <c r="H80" i="5"/>
  <c r="H79" i="5"/>
  <c r="H78" i="5"/>
  <c r="H77" i="5"/>
  <c r="H76" i="5"/>
  <c r="H75" i="5"/>
  <c r="H74" i="5"/>
  <c r="H73" i="5"/>
  <c r="H72" i="5"/>
  <c r="H71" i="5"/>
  <c r="H70" i="5"/>
  <c r="H69" i="5"/>
  <c r="H68" i="5"/>
  <c r="H61" i="5"/>
  <c r="H60" i="5"/>
  <c r="H59" i="5"/>
  <c r="H58" i="5"/>
  <c r="H57" i="5"/>
  <c r="H24" i="5"/>
  <c r="H22" i="5"/>
  <c r="H18" i="5"/>
  <c r="G5" i="6"/>
  <c r="G4" i="6"/>
  <c r="G3" i="6"/>
  <c r="G2" i="6"/>
  <c r="G8" i="6"/>
  <c r="G7" i="6"/>
  <c r="S463" i="5"/>
  <c r="O463" i="5"/>
  <c r="E463" i="5"/>
  <c r="C463" i="5"/>
  <c r="A463" i="5"/>
  <c r="E2" i="6"/>
  <c r="E4" i="6"/>
  <c r="C152" i="1"/>
  <c r="E5" i="6"/>
  <c r="C3" i="6"/>
  <c r="C4" i="6"/>
  <c r="C5" i="6"/>
  <c r="C2" i="6"/>
  <c r="C153" i="1"/>
  <c r="E3" i="6"/>
  <c r="S451" i="5" l="1"/>
  <c r="O451" i="5"/>
  <c r="E451" i="5"/>
  <c r="C451" i="5"/>
  <c r="A451" i="5"/>
  <c r="S450" i="5"/>
  <c r="O450" i="5"/>
  <c r="E450" i="5"/>
  <c r="C450" i="5"/>
  <c r="A450" i="5"/>
  <c r="S449" i="5"/>
  <c r="O449" i="5"/>
  <c r="E449" i="5"/>
  <c r="C449" i="5"/>
  <c r="A449" i="5"/>
  <c r="S448" i="5"/>
  <c r="O448" i="5"/>
  <c r="E448" i="5"/>
  <c r="C448" i="5"/>
  <c r="A448" i="5"/>
  <c r="S447" i="5"/>
  <c r="O447" i="5"/>
  <c r="E447" i="5"/>
  <c r="C447" i="5"/>
  <c r="A447" i="5"/>
  <c r="S418" i="5"/>
  <c r="O418" i="5"/>
  <c r="E418" i="5"/>
  <c r="C418" i="5"/>
  <c r="A418" i="5"/>
  <c r="S417" i="5"/>
  <c r="O417" i="5"/>
  <c r="E417" i="5"/>
  <c r="C417" i="5"/>
  <c r="A417" i="5"/>
  <c r="S416" i="5"/>
  <c r="O416" i="5"/>
  <c r="E416" i="5"/>
  <c r="C416" i="5"/>
  <c r="A416" i="5"/>
  <c r="S415" i="5"/>
  <c r="O415" i="5"/>
  <c r="E415" i="5"/>
  <c r="C415" i="5"/>
  <c r="A415" i="5"/>
  <c r="S414" i="5"/>
  <c r="O414" i="5"/>
  <c r="E414" i="5"/>
  <c r="C414" i="5"/>
  <c r="A414" i="5"/>
  <c r="S413" i="5"/>
  <c r="O413" i="5"/>
  <c r="E413" i="5"/>
  <c r="C413" i="5"/>
  <c r="A413" i="5"/>
  <c r="O400" i="5"/>
  <c r="E400" i="5"/>
  <c r="C400" i="5"/>
  <c r="A400" i="5"/>
  <c r="O399" i="5"/>
  <c r="E399" i="5"/>
  <c r="C399" i="5"/>
  <c r="A399" i="5"/>
  <c r="O398" i="5"/>
  <c r="E398" i="5"/>
  <c r="C398" i="5"/>
  <c r="A398" i="5"/>
  <c r="O397" i="5"/>
  <c r="E397" i="5"/>
  <c r="C397" i="5"/>
  <c r="A397" i="5"/>
  <c r="O396" i="5"/>
  <c r="E396" i="5"/>
  <c r="C396" i="5"/>
  <c r="A396" i="5"/>
  <c r="S406" i="5"/>
  <c r="E406" i="5"/>
  <c r="C406" i="5"/>
  <c r="A406" i="5"/>
  <c r="S405" i="5"/>
  <c r="E405" i="5"/>
  <c r="C405" i="5"/>
  <c r="A405" i="5"/>
  <c r="S404" i="5"/>
  <c r="E404" i="5"/>
  <c r="C404" i="5"/>
  <c r="A404" i="5"/>
  <c r="O403" i="5"/>
  <c r="E403" i="5"/>
  <c r="C403" i="5"/>
  <c r="A403" i="5"/>
  <c r="O402" i="5"/>
  <c r="E402" i="5"/>
  <c r="C402" i="5"/>
  <c r="A402" i="5"/>
  <c r="O401" i="5"/>
  <c r="E401" i="5"/>
  <c r="C401" i="5"/>
  <c r="A401" i="5"/>
  <c r="S396" i="5"/>
  <c r="S397" i="5"/>
  <c r="S398" i="5"/>
  <c r="S400" i="5"/>
  <c r="S399" i="5"/>
  <c r="S402" i="5"/>
  <c r="C131" i="1"/>
  <c r="O405" i="5"/>
  <c r="C146" i="1"/>
  <c r="C136" i="1"/>
  <c r="C151" i="1"/>
  <c r="O404" i="5"/>
  <c r="C137" i="1"/>
  <c r="C129" i="1"/>
  <c r="C150" i="1"/>
  <c r="O406" i="5"/>
  <c r="S401" i="5"/>
  <c r="C130" i="1"/>
  <c r="S403" i="5"/>
  <c r="S17" i="5" l="1"/>
  <c r="O17" i="5"/>
  <c r="H17" i="5"/>
  <c r="E17" i="5"/>
  <c r="C17" i="5"/>
  <c r="A17" i="5"/>
  <c r="S446" i="5"/>
  <c r="S445" i="5"/>
  <c r="S444" i="5"/>
  <c r="S443" i="5"/>
  <c r="S442" i="5"/>
  <c r="S441" i="5"/>
  <c r="S440" i="5"/>
  <c r="S439" i="5"/>
  <c r="S438" i="5"/>
  <c r="S437" i="5"/>
  <c r="S435" i="5"/>
  <c r="S433" i="5"/>
  <c r="S432" i="5"/>
  <c r="S431" i="5"/>
  <c r="S430" i="5"/>
  <c r="S429" i="5"/>
  <c r="S423" i="5"/>
  <c r="S422" i="5"/>
  <c r="S421" i="5"/>
  <c r="S420" i="5"/>
  <c r="S419" i="5"/>
  <c r="S395" i="5"/>
  <c r="S394" i="5"/>
  <c r="S393" i="5"/>
  <c r="S392" i="5"/>
  <c r="S391" i="5"/>
  <c r="S385" i="5"/>
  <c r="S384" i="5"/>
  <c r="S383" i="5"/>
  <c r="S382" i="5"/>
  <c r="S381" i="5"/>
  <c r="S380" i="5"/>
  <c r="S379" i="5"/>
  <c r="S378" i="5"/>
  <c r="S377" i="5"/>
  <c r="S376" i="5"/>
  <c r="S375" i="5"/>
  <c r="S374" i="5"/>
  <c r="S373" i="5"/>
  <c r="S372" i="5"/>
  <c r="S371" i="5"/>
  <c r="S370" i="5"/>
  <c r="S369" i="5"/>
  <c r="S368" i="5"/>
  <c r="S367" i="5"/>
  <c r="S366" i="5"/>
  <c r="S365" i="5"/>
  <c r="S364" i="5"/>
  <c r="S363" i="5"/>
  <c r="S362" i="5"/>
  <c r="S361" i="5"/>
  <c r="S360" i="5"/>
  <c r="S359" i="5"/>
  <c r="S358" i="5"/>
  <c r="S355" i="5"/>
  <c r="S352" i="5"/>
  <c r="S351" i="5"/>
  <c r="S350" i="5"/>
  <c r="S347" i="5"/>
  <c r="S346" i="5"/>
  <c r="S345" i="5"/>
  <c r="S340" i="5"/>
  <c r="S339" i="5"/>
  <c r="S338" i="5"/>
  <c r="S337" i="5"/>
  <c r="S336" i="5"/>
  <c r="S335" i="5"/>
  <c r="S334" i="5"/>
  <c r="S333" i="5"/>
  <c r="S332" i="5"/>
  <c r="S331" i="5"/>
  <c r="S330" i="5"/>
  <c r="S329" i="5"/>
  <c r="S328" i="5"/>
  <c r="S327" i="5"/>
  <c r="S326" i="5"/>
  <c r="S325" i="5"/>
  <c r="S324" i="5"/>
  <c r="S323" i="5"/>
  <c r="S303" i="5"/>
  <c r="S302" i="5"/>
  <c r="S301" i="5"/>
  <c r="S300" i="5"/>
  <c r="S299" i="5"/>
  <c r="S293" i="5"/>
  <c r="S292" i="5"/>
  <c r="S291" i="5"/>
  <c r="S290" i="5"/>
  <c r="S289" i="5"/>
  <c r="S288" i="5"/>
  <c r="S287" i="5"/>
  <c r="S286" i="5"/>
  <c r="S285" i="5"/>
  <c r="S261" i="5"/>
  <c r="S260" i="5"/>
  <c r="S259" i="5"/>
  <c r="S258" i="5"/>
  <c r="S257" i="5"/>
  <c r="S256" i="5"/>
  <c r="S255" i="5"/>
  <c r="S254" i="5"/>
  <c r="S253" i="5"/>
  <c r="S252" i="5"/>
  <c r="S248" i="5"/>
  <c r="S247" i="5"/>
  <c r="S246" i="5"/>
  <c r="S242" i="5"/>
  <c r="S241" i="5"/>
  <c r="S240" i="5"/>
  <c r="S228" i="5"/>
  <c r="S192" i="5"/>
  <c r="S189" i="5"/>
  <c r="S188" i="5"/>
  <c r="S187" i="5"/>
  <c r="S186" i="5"/>
  <c r="S158" i="5"/>
  <c r="S157" i="5"/>
  <c r="S156" i="5"/>
  <c r="S155" i="5"/>
  <c r="S154" i="5"/>
  <c r="S153" i="5"/>
  <c r="S152" i="5"/>
  <c r="S151" i="5"/>
  <c r="S150" i="5"/>
  <c r="S149" i="5"/>
  <c r="S148" i="5"/>
  <c r="S147" i="5"/>
  <c r="S146" i="5"/>
  <c r="S145" i="5"/>
  <c r="S144" i="5"/>
  <c r="S143" i="5"/>
  <c r="S142" i="5"/>
  <c r="S141" i="5"/>
  <c r="S140" i="5"/>
  <c r="S139" i="5"/>
  <c r="S138" i="5"/>
  <c r="S137" i="5"/>
  <c r="S136" i="5"/>
  <c r="S135" i="5"/>
  <c r="S134" i="5"/>
  <c r="S133" i="5"/>
  <c r="S132" i="5"/>
  <c r="S131" i="5"/>
  <c r="S130" i="5"/>
  <c r="S129" i="5"/>
  <c r="S128" i="5"/>
  <c r="S127" i="5"/>
  <c r="S124" i="5"/>
  <c r="S121" i="5"/>
  <c r="S120" i="5"/>
  <c r="S119" i="5"/>
  <c r="S114" i="5"/>
  <c r="S113" i="5"/>
  <c r="S112" i="5"/>
  <c r="S111" i="5"/>
  <c r="S110" i="5"/>
  <c r="S107" i="5"/>
  <c r="S106" i="5"/>
  <c r="S105" i="5"/>
  <c r="S104" i="5"/>
  <c r="S103" i="5"/>
  <c r="S102" i="5"/>
  <c r="S101" i="5"/>
  <c r="S100" i="5"/>
  <c r="S99" i="5"/>
  <c r="S98" i="5"/>
  <c r="S97" i="5"/>
  <c r="S96" i="5"/>
  <c r="S95" i="5"/>
  <c r="S94" i="5"/>
  <c r="S93" i="5"/>
  <c r="S92" i="5"/>
  <c r="S91" i="5"/>
  <c r="S90" i="5"/>
  <c r="S89" i="5"/>
  <c r="S88" i="5"/>
  <c r="S87" i="5"/>
  <c r="S86" i="5"/>
  <c r="S85" i="5"/>
  <c r="S84" i="5"/>
  <c r="S83" i="5"/>
  <c r="S82" i="5"/>
  <c r="S81" i="5"/>
  <c r="S80" i="5"/>
  <c r="S79" i="5"/>
  <c r="S78" i="5"/>
  <c r="S77" i="5"/>
  <c r="S76" i="5"/>
  <c r="S75" i="5"/>
  <c r="S74" i="5"/>
  <c r="S73" i="5"/>
  <c r="S72" i="5"/>
  <c r="S71" i="5"/>
  <c r="S70" i="5"/>
  <c r="S69" i="5"/>
  <c r="S68" i="5"/>
  <c r="S61" i="5"/>
  <c r="S59" i="5"/>
  <c r="S58" i="5"/>
  <c r="S24" i="5"/>
  <c r="S22" i="5"/>
  <c r="O446" i="5"/>
  <c r="E446" i="5"/>
  <c r="C446" i="5"/>
  <c r="A446" i="5"/>
  <c r="O445" i="5"/>
  <c r="E445" i="5"/>
  <c r="C445" i="5"/>
  <c r="A445" i="5"/>
  <c r="O444" i="5"/>
  <c r="E444" i="5"/>
  <c r="C444" i="5"/>
  <c r="A444" i="5"/>
  <c r="O443" i="5"/>
  <c r="E443" i="5"/>
  <c r="C443" i="5"/>
  <c r="A443" i="5"/>
  <c r="O442" i="5"/>
  <c r="E442" i="5"/>
  <c r="C442" i="5"/>
  <c r="A442" i="5"/>
  <c r="E441" i="5"/>
  <c r="C441" i="5"/>
  <c r="A441" i="5"/>
  <c r="S271" i="5"/>
  <c r="S315" i="5"/>
  <c r="S316" i="5"/>
  <c r="S308" i="5"/>
  <c r="S317" i="5"/>
  <c r="S313" i="5"/>
  <c r="S262" i="5"/>
  <c r="S263" i="5"/>
  <c r="S306" i="5"/>
  <c r="S314" i="5"/>
  <c r="S272" i="5"/>
  <c r="S304" i="5"/>
  <c r="S305" i="5"/>
  <c r="S307" i="5"/>
  <c r="S284" i="5"/>
  <c r="S296" i="5"/>
  <c r="S318" i="5"/>
  <c r="S277" i="5"/>
  <c r="S282" i="5"/>
  <c r="S320" i="5"/>
  <c r="S294" i="5"/>
  <c r="S297" i="5"/>
  <c r="S389" i="5"/>
  <c r="S390" i="5"/>
  <c r="S281" i="5"/>
  <c r="S276" i="5"/>
  <c r="S278" i="5"/>
  <c r="S319" i="5"/>
  <c r="S321" i="5"/>
  <c r="S279" i="5"/>
  <c r="S298" i="5"/>
  <c r="S295" i="5"/>
  <c r="S280" i="5"/>
  <c r="S60" i="5"/>
  <c r="S387" i="5"/>
  <c r="S386" i="5"/>
  <c r="S283" i="5"/>
  <c r="S57" i="5"/>
  <c r="S322" i="5"/>
  <c r="S388" i="5"/>
  <c r="O440" i="5" l="1"/>
  <c r="E440" i="5"/>
  <c r="C440" i="5"/>
  <c r="A440" i="5"/>
  <c r="O439" i="5"/>
  <c r="E439" i="5"/>
  <c r="C439" i="5"/>
  <c r="A439" i="5"/>
  <c r="O438" i="5"/>
  <c r="E438" i="5"/>
  <c r="C438" i="5"/>
  <c r="A438" i="5"/>
  <c r="O437" i="5"/>
  <c r="E437" i="5"/>
  <c r="C437" i="5"/>
  <c r="A437" i="5"/>
  <c r="O435" i="5"/>
  <c r="E435" i="5"/>
  <c r="C435" i="5"/>
  <c r="A435" i="5"/>
  <c r="C140" i="1"/>
  <c r="C141" i="1"/>
  <c r="C144" i="1"/>
  <c r="C145" i="1"/>
  <c r="O385" i="5" l="1"/>
  <c r="E385" i="5"/>
  <c r="C385" i="5"/>
  <c r="A385" i="5"/>
  <c r="O384" i="5"/>
  <c r="E384" i="5"/>
  <c r="C384" i="5"/>
  <c r="A384" i="5"/>
  <c r="O383" i="5"/>
  <c r="E383" i="5"/>
  <c r="C383" i="5"/>
  <c r="A383" i="5"/>
  <c r="O371" i="5"/>
  <c r="E371" i="5"/>
  <c r="C371" i="5"/>
  <c r="A371" i="5"/>
  <c r="O370" i="5"/>
  <c r="E370" i="5"/>
  <c r="C370" i="5"/>
  <c r="A370" i="5"/>
  <c r="O369" i="5"/>
  <c r="E369" i="5"/>
  <c r="C369" i="5"/>
  <c r="A369" i="5"/>
  <c r="O380" i="5"/>
  <c r="E380" i="5"/>
  <c r="C380" i="5"/>
  <c r="A380" i="5"/>
  <c r="O379" i="5"/>
  <c r="E379" i="5"/>
  <c r="C379" i="5"/>
  <c r="A379" i="5"/>
  <c r="O378" i="5"/>
  <c r="E378" i="5"/>
  <c r="C378" i="5"/>
  <c r="A378" i="5"/>
  <c r="O377" i="5"/>
  <c r="E377" i="5"/>
  <c r="C377" i="5"/>
  <c r="A377" i="5"/>
  <c r="O352" i="5"/>
  <c r="E352" i="5"/>
  <c r="C352" i="5"/>
  <c r="A352" i="5"/>
  <c r="O433" i="5"/>
  <c r="E433" i="5"/>
  <c r="C433" i="5"/>
  <c r="A433" i="5"/>
  <c r="O432" i="5"/>
  <c r="E432" i="5"/>
  <c r="C432" i="5"/>
  <c r="A432" i="5"/>
  <c r="O431" i="5"/>
  <c r="E431" i="5"/>
  <c r="C431" i="5"/>
  <c r="A431" i="5"/>
  <c r="O430" i="5"/>
  <c r="E430" i="5"/>
  <c r="C430" i="5"/>
  <c r="A430" i="5"/>
  <c r="O429" i="5"/>
  <c r="E429" i="5"/>
  <c r="C429" i="5"/>
  <c r="A429" i="5"/>
  <c r="E423" i="5" l="1"/>
  <c r="C423" i="5"/>
  <c r="A423" i="5"/>
  <c r="E422" i="5"/>
  <c r="C422" i="5"/>
  <c r="A422" i="5"/>
  <c r="E421" i="5"/>
  <c r="C421" i="5"/>
  <c r="A421" i="5"/>
  <c r="E420" i="5"/>
  <c r="C420" i="5"/>
  <c r="A420" i="5"/>
  <c r="E419" i="5"/>
  <c r="C419" i="5"/>
  <c r="A419" i="5"/>
  <c r="E395" i="5"/>
  <c r="C395" i="5"/>
  <c r="A395" i="5"/>
  <c r="E394" i="5"/>
  <c r="C394" i="5"/>
  <c r="A394" i="5"/>
  <c r="E393" i="5"/>
  <c r="C393" i="5"/>
  <c r="A393" i="5"/>
  <c r="E392" i="5"/>
  <c r="C392" i="5"/>
  <c r="A392" i="5"/>
  <c r="E391" i="5"/>
  <c r="C391" i="5"/>
  <c r="A391" i="5"/>
  <c r="O390" i="5"/>
  <c r="E390" i="5"/>
  <c r="C390" i="5"/>
  <c r="A390" i="5"/>
  <c r="O389" i="5"/>
  <c r="E389" i="5"/>
  <c r="C389" i="5"/>
  <c r="A389" i="5"/>
  <c r="O388" i="5"/>
  <c r="E388" i="5"/>
  <c r="C388" i="5"/>
  <c r="A388" i="5"/>
  <c r="O387" i="5"/>
  <c r="E387" i="5"/>
  <c r="C387" i="5"/>
  <c r="A387" i="5"/>
  <c r="O386" i="5"/>
  <c r="E386" i="5"/>
  <c r="C386" i="5"/>
  <c r="A386" i="5"/>
  <c r="O382" i="5"/>
  <c r="E382" i="5"/>
  <c r="C382" i="5"/>
  <c r="A382" i="5"/>
  <c r="O381" i="5"/>
  <c r="E381" i="5"/>
  <c r="C381" i="5"/>
  <c r="A381" i="5"/>
  <c r="O376" i="5"/>
  <c r="E376" i="5"/>
  <c r="C376" i="5"/>
  <c r="A376" i="5"/>
  <c r="O375" i="5"/>
  <c r="E375" i="5"/>
  <c r="C375" i="5"/>
  <c r="A375" i="5"/>
  <c r="O374" i="5"/>
  <c r="E374" i="5"/>
  <c r="C374" i="5"/>
  <c r="A374" i="5"/>
  <c r="O373" i="5"/>
  <c r="E373" i="5"/>
  <c r="C373" i="5"/>
  <c r="A373" i="5"/>
  <c r="O372" i="5"/>
  <c r="E372" i="5"/>
  <c r="C372" i="5"/>
  <c r="A372" i="5"/>
  <c r="O368" i="5"/>
  <c r="E368" i="5"/>
  <c r="C368" i="5"/>
  <c r="A368" i="5"/>
  <c r="O367" i="5"/>
  <c r="E367" i="5"/>
  <c r="C367" i="5"/>
  <c r="A367" i="5"/>
  <c r="O366" i="5"/>
  <c r="E366" i="5"/>
  <c r="C366" i="5"/>
  <c r="A366" i="5"/>
  <c r="O365" i="5"/>
  <c r="E365" i="5"/>
  <c r="C365" i="5"/>
  <c r="A365" i="5"/>
  <c r="O364" i="5"/>
  <c r="E364" i="5"/>
  <c r="C364" i="5"/>
  <c r="A364" i="5"/>
  <c r="O363" i="5"/>
  <c r="E363" i="5"/>
  <c r="C363" i="5"/>
  <c r="A363" i="5"/>
  <c r="O362" i="5"/>
  <c r="E362" i="5"/>
  <c r="C362" i="5"/>
  <c r="A362" i="5"/>
  <c r="O361" i="5"/>
  <c r="E361" i="5"/>
  <c r="C361" i="5"/>
  <c r="A361" i="5"/>
  <c r="O360" i="5"/>
  <c r="E360" i="5"/>
  <c r="C360" i="5"/>
  <c r="A360" i="5"/>
  <c r="O359" i="5"/>
  <c r="E359" i="5"/>
  <c r="C359" i="5"/>
  <c r="A359" i="5"/>
  <c r="O358" i="5"/>
  <c r="E358" i="5"/>
  <c r="C358" i="5"/>
  <c r="A358" i="5"/>
  <c r="O355" i="5"/>
  <c r="E355" i="5"/>
  <c r="C355" i="5"/>
  <c r="A355" i="5"/>
  <c r="O351" i="5"/>
  <c r="E351" i="5"/>
  <c r="C351" i="5"/>
  <c r="A351" i="5"/>
  <c r="O350" i="5"/>
  <c r="E350" i="5"/>
  <c r="C350" i="5"/>
  <c r="A350" i="5"/>
  <c r="O347" i="5"/>
  <c r="E347" i="5"/>
  <c r="C347" i="5"/>
  <c r="A347" i="5"/>
  <c r="O346" i="5"/>
  <c r="E346" i="5"/>
  <c r="C346" i="5"/>
  <c r="A346" i="5"/>
  <c r="O345" i="5"/>
  <c r="E345" i="5"/>
  <c r="C345" i="5"/>
  <c r="A345" i="5"/>
  <c r="O340" i="5"/>
  <c r="E340" i="5"/>
  <c r="C340" i="5"/>
  <c r="A340" i="5"/>
  <c r="O339" i="5"/>
  <c r="E339" i="5"/>
  <c r="C339" i="5"/>
  <c r="A339" i="5"/>
  <c r="O338" i="5"/>
  <c r="E338" i="5"/>
  <c r="C338" i="5"/>
  <c r="A338" i="5"/>
  <c r="O337" i="5"/>
  <c r="E337" i="5"/>
  <c r="C337" i="5"/>
  <c r="A337" i="5"/>
  <c r="O336" i="5"/>
  <c r="E336" i="5"/>
  <c r="C336" i="5"/>
  <c r="A336" i="5"/>
  <c r="O335" i="5"/>
  <c r="E335" i="5"/>
  <c r="C335" i="5"/>
  <c r="A335" i="5"/>
  <c r="O334" i="5"/>
  <c r="E334" i="5"/>
  <c r="C334" i="5"/>
  <c r="A334" i="5"/>
  <c r="O333" i="5"/>
  <c r="E333" i="5"/>
  <c r="C333" i="5"/>
  <c r="A333" i="5"/>
  <c r="O332" i="5"/>
  <c r="E332" i="5"/>
  <c r="C332" i="5"/>
  <c r="A332" i="5"/>
  <c r="O331" i="5"/>
  <c r="E331" i="5"/>
  <c r="C331" i="5"/>
  <c r="A331" i="5"/>
  <c r="O330" i="5"/>
  <c r="E330" i="5"/>
  <c r="C330" i="5"/>
  <c r="A330" i="5"/>
  <c r="O329" i="5"/>
  <c r="E329" i="5"/>
  <c r="C329" i="5"/>
  <c r="A329" i="5"/>
  <c r="O328" i="5"/>
  <c r="E328" i="5"/>
  <c r="C328" i="5"/>
  <c r="A328" i="5"/>
  <c r="O423" i="5"/>
  <c r="O421" i="5"/>
  <c r="O419" i="5"/>
  <c r="O422" i="5"/>
  <c r="O420" i="5"/>
  <c r="O395" i="5"/>
  <c r="O393" i="5"/>
  <c r="O391" i="5"/>
  <c r="O392" i="5"/>
  <c r="O394" i="5"/>
  <c r="C119" i="1"/>
  <c r="C133" i="1"/>
  <c r="C125" i="1"/>
  <c r="C124" i="1"/>
  <c r="C128" i="1"/>
  <c r="C143" i="1"/>
  <c r="C123" i="1"/>
  <c r="C120" i="1"/>
  <c r="C126" i="1"/>
  <c r="C127" i="1"/>
  <c r="C132" i="1"/>
  <c r="C121" i="1"/>
  <c r="C142" i="1"/>
  <c r="C138" i="1"/>
  <c r="C122" i="1"/>
  <c r="O327" i="5" l="1"/>
  <c r="E327" i="5"/>
  <c r="C327" i="5"/>
  <c r="A327" i="5"/>
  <c r="O326" i="5"/>
  <c r="E326" i="5"/>
  <c r="C326" i="5"/>
  <c r="A326" i="5"/>
  <c r="O325" i="5"/>
  <c r="E325" i="5"/>
  <c r="C325" i="5"/>
  <c r="A325" i="5"/>
  <c r="O324" i="5"/>
  <c r="E324" i="5"/>
  <c r="C324" i="5"/>
  <c r="A324" i="5"/>
  <c r="O323" i="5"/>
  <c r="E323" i="5"/>
  <c r="C323" i="5"/>
  <c r="A323" i="5"/>
  <c r="O322" i="5"/>
  <c r="E322" i="5"/>
  <c r="C322" i="5"/>
  <c r="A322" i="5"/>
  <c r="O321" i="5"/>
  <c r="E321" i="5"/>
  <c r="C321" i="5"/>
  <c r="A321" i="5"/>
  <c r="O320" i="5"/>
  <c r="E320" i="5"/>
  <c r="C320" i="5"/>
  <c r="A320" i="5"/>
  <c r="O319" i="5"/>
  <c r="E319" i="5"/>
  <c r="C319" i="5"/>
  <c r="A319" i="5"/>
  <c r="O318" i="5"/>
  <c r="E318" i="5"/>
  <c r="C318" i="5"/>
  <c r="A318" i="5"/>
  <c r="O317" i="5"/>
  <c r="E317" i="5"/>
  <c r="C317" i="5"/>
  <c r="A317" i="5"/>
  <c r="O316" i="5"/>
  <c r="E316" i="5"/>
  <c r="C316" i="5"/>
  <c r="A316" i="5"/>
  <c r="O315" i="5"/>
  <c r="E315" i="5"/>
  <c r="C315" i="5"/>
  <c r="A315" i="5"/>
  <c r="O314" i="5"/>
  <c r="E314" i="5"/>
  <c r="C314" i="5"/>
  <c r="A314" i="5"/>
  <c r="O313" i="5"/>
  <c r="E313" i="5"/>
  <c r="C313" i="5"/>
  <c r="A313" i="5"/>
  <c r="C308" i="5"/>
  <c r="C307" i="5"/>
  <c r="C306" i="5"/>
  <c r="C305" i="5"/>
  <c r="C304" i="5"/>
  <c r="C303" i="5"/>
  <c r="C302" i="5"/>
  <c r="C301" i="5"/>
  <c r="C300" i="5"/>
  <c r="C299" i="5"/>
  <c r="C298" i="5"/>
  <c r="C297" i="5"/>
  <c r="C296" i="5"/>
  <c r="C295" i="5"/>
  <c r="C294" i="5"/>
  <c r="C293" i="5"/>
  <c r="C292" i="5"/>
  <c r="C291" i="5"/>
  <c r="C290" i="5"/>
  <c r="C289" i="5"/>
  <c r="C288" i="5"/>
  <c r="C287" i="5"/>
  <c r="C286" i="5"/>
  <c r="C285" i="5"/>
  <c r="C284" i="5"/>
  <c r="C283" i="5"/>
  <c r="C282" i="5"/>
  <c r="C281" i="5"/>
  <c r="C280" i="5"/>
  <c r="C279" i="5"/>
  <c r="C278" i="5"/>
  <c r="C277" i="5"/>
  <c r="C276" i="5"/>
  <c r="C272" i="5"/>
  <c r="C271" i="5"/>
  <c r="C263" i="5"/>
  <c r="C262" i="5"/>
  <c r="C117" i="1"/>
  <c r="C116" i="1"/>
  <c r="C118" i="1"/>
  <c r="E308" i="5" l="1"/>
  <c r="A308" i="5"/>
  <c r="E307" i="5"/>
  <c r="A307" i="5"/>
  <c r="E306" i="5"/>
  <c r="A306" i="5"/>
  <c r="E305" i="5"/>
  <c r="A305" i="5"/>
  <c r="E304" i="5"/>
  <c r="A304" i="5"/>
  <c r="A303" i="5"/>
  <c r="E303" i="5"/>
  <c r="O308" i="5"/>
  <c r="O306" i="5"/>
  <c r="O304" i="5"/>
  <c r="O305" i="5"/>
  <c r="O307" i="5"/>
  <c r="E302" i="5"/>
  <c r="A302" i="5"/>
  <c r="E301" i="5"/>
  <c r="A301" i="5"/>
  <c r="O298" i="5"/>
  <c r="E298" i="5"/>
  <c r="A298" i="5"/>
  <c r="O297" i="5"/>
  <c r="E297" i="5"/>
  <c r="A297" i="5"/>
  <c r="O296" i="5"/>
  <c r="E296" i="5"/>
  <c r="A296" i="5"/>
  <c r="E293" i="5"/>
  <c r="A293" i="5"/>
  <c r="E292" i="5"/>
  <c r="A292" i="5"/>
  <c r="E291" i="5"/>
  <c r="A291" i="5"/>
  <c r="E290" i="5"/>
  <c r="A290" i="5"/>
  <c r="E289" i="5"/>
  <c r="A289" i="5"/>
  <c r="E288" i="5"/>
  <c r="A288" i="5"/>
  <c r="E287" i="5"/>
  <c r="A287" i="5"/>
  <c r="O284" i="5"/>
  <c r="E284" i="5"/>
  <c r="A284" i="5"/>
  <c r="O283" i="5"/>
  <c r="E283" i="5"/>
  <c r="A283" i="5"/>
  <c r="O282" i="5"/>
  <c r="E282" i="5"/>
  <c r="A282" i="5"/>
  <c r="O281" i="5"/>
  <c r="E281" i="5"/>
  <c r="A281" i="5"/>
  <c r="O280" i="5"/>
  <c r="E280" i="5"/>
  <c r="A280" i="5"/>
  <c r="O279" i="5"/>
  <c r="E279" i="5"/>
  <c r="A279" i="5"/>
  <c r="O278" i="5"/>
  <c r="E278" i="5"/>
  <c r="A278" i="5"/>
  <c r="O194" i="5"/>
  <c r="O193" i="5"/>
  <c r="O192" i="5"/>
  <c r="O191" i="5"/>
  <c r="O190" i="5"/>
  <c r="O189" i="5"/>
  <c r="O188" i="5"/>
  <c r="O187" i="5"/>
  <c r="O186" i="5"/>
  <c r="O158" i="5"/>
  <c r="O157" i="5"/>
  <c r="O156" i="5"/>
  <c r="O155" i="5"/>
  <c r="O154" i="5"/>
  <c r="O153" i="5"/>
  <c r="O152" i="5"/>
  <c r="O151" i="5"/>
  <c r="O150" i="5"/>
  <c r="O295" i="5"/>
  <c r="O294" i="5"/>
  <c r="O277" i="5"/>
  <c r="O276" i="5"/>
  <c r="O272" i="5"/>
  <c r="O271" i="5"/>
  <c r="O263" i="5"/>
  <c r="E300" i="5"/>
  <c r="A300" i="5"/>
  <c r="E299" i="5"/>
  <c r="A299" i="5"/>
  <c r="E295" i="5"/>
  <c r="A295" i="5"/>
  <c r="E294" i="5"/>
  <c r="A294" i="5"/>
  <c r="E286" i="5"/>
  <c r="A286" i="5"/>
  <c r="E285" i="5"/>
  <c r="A285" i="5"/>
  <c r="E277" i="5"/>
  <c r="A277" i="5"/>
  <c r="E276" i="5"/>
  <c r="A276" i="5"/>
  <c r="O292" i="5"/>
  <c r="O302" i="5"/>
  <c r="O288" i="5"/>
  <c r="O293" i="5"/>
  <c r="C115" i="1"/>
  <c r="O287" i="5"/>
  <c r="O303" i="5"/>
  <c r="O290" i="5"/>
  <c r="O289" i="5"/>
  <c r="O286" i="5"/>
  <c r="O291" i="5"/>
  <c r="O301" i="5"/>
  <c r="O299" i="5"/>
  <c r="O300" i="5"/>
  <c r="O285" i="5"/>
  <c r="E272" i="5" l="1"/>
  <c r="A272" i="5"/>
  <c r="E271" i="5"/>
  <c r="A271" i="5"/>
  <c r="E263" i="5"/>
  <c r="A263" i="5"/>
  <c r="O262" i="5"/>
  <c r="O261" i="5"/>
  <c r="E262" i="5"/>
  <c r="C261" i="5"/>
  <c r="A262" i="5"/>
  <c r="C113" i="1"/>
  <c r="C114" i="1"/>
  <c r="C110" i="1"/>
  <c r="C111" i="1"/>
  <c r="C112" i="1"/>
  <c r="E194" i="5" l="1"/>
  <c r="C194" i="5"/>
  <c r="A194" i="5"/>
  <c r="E193" i="5"/>
  <c r="C193" i="5"/>
  <c r="A193" i="5"/>
  <c r="E192" i="5"/>
  <c r="C192" i="5"/>
  <c r="A192" i="5"/>
  <c r="E191" i="5"/>
  <c r="C191" i="5"/>
  <c r="A191" i="5"/>
  <c r="E190" i="5"/>
  <c r="C190" i="5"/>
  <c r="A190" i="5"/>
  <c r="E158" i="5"/>
  <c r="C158" i="5"/>
  <c r="A158" i="5"/>
  <c r="E157" i="5"/>
  <c r="C157" i="5"/>
  <c r="A157" i="5"/>
  <c r="E156" i="5"/>
  <c r="C156" i="5"/>
  <c r="A156" i="5"/>
  <c r="E155" i="5"/>
  <c r="C155" i="5"/>
  <c r="A155" i="5"/>
  <c r="E154" i="5"/>
  <c r="C154" i="5"/>
  <c r="A154" i="5"/>
  <c r="E189" i="5"/>
  <c r="E188" i="5"/>
  <c r="E187" i="5"/>
  <c r="E186" i="5"/>
  <c r="E153" i="5"/>
  <c r="E152" i="5"/>
  <c r="E151" i="5"/>
  <c r="E150" i="5"/>
  <c r="C189" i="5"/>
  <c r="C188" i="5"/>
  <c r="C187" i="5"/>
  <c r="C186" i="5"/>
  <c r="C153" i="5"/>
  <c r="C152" i="5"/>
  <c r="C151" i="5"/>
  <c r="C150" i="5"/>
  <c r="A152" i="5"/>
  <c r="A153" i="5"/>
  <c r="A187" i="5"/>
  <c r="A189" i="5"/>
  <c r="A188" i="5"/>
  <c r="A186" i="5"/>
  <c r="A151" i="5"/>
  <c r="A150" i="5"/>
  <c r="E88" i="5"/>
  <c r="C88" i="5"/>
  <c r="A88" i="5"/>
  <c r="E87" i="5"/>
  <c r="C87" i="5"/>
  <c r="A87" i="5"/>
  <c r="C109" i="1"/>
  <c r="C89" i="1"/>
  <c r="C85" i="1"/>
  <c r="O87" i="5"/>
  <c r="O88" i="5"/>
  <c r="S18" i="5" l="1"/>
  <c r="S3" i="5"/>
  <c r="O260" i="5"/>
  <c r="O259" i="5"/>
  <c r="O258" i="5"/>
  <c r="O257" i="5"/>
  <c r="O256" i="5"/>
  <c r="O255" i="5"/>
  <c r="O254" i="5"/>
  <c r="O253" i="5"/>
  <c r="O252" i="5"/>
  <c r="O251" i="5"/>
  <c r="O250" i="5"/>
  <c r="O249" i="5"/>
  <c r="O248" i="5"/>
  <c r="O247" i="5"/>
  <c r="O246" i="5"/>
  <c r="O240" i="5"/>
  <c r="O234" i="5"/>
  <c r="O228" i="5"/>
  <c r="O61" i="5"/>
  <c r="O60" i="5"/>
  <c r="O59" i="5"/>
  <c r="O58" i="5"/>
  <c r="O57" i="5"/>
  <c r="O24" i="5"/>
  <c r="O22" i="5"/>
  <c r="O18" i="5"/>
  <c r="O3" i="5"/>
  <c r="O141" i="5"/>
  <c r="C73" i="1"/>
  <c r="C102" i="1"/>
  <c r="O107" i="5"/>
  <c r="O104" i="5"/>
  <c r="C95" i="1"/>
  <c r="C57" i="1"/>
  <c r="O77" i="5"/>
  <c r="O79" i="5"/>
  <c r="O95" i="5"/>
  <c r="C75" i="1"/>
  <c r="O148" i="5"/>
  <c r="O91" i="5"/>
  <c r="O100" i="5"/>
  <c r="O105" i="5"/>
  <c r="C74" i="1"/>
  <c r="O89" i="5"/>
  <c r="C67" i="1"/>
  <c r="O114" i="5"/>
  <c r="O127" i="5"/>
  <c r="O78" i="5"/>
  <c r="C21" i="1"/>
  <c r="C59" i="1"/>
  <c r="O147" i="5"/>
  <c r="C71" i="1"/>
  <c r="O82" i="5"/>
  <c r="C68" i="1"/>
  <c r="O93" i="5"/>
  <c r="C82" i="1"/>
  <c r="O149" i="5"/>
  <c r="O136" i="5"/>
  <c r="O81" i="5"/>
  <c r="O133" i="5"/>
  <c r="O140" i="5"/>
  <c r="O124" i="5"/>
  <c r="O130" i="5"/>
  <c r="O120" i="5"/>
  <c r="O129" i="5"/>
  <c r="C99" i="1"/>
  <c r="O92" i="5"/>
  <c r="O73" i="5"/>
  <c r="O143" i="5"/>
  <c r="O68" i="5"/>
  <c r="C72" i="1"/>
  <c r="C103" i="1"/>
  <c r="C101" i="1"/>
  <c r="O80" i="5"/>
  <c r="O121" i="5"/>
  <c r="C69" i="1"/>
  <c r="C58" i="1"/>
  <c r="O94" i="5"/>
  <c r="O113" i="5"/>
  <c r="O84" i="5"/>
  <c r="O101" i="5"/>
  <c r="C106" i="1"/>
  <c r="O128" i="5"/>
  <c r="O70" i="5"/>
  <c r="O139" i="5"/>
  <c r="C108" i="1"/>
  <c r="O74" i="5"/>
  <c r="O134" i="5"/>
  <c r="O86" i="5"/>
  <c r="C83" i="1"/>
  <c r="O99" i="5"/>
  <c r="C105" i="1"/>
  <c r="O145" i="5"/>
  <c r="C56" i="1"/>
  <c r="O90" i="5"/>
  <c r="O97" i="5"/>
  <c r="O75" i="5"/>
  <c r="O110" i="5"/>
  <c r="O85" i="5"/>
  <c r="O135" i="5"/>
  <c r="O98" i="5"/>
  <c r="O132" i="5"/>
  <c r="O112" i="5"/>
  <c r="C60" i="1"/>
  <c r="O83" i="5"/>
  <c r="O69" i="5"/>
  <c r="C107" i="1"/>
  <c r="C84" i="1"/>
  <c r="O103" i="5"/>
  <c r="O131" i="5"/>
  <c r="O119" i="5"/>
  <c r="O102" i="5"/>
  <c r="O96" i="5"/>
  <c r="C97" i="1"/>
  <c r="O76" i="5"/>
  <c r="O146" i="5"/>
  <c r="O106" i="5"/>
  <c r="O144" i="5"/>
  <c r="O142" i="5"/>
  <c r="O138" i="5"/>
  <c r="C23" i="1"/>
  <c r="O111" i="5"/>
  <c r="C104" i="1"/>
  <c r="O71" i="5"/>
  <c r="O137" i="5"/>
  <c r="C70" i="1"/>
  <c r="Q2" i="5" l="1"/>
  <c r="M2" i="5"/>
  <c r="E6" i="6"/>
  <c r="C6" i="6"/>
  <c r="O72" i="5"/>
  <c r="E261" i="5" l="1"/>
  <c r="A261" i="5"/>
  <c r="E260" i="5"/>
  <c r="C260" i="5"/>
  <c r="A260" i="5"/>
  <c r="E259" i="5"/>
  <c r="C259" i="5"/>
  <c r="A259" i="5"/>
  <c r="E258" i="5"/>
  <c r="C258" i="5"/>
  <c r="A258" i="5"/>
  <c r="E257" i="5"/>
  <c r="C257" i="5"/>
  <c r="A257" i="5"/>
  <c r="E256" i="5"/>
  <c r="C256" i="5"/>
  <c r="A256" i="5"/>
  <c r="E255" i="5"/>
  <c r="C255" i="5"/>
  <c r="A255" i="5"/>
  <c r="E254" i="5"/>
  <c r="C254" i="5"/>
  <c r="A254" i="5"/>
  <c r="E253" i="5"/>
  <c r="C253" i="5"/>
  <c r="A253" i="5"/>
  <c r="E252" i="5"/>
  <c r="C252" i="5"/>
  <c r="A252" i="5"/>
  <c r="E251" i="5"/>
  <c r="C251" i="5"/>
  <c r="A251" i="5"/>
  <c r="E250" i="5"/>
  <c r="C250" i="5"/>
  <c r="A250" i="5"/>
  <c r="E249" i="5"/>
  <c r="C249" i="5"/>
  <c r="A249" i="5"/>
  <c r="E248" i="5"/>
  <c r="C248" i="5"/>
  <c r="A248" i="5"/>
  <c r="E247" i="5"/>
  <c r="C247" i="5"/>
  <c r="A247" i="5"/>
  <c r="E246" i="5"/>
  <c r="C246" i="5"/>
  <c r="A246" i="5"/>
  <c r="E240" i="5"/>
  <c r="C240" i="5"/>
  <c r="A240" i="5"/>
  <c r="E234" i="5"/>
  <c r="C234" i="5"/>
  <c r="A234" i="5"/>
  <c r="E228" i="5"/>
  <c r="C228" i="5"/>
  <c r="A228" i="5"/>
  <c r="E7" i="6"/>
  <c r="C8" i="6"/>
  <c r="E8" i="6"/>
  <c r="C7" i="6"/>
  <c r="F2" i="5" l="1"/>
  <c r="I2" i="5"/>
  <c r="J2" i="5"/>
  <c r="K2" i="5"/>
  <c r="L2" i="5"/>
  <c r="O2" i="5"/>
  <c r="N2" i="5" s="1"/>
  <c r="A3" i="5"/>
  <c r="C3" i="5"/>
  <c r="E3" i="5"/>
  <c r="H3" i="5"/>
  <c r="A18" i="5"/>
  <c r="C18" i="5"/>
  <c r="E18" i="5"/>
  <c r="A22" i="5"/>
  <c r="C22" i="5"/>
  <c r="E22" i="5"/>
  <c r="A24" i="5"/>
  <c r="C24" i="5"/>
  <c r="E24" i="5"/>
  <c r="A57" i="5"/>
  <c r="C57" i="5"/>
  <c r="E57" i="5"/>
  <c r="A58" i="5"/>
  <c r="C58" i="5"/>
  <c r="E58" i="5"/>
  <c r="A59" i="5"/>
  <c r="C59" i="5"/>
  <c r="E59" i="5"/>
  <c r="A60" i="5"/>
  <c r="C60" i="5"/>
  <c r="E60" i="5"/>
  <c r="A61" i="5"/>
  <c r="C61" i="5"/>
  <c r="E61" i="5"/>
  <c r="A68" i="5"/>
  <c r="C68" i="5"/>
  <c r="E68" i="5"/>
  <c r="A69" i="5"/>
  <c r="C69" i="5"/>
  <c r="E69" i="5"/>
  <c r="A70" i="5"/>
  <c r="C70" i="5"/>
  <c r="E70" i="5"/>
  <c r="A71" i="5"/>
  <c r="C71" i="5"/>
  <c r="E71" i="5"/>
  <c r="A72" i="5"/>
  <c r="C72" i="5"/>
  <c r="E72" i="5"/>
  <c r="A73" i="5"/>
  <c r="C73" i="5"/>
  <c r="E73" i="5"/>
  <c r="A74" i="5"/>
  <c r="C74" i="5"/>
  <c r="E74" i="5"/>
  <c r="A75" i="5"/>
  <c r="C75" i="5"/>
  <c r="E75" i="5"/>
  <c r="A76" i="5"/>
  <c r="C76" i="5"/>
  <c r="E76" i="5"/>
  <c r="A77" i="5"/>
  <c r="C77" i="5"/>
  <c r="E77" i="5"/>
  <c r="A78" i="5"/>
  <c r="C78" i="5"/>
  <c r="E78" i="5"/>
  <c r="A79" i="5"/>
  <c r="C79" i="5"/>
  <c r="E79" i="5"/>
  <c r="A80" i="5"/>
  <c r="C80" i="5"/>
  <c r="E80" i="5"/>
  <c r="A81" i="5"/>
  <c r="C81" i="5"/>
  <c r="E81" i="5"/>
  <c r="A82" i="5"/>
  <c r="C82" i="5"/>
  <c r="E82" i="5"/>
  <c r="A83" i="5"/>
  <c r="C83" i="5"/>
  <c r="E83" i="5"/>
  <c r="A84" i="5"/>
  <c r="C84" i="5"/>
  <c r="E84" i="5"/>
  <c r="A85" i="5"/>
  <c r="C85" i="5"/>
  <c r="E85" i="5"/>
  <c r="A86" i="5"/>
  <c r="C86" i="5"/>
  <c r="E86" i="5"/>
  <c r="A89" i="5"/>
  <c r="C89" i="5"/>
  <c r="E89" i="5"/>
  <c r="A90" i="5"/>
  <c r="C90" i="5"/>
  <c r="E90" i="5"/>
  <c r="A91" i="5"/>
  <c r="C91" i="5"/>
  <c r="E91" i="5"/>
  <c r="A92" i="5"/>
  <c r="C92" i="5"/>
  <c r="E92" i="5"/>
  <c r="A93" i="5"/>
  <c r="C93" i="5"/>
  <c r="E93" i="5"/>
  <c r="A94" i="5"/>
  <c r="C94" i="5"/>
  <c r="E94" i="5"/>
  <c r="A95" i="5"/>
  <c r="C95" i="5"/>
  <c r="E95" i="5"/>
  <c r="A96" i="5"/>
  <c r="C96" i="5"/>
  <c r="E96" i="5"/>
  <c r="A97" i="5"/>
  <c r="C97" i="5"/>
  <c r="E97" i="5"/>
  <c r="A98" i="5"/>
  <c r="C98" i="5"/>
  <c r="E98" i="5"/>
  <c r="A99" i="5"/>
  <c r="C99" i="5"/>
  <c r="E99" i="5"/>
  <c r="A100" i="5"/>
  <c r="C100" i="5"/>
  <c r="E100" i="5"/>
  <c r="A101" i="5"/>
  <c r="C101" i="5"/>
  <c r="E101" i="5"/>
  <c r="A102" i="5"/>
  <c r="C102" i="5"/>
  <c r="E102" i="5"/>
  <c r="A103" i="5"/>
  <c r="C103" i="5"/>
  <c r="E103" i="5"/>
  <c r="A104" i="5"/>
  <c r="C104" i="5"/>
  <c r="E104" i="5"/>
  <c r="A105" i="5"/>
  <c r="C105" i="5"/>
  <c r="E105" i="5"/>
  <c r="A106" i="5"/>
  <c r="C106" i="5"/>
  <c r="E106" i="5"/>
  <c r="A107" i="5"/>
  <c r="C107" i="5"/>
  <c r="E107" i="5"/>
  <c r="A110" i="5"/>
  <c r="C110" i="5"/>
  <c r="E110" i="5"/>
  <c r="A111" i="5"/>
  <c r="C111" i="5"/>
  <c r="E111" i="5"/>
  <c r="A112" i="5"/>
  <c r="C112" i="5"/>
  <c r="E112" i="5"/>
  <c r="A113" i="5"/>
  <c r="C113" i="5"/>
  <c r="E113" i="5"/>
  <c r="A114" i="5"/>
  <c r="C114" i="5"/>
  <c r="E114" i="5"/>
  <c r="A119" i="5"/>
  <c r="C119" i="5"/>
  <c r="E119" i="5"/>
  <c r="A120" i="5"/>
  <c r="C120" i="5"/>
  <c r="E120" i="5"/>
  <c r="A121" i="5"/>
  <c r="C121" i="5"/>
  <c r="E121" i="5"/>
  <c r="A124" i="5"/>
  <c r="C124" i="5"/>
  <c r="E124" i="5"/>
  <c r="A127" i="5"/>
  <c r="C127" i="5"/>
  <c r="E127" i="5"/>
  <c r="A128" i="5"/>
  <c r="C128" i="5"/>
  <c r="E128" i="5"/>
  <c r="A129" i="5"/>
  <c r="C129" i="5"/>
  <c r="E129" i="5"/>
  <c r="A130" i="5"/>
  <c r="C130" i="5"/>
  <c r="E130" i="5"/>
  <c r="A131" i="5"/>
  <c r="C131" i="5"/>
  <c r="E131" i="5"/>
  <c r="A132" i="5"/>
  <c r="C132" i="5"/>
  <c r="E132" i="5"/>
  <c r="A133" i="5"/>
  <c r="C133" i="5"/>
  <c r="E133" i="5"/>
  <c r="A134" i="5"/>
  <c r="C134" i="5"/>
  <c r="E134" i="5"/>
  <c r="A135" i="5"/>
  <c r="C135" i="5"/>
  <c r="E135" i="5"/>
  <c r="A136" i="5"/>
  <c r="C136" i="5"/>
  <c r="E136" i="5"/>
  <c r="A137" i="5"/>
  <c r="C137" i="5"/>
  <c r="E137" i="5"/>
  <c r="A138" i="5"/>
  <c r="C138" i="5"/>
  <c r="E138" i="5"/>
  <c r="A139" i="5"/>
  <c r="C139" i="5"/>
  <c r="E139" i="5"/>
  <c r="A140" i="5"/>
  <c r="C140" i="5"/>
  <c r="E140" i="5"/>
  <c r="A141" i="5"/>
  <c r="C141" i="5"/>
  <c r="E141" i="5"/>
  <c r="A142" i="5"/>
  <c r="C142" i="5"/>
  <c r="E142" i="5"/>
  <c r="A143" i="5"/>
  <c r="C143" i="5"/>
  <c r="E143" i="5"/>
  <c r="A144" i="5"/>
  <c r="C144" i="5"/>
  <c r="E144" i="5"/>
  <c r="A145" i="5"/>
  <c r="C145" i="5"/>
  <c r="E145" i="5"/>
  <c r="A146" i="5"/>
  <c r="C146" i="5"/>
  <c r="E146" i="5"/>
  <c r="A147" i="5"/>
  <c r="C147" i="5"/>
  <c r="E147" i="5"/>
  <c r="A148" i="5"/>
  <c r="C148" i="5"/>
  <c r="E148" i="5"/>
  <c r="E149" i="5" l="1"/>
  <c r="C149" i="5"/>
  <c r="A149" i="5"/>
  <c r="W2" i="5" l="1"/>
  <c r="V2" i="5"/>
  <c r="U2" i="5"/>
  <c r="T2" i="5"/>
  <c r="S2" i="5"/>
  <c r="R2" i="5" s="1"/>
  <c r="P2" i="5" l="1"/>
  <c r="G6" i="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75B4ECA3-35AF-43AA-8930-3EF0106911FF}">
      <text>
        <r>
          <rPr>
            <sz val="9"/>
            <color indexed="81"/>
            <rFont val="돋움"/>
            <family val="3"/>
            <charset val="129"/>
          </rPr>
          <t>스킬레벨과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대</t>
        </r>
        <r>
          <rPr>
            <sz val="9"/>
            <color indexed="81"/>
            <rFont val="Tahoma"/>
            <family val="2"/>
          </rPr>
          <t xml:space="preserve">1 </t>
        </r>
        <r>
          <rPr>
            <sz val="9"/>
            <color indexed="81"/>
            <rFont val="돋움"/>
            <family val="3"/>
            <charset val="129"/>
          </rPr>
          <t>매칭이면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그렇지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F4" authorId="0" shapeId="0" xr:uid="{6DC87CEE-1ED1-4425-8187-689023E0F43F}">
      <text>
        <r>
          <rPr>
            <sz val="9"/>
            <color indexed="81"/>
            <rFont val="돋움"/>
            <family val="3"/>
            <charset val="129"/>
          </rPr>
          <t>어펙터아이디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 xml:space="preserve">
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생성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솔로로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레벨업하면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
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소멸한다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결국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공버프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우선시해도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
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
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620FA1F7-CD7F-4F88-9B1D-5C88C1BD6CC5}">
      <text>
        <r>
          <rPr>
            <sz val="9"/>
            <color indexed="81"/>
            <rFont val="돋움"/>
            <family val="3"/>
            <charset val="129"/>
          </rPr>
          <t>컨티뉴어스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액터상태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겹침가능이고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생성하고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생성된다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묶음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지정해주면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I4" authorId="0" shapeId="0" xr:uid="{3DCCC041-A7A9-4839-B725-990D72DC5551}">
      <text>
        <r>
          <rPr>
            <sz val="9"/>
            <color indexed="81"/>
            <rFont val="Tahoma"/>
            <family val="2"/>
          </rPr>
          <t xml:space="preserve">compareType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</text>
    </comment>
  </commentList>
</comments>
</file>

<file path=xl/sharedStrings.xml><?xml version="1.0" encoding="utf-8"?>
<sst xmlns="http://schemas.openxmlformats.org/spreadsheetml/2006/main" count="1462" uniqueCount="598">
  <si>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</si>
  <si>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</si>
  <si>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</si>
  <si>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</si>
  <si>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</si>
  <si>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</si>
  <si>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</si>
  <si>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</si>
  <si>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</si>
  <si>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  <phoneticPr fontId="1" type="noConversion"/>
  </si>
  <si>
    <t>affectorId</t>
    <phoneticPr fontId="1" type="noConversion"/>
  </si>
  <si>
    <t>affectorId_Verify</t>
    <phoneticPr fontId="1" type="noConversion"/>
  </si>
  <si>
    <t>value</t>
    <phoneticPr fontId="1" type="noConversion"/>
  </si>
  <si>
    <t>BaseDamage</t>
    <phoneticPr fontId="1" type="noConversion"/>
  </si>
  <si>
    <t>id|String</t>
    <phoneticPr fontId="1" type="noConversion"/>
  </si>
  <si>
    <t>conditionId|Int</t>
    <phoneticPr fontId="1" type="noConversion"/>
  </si>
  <si>
    <t>AttackerHp&lt;=10Percent</t>
    <phoneticPr fontId="1" type="noConversion"/>
  </si>
  <si>
    <t>AttackerHp&lt;=20Percent</t>
    <phoneticPr fontId="1" type="noConversion"/>
  </si>
  <si>
    <t>AttackerHp&lt;=30Percent</t>
    <phoneticPr fontId="1" type="noConversion"/>
  </si>
  <si>
    <t>skillLevel2AffectorLevel|String</t>
    <phoneticPr fontId="1" type="noConversion"/>
  </si>
  <si>
    <t>DotDamage</t>
  </si>
  <si>
    <t>ChangeActorStatus</t>
  </si>
  <si>
    <t>DropItem</t>
  </si>
  <si>
    <t>ChangeAction</t>
  </si>
  <si>
    <t>AddForce</t>
  </si>
  <si>
    <t>BaseDamage</t>
  </si>
  <si>
    <t>AddActorState</t>
  </si>
  <si>
    <t>affectorValueId|String</t>
    <phoneticPr fontId="1" type="noConversion"/>
  </si>
  <si>
    <t>level|Int</t>
    <phoneticPr fontId="1" type="noConversion"/>
  </si>
  <si>
    <t>NormalAttack01</t>
    <phoneticPr fontId="1" type="noConversion"/>
  </si>
  <si>
    <t>value|String</t>
    <phoneticPr fontId="1" type="noConversion"/>
  </si>
  <si>
    <t>compareType|Int</t>
    <phoneticPr fontId="1" type="noConversion"/>
  </si>
  <si>
    <t>&lt;</t>
    <phoneticPr fontId="1" type="noConversion"/>
  </si>
  <si>
    <t>&gt;</t>
    <phoneticPr fontId="1" type="noConversion"/>
  </si>
  <si>
    <t>&lt;=</t>
    <phoneticPr fontId="1" type="noConversion"/>
  </si>
  <si>
    <t>&gt;=</t>
    <phoneticPr fontId="1" type="noConversion"/>
  </si>
  <si>
    <t>conditionValueId|String!</t>
    <phoneticPr fontId="1" type="noConversion"/>
  </si>
  <si>
    <t>공격자의 고유 게이지의 퍼센트가</t>
    <phoneticPr fontId="1" type="noConversion"/>
  </si>
  <si>
    <t>공격자와 피격자와의 거리가</t>
    <phoneticPr fontId="1" type="noConversion"/>
  </si>
  <si>
    <t>공격자의 Hp 비율이</t>
    <phoneticPr fontId="1" type="noConversion"/>
  </si>
  <si>
    <t>피격자의 HP 비율이</t>
    <phoneticPr fontId="1" type="noConversion"/>
  </si>
  <si>
    <t>지속성가능여부</t>
    <phoneticPr fontId="1" type="noConversion"/>
  </si>
  <si>
    <t>actorStateId|String</t>
    <phoneticPr fontId="1" type="noConversion"/>
  </si>
  <si>
    <t>condition</t>
    <phoneticPr fontId="1" type="noConversion"/>
  </si>
  <si>
    <t>condition_Verify</t>
    <phoneticPr fontId="1" type="noConversion"/>
  </si>
  <si>
    <t>공격자의 Hp 비율이</t>
  </si>
  <si>
    <t>compareType</t>
    <phoneticPr fontId="1" type="noConversion"/>
  </si>
  <si>
    <t>affectId참고</t>
    <phoneticPr fontId="1" type="noConversion"/>
  </si>
  <si>
    <t>compareType_Verify</t>
    <phoneticPr fontId="1" type="noConversion"/>
  </si>
  <si>
    <t>&lt;=</t>
  </si>
  <si>
    <t>value액터상태검증</t>
    <phoneticPr fontId="1" type="noConversion"/>
  </si>
  <si>
    <t>continuousAffectorId검증</t>
    <phoneticPr fontId="1" type="noConversion"/>
  </si>
  <si>
    <t>어펙터설명참고</t>
    <phoneticPr fontId="1" type="noConversion"/>
  </si>
  <si>
    <t>컨디션밸류4개검증</t>
    <phoneticPr fontId="1" type="noConversion"/>
  </si>
  <si>
    <t>CannotAction</t>
  </si>
  <si>
    <t>CannotMove</t>
  </si>
  <si>
    <t>DefaultContainer</t>
  </si>
  <si>
    <t>Heal</t>
  </si>
  <si>
    <t>AddAffectorHitObject</t>
  </si>
  <si>
    <t>affectorId</t>
    <phoneticPr fontId="1" type="noConversion"/>
  </si>
  <si>
    <t>다단히트 시
연속 대미지</t>
    <phoneticPr fontId="1" type="noConversion"/>
  </si>
  <si>
    <t>단일 대미지 배율</t>
    <phoneticPr fontId="1" type="noConversion"/>
  </si>
  <si>
    <t>지속시간
무제한은 -1</t>
    <phoneticPr fontId="1" type="noConversion"/>
  </si>
  <si>
    <t>드랍할 프리팹</t>
    <phoneticPr fontId="1" type="noConversion"/>
  </si>
  <si>
    <t>액션을 변경</t>
    <phoneticPr fontId="1" type="noConversion"/>
  </si>
  <si>
    <t>힘을 줘서 밀어낸다</t>
    <phoneticPr fontId="1" type="noConversion"/>
  </si>
  <si>
    <t>기본 대미지 계산식</t>
    <phoneticPr fontId="1" type="noConversion"/>
  </si>
  <si>
    <t>도트형 대미지 계산식</t>
    <phoneticPr fontId="1" type="noConversion"/>
  </si>
  <si>
    <t>액터상태를 유발</t>
    <phoneticPr fontId="1" type="noConversion"/>
  </si>
  <si>
    <t>1: 다단히트</t>
    <phoneticPr fontId="1" type="noConversion"/>
  </si>
  <si>
    <t>자신HP의
퍼센트량</t>
    <phoneticPr fontId="1" type="noConversion"/>
  </si>
  <si>
    <t>액터스탯 변경</t>
    <phoneticPr fontId="1" type="noConversion"/>
  </si>
  <si>
    <t>아이템을 드랍하게 함</t>
    <phoneticPr fontId="1" type="noConversion"/>
  </si>
  <si>
    <t>액션 불가</t>
    <phoneticPr fontId="1" type="noConversion"/>
  </si>
  <si>
    <t>이동 불가</t>
    <phoneticPr fontId="1" type="noConversion"/>
  </si>
  <si>
    <t>껍질만 있는 컨테이너
틱 중에 딱히 하는 일이 없는
지속 어펙터에 사용</t>
    <phoneticPr fontId="1" type="noConversion"/>
  </si>
  <si>
    <t>회복</t>
    <phoneticPr fontId="1" type="noConversion"/>
  </si>
  <si>
    <t>iValue3|Int</t>
    <phoneticPr fontId="1" type="noConversion"/>
  </si>
  <si>
    <t>sValue3|String</t>
    <phoneticPr fontId="1" type="noConversion"/>
  </si>
  <si>
    <t>액터상태아이디</t>
    <phoneticPr fontId="1" type="noConversion"/>
  </si>
  <si>
    <t>continuousAffectorValueId|String!</t>
    <phoneticPr fontId="1" type="noConversion"/>
  </si>
  <si>
    <t>공격자가 액터상태 보유</t>
    <phoneticPr fontId="1" type="noConversion"/>
  </si>
  <si>
    <t>피격자가 액터상태 보유</t>
    <phoneticPr fontId="1" type="noConversion"/>
  </si>
  <si>
    <t>공격자가 어펙터밸류(컨티뉴어스) 보유</t>
    <phoneticPr fontId="1" type="noConversion"/>
  </si>
  <si>
    <t>피격자가 어펙터밸류(컨티뉴어스) 보유</t>
    <phoneticPr fontId="1" type="noConversion"/>
  </si>
  <si>
    <t>공격자의 필살게이지 현재량 퍼센트가</t>
    <phoneticPr fontId="1" type="noConversion"/>
  </si>
  <si>
    <t>기획설명</t>
    <phoneticPr fontId="1" type="noConversion"/>
  </si>
  <si>
    <t>어펙터밸류4개검증</t>
    <phoneticPr fontId="1" type="noConversion"/>
  </si>
  <si>
    <t>지속횟수</t>
    <phoneticPr fontId="1" type="noConversion"/>
  </si>
  <si>
    <t>CallAffectorValue</t>
    <phoneticPr fontId="1" type="noConversion"/>
  </si>
  <si>
    <t>특정 어펙터를 호출함</t>
    <phoneticPr fontId="1" type="noConversion"/>
  </si>
  <si>
    <t>1: 대미지 처리 후 온킬 여부</t>
    <phoneticPr fontId="1" type="noConversion"/>
  </si>
  <si>
    <t>1: 대미지 처리 후 온다이 여부</t>
    <phoneticPr fontId="1" type="noConversion"/>
  </si>
  <si>
    <t>3.HP&lt;= 수치</t>
    <phoneticPr fontId="1" type="noConversion"/>
  </si>
  <si>
    <t>CallAffectorValue</t>
  </si>
  <si>
    <t>온킬 시 불려질
어펙터밸류 아이디들</t>
    <phoneticPr fontId="1" type="noConversion"/>
  </si>
  <si>
    <t>Invincible</t>
    <phoneticPr fontId="1" type="noConversion"/>
  </si>
  <si>
    <t>루프 지속 이펙트</t>
    <phoneticPr fontId="1" type="noConversion"/>
  </si>
  <si>
    <t>sValue4|String</t>
    <phoneticPr fontId="1" type="noConversion"/>
  </si>
  <si>
    <t>틱당 이펙트</t>
    <phoneticPr fontId="1" type="noConversion"/>
  </si>
  <si>
    <t>CountBarrier</t>
    <phoneticPr fontId="1" type="noConversion"/>
  </si>
  <si>
    <t>1: 회피무시</t>
    <phoneticPr fontId="1" type="noConversion"/>
  </si>
  <si>
    <t>추가 피격 이벤트 이펙트</t>
    <phoneticPr fontId="1" type="noConversion"/>
  </si>
  <si>
    <t>루프 지속 및
피격 변경 이펙트</t>
    <phoneticPr fontId="1" type="noConversion"/>
  </si>
  <si>
    <t>피격받아 종료할 지속횟수</t>
    <phoneticPr fontId="1" type="noConversion"/>
  </si>
  <si>
    <t>평타 히트오브젝트에
특정 어펙터밸류를 부여함</t>
    <phoneticPr fontId="1" type="noConversion"/>
  </si>
  <si>
    <t>InvincibleTortoise</t>
  </si>
  <si>
    <t>InvincibleTortoise</t>
    <phoneticPr fontId="1" type="noConversion"/>
  </si>
  <si>
    <t>CallInvincibleTortoise</t>
    <phoneticPr fontId="1" type="noConversion"/>
  </si>
  <si>
    <t>GuardStart</t>
    <phoneticPr fontId="1" type="noConversion"/>
  </si>
  <si>
    <t>GuardEnd</t>
    <phoneticPr fontId="1" type="noConversion"/>
  </si>
  <si>
    <t>idForVlookup|String</t>
    <phoneticPr fontId="1" type="noConversion"/>
  </si>
  <si>
    <t>affectorValueId검증</t>
    <phoneticPr fontId="1" type="noConversion"/>
  </si>
  <si>
    <t>CountBarrier</t>
  </si>
  <si>
    <t>CountBarrier5Times</t>
    <phoneticPr fontId="1" type="noConversion"/>
  </si>
  <si>
    <t>CountBarrier5Times</t>
    <phoneticPr fontId="1" type="noConversion"/>
  </si>
  <si>
    <t>Effect29_D</t>
    <phoneticPr fontId="1" type="noConversion"/>
  </si>
  <si>
    <t>BurrowNinjaAssassin</t>
    <phoneticPr fontId="1" type="noConversion"/>
  </si>
  <si>
    <t>NormalAttackKeepSeries</t>
    <phoneticPr fontId="1" type="noConversion"/>
  </si>
  <si>
    <t>NormalAttackBigBatSuccubus</t>
    <phoneticPr fontId="1" type="noConversion"/>
  </si>
  <si>
    <t>CallBurrowNinjaAssassin</t>
    <phoneticPr fontId="1" type="noConversion"/>
  </si>
  <si>
    <t>닌자어쌔신 전용 컨티뉴어스 버로우 어펙터</t>
    <phoneticPr fontId="1" type="noConversion"/>
  </si>
  <si>
    <t>버로우 시
공격횟수</t>
    <phoneticPr fontId="1" type="noConversion"/>
  </si>
  <si>
    <t>버로우 공격의 어택 딜레이</t>
    <phoneticPr fontId="1" type="noConversion"/>
  </si>
  <si>
    <t>버로우 공격 전 최초 대기</t>
    <phoneticPr fontId="1" type="noConversion"/>
  </si>
  <si>
    <t>버로우 공격 후 최종 대기</t>
    <phoneticPr fontId="1" type="noConversion"/>
  </si>
  <si>
    <t>버로우 공격의 StateName</t>
    <phoneticPr fontId="1" type="noConversion"/>
  </si>
  <si>
    <t>히트 시 시작되는 StateName</t>
    <phoneticPr fontId="1" type="noConversion"/>
  </si>
  <si>
    <t>끝날 때 복구하는 StateName</t>
    <phoneticPr fontId="1" type="noConversion"/>
  </si>
  <si>
    <t>버로우 스크롤 오브젝트</t>
    <phoneticPr fontId="1" type="noConversion"/>
  </si>
  <si>
    <t>BurrowStart</t>
    <phoneticPr fontId="1" type="noConversion"/>
  </si>
  <si>
    <t>BurrowEnd</t>
    <phoneticPr fontId="1" type="noConversion"/>
  </si>
  <si>
    <t>BurrowScrollObject</t>
    <phoneticPr fontId="1" type="noConversion"/>
  </si>
  <si>
    <t>BurrowAttack</t>
    <phoneticPr fontId="1" type="noConversion"/>
  </si>
  <si>
    <t>NormalAttackBei</t>
    <phoneticPr fontId="1" type="noConversion"/>
  </si>
  <si>
    <t>NormalAttackBei</t>
    <phoneticPr fontId="1" type="noConversion"/>
  </si>
  <si>
    <t>Burrow</t>
    <phoneticPr fontId="1" type="noConversion"/>
  </si>
  <si>
    <t>Burrow</t>
    <phoneticPr fontId="1" type="noConversion"/>
  </si>
  <si>
    <t>IgnoreEvadeVisual</t>
    <phoneticPr fontId="1" type="noConversion"/>
  </si>
  <si>
    <t>상대회피 무시 연출용 어펙터</t>
    <phoneticPr fontId="1" type="noConversion"/>
  </si>
  <si>
    <t>어택 상태 시작부터 확률 올리는 시간</t>
    <phoneticPr fontId="1" type="noConversion"/>
  </si>
  <si>
    <t>얼티메이트 상태 시작부터 확률 올리는 시간</t>
    <phoneticPr fontId="1" type="noConversion"/>
  </si>
  <si>
    <t>변경할 수치</t>
    <phoneticPr fontId="1" type="noConversion"/>
  </si>
  <si>
    <t>iValue1</t>
    <phoneticPr fontId="1" type="noConversion"/>
  </si>
  <si>
    <t>iValue1오버라이딩</t>
    <phoneticPr fontId="1" type="noConversion"/>
  </si>
  <si>
    <t>iValue1_Verify</t>
    <phoneticPr fontId="1" type="noConversion"/>
  </si>
  <si>
    <t>MaxHp</t>
  </si>
  <si>
    <t>Attack</t>
  </si>
  <si>
    <t>AttackDelay</t>
  </si>
  <si>
    <t>AttackSpeedAddRate</t>
  </si>
  <si>
    <t>EvadeRate</t>
  </si>
  <si>
    <t>MoveSpeed</t>
  </si>
  <si>
    <t>MaxSp</t>
  </si>
  <si>
    <t>SpGainAddRate</t>
  </si>
  <si>
    <t>CriticalRate</t>
  </si>
  <si>
    <t>CriticalDamageAddRate</t>
  </si>
  <si>
    <t>MoveSpeedAddRate</t>
  </si>
  <si>
    <t>NormalMonsterDamageIncreaseAddRate</t>
  </si>
  <si>
    <t>NormalMonsterDamageDecreaseAddRate</t>
  </si>
  <si>
    <t>BossMonsterDamageIncreaseAddRate</t>
  </si>
  <si>
    <t>BossMonsterDamageDecreaseAddRate</t>
  </si>
  <si>
    <t>PowerSourceHealAddRate</t>
  </si>
  <si>
    <t>SwapHealAddRate</t>
  </si>
  <si>
    <t>MaxHpAddRate</t>
  </si>
  <si>
    <t>AttackAddRate</t>
  </si>
  <si>
    <t>스탯타입
인자 좌측참고</t>
    <phoneticPr fontId="1" type="noConversion"/>
  </si>
  <si>
    <t>DropAdjust</t>
  </si>
  <si>
    <t>DropAdjust</t>
    <phoneticPr fontId="1" type="noConversion"/>
  </si>
  <si>
    <t>드랍 아이템 조정</t>
    <phoneticPr fontId="1" type="noConversion"/>
  </si>
  <si>
    <t>Invincible</t>
  </si>
  <si>
    <t>Burrow</t>
  </si>
  <si>
    <t>IgnoreEvadeVisual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</si>
  <si>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</si>
  <si>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</si>
  <si>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</si>
  <si>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</si>
  <si>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</si>
  <si>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</si>
  <si>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</si>
  <si>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</si>
  <si>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</si>
  <si>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</si>
  <si>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</si>
  <si>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RicochetHitObject</t>
  </si>
  <si>
    <t>리코셰 추가횟수</t>
    <phoneticPr fontId="1" type="noConversion"/>
  </si>
  <si>
    <t>MonsterThroughHitObject</t>
  </si>
  <si>
    <t>BounceWallQuadHitObject</t>
  </si>
  <si>
    <t>ParallelHitObject</t>
  </si>
  <si>
    <t>DiagonalNwayGenerator</t>
  </si>
  <si>
    <t>LeftRightNwayGenerator</t>
  </si>
  <si>
    <t>BackNwayGenerator</t>
  </si>
  <si>
    <t>RepeatHitObject</t>
  </si>
  <si>
    <t>몹관통 추가횟수</t>
    <phoneticPr fontId="1" type="noConversion"/>
  </si>
  <si>
    <t>벽튕 추가횟수</t>
    <phoneticPr fontId="1" type="noConversion"/>
  </si>
  <si>
    <t>전방 추가개수</t>
    <phoneticPr fontId="1" type="noConversion"/>
  </si>
  <si>
    <t>대각쌍 추가개수</t>
    <phoneticPr fontId="1" type="noConversion"/>
  </si>
  <si>
    <t>좌우쌍 추가개수</t>
    <phoneticPr fontId="1" type="noConversion"/>
  </si>
  <si>
    <t>후방 추가개수</t>
    <phoneticPr fontId="1" type="noConversion"/>
  </si>
  <si>
    <t>반복샷 추가횟수</t>
    <phoneticPr fontId="1" type="noConversion"/>
  </si>
  <si>
    <t>평타에 관통 기능을 부여함</t>
    <phoneticPr fontId="1" type="noConversion"/>
  </si>
  <si>
    <t>평타에 리코셰 기능을 부여함</t>
    <phoneticPr fontId="1" type="noConversion"/>
  </si>
  <si>
    <t>평타에 벽튕 기능을 부여함</t>
    <phoneticPr fontId="1" type="noConversion"/>
  </si>
  <si>
    <t>평타에 전방 기능을 부여함</t>
    <phoneticPr fontId="1" type="noConversion"/>
  </si>
  <si>
    <t>평타에 좌우쌍 기능을 부여함</t>
    <phoneticPr fontId="1" type="noConversion"/>
  </si>
  <si>
    <t>평타에 후방 기능을 부여함</t>
    <phoneticPr fontId="1" type="noConversion"/>
  </si>
  <si>
    <t>평타에 대각쌍 기능을 부여함</t>
    <phoneticPr fontId="1" type="noConversion"/>
  </si>
  <si>
    <t>평타에 반복 기능을 부여함</t>
    <phoneticPr fontId="1" type="noConversion"/>
  </si>
  <si>
    <t>공통 샷간 거리
각 개체 액션툴의 값은 오버라이딩</t>
    <phoneticPr fontId="1" type="noConversion"/>
  </si>
  <si>
    <t>공통 샷간 시간
각 개체 액션툴의 값은 오버라이딩</t>
    <phoneticPr fontId="1" type="noConversion"/>
  </si>
  <si>
    <t>ReduceDamage</t>
    <phoneticPr fontId="1" type="noConversion"/>
  </si>
  <si>
    <t>value</t>
    <phoneticPr fontId="1" type="noConversion"/>
  </si>
  <si>
    <t>!=</t>
    <phoneticPr fontId="1" type="noConversion"/>
  </si>
  <si>
    <t>==</t>
    <phoneticPr fontId="1" type="noConversion"/>
  </si>
  <si>
    <t>대미지 비례 힐 비율</t>
    <phoneticPr fontId="1" type="noConversion"/>
  </si>
  <si>
    <t>1: 온스타트맵(캐릭전용)
2: 온다이
3: HP&lt;=
4: 온대미지
5: 온히트
6: 온킬</t>
    <phoneticPr fontId="1" type="noConversion"/>
  </si>
  <si>
    <t>iValue3</t>
    <phoneticPr fontId="1" type="noConversion"/>
  </si>
  <si>
    <t>iValue3오버라이딩</t>
    <phoneticPr fontId="1" type="noConversion"/>
  </si>
  <si>
    <t>value</t>
  </si>
  <si>
    <t>iValue3_Verify</t>
    <phoneticPr fontId="1" type="noConversion"/>
  </si>
  <si>
    <t>OnStartStage</t>
    <phoneticPr fontId="1" type="noConversion"/>
  </si>
  <si>
    <t>OnDie</t>
    <phoneticPr fontId="1" type="noConversion"/>
  </si>
  <si>
    <t>HpRate</t>
    <phoneticPr fontId="1" type="noConversion"/>
  </si>
  <si>
    <t>OnDamage</t>
    <phoneticPr fontId="1" type="noConversion"/>
  </si>
  <si>
    <t>OnHit</t>
    <phoneticPr fontId="1" type="noConversion"/>
  </si>
  <si>
    <t>OnKill</t>
    <phoneticPr fontId="1" type="noConversion"/>
  </si>
  <si>
    <t>OnDamage</t>
  </si>
  <si>
    <t>HealOverTime</t>
  </si>
  <si>
    <t>HealOverTime</t>
    <phoneticPr fontId="1" type="noConversion"/>
  </si>
  <si>
    <t>틱. 최초 쉬었다가 발동</t>
    <phoneticPr fontId="1" type="noConversion"/>
  </si>
  <si>
    <t>ReflectDamage</t>
  </si>
  <si>
    <t>AddAttackByHp</t>
  </si>
  <si>
    <t>AddCriticalDamageByTargetHp</t>
  </si>
  <si>
    <t>InstantDeath</t>
  </si>
  <si>
    <t>피격자 MaxHP 비례 힐 비율</t>
    <phoneticPr fontId="1" type="noConversion"/>
  </si>
  <si>
    <t>리젠 힐</t>
    <phoneticPr fontId="1" type="noConversion"/>
  </si>
  <si>
    <t>베이스 대미지 어펙터에서 피격 시마다 대미지를 베이스로 하여 적용</t>
    <phoneticPr fontId="1" type="noConversion"/>
  </si>
  <si>
    <t>반사 배율</t>
    <phoneticPr fontId="1" type="noConversion"/>
  </si>
  <si>
    <t>Hp가 낮아질수록 공격력 상승</t>
    <phoneticPr fontId="1" type="noConversion"/>
  </si>
  <si>
    <t>공격력 상향 배율</t>
    <phoneticPr fontId="1" type="noConversion"/>
  </si>
  <si>
    <t>타겟의 Hp가 낮아질수록 크리대미지 상승</t>
    <phoneticPr fontId="1" type="noConversion"/>
  </si>
  <si>
    <t>크리 대미지 상향 배율</t>
    <phoneticPr fontId="1" type="noConversion"/>
  </si>
  <si>
    <t>ImmortalWill</t>
  </si>
  <si>
    <t>SlowHitObjectSpeed</t>
  </si>
  <si>
    <t>적의 발사체의 속도가 느려짐
(캐릭전용)</t>
    <phoneticPr fontId="1" type="noConversion"/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</si>
  <si>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</si>
  <si>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</si>
  <si>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</si>
  <si>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</si>
  <si>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</si>
  <si>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</si>
  <si>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</si>
  <si>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</si>
  <si>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</si>
  <si>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</si>
  <si>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</si>
  <si>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</si>
  <si>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LP_Atk</t>
    <phoneticPr fontId="1" type="noConversion"/>
  </si>
  <si>
    <t>LP_AtkBetter</t>
    <phoneticPr fontId="1" type="noConversion"/>
  </si>
  <si>
    <t>LP_AtkBest</t>
    <phoneticPr fontId="1" type="noConversion"/>
  </si>
  <si>
    <t>LP_AtkSpeed</t>
    <phoneticPr fontId="1" type="noConversion"/>
  </si>
  <si>
    <t>LP_AtkSpeedBetter</t>
    <phoneticPr fontId="1" type="noConversion"/>
  </si>
  <si>
    <t>LP_AtkSpeedBest</t>
    <phoneticPr fontId="1" type="noConversion"/>
  </si>
  <si>
    <t>LP_Crit</t>
    <phoneticPr fontId="1" type="noConversion"/>
  </si>
  <si>
    <t>LP_CritBetter</t>
    <phoneticPr fontId="1" type="noConversion"/>
  </si>
  <si>
    <t>LP_CritBest</t>
    <phoneticPr fontId="1" type="noConversion"/>
  </si>
  <si>
    <t>LP_MaxHp</t>
    <phoneticPr fontId="1" type="noConversion"/>
  </si>
  <si>
    <t>LP_MaxHpBetter</t>
    <phoneticPr fontId="1" type="noConversion"/>
  </si>
  <si>
    <t>LP_MaxHpBest</t>
    <phoneticPr fontId="1" type="noConversion"/>
  </si>
  <si>
    <t>LP_ReduceDmgProjectile</t>
  </si>
  <si>
    <t>LP_ReduceDmgClose</t>
  </si>
  <si>
    <t>ReduceDamage</t>
  </si>
  <si>
    <t>LP_HealOnKill</t>
  </si>
  <si>
    <t>LP_HealOnKillBetter</t>
    <phoneticPr fontId="1" type="noConversion"/>
  </si>
  <si>
    <t>즉사로 죽인다
HP가 최대일 때만 적용한다
즉사 텍스트가 뜬다
돈다이 시그널 중에는 작동 안 함
보스에게는 작동 안 함</t>
    <phoneticPr fontId="1" type="noConversion"/>
  </si>
  <si>
    <t>상대의 HP의 특정 지점에서 상태이상을 발생시키는 히트오브젝트를 부여함</t>
    <phoneticPr fontId="1" type="noConversion"/>
  </si>
  <si>
    <t>CertainHpHitObject</t>
  </si>
  <si>
    <t>AttackWeightHitObject</t>
  </si>
  <si>
    <t>골드 획득량 증가
합산한다</t>
    <phoneticPr fontId="1" type="noConversion"/>
  </si>
  <si>
    <t>아이템 드랍 확률 증가
합산한다</t>
    <phoneticPr fontId="1" type="noConversion"/>
  </si>
  <si>
    <t>하트 드랍 확률 증가
합산한다</t>
    <phoneticPr fontId="1" type="noConversion"/>
  </si>
  <si>
    <t>어펙터를 콜할 확률</t>
    <phoneticPr fontId="1" type="noConversion"/>
  </si>
  <si>
    <t>어펙터밸류아이디들
레벨이 전달된다</t>
    <phoneticPr fontId="1" type="noConversion"/>
  </si>
  <si>
    <t>어펙터밸류아이디
레벨이 전달된다</t>
    <phoneticPr fontId="1" type="noConversion"/>
  </si>
  <si>
    <t>횟수 보호막을 입는다
상태이상 무적</t>
    <phoneticPr fontId="1" type="noConversion"/>
  </si>
  <si>
    <t>거북이 전용 컨티뉴어스 무적 어펙터
인빈시블을 호출함</t>
    <phoneticPr fontId="1" type="noConversion"/>
  </si>
  <si>
    <t>무적이 된다
상태이상 무적</t>
    <phoneticPr fontId="1" type="noConversion"/>
  </si>
  <si>
    <t>Teleported</t>
  </si>
  <si>
    <t>Teleported</t>
    <phoneticPr fontId="1" type="noConversion"/>
  </si>
  <si>
    <t>되돌아 올 때 이펙트</t>
    <phoneticPr fontId="1" type="noConversion"/>
  </si>
  <si>
    <t>전이 갈 때 이펙트</t>
    <phoneticPr fontId="1" type="noConversion"/>
  </si>
  <si>
    <t>발사체 대미지 경감 배수</t>
    <phoneticPr fontId="1" type="noConversion"/>
  </si>
  <si>
    <t>충돌 대미지 경감 배수</t>
    <phoneticPr fontId="1" type="noConversion"/>
  </si>
  <si>
    <t>LP_AtkSpeedUpOnEncounter</t>
  </si>
  <si>
    <t>LP_AtkSpeedUpOnEncounterBetter</t>
    <phoneticPr fontId="1" type="noConversion"/>
  </si>
  <si>
    <t>LP_AtkSpeedUpOnEncounter_Spd</t>
    <phoneticPr fontId="1" type="noConversion"/>
  </si>
  <si>
    <t>LP_AtkSpeedUpOnEncounterBetter_Spd</t>
  </si>
  <si>
    <t>LP_AtkSpeedUpOnEncounterBetter_Spd</t>
    <phoneticPr fontId="1" type="noConversion"/>
  </si>
  <si>
    <t>LP_AtkSpeedUpOnEncounter</t>
    <phoneticPr fontId="1" type="noConversion"/>
  </si>
  <si>
    <t>OnStartStage</t>
  </si>
  <si>
    <t>LP_AtkSpeedUpOnEncounter_Spd</t>
    <phoneticPr fontId="1" type="noConversion"/>
  </si>
  <si>
    <t>LP_VampireOnAttack</t>
  </si>
  <si>
    <t>LP_VampireOnAttackBetter</t>
    <phoneticPr fontId="1" type="noConversion"/>
  </si>
  <si>
    <t>LP_RecoverOnAttacked</t>
  </si>
  <si>
    <t>LP_RecoverOnAttacked_Heal</t>
    <phoneticPr fontId="1" type="noConversion"/>
  </si>
  <si>
    <t>LP_ReflectOnAttacked</t>
  </si>
  <si>
    <t>LP_ReflectOnAttackedBetter</t>
  </si>
  <si>
    <t>LP_ReflectOnAttacked</t>
    <phoneticPr fontId="1" type="noConversion"/>
  </si>
  <si>
    <t>LP_ReflectOnAttackedBetter</t>
    <phoneticPr fontId="1" type="noConversion"/>
  </si>
  <si>
    <t>LP_AtkUpOnLowerHp</t>
  </si>
  <si>
    <t>LP_AtkUpOnLowerHpBetter</t>
  </si>
  <si>
    <t>LP_CritDmgUpOnLowerHp</t>
  </si>
  <si>
    <t>LP_CritDmgUpOnLowerHpBetter</t>
    <phoneticPr fontId="1" type="noConversion"/>
  </si>
  <si>
    <t>LP_InstantKill</t>
  </si>
  <si>
    <t>LP_InstantKillBetter</t>
  </si>
  <si>
    <t>LP_InstantKillBetter</t>
    <phoneticPr fontId="1" type="noConversion"/>
  </si>
  <si>
    <t>LP_ImmortalWill</t>
  </si>
  <si>
    <t>LP_ImmortalWillBetter</t>
  </si>
  <si>
    <t>LP_MoveSpeedUpOnAttacked</t>
  </si>
  <si>
    <t>LP_MoveSpeedUpOnAttacked_Move</t>
  </si>
  <si>
    <t>LP_MoveSpeedUpOnAttacked_Move</t>
    <phoneticPr fontId="1" type="noConversion"/>
  </si>
  <si>
    <t>LP_SlowHitObject</t>
  </si>
  <si>
    <t>느려지는 배율</t>
    <phoneticPr fontId="1" type="noConversion"/>
  </si>
  <si>
    <t>LP_Hold</t>
  </si>
  <si>
    <t>LP_Hold_CannotMove</t>
  </si>
  <si>
    <t>LP_Hold_CannotMove</t>
    <phoneticPr fontId="1" type="noConversion"/>
  </si>
  <si>
    <t>버로우, 돈다이인 적에게 면역일지 유무</t>
    <phoneticPr fontId="1" type="noConversion"/>
  </si>
  <si>
    <t>즉사 배수
합쳐진다</t>
    <phoneticPr fontId="1" type="noConversion"/>
  </si>
  <si>
    <t>생존 배수
합쳐진다</t>
    <phoneticPr fontId="1" type="noConversion"/>
  </si>
  <si>
    <t>CollisionDamage</t>
    <phoneticPr fontId="1" type="noConversion"/>
  </si>
  <si>
    <t>TeleportingHitObject</t>
    <phoneticPr fontId="1" type="noConversion"/>
  </si>
  <si>
    <t>텔레포티드 어펙터밸류아이디
레벨이 전달된다</t>
    <phoneticPr fontId="1" type="noConversion"/>
  </si>
  <si>
    <t>LP_Paralyze</t>
  </si>
  <si>
    <t>LP_Paralyze_CannotAction</t>
  </si>
  <si>
    <t>LP_Paralyze_CannotAction</t>
    <phoneticPr fontId="1" type="noConversion"/>
  </si>
  <si>
    <t>HP 특정 지점 리스트
오름차순으로 적는다
잔몹용</t>
    <phoneticPr fontId="1" type="noConversion"/>
  </si>
  <si>
    <t>HP 특정 지점 리스트
오름차순으로 적는다
보스용</t>
    <phoneticPr fontId="1" type="noConversion"/>
  </si>
  <si>
    <t>전이제한 잔몹 HP 배율 이보다 클 때만 발동된다</t>
    <phoneticPr fontId="1" type="noConversion"/>
  </si>
  <si>
    <t>전이제한 보스 HP 배율 이보다 클 때만 발동된다</t>
    <phoneticPr fontId="1" type="noConversion"/>
  </si>
  <si>
    <t>0.4, 0.7, 0.9</t>
    <phoneticPr fontId="1" type="noConversion"/>
  </si>
  <si>
    <t>0.19, 0.36, 0.51, 0.64, 0.75, 0.84, 0.91, 0.96</t>
    <phoneticPr fontId="1" type="noConversion"/>
  </si>
  <si>
    <t>CreateHitObject</t>
  </si>
  <si>
    <t>CreateHitObject</t>
    <phoneticPr fontId="1" type="noConversion"/>
  </si>
  <si>
    <t>캐릭터 액션에 연결되지 않은 히트오브젝트를 생성</t>
    <phoneticPr fontId="1" type="noConversion"/>
  </si>
  <si>
    <t>히트오브젝트인포가 들어있는 프리팹명</t>
    <phoneticPr fontId="1" type="noConversion"/>
  </si>
  <si>
    <t>CreateHitObjectMoving</t>
  </si>
  <si>
    <t>CreateHitObjectMoving</t>
    <phoneticPr fontId="1" type="noConversion"/>
  </si>
  <si>
    <t>거리 틱</t>
    <phoneticPr fontId="1" type="noConversion"/>
  </si>
  <si>
    <t>TeleportingHitObject</t>
  </si>
  <si>
    <t>CollisionDamage</t>
  </si>
  <si>
    <t>CreateWall</t>
    <phoneticPr fontId="1" type="noConversion"/>
  </si>
  <si>
    <t>시간 틱</t>
    <phoneticPr fontId="1" type="noConversion"/>
  </si>
  <si>
    <t>시간에 따라 벽방패를 주기적으로 생성 4방향으로 차례로 돌려가면서 나타남</t>
    <phoneticPr fontId="1" type="noConversion"/>
  </si>
  <si>
    <t>프리팹명</t>
    <phoneticPr fontId="1" type="noConversion"/>
  </si>
  <si>
    <t>유지 시간</t>
    <phoneticPr fontId="1" type="noConversion"/>
  </si>
  <si>
    <t>LP_Transport</t>
  </si>
  <si>
    <t>LP_Transport_Teleported</t>
    <phoneticPr fontId="1" type="noConversion"/>
  </si>
  <si>
    <t>단타 이펙트</t>
    <phoneticPr fontId="1" type="noConversion"/>
  </si>
  <si>
    <t>단타 이펙트 어태치 여부</t>
    <phoneticPr fontId="1" type="noConversion"/>
  </si>
  <si>
    <t>LP_Transport</t>
    <phoneticPr fontId="1" type="noConversion"/>
  </si>
  <si>
    <t>LP_Transport_Teleported</t>
    <phoneticPr fontId="1" type="noConversion"/>
  </si>
  <si>
    <t>Effect6_Collision_D</t>
    <phoneticPr fontId="1" type="noConversion"/>
  </si>
  <si>
    <t>Effect6_Collision_D2</t>
    <phoneticPr fontId="1" type="noConversion"/>
  </si>
  <si>
    <t>Effect27_D</t>
    <phoneticPr fontId="1" type="noConversion"/>
  </si>
  <si>
    <t>P_AMFX03_shockwave</t>
  </si>
  <si>
    <t>UltimateAttackGanfaul</t>
  </si>
  <si>
    <t>UltimateAttackGanfaul</t>
    <phoneticPr fontId="1" type="noConversion"/>
  </si>
  <si>
    <t>Magic_circle_11_D</t>
    <phoneticPr fontId="1" type="noConversion"/>
  </si>
  <si>
    <t>LP_HealAreaOnEncounter</t>
  </si>
  <si>
    <t>LP_HealAreaOnEncounter_CreateHit</t>
  </si>
  <si>
    <t>LP_HealAreaOnEncounter_CreateHit</t>
    <phoneticPr fontId="1" type="noConversion"/>
  </si>
  <si>
    <t>OnStartStage</t>
    <phoneticPr fontId="1" type="noConversion"/>
  </si>
  <si>
    <t>HealAreaHitObjectInfo</t>
  </si>
  <si>
    <t>LP_HealAreaOnEncounter_CH_Heal</t>
  </si>
  <si>
    <t>LP_HealAreaOnEncounter_CH_Heal</t>
    <phoneticPr fontId="1" type="noConversion"/>
  </si>
  <si>
    <t>LP_MineOnMove</t>
  </si>
  <si>
    <t>LP_MineOnMove_Damage</t>
  </si>
  <si>
    <t>LP_MineOnMove_Damage</t>
    <phoneticPr fontId="1" type="noConversion"/>
  </si>
  <si>
    <t>MineHitObjectInfo</t>
  </si>
  <si>
    <t>이동 중에 히트오브젝트를 주기적으로 생성
맵 이동 시에 만들어진 것들을 삭제한다</t>
    <phoneticPr fontId="1" type="noConversion"/>
  </si>
  <si>
    <t>LP_SummonShield</t>
  </si>
  <si>
    <t>CreateWall</t>
  </si>
  <si>
    <t>Magic_shield_2_D</t>
    <phoneticPr fontId="1" type="noConversion"/>
  </si>
  <si>
    <t>텔레포팅을 하는 히트오브젝트를 부여함(캐릭전용) 맵에 적이 하나 남으면 발동 안 됨
맵에 적이 하나도 없으면 먼저 보낸 순서대로 하나가 바로 소환된다</t>
    <phoneticPr fontId="1" type="noConversion"/>
  </si>
  <si>
    <t>공간전이됨(몬스터전용)
AI 끄고 멀리 이동되어져있음</t>
    <phoneticPr fontId="1" type="noConversion"/>
  </si>
  <si>
    <t>HP 가 0 이 될 때 확률적으로 죽지 않음 (캐릭전용. 킬표준히트횟수 수치를 하나만 사용 중이라서 그렇다)</t>
    <phoneticPr fontId="1" type="noConversion"/>
  </si>
  <si>
    <t>EnlargeDamage</t>
  </si>
  <si>
    <t>EnlargeDamage</t>
    <phoneticPr fontId="1" type="noConversion"/>
  </si>
  <si>
    <t>PN_Magic2Times</t>
  </si>
  <si>
    <t>PN_Magic2Times</t>
    <phoneticPr fontId="1" type="noConversion"/>
  </si>
  <si>
    <t>PN_Nature2Times</t>
  </si>
  <si>
    <t>PN_Nature2Times</t>
    <phoneticPr fontId="1" type="noConversion"/>
  </si>
  <si>
    <t>피격자의 대미지를 배수로 올린다</t>
    <phoneticPr fontId="1" type="noConversion"/>
  </si>
  <si>
    <t>피해증가배수</t>
    <phoneticPr fontId="1" type="noConversion"/>
  </si>
  <si>
    <t>피격자의 파워소스가</t>
  </si>
  <si>
    <t>피격자의 파워소스가</t>
    <phoneticPr fontId="1" type="noConversion"/>
  </si>
  <si>
    <t>==</t>
  </si>
  <si>
    <t>DefenderSource==Magic</t>
  </si>
  <si>
    <t>DefenderSource==Magic</t>
    <phoneticPr fontId="1" type="noConversion"/>
  </si>
  <si>
    <t>DefenderSource==Machine</t>
    <phoneticPr fontId="1" type="noConversion"/>
  </si>
  <si>
    <t>DefenderSource==Nature</t>
  </si>
  <si>
    <t>DefenderSource==Nature</t>
    <phoneticPr fontId="1" type="noConversion"/>
  </si>
  <si>
    <t>DefenderSource==Qigong</t>
    <phoneticPr fontId="1" type="noConversion"/>
  </si>
  <si>
    <t>PN_Machine2Times</t>
    <phoneticPr fontId="1" type="noConversion"/>
  </si>
  <si>
    <t>PN_Qigong2Times</t>
    <phoneticPr fontId="1" type="noConversion"/>
  </si>
  <si>
    <t>PN_Machine2Times</t>
    <phoneticPr fontId="1" type="noConversion"/>
  </si>
  <si>
    <t>PN_Qigong2Times</t>
    <phoneticPr fontId="1" type="noConversion"/>
  </si>
  <si>
    <t>DefenderSource==Machine</t>
    <phoneticPr fontId="1" type="noConversion"/>
  </si>
  <si>
    <t>DefenderSource==Qigong</t>
    <phoneticPr fontId="1" type="noConversion"/>
  </si>
  <si>
    <t>AddGeneratorCreateCount</t>
    <phoneticPr fontId="1" type="noConversion"/>
  </si>
  <si>
    <t>제네레이터의 생성 수량 증가</t>
    <phoneticPr fontId="1" type="noConversion"/>
  </si>
  <si>
    <t>생성 증가 카운트</t>
    <phoneticPr fontId="1" type="noConversion"/>
  </si>
  <si>
    <t>PositionBuff</t>
    <phoneticPr fontId="1" type="noConversion"/>
  </si>
  <si>
    <t>서클 카운트 오버라이딩</t>
    <phoneticPr fontId="1" type="noConversion"/>
  </si>
  <si>
    <t>시작 시 이펙트</t>
    <phoneticPr fontId="1" type="noConversion"/>
  </si>
  <si>
    <t>반지름
캐릭터의 중심으로 계산한다</t>
    <phoneticPr fontId="1" type="noConversion"/>
  </si>
  <si>
    <t>AddGeneratorCreateCount</t>
  </si>
  <si>
    <t>특정 범위 원 안에서 특정한 능력치를 얻게 함</t>
    <phoneticPr fontId="1" type="noConversion"/>
  </si>
  <si>
    <t>NormalAttackGanfaul</t>
    <phoneticPr fontId="1" type="noConversion"/>
  </si>
  <si>
    <t>덮거나 시간 종료 시 이펙트</t>
    <phoneticPr fontId="1" type="noConversion"/>
  </si>
  <si>
    <t>UltimatePositionBuffGanfaul</t>
    <phoneticPr fontId="1" type="noConversion"/>
  </si>
  <si>
    <t>PositionBuff</t>
  </si>
  <si>
    <t>UltimatePositionBuffGanfaul</t>
    <phoneticPr fontId="1" type="noConversion"/>
  </si>
  <si>
    <t>Magic shield 1_D</t>
  </si>
  <si>
    <t>LevelUpHealRate</t>
    <phoneticPr fontId="1" type="noConversion"/>
  </si>
  <si>
    <t>RemoveColliderHitObjectAffector</t>
    <phoneticPr fontId="1" type="noConversion"/>
  </si>
  <si>
    <t>일정 시간 동안 컬리더 히트 오브젝트를 제거한다</t>
    <phoneticPr fontId="1" type="noConversion"/>
  </si>
  <si>
    <t>시작 이펙트 프리팹</t>
    <phoneticPr fontId="1" type="noConversion"/>
  </si>
  <si>
    <t>UltimateRemoveKeepSeries</t>
    <phoneticPr fontId="1" type="noConversion"/>
  </si>
  <si>
    <t>RemoveColliderHitObjectAffector</t>
  </si>
  <si>
    <t>UltimateRemoveKeepSeries</t>
    <phoneticPr fontId="1" type="noConversion"/>
  </si>
  <si>
    <t>UltimateAttackKeepSeries</t>
    <phoneticPr fontId="1" type="noConversion"/>
  </si>
  <si>
    <t>UltimateAttackKeepSeries</t>
    <phoneticPr fontId="1" type="noConversion"/>
  </si>
  <si>
    <t>Eff3_Left_D</t>
    <phoneticPr fontId="1" type="noConversion"/>
  </si>
  <si>
    <t>UltimateHitObjectInfo</t>
    <phoneticPr fontId="1" type="noConversion"/>
  </si>
  <si>
    <t>UltimateCreateKeepSeries</t>
    <phoneticPr fontId="1" type="noConversion"/>
  </si>
  <si>
    <t>UltimateCreateKeepSeries</t>
    <phoneticPr fontId="1" type="noConversion"/>
  </si>
  <si>
    <t>프리팹이 캐릭터 포지션 따라올지 여부</t>
    <phoneticPr fontId="1" type="noConversion"/>
  </si>
  <si>
    <t>공격 어펙터의 가중치를 확률에 곱하여 적용 후 히트오브젝트를 부여함
가중치가 1보다 크면 1로 하여 확률을 더 높이지 않고 사용</t>
    <phoneticPr fontId="1" type="noConversion"/>
  </si>
  <si>
    <t>0.51, 0.84</t>
    <phoneticPr fontId="1" type="noConversion"/>
  </si>
  <si>
    <t>0.4, 0.9</t>
    <phoneticPr fontId="1" type="noConversion"/>
  </si>
  <si>
    <t>0.19, 0.51, 0.75, 0.91</t>
    <phoneticPr fontId="1" type="noConversion"/>
  </si>
  <si>
    <t>전이 표식 이펙트</t>
    <phoneticPr fontId="1" type="noConversion"/>
  </si>
  <si>
    <t>전이할 최대잔몹개수</t>
    <phoneticPr fontId="1" type="noConversion"/>
  </si>
  <si>
    <t>전이할 최대보스몹개수</t>
    <phoneticPr fontId="1" type="noConversion"/>
  </si>
  <si>
    <t>MagicSphere_12_D</t>
    <phoneticPr fontId="1" type="noConversion"/>
  </si>
  <si>
    <t>NormalAttackJellyFishGirl</t>
    <phoneticPr fontId="1" type="noConversion"/>
  </si>
  <si>
    <t>NormalAttackEarthMage</t>
  </si>
  <si>
    <t>NormalAttackEarthMage</t>
    <phoneticPr fontId="1" type="noConversion"/>
  </si>
  <si>
    <t>NormalAttackDynaMob</t>
  </si>
  <si>
    <t>NormalAttackDynaMob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</si>
  <si>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</si>
  <si>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</si>
  <si>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</si>
  <si>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</si>
  <si>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</si>
  <si>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</si>
  <si>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</si>
  <si>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</si>
  <si>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</si>
  <si>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</si>
  <si>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NormalAttackAkai</t>
  </si>
  <si>
    <t>NormalAttackAkai</t>
    <phoneticPr fontId="1" type="noConversion"/>
  </si>
  <si>
    <t>NormalAttackYuka</t>
  </si>
  <si>
    <t>NormalAttackYuka</t>
    <phoneticPr fontId="1" type="noConversion"/>
  </si>
  <si>
    <t>NormalAttackSteampunkRobot</t>
  </si>
  <si>
    <t>NormalAttackSteampunkRobot</t>
    <phoneticPr fontId="1" type="noConversion"/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</si>
  <si>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</si>
  <si>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</si>
  <si>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</si>
  <si>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</si>
  <si>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</si>
  <si>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</si>
  <si>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NormalAttackGloryArmor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</si>
  <si>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</si>
  <si>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</si>
  <si>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</si>
  <si>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</si>
  <si>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</si>
  <si>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</si>
  <si>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</si>
  <si>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</si>
  <si>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</si>
  <si>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</si>
  <si>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</si>
  <si>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</si>
  <si>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</si>
  <si>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</si>
  <si>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NormalAttackAngelicWarrior</t>
    <phoneticPr fontId="1" type="noConversion"/>
  </si>
  <si>
    <t>충돌 대미지용 어펙터
캐릭이 몬스터에 충돌하는 것은 클라에서 직접 만들어서 사용함
실은 크리가 터지지 않는 등 Basic 느낌으로 사용하려는 용도</t>
    <phoneticPr fontId="1" type="noConversion"/>
  </si>
  <si>
    <t>특정 상황의 대미지를 경감함
최종 대미지에 (1-배수합/(1+배수합))를 곱함
지속시간은 상시 무제한</t>
    <phoneticPr fontId="1" type="noConversion"/>
  </si>
  <si>
    <t>근접공격 대미지 경감 배수</t>
    <phoneticPr fontId="1" type="noConversion"/>
  </si>
  <si>
    <t>ReduceContinuousDamage</t>
  </si>
  <si>
    <t>ReduceContinuousDamage</t>
    <phoneticPr fontId="1" type="noConversion"/>
  </si>
  <si>
    <t>DefenseStrongDamage</t>
  </si>
  <si>
    <t>DefenseStrongDamage</t>
    <phoneticPr fontId="1" type="noConversion"/>
  </si>
  <si>
    <t>대미지 경감 배수</t>
    <phoneticPr fontId="1" type="noConversion"/>
  </si>
  <si>
    <t>방어 활성화 시간</t>
    <phoneticPr fontId="1" type="noConversion"/>
  </si>
  <si>
    <t>한 대 맞을 때부터 일정 시간 별도의 대미지 경감이 이루어진다
충돌, 지뢰는 제외하고 베이스 대미지 어펙터에서 유발되는 모든 공격타입을 맞으면 작동이 시작된다</t>
    <phoneticPr fontId="1" type="noConversion"/>
  </si>
  <si>
    <t>강한 공격이 오면 배수를 퍼센트화 하여 MaxHp 이상으로 대미지가 입지 않도록 한다
충돌, 지뢰는 제외하고 베이스 대미지 어펙터에서 유발되는 모든 공격타입을 맞으면 작동이 시작된다
합산하지 않는다</t>
    <phoneticPr fontId="1" type="noConversion"/>
  </si>
  <si>
    <t>피격자 MaxHp의 대미지 입을 상한 퍼센트</t>
    <phoneticPr fontId="1" type="noConversion"/>
  </si>
  <si>
    <t>LP_CritDamage</t>
  </si>
  <si>
    <t>LP_CritDamageBetter</t>
  </si>
  <si>
    <t>LP_CritDamageBest</t>
  </si>
  <si>
    <t>LP_CritDamage_Crit</t>
    <phoneticPr fontId="1" type="noConversion"/>
  </si>
  <si>
    <t>LP_CritDamageBetter_Crit</t>
    <phoneticPr fontId="1" type="noConversion"/>
  </si>
  <si>
    <t>LP_CritDamageBest_Crit</t>
    <phoneticPr fontId="1" type="noConversion"/>
  </si>
  <si>
    <t>LP_ReduceDmgProjectileBetter</t>
    <phoneticPr fontId="1" type="noConversion"/>
  </si>
  <si>
    <t>LP_ReduceDmgMelee</t>
  </si>
  <si>
    <t>LP_ReduceDmgMelee</t>
    <phoneticPr fontId="1" type="noConversion"/>
  </si>
  <si>
    <t>LP_ReduceDmgMeleeBetter</t>
  </si>
  <si>
    <t>LP_ReduceDmgMeleeBetter</t>
    <phoneticPr fontId="1" type="noConversion"/>
  </si>
  <si>
    <t>LP_ReduceDmgCloseBetter</t>
    <phoneticPr fontId="1" type="noConversion"/>
  </si>
  <si>
    <t>LP_ReduceDmgTrap</t>
    <phoneticPr fontId="1" type="noConversion"/>
  </si>
  <si>
    <t>LP_ReduceDmgTrapBetter</t>
    <phoneticPr fontId="1" type="noConversion"/>
  </si>
  <si>
    <t>LP_ReduceContinuousDmg</t>
  </si>
  <si>
    <t>LP_DefenseStrongDmg</t>
  </si>
  <si>
    <t>LP_ReduceContinuousDmg</t>
    <phoneticPr fontId="1" type="noConversion"/>
  </si>
  <si>
    <t>LP_DefenseStrongDmg</t>
    <phoneticPr fontId="1" type="noConversion"/>
  </si>
  <si>
    <t>LP_ExtraGoldBetter</t>
    <phoneticPr fontId="1" type="noConversion"/>
  </si>
  <si>
    <t>LP_ItemChanceBoostBetter</t>
    <phoneticPr fontId="1" type="noConversion"/>
  </si>
  <si>
    <t>LP_HealChanceBoostBetter</t>
    <phoneticPr fontId="1" type="noConversion"/>
  </si>
  <si>
    <t>LP_MoveSpeedUpOnKill</t>
  </si>
  <si>
    <t>LP_MoveSpeedUpOnKill</t>
    <phoneticPr fontId="1" type="noConversion"/>
  </si>
  <si>
    <t>LP_MoveSpeedUpOnKill_Move</t>
  </si>
  <si>
    <t>LP_MoveSpeedUpOnKill_Move</t>
    <phoneticPr fontId="1" type="noConversion"/>
  </si>
  <si>
    <t>OnKill</t>
    <phoneticPr fontId="1" type="noConversion"/>
  </si>
  <si>
    <t>LP_SlowHitObjectBetter</t>
    <phoneticPr fontId="1" type="noConversion"/>
  </si>
  <si>
    <t>잔몹에게 어펙터를 콜할 확률</t>
    <phoneticPr fontId="1" type="noConversion"/>
  </si>
  <si>
    <t>보스에게 어펙터를 콜할 확률</t>
    <phoneticPr fontId="1" type="noConversion"/>
  </si>
  <si>
    <t>HealSpOnHit</t>
    <phoneticPr fontId="1" type="noConversion"/>
  </si>
  <si>
    <t>트랩 대미지 경감 배수</t>
    <phoneticPr fontId="1" type="noConversion"/>
  </si>
  <si>
    <t>LP_HealSpOnAttack</t>
  </si>
  <si>
    <t>LP_HealSpOnAttack</t>
    <phoneticPr fontId="1" type="noConversion"/>
  </si>
  <si>
    <t>LP_HealSpOnAttackBetter</t>
  </si>
  <si>
    <t>LP_HealSpOnAttackBetter</t>
    <phoneticPr fontId="1" type="noConversion"/>
  </si>
  <si>
    <t>HealSpOnHit</t>
  </si>
  <si>
    <t>쿨타임점수</t>
    <phoneticPr fontId="1" type="noConversion"/>
  </si>
  <si>
    <t>추가확률점수</t>
    <phoneticPr fontId="1" type="noConversion"/>
  </si>
  <si>
    <t>PaybackSp</t>
  </si>
  <si>
    <t>PaybackSp</t>
    <phoneticPr fontId="1" type="noConversion"/>
  </si>
  <si>
    <t>민 퍼센트</t>
    <phoneticPr fontId="1" type="noConversion"/>
  </si>
  <si>
    <t>맥스 퍼센트</t>
    <phoneticPr fontId="1" type="noConversion"/>
  </si>
  <si>
    <t>Vampire</t>
  </si>
  <si>
    <t>Vampire</t>
    <phoneticPr fontId="1" type="noConversion"/>
  </si>
  <si>
    <t>피격자 MaxHP 비례 힐 비율을 만들기 위해 공격 배수 상수
온킬에서 사용</t>
    <phoneticPr fontId="1" type="noConversion"/>
  </si>
  <si>
    <t>대미지 비례 힐 비율을 만들기 위해 공격 배수 상수
온히트에서 사용</t>
    <phoneticPr fontId="1" type="noConversion"/>
  </si>
  <si>
    <t>힐온킬, 뱀파이어온어택을 개선하기 위해 별도로 생성
배수를 합산한다</t>
    <phoneticPr fontId="1" type="noConversion"/>
  </si>
  <si>
    <t>LP_PaybackSp</t>
  </si>
  <si>
    <t>LP_PaybackSp</t>
    <phoneticPr fontId="1" type="noConversion"/>
  </si>
  <si>
    <t>NormalAttackMelee01</t>
    <phoneticPr fontId="1" type="noConversion"/>
  </si>
  <si>
    <t>CriticalPower</t>
    <phoneticPr fontId="1" type="noConversion"/>
  </si>
  <si>
    <t>Rush</t>
  </si>
  <si>
    <t>Rush</t>
    <phoneticPr fontId="1" type="noConversion"/>
  </si>
  <si>
    <t>Rush</t>
    <phoneticPr fontId="1" type="noConversion"/>
  </si>
  <si>
    <t>속도</t>
    <phoneticPr fontId="1" type="noConversion"/>
  </si>
  <si>
    <t>돌진 어펙터</t>
    <phoneticPr fontId="1" type="noConversion"/>
  </si>
  <si>
    <t>도착 시 실행할 StateName</t>
    <phoneticPr fontId="1" type="noConversion"/>
  </si>
  <si>
    <t>RushPigPet</t>
    <phoneticPr fontId="1" type="noConversion"/>
  </si>
  <si>
    <t>RushEnd</t>
    <phoneticPr fontId="1" type="noConversion"/>
  </si>
  <si>
    <t>NormalAttack1.25</t>
    <phoneticPr fontId="1" type="noConversion"/>
  </si>
  <si>
    <t>NormalAttack1.5</t>
    <phoneticPr fontId="1" type="noConversion"/>
  </si>
  <si>
    <t>NormalAttackMelee1.25</t>
    <phoneticPr fontId="1" type="noConversion"/>
  </si>
  <si>
    <t>NormalAttackMelee1.5</t>
    <phoneticPr fontId="1" type="noConversion"/>
  </si>
  <si>
    <t>MoveSpeed</t>
    <phoneticPr fontId="1" type="noConversion"/>
  </si>
  <si>
    <t>0: 스테이지 대미지
1: 공격자 대미지</t>
    <phoneticPr fontId="1" type="noConversion"/>
  </si>
  <si>
    <t>0: 몹발사체표식
1: 몹밀리어택표식
2: 그외</t>
    <phoneticPr fontId="1" type="noConversion"/>
  </si>
  <si>
    <t>0: 충돌 표식
1: 트랩 표식
2: 그외</t>
    <phoneticPr fontId="1" type="noConversion"/>
  </si>
  <si>
    <t>히트가 발생하고 나면 점수합을 확률에 의해 채우고 쿨타임점수에 의해 쿨타임이 돌기 시작한다
추후 잠재력 SP 획득 증가에 의해 영향을 받는다</t>
    <phoneticPr fontId="1" type="noConversion"/>
  </si>
  <si>
    <t>캐릭터 본연의 수치에서 퍼센트로 되돌려 받는다
추후 잠재력 SP 획득 증가에 의해 영향을 받지 않는다
합산하지 않는다</t>
    <phoneticPr fontId="1" type="noConversion"/>
  </si>
  <si>
    <t>RushCuteUniq</t>
    <phoneticPr fontId="1" type="noConversion"/>
  </si>
  <si>
    <t>RushCuteUniq</t>
    <phoneticPr fontId="1" type="noConversion"/>
  </si>
  <si>
    <t>RushRobotSphere</t>
    <phoneticPr fontId="1" type="noConversion"/>
  </si>
  <si>
    <t>최소 돌진 거리</t>
    <phoneticPr fontId="1" type="noConversion"/>
  </si>
  <si>
    <t>i1=1or2 일때
근접하면 멈출지 말지 사용여부</t>
    <phoneticPr fontId="1" type="noConversion"/>
  </si>
  <si>
    <t>RushPolygonalMetalon_Green</t>
    <phoneticPr fontId="1" type="noConversion"/>
  </si>
  <si>
    <t>RushPolygonalMetalon_Green</t>
    <phoneticPr fontId="1" type="noConversion"/>
  </si>
  <si>
    <t>종료조건 대상
0: 타겟
1: 타겟첫위치
2: 랜덤위치</t>
    <phoneticPr fontId="1" type="noConversion"/>
  </si>
  <si>
    <t>Velocity</t>
  </si>
  <si>
    <t>Velocity</t>
    <phoneticPr fontId="1" type="noConversion"/>
  </si>
  <si>
    <t>포지션커브를 속도로 바꿔서 픽스드업데이트하게 함
테이블에서 직접 쓰지않고 코딩에서 변경되어서 전달됨</t>
    <phoneticPr fontId="1" type="noConversion"/>
  </si>
  <si>
    <t>X속도</t>
    <phoneticPr fontId="1" type="noConversion"/>
  </si>
  <si>
    <t>Z속도</t>
    <phoneticPr fontId="1" type="noConversion"/>
  </si>
  <si>
    <t>i1=0 일때
추적능력 0~50
50이면 완전추적
i1=1or2 일때
타겟(플레이어)이 얼마나(거리) 근접하면 멈출 것인가</t>
  </si>
  <si>
    <t>지나칠 거리
(시간으로 환산)
(음수가능)</t>
    <phoneticPr fontId="1" type="noConversion"/>
  </si>
  <si>
    <t>관통여부
(개발예정)</t>
    <phoneticPr fontId="1" type="noConversion"/>
  </si>
  <si>
    <t>NormalAttack2.0</t>
    <phoneticPr fontId="1" type="noConversion"/>
  </si>
  <si>
    <t>NormalAttack3.0</t>
    <phoneticPr fontId="1" type="noConversion"/>
  </si>
  <si>
    <t>NormalAttackMelee2.0</t>
    <phoneticPr fontId="1" type="noConversion"/>
  </si>
  <si>
    <t>NormalAttackMelee3.0</t>
    <phoneticPr fontId="1" type="noConversion"/>
  </si>
  <si>
    <t>NormalAttack0.8</t>
    <phoneticPr fontId="1" type="noConversion"/>
  </si>
  <si>
    <t>NormalAttackMelee0.8</t>
    <phoneticPr fontId="1" type="noConversion"/>
  </si>
  <si>
    <t>러쉬 중
충돌 대미지 배수량
없으면 안 사용
근접공 배수를 가져오기 때문에 그 부분을 나누든 처리 필요</t>
    <phoneticPr fontId="1" type="noConversion"/>
  </si>
  <si>
    <t>UltimateAttackBigBatSuccubus</t>
    <phoneticPr fontId="1" type="noConversion"/>
  </si>
  <si>
    <t>CycSlow</t>
    <phoneticPr fontId="1" type="noConversion"/>
  </si>
  <si>
    <t>싸이클롭스 함성으로 쓰는 슬로우</t>
    <phoneticPr fontId="1" type="noConversion"/>
  </si>
  <si>
    <t>SlowDebuffCyc</t>
    <phoneticPr fontId="1" type="noConversion"/>
  </si>
  <si>
    <t>SlowCyc</t>
    <phoneticPr fontId="1" type="noConversion"/>
  </si>
  <si>
    <t>AS_SlowCyc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</si>
</sst>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vertical="center"/>
    </xf>
    <xf numFmtId="0" fontId="4" fillId="2" borderId="0" xfId="0" applyFont="1" applyFill="1" applyAlignment="1">
      <alignment vertical="center" wrapText="1"/>
    </xf>
    <xf numFmtId="0" fontId="0" fillId="0" borderId="0" xfId="0" quotePrefix="1">
      <alignment vertical="center"/>
    </xf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F625D-70B2-4FC8-8172-FCE05472EE2D}">
  <dimension ref="A1:I153"/>
  <sheetViews>
    <sheetView workbookViewId="0">
      <pane ySplit="1" topLeftCell="A2" activePane="bottomLeft" state="frozen"/>
      <selection pane="bottomLeft" activeCell="A2" sqref="A2"/>
    </sheetView>
  </sheetViews>
  <sheetFormatPr defaultRowHeight="16.5" outlineLevelCol="1" x14ac:dyDescent="0.3"/>
  <cols>
    <col min="1" max="1" width="36.125" customWidth="1"/>
    <col min="2" max="2" width="19.875" hidden="1" customWidth="1" outlineLevel="1"/>
    <col min="3" max="3" width="12.625" bestFit="1" customWidth="1" collapsed="1"/>
    <col min="4" max="4" width="26" customWidth="1"/>
    <col min="6" max="6" width="20.375" hidden="1" customWidth="1" outlineLevel="1"/>
    <col min="7" max="7" width="6.375" hidden="1" customWidth="1" outlineLevel="1"/>
    <col min="8" max="8" width="15.25" hidden="1" customWidth="1" outlineLevel="1"/>
    <col min="9" max="9" width="9" collapsed="1"/>
  </cols>
  <sheetData>
    <row r="1" spans="1:8" ht="27" customHeight="1" x14ac:dyDescent="0.3">
      <c r="A1" t="s">
        <v>0</v>
      </c>
      <c r="B1" t="s">
        <v>10</v>
      </c>
      <c r="C1" t="s">
        <v>9</v>
      </c>
      <c r="D1" t="s">
        <v>19</v>
      </c>
      <c r="F1" t="s">
        <v>11</v>
      </c>
      <c r="G1" t="s">
        <v>210</v>
      </c>
      <c r="H1" t="s">
        <v>41</v>
      </c>
    </row>
    <row r="2" spans="1:8" x14ac:dyDescent="0.3">
      <c r="A2" t="s">
        <v>589</v>
      </c>
      <c r="B2" t="s">
        <v>13</v>
      </c>
      <c r="C2" s="6">
        <f t="shared" ref="C2:C17" ca="1" si="0">VLOOKUP(B2,OFFSET(INDIRECT("$A:$B"),0,MATCH(B$1&amp;"_Verify",INDIRECT("$1:$1"),0)-1),2,0)</f>
        <v>2</v>
      </c>
      <c r="F2" t="s">
        <v>23</v>
      </c>
      <c r="G2">
        <v>1</v>
      </c>
    </row>
    <row r="3" spans="1:8" x14ac:dyDescent="0.3">
      <c r="A3" s="10" t="s">
        <v>29</v>
      </c>
      <c r="B3" s="10" t="s">
        <v>13</v>
      </c>
      <c r="C3" s="6">
        <f t="shared" ref="C3:C5" ca="1" si="1">VLOOKUP(B3,OFFSET(INDIRECT("$A:$B"),0,MATCH(B$1&amp;"_Verify",INDIRECT("$1:$1"),0)-1),2,0)</f>
        <v>2</v>
      </c>
      <c r="D3" s="10"/>
      <c r="F3" t="s">
        <v>25</v>
      </c>
      <c r="G3">
        <v>2</v>
      </c>
    </row>
    <row r="4" spans="1:8" x14ac:dyDescent="0.3">
      <c r="A4" s="10" t="s">
        <v>559</v>
      </c>
      <c r="B4" s="10" t="s">
        <v>13</v>
      </c>
      <c r="C4" s="6">
        <f t="shared" ca="1" si="1"/>
        <v>2</v>
      </c>
      <c r="D4" s="10"/>
      <c r="F4" t="s">
        <v>20</v>
      </c>
      <c r="G4">
        <v>3</v>
      </c>
      <c r="H4">
        <v>1</v>
      </c>
    </row>
    <row r="5" spans="1:8" x14ac:dyDescent="0.3">
      <c r="A5" s="10" t="s">
        <v>560</v>
      </c>
      <c r="B5" s="10" t="s">
        <v>13</v>
      </c>
      <c r="C5" s="6">
        <f t="shared" ca="1" si="1"/>
        <v>2</v>
      </c>
      <c r="D5" s="10"/>
      <c r="F5" t="s">
        <v>24</v>
      </c>
      <c r="G5">
        <v>4</v>
      </c>
    </row>
    <row r="6" spans="1:8" x14ac:dyDescent="0.3">
      <c r="A6" s="10" t="s">
        <v>585</v>
      </c>
      <c r="B6" s="10" t="s">
        <v>13</v>
      </c>
      <c r="C6" s="6">
        <f t="shared" ref="C6:C7" ca="1" si="2">VLOOKUP(B6,OFFSET(INDIRECT("$A:$B"),0,MATCH(B$1&amp;"_Verify",INDIRECT("$1:$1"),0)-1),2,0)</f>
        <v>2</v>
      </c>
      <c r="D6" s="10"/>
      <c r="F6" t="s">
        <v>577</v>
      </c>
      <c r="G6">
        <v>5</v>
      </c>
      <c r="H6">
        <v>1</v>
      </c>
    </row>
    <row r="7" spans="1:8" x14ac:dyDescent="0.3">
      <c r="A7" s="10" t="s">
        <v>586</v>
      </c>
      <c r="B7" s="10" t="s">
        <v>13</v>
      </c>
      <c r="C7" s="6">
        <f t="shared" ca="1" si="2"/>
        <v>2</v>
      </c>
      <c r="D7" s="10"/>
      <c r="F7" t="s">
        <v>26</v>
      </c>
      <c r="G7">
        <v>6</v>
      </c>
    </row>
    <row r="8" spans="1:8" x14ac:dyDescent="0.3">
      <c r="A8" s="10" t="s">
        <v>590</v>
      </c>
      <c r="B8" s="10" t="s">
        <v>13</v>
      </c>
      <c r="C8" s="6">
        <f t="shared" ref="C8" ca="1" si="3">VLOOKUP(B8,OFFSET(INDIRECT("$A:$B"),0,MATCH(B$1&amp;"_Verify",INDIRECT("$1:$1"),0)-1),2,0)</f>
        <v>2</v>
      </c>
      <c r="D8" s="10"/>
      <c r="F8" t="s">
        <v>21</v>
      </c>
      <c r="G8">
        <v>7</v>
      </c>
      <c r="H8">
        <v>1</v>
      </c>
    </row>
    <row r="9" spans="1:8" x14ac:dyDescent="0.3">
      <c r="A9" s="10" t="s">
        <v>549</v>
      </c>
      <c r="B9" s="10" t="s">
        <v>13</v>
      </c>
      <c r="C9" s="6">
        <f t="shared" ref="C9:C11" ca="1" si="4">VLOOKUP(B9,OFFSET(INDIRECT("$A:$B"),0,MATCH(B$1&amp;"_Verify",INDIRECT("$1:$1"),0)-1),2,0)</f>
        <v>2</v>
      </c>
      <c r="D9" s="10"/>
      <c r="F9" t="s">
        <v>54</v>
      </c>
      <c r="G9">
        <v>8</v>
      </c>
      <c r="H9">
        <v>1</v>
      </c>
    </row>
    <row r="10" spans="1:8" x14ac:dyDescent="0.3">
      <c r="A10" s="10" t="s">
        <v>561</v>
      </c>
      <c r="B10" s="10" t="s">
        <v>13</v>
      </c>
      <c r="C10" s="6">
        <f t="shared" ca="1" si="4"/>
        <v>2</v>
      </c>
      <c r="D10" s="10"/>
      <c r="F10" t="s">
        <v>55</v>
      </c>
      <c r="G10">
        <v>9</v>
      </c>
      <c r="H10">
        <v>1</v>
      </c>
    </row>
    <row r="11" spans="1:8" x14ac:dyDescent="0.3">
      <c r="A11" s="10" t="s">
        <v>562</v>
      </c>
      <c r="B11" s="10" t="s">
        <v>13</v>
      </c>
      <c r="C11" s="6">
        <f t="shared" ca="1" si="4"/>
        <v>2</v>
      </c>
      <c r="D11" s="10"/>
      <c r="F11" t="s">
        <v>56</v>
      </c>
      <c r="G11">
        <v>10</v>
      </c>
      <c r="H11">
        <v>1</v>
      </c>
    </row>
    <row r="12" spans="1:8" x14ac:dyDescent="0.3">
      <c r="A12" s="10" t="s">
        <v>587</v>
      </c>
      <c r="B12" s="10" t="s">
        <v>13</v>
      </c>
      <c r="C12" s="6">
        <f t="shared" ref="C12:C13" ca="1" si="5">VLOOKUP(B12,OFFSET(INDIRECT("$A:$B"),0,MATCH(B$1&amp;"_Verify",INDIRECT("$1:$1"),0)-1),2,0)</f>
        <v>2</v>
      </c>
      <c r="D12" s="10"/>
      <c r="F12" t="s">
        <v>57</v>
      </c>
      <c r="G12">
        <v>11</v>
      </c>
    </row>
    <row r="13" spans="1:8" x14ac:dyDescent="0.3">
      <c r="A13" s="10" t="s">
        <v>588</v>
      </c>
      <c r="B13" s="10" t="s">
        <v>13</v>
      </c>
      <c r="C13" s="6">
        <f t="shared" ca="1" si="5"/>
        <v>2</v>
      </c>
      <c r="D13" s="10"/>
      <c r="F13" t="s">
        <v>58</v>
      </c>
      <c r="G13">
        <v>12</v>
      </c>
      <c r="H13">
        <v>1</v>
      </c>
    </row>
    <row r="14" spans="1:8" x14ac:dyDescent="0.3">
      <c r="A14" t="s">
        <v>417</v>
      </c>
      <c r="B14" t="s">
        <v>25</v>
      </c>
      <c r="C14" s="6">
        <f t="shared" ca="1" si="0"/>
        <v>2</v>
      </c>
      <c r="F14" t="s">
        <v>94</v>
      </c>
      <c r="G14">
        <v>13</v>
      </c>
      <c r="H14">
        <v>1</v>
      </c>
    </row>
    <row r="15" spans="1:8" x14ac:dyDescent="0.3">
      <c r="A15" t="s">
        <v>419</v>
      </c>
      <c r="B15" t="s">
        <v>420</v>
      </c>
      <c r="C15" s="6">
        <f t="shared" ca="1" si="0"/>
        <v>63</v>
      </c>
      <c r="F15" t="s">
        <v>270</v>
      </c>
      <c r="G15">
        <v>14</v>
      </c>
      <c r="H15">
        <v>1</v>
      </c>
    </row>
    <row r="16" spans="1:8" x14ac:dyDescent="0.3">
      <c r="A16" t="s">
        <v>364</v>
      </c>
      <c r="B16" t="s">
        <v>25</v>
      </c>
      <c r="C16" s="6">
        <f t="shared" ca="1" si="0"/>
        <v>2</v>
      </c>
      <c r="F16" t="s">
        <v>226</v>
      </c>
      <c r="G16">
        <v>15</v>
      </c>
      <c r="H16">
        <v>1</v>
      </c>
    </row>
    <row r="17" spans="1:8" x14ac:dyDescent="0.3">
      <c r="A17" t="s">
        <v>118</v>
      </c>
      <c r="B17" t="s">
        <v>13</v>
      </c>
      <c r="C17" s="6">
        <f t="shared" ca="1" si="0"/>
        <v>2</v>
      </c>
      <c r="F17" t="s">
        <v>229</v>
      </c>
      <c r="G17">
        <v>16</v>
      </c>
      <c r="H17">
        <v>1</v>
      </c>
    </row>
    <row r="18" spans="1:8" x14ac:dyDescent="0.3">
      <c r="A18" t="s">
        <v>427</v>
      </c>
      <c r="B18" t="s">
        <v>428</v>
      </c>
      <c r="C18" s="6">
        <f t="shared" ref="C18" ca="1" si="6">VLOOKUP(B18,OFFSET(INDIRECT("$A:$B"),0,MATCH(B$1&amp;"_Verify",INDIRECT("$1:$1"),0)-1),2,0)</f>
        <v>23</v>
      </c>
      <c r="F18" t="s">
        <v>230</v>
      </c>
      <c r="G18">
        <v>17</v>
      </c>
      <c r="H18">
        <v>1</v>
      </c>
    </row>
    <row r="19" spans="1:8" x14ac:dyDescent="0.3">
      <c r="A19" t="s">
        <v>434</v>
      </c>
      <c r="B19" t="s">
        <v>340</v>
      </c>
      <c r="C19" s="6">
        <f t="shared" ref="C19:C20" ca="1" si="7">VLOOKUP(B19,OFFSET(INDIRECT("$A:$B"),0,MATCH(B$1&amp;"_Verify",INDIRECT("$1:$1"),0)-1),2,0)</f>
        <v>21</v>
      </c>
      <c r="F19" t="s">
        <v>231</v>
      </c>
      <c r="G19">
        <v>18</v>
      </c>
      <c r="H19">
        <v>1</v>
      </c>
    </row>
    <row r="20" spans="1:8" x14ac:dyDescent="0.3">
      <c r="A20" t="s">
        <v>431</v>
      </c>
      <c r="B20" t="s">
        <v>25</v>
      </c>
      <c r="C20" s="6">
        <f t="shared" ca="1" si="7"/>
        <v>2</v>
      </c>
      <c r="F20" t="s">
        <v>232</v>
      </c>
      <c r="G20">
        <v>19</v>
      </c>
      <c r="H20">
        <v>1</v>
      </c>
    </row>
    <row r="21" spans="1:8" x14ac:dyDescent="0.3">
      <c r="A21" t="s">
        <v>119</v>
      </c>
      <c r="B21" t="s">
        <v>13</v>
      </c>
      <c r="C21" s="6">
        <f t="shared" ref="C21:C108" ca="1" si="8">VLOOKUP(B21,OFFSET(INDIRECT("$A:$B"),0,MATCH(B$1&amp;"_Verify",INDIRECT("$1:$1"),0)-1),2,0)</f>
        <v>2</v>
      </c>
      <c r="F21" t="s">
        <v>241</v>
      </c>
      <c r="G21">
        <v>20</v>
      </c>
      <c r="H21">
        <v>1</v>
      </c>
    </row>
    <row r="22" spans="1:8" x14ac:dyDescent="0.3">
      <c r="A22" s="10" t="s">
        <v>592</v>
      </c>
      <c r="B22" s="10" t="s">
        <v>25</v>
      </c>
      <c r="C22" s="6">
        <f t="shared" ca="1" si="8"/>
        <v>2</v>
      </c>
      <c r="D22" s="10"/>
      <c r="F22" t="s">
        <v>340</v>
      </c>
      <c r="G22">
        <v>21</v>
      </c>
    </row>
    <row r="23" spans="1:8" x14ac:dyDescent="0.3">
      <c r="A23" t="s">
        <v>134</v>
      </c>
      <c r="B23" t="s">
        <v>25</v>
      </c>
      <c r="C23" s="6">
        <f t="shared" ca="1" si="8"/>
        <v>2</v>
      </c>
      <c r="F23" t="s">
        <v>386</v>
      </c>
      <c r="G23">
        <v>22</v>
      </c>
      <c r="H23">
        <v>1</v>
      </c>
    </row>
    <row r="24" spans="1:8" x14ac:dyDescent="0.3">
      <c r="A24" s="10" t="s">
        <v>445</v>
      </c>
      <c r="B24" s="10" t="s">
        <v>25</v>
      </c>
      <c r="C24" s="6">
        <f t="shared" ref="C24" ca="1" si="9">VLOOKUP(B24,OFFSET(INDIRECT("$A:$B"),0,MATCH(B$1&amp;"_Verify",INDIRECT("$1:$1"),0)-1),2,0)</f>
        <v>2</v>
      </c>
      <c r="D24" s="10"/>
      <c r="F24" t="s">
        <v>424</v>
      </c>
      <c r="G24">
        <v>23</v>
      </c>
      <c r="H24">
        <v>1</v>
      </c>
    </row>
    <row r="25" spans="1:8" x14ac:dyDescent="0.3">
      <c r="A25" s="10" t="s">
        <v>447</v>
      </c>
      <c r="B25" s="10" t="s">
        <v>25</v>
      </c>
      <c r="C25" s="6">
        <f t="shared" ref="C25:C26" ca="1" si="10">VLOOKUP(B25,OFFSET(INDIRECT("$A:$B"),0,MATCH(B$1&amp;"_Verify",INDIRECT("$1:$1"),0)-1),2,0)</f>
        <v>2</v>
      </c>
      <c r="D25" s="10"/>
      <c r="F25" t="s">
        <v>185</v>
      </c>
      <c r="G25">
        <v>31</v>
      </c>
      <c r="H25">
        <v>1</v>
      </c>
    </row>
    <row r="26" spans="1:8" x14ac:dyDescent="0.3">
      <c r="A26" s="10" t="s">
        <v>449</v>
      </c>
      <c r="B26" s="10" t="s">
        <v>25</v>
      </c>
      <c r="C26" s="6">
        <f t="shared" ca="1" si="10"/>
        <v>2</v>
      </c>
      <c r="D26" s="10"/>
      <c r="F26" t="s">
        <v>183</v>
      </c>
      <c r="G26">
        <v>32</v>
      </c>
      <c r="H26">
        <v>1</v>
      </c>
    </row>
    <row r="27" spans="1:8" x14ac:dyDescent="0.3">
      <c r="A27" s="10" t="s">
        <v>450</v>
      </c>
      <c r="B27" s="10" t="s">
        <v>25</v>
      </c>
      <c r="C27" s="6">
        <f t="shared" ref="C27:C31" ca="1" si="11">VLOOKUP(B27,OFFSET(INDIRECT("$A:$B"),0,MATCH(B$1&amp;"_Verify",INDIRECT("$1:$1"),0)-1),2,0)</f>
        <v>2</v>
      </c>
      <c r="D27" s="10"/>
      <c r="F27" t="s">
        <v>186</v>
      </c>
      <c r="G27">
        <v>33</v>
      </c>
      <c r="H27">
        <v>1</v>
      </c>
    </row>
    <row r="28" spans="1:8" x14ac:dyDescent="0.3">
      <c r="A28" s="10" t="s">
        <v>451</v>
      </c>
      <c r="B28" s="10" t="s">
        <v>25</v>
      </c>
      <c r="C28" s="6">
        <f t="shared" ca="1" si="11"/>
        <v>2</v>
      </c>
      <c r="D28" s="10"/>
      <c r="F28" t="s">
        <v>187</v>
      </c>
      <c r="G28">
        <v>34</v>
      </c>
      <c r="H28">
        <v>1</v>
      </c>
    </row>
    <row r="29" spans="1:8" x14ac:dyDescent="0.3">
      <c r="A29" s="10" t="s">
        <v>452</v>
      </c>
      <c r="B29" s="10" t="s">
        <v>25</v>
      </c>
      <c r="C29" s="6">
        <f t="shared" ca="1" si="11"/>
        <v>2</v>
      </c>
      <c r="D29" s="10"/>
      <c r="F29" t="s">
        <v>188</v>
      </c>
      <c r="G29">
        <v>35</v>
      </c>
      <c r="H29">
        <v>1</v>
      </c>
    </row>
    <row r="30" spans="1:8" x14ac:dyDescent="0.3">
      <c r="A30" s="10" t="s">
        <v>453</v>
      </c>
      <c r="B30" s="10" t="s">
        <v>25</v>
      </c>
      <c r="C30" s="6">
        <f t="shared" ca="1" si="11"/>
        <v>2</v>
      </c>
      <c r="D30" s="10"/>
      <c r="F30" t="s">
        <v>189</v>
      </c>
      <c r="G30">
        <v>36</v>
      </c>
      <c r="H30">
        <v>1</v>
      </c>
    </row>
    <row r="31" spans="1:8" x14ac:dyDescent="0.3">
      <c r="A31" s="10" t="s">
        <v>454</v>
      </c>
      <c r="B31" s="10" t="s">
        <v>25</v>
      </c>
      <c r="C31" s="6">
        <f t="shared" ca="1" si="11"/>
        <v>2</v>
      </c>
      <c r="D31" s="10"/>
      <c r="F31" t="s">
        <v>190</v>
      </c>
      <c r="G31">
        <v>37</v>
      </c>
      <c r="H31">
        <v>1</v>
      </c>
    </row>
    <row r="32" spans="1:8" x14ac:dyDescent="0.3">
      <c r="A32" s="10" t="s">
        <v>461</v>
      </c>
      <c r="B32" s="10" t="s">
        <v>25</v>
      </c>
      <c r="C32" s="6">
        <f t="shared" ref="C32:C34" ca="1" si="12">VLOOKUP(B32,OFFSET(INDIRECT("$A:$B"),0,MATCH(B$1&amp;"_Verify",INDIRECT("$1:$1"),0)-1),2,0)</f>
        <v>2</v>
      </c>
      <c r="D32" s="10"/>
      <c r="F32" t="s">
        <v>191</v>
      </c>
      <c r="G32">
        <v>38</v>
      </c>
      <c r="H32">
        <v>1</v>
      </c>
    </row>
    <row r="33" spans="1:8" x14ac:dyDescent="0.3">
      <c r="A33" s="10" t="s">
        <v>463</v>
      </c>
      <c r="B33" s="10" t="s">
        <v>25</v>
      </c>
      <c r="C33" s="6">
        <f t="shared" ca="1" si="12"/>
        <v>2</v>
      </c>
      <c r="D33" s="10"/>
      <c r="F33" t="s">
        <v>276</v>
      </c>
      <c r="G33">
        <v>39</v>
      </c>
      <c r="H33">
        <v>1</v>
      </c>
    </row>
    <row r="34" spans="1:8" x14ac:dyDescent="0.3">
      <c r="A34" s="10" t="s">
        <v>465</v>
      </c>
      <c r="B34" s="10" t="s">
        <v>25</v>
      </c>
      <c r="C34" s="6">
        <f t="shared" ca="1" si="12"/>
        <v>2</v>
      </c>
      <c r="D34" s="10"/>
      <c r="F34" t="s">
        <v>275</v>
      </c>
      <c r="G34">
        <v>40</v>
      </c>
      <c r="H34">
        <v>1</v>
      </c>
    </row>
    <row r="35" spans="1:8" x14ac:dyDescent="0.3">
      <c r="A35" s="10" t="s">
        <v>466</v>
      </c>
      <c r="B35" s="10" t="s">
        <v>25</v>
      </c>
      <c r="C35" s="6">
        <f t="shared" ref="C35:C54" ca="1" si="13">VLOOKUP(B35,OFFSET(INDIRECT("$A:$B"),0,MATCH(B$1&amp;"_Verify",INDIRECT("$1:$1"),0)-1),2,0)</f>
        <v>2</v>
      </c>
      <c r="D35" s="10"/>
      <c r="F35" t="s">
        <v>347</v>
      </c>
      <c r="G35">
        <v>41</v>
      </c>
      <c r="H35">
        <v>1</v>
      </c>
    </row>
    <row r="36" spans="1:8" x14ac:dyDescent="0.3">
      <c r="A36" s="10" t="s">
        <v>467</v>
      </c>
      <c r="B36" s="10" t="s">
        <v>25</v>
      </c>
      <c r="C36" s="6">
        <f t="shared" ca="1" si="13"/>
        <v>2</v>
      </c>
      <c r="D36" s="10"/>
      <c r="F36" t="s">
        <v>415</v>
      </c>
      <c r="G36">
        <v>42</v>
      </c>
      <c r="H36">
        <v>1</v>
      </c>
    </row>
    <row r="37" spans="1:8" x14ac:dyDescent="0.3">
      <c r="A37" s="10" t="s">
        <v>468</v>
      </c>
      <c r="B37" s="10" t="s">
        <v>25</v>
      </c>
      <c r="C37" s="6">
        <f t="shared" ca="1" si="13"/>
        <v>2</v>
      </c>
      <c r="D37" s="10"/>
      <c r="F37" t="s">
        <v>22</v>
      </c>
      <c r="G37">
        <v>51</v>
      </c>
    </row>
    <row r="38" spans="1:8" x14ac:dyDescent="0.3">
      <c r="A38" s="10" t="s">
        <v>469</v>
      </c>
      <c r="B38" s="10" t="s">
        <v>25</v>
      </c>
      <c r="C38" s="6">
        <f t="shared" ca="1" si="13"/>
        <v>2</v>
      </c>
      <c r="D38" s="10"/>
      <c r="F38" t="s">
        <v>169</v>
      </c>
      <c r="G38">
        <v>52</v>
      </c>
      <c r="H38">
        <v>1</v>
      </c>
    </row>
    <row r="39" spans="1:8" x14ac:dyDescent="0.3">
      <c r="A39" s="10" t="s">
        <v>470</v>
      </c>
      <c r="B39" s="10" t="s">
        <v>25</v>
      </c>
      <c r="C39" s="6">
        <f t="shared" ca="1" si="13"/>
        <v>2</v>
      </c>
      <c r="D39" s="10"/>
      <c r="F39" t="s">
        <v>113</v>
      </c>
      <c r="G39">
        <v>53</v>
      </c>
      <c r="H39">
        <v>1</v>
      </c>
    </row>
    <row r="40" spans="1:8" x14ac:dyDescent="0.3">
      <c r="A40" s="10" t="s">
        <v>471</v>
      </c>
      <c r="B40" s="10" t="s">
        <v>25</v>
      </c>
      <c r="C40" s="6">
        <f t="shared" ca="1" si="13"/>
        <v>2</v>
      </c>
      <c r="D40" s="10"/>
      <c r="F40" t="s">
        <v>106</v>
      </c>
      <c r="G40">
        <v>54</v>
      </c>
      <c r="H40">
        <v>1</v>
      </c>
    </row>
    <row r="41" spans="1:8" x14ac:dyDescent="0.3">
      <c r="A41" s="10" t="s">
        <v>472</v>
      </c>
      <c r="B41" s="10" t="s">
        <v>25</v>
      </c>
      <c r="C41" s="6">
        <f t="shared" ca="1" si="13"/>
        <v>2</v>
      </c>
      <c r="D41" s="10"/>
      <c r="F41" t="s">
        <v>170</v>
      </c>
      <c r="G41">
        <v>55</v>
      </c>
      <c r="H41">
        <v>1</v>
      </c>
    </row>
    <row r="42" spans="1:8" x14ac:dyDescent="0.3">
      <c r="A42" s="10" t="s">
        <v>473</v>
      </c>
      <c r="B42" s="10" t="s">
        <v>25</v>
      </c>
      <c r="C42" s="6">
        <f t="shared" ca="1" si="13"/>
        <v>2</v>
      </c>
      <c r="D42" s="10"/>
      <c r="F42" t="s">
        <v>171</v>
      </c>
      <c r="G42">
        <v>56</v>
      </c>
      <c r="H42">
        <v>1</v>
      </c>
    </row>
    <row r="43" spans="1:8" x14ac:dyDescent="0.3">
      <c r="A43" s="10" t="s">
        <v>474</v>
      </c>
      <c r="B43" s="10" t="s">
        <v>25</v>
      </c>
      <c r="C43" s="6">
        <f t="shared" ca="1" si="13"/>
        <v>2</v>
      </c>
      <c r="D43" s="10"/>
      <c r="F43" t="s">
        <v>166</v>
      </c>
      <c r="G43">
        <v>57</v>
      </c>
      <c r="H43">
        <v>1</v>
      </c>
    </row>
    <row r="44" spans="1:8" x14ac:dyDescent="0.3">
      <c r="A44" s="10" t="s">
        <v>475</v>
      </c>
      <c r="B44" s="10" t="s">
        <v>25</v>
      </c>
      <c r="C44" s="6">
        <f t="shared" ca="1" si="13"/>
        <v>2</v>
      </c>
      <c r="D44" s="10"/>
      <c r="F44" t="s">
        <v>242</v>
      </c>
      <c r="G44">
        <v>58</v>
      </c>
      <c r="H44">
        <v>1</v>
      </c>
    </row>
    <row r="45" spans="1:8" x14ac:dyDescent="0.3">
      <c r="A45" s="10" t="s">
        <v>476</v>
      </c>
      <c r="B45" s="10" t="s">
        <v>25</v>
      </c>
      <c r="C45" s="6">
        <f t="shared" ca="1" si="13"/>
        <v>2</v>
      </c>
      <c r="D45" s="10"/>
      <c r="F45" t="s">
        <v>348</v>
      </c>
      <c r="G45">
        <v>59</v>
      </c>
      <c r="H45">
        <v>1</v>
      </c>
    </row>
    <row r="46" spans="1:8" x14ac:dyDescent="0.3">
      <c r="A46" s="10" t="s">
        <v>477</v>
      </c>
      <c r="B46" s="10" t="s">
        <v>25</v>
      </c>
      <c r="C46" s="6">
        <f t="shared" ca="1" si="13"/>
        <v>2</v>
      </c>
      <c r="D46" s="10"/>
      <c r="F46" t="s">
        <v>286</v>
      </c>
      <c r="G46">
        <v>60</v>
      </c>
      <c r="H46">
        <v>1</v>
      </c>
    </row>
    <row r="47" spans="1:8" x14ac:dyDescent="0.3">
      <c r="A47" s="10" t="s">
        <v>478</v>
      </c>
      <c r="B47" s="10" t="s">
        <v>25</v>
      </c>
      <c r="C47" s="6">
        <f t="shared" ca="1" si="13"/>
        <v>2</v>
      </c>
      <c r="D47" s="10"/>
      <c r="F47" t="s">
        <v>344</v>
      </c>
      <c r="G47">
        <v>61</v>
      </c>
      <c r="H47">
        <v>1</v>
      </c>
    </row>
    <row r="48" spans="1:8" x14ac:dyDescent="0.3">
      <c r="A48" s="10" t="s">
        <v>479</v>
      </c>
      <c r="B48" s="10" t="s">
        <v>25</v>
      </c>
      <c r="C48" s="6">
        <f t="shared" ca="1" si="13"/>
        <v>2</v>
      </c>
      <c r="D48" s="10"/>
      <c r="F48" t="s">
        <v>380</v>
      </c>
      <c r="G48">
        <v>62</v>
      </c>
      <c r="H48">
        <v>1</v>
      </c>
    </row>
    <row r="49" spans="1:8" x14ac:dyDescent="0.3">
      <c r="A49" s="10" t="s">
        <v>480</v>
      </c>
      <c r="B49" s="10" t="s">
        <v>25</v>
      </c>
      <c r="C49" s="6">
        <f t="shared" ca="1" si="13"/>
        <v>2</v>
      </c>
      <c r="D49" s="10"/>
      <c r="F49" t="s">
        <v>411</v>
      </c>
      <c r="G49">
        <v>63</v>
      </c>
      <c r="H49">
        <v>1</v>
      </c>
    </row>
    <row r="50" spans="1:8" x14ac:dyDescent="0.3">
      <c r="A50" s="10" t="s">
        <v>481</v>
      </c>
      <c r="B50" s="10" t="s">
        <v>25</v>
      </c>
      <c r="C50" s="6">
        <f t="shared" ca="1" si="13"/>
        <v>2</v>
      </c>
      <c r="D50" s="10"/>
      <c r="F50" s="10" t="s">
        <v>492</v>
      </c>
      <c r="G50">
        <v>64</v>
      </c>
      <c r="H50">
        <v>1</v>
      </c>
    </row>
    <row r="51" spans="1:8" x14ac:dyDescent="0.3">
      <c r="A51" s="10" t="s">
        <v>482</v>
      </c>
      <c r="B51" s="10" t="s">
        <v>25</v>
      </c>
      <c r="C51" s="6">
        <f t="shared" ca="1" si="13"/>
        <v>2</v>
      </c>
      <c r="D51" s="10"/>
      <c r="F51" s="10" t="s">
        <v>494</v>
      </c>
      <c r="G51">
        <v>65</v>
      </c>
      <c r="H51">
        <v>1</v>
      </c>
    </row>
    <row r="52" spans="1:8" x14ac:dyDescent="0.3">
      <c r="A52" s="10" t="s">
        <v>483</v>
      </c>
      <c r="B52" s="10" t="s">
        <v>25</v>
      </c>
      <c r="C52" s="6">
        <f t="shared" ca="1" si="13"/>
        <v>2</v>
      </c>
      <c r="D52" s="10"/>
      <c r="F52" t="s">
        <v>529</v>
      </c>
      <c r="G52">
        <v>66</v>
      </c>
      <c r="H52">
        <v>1</v>
      </c>
    </row>
    <row r="53" spans="1:8" x14ac:dyDescent="0.3">
      <c r="A53" s="10" t="s">
        <v>484</v>
      </c>
      <c r="B53" s="10" t="s">
        <v>25</v>
      </c>
      <c r="C53" s="6">
        <f t="shared" ca="1" si="13"/>
        <v>2</v>
      </c>
      <c r="D53" s="10"/>
      <c r="F53" s="10" t="s">
        <v>539</v>
      </c>
      <c r="G53">
        <v>67</v>
      </c>
      <c r="H53">
        <v>1</v>
      </c>
    </row>
    <row r="54" spans="1:8" x14ac:dyDescent="0.3">
      <c r="A54" s="10" t="s">
        <v>485</v>
      </c>
      <c r="B54" s="10" t="s">
        <v>25</v>
      </c>
      <c r="C54" s="6">
        <f t="shared" ca="1" si="13"/>
        <v>2</v>
      </c>
      <c r="D54" s="10"/>
      <c r="F54" s="10" t="s">
        <v>543</v>
      </c>
      <c r="G54">
        <v>68</v>
      </c>
      <c r="H54">
        <v>1</v>
      </c>
    </row>
    <row r="55" spans="1:8" x14ac:dyDescent="0.3">
      <c r="A55" s="10" t="s">
        <v>487</v>
      </c>
      <c r="B55" s="10" t="s">
        <v>25</v>
      </c>
      <c r="C55" s="6">
        <f t="shared" ref="C55" ca="1" si="14">VLOOKUP(B55,OFFSET(INDIRECT("$A:$B"),0,MATCH(B$1&amp;"_Verify",INDIRECT("$1:$1"),0)-1),2,0)</f>
        <v>2</v>
      </c>
      <c r="D55" s="10"/>
      <c r="F55" t="s">
        <v>552</v>
      </c>
      <c r="G55">
        <v>69</v>
      </c>
      <c r="H55">
        <v>1</v>
      </c>
    </row>
    <row r="56" spans="1:8" x14ac:dyDescent="0.3">
      <c r="A56" t="s">
        <v>108</v>
      </c>
      <c r="B56" t="s">
        <v>94</v>
      </c>
      <c r="C56" s="6">
        <f t="shared" ca="1" si="8"/>
        <v>13</v>
      </c>
    </row>
    <row r="57" spans="1:8" s="10" customFormat="1" x14ac:dyDescent="0.3">
      <c r="A57" t="s">
        <v>107</v>
      </c>
      <c r="B57" t="s">
        <v>106</v>
      </c>
      <c r="C57" s="6">
        <f t="shared" ca="1" si="8"/>
        <v>54</v>
      </c>
      <c r="D57"/>
    </row>
    <row r="58" spans="1:8" x14ac:dyDescent="0.3">
      <c r="A58" t="s">
        <v>114</v>
      </c>
      <c r="B58" t="s">
        <v>113</v>
      </c>
      <c r="C58" s="6">
        <f t="shared" ca="1" si="8"/>
        <v>53</v>
      </c>
    </row>
    <row r="59" spans="1:8" x14ac:dyDescent="0.3">
      <c r="A59" t="s">
        <v>120</v>
      </c>
      <c r="B59" t="s">
        <v>94</v>
      </c>
      <c r="C59" s="6">
        <f t="shared" ca="1" si="8"/>
        <v>13</v>
      </c>
    </row>
    <row r="60" spans="1:8" x14ac:dyDescent="0.3">
      <c r="A60" t="s">
        <v>117</v>
      </c>
      <c r="B60" t="s">
        <v>137</v>
      </c>
      <c r="C60" s="6">
        <f t="shared" ca="1" si="8"/>
        <v>55</v>
      </c>
    </row>
    <row r="61" spans="1:8" x14ac:dyDescent="0.3">
      <c r="A61" s="10" t="s">
        <v>557</v>
      </c>
      <c r="B61" s="10" t="s">
        <v>551</v>
      </c>
      <c r="C61" s="6">
        <f t="shared" ref="C61:C62" ca="1" si="15">VLOOKUP(B61,OFFSET(INDIRECT("$A:$B"),0,MATCH(B$1&amp;"_Verify",INDIRECT("$1:$1"),0)-1),2,0)</f>
        <v>69</v>
      </c>
      <c r="D61" s="10"/>
    </row>
    <row r="62" spans="1:8" x14ac:dyDescent="0.3">
      <c r="A62" s="10" t="s">
        <v>575</v>
      </c>
      <c r="B62" s="10" t="s">
        <v>551</v>
      </c>
      <c r="C62" s="6">
        <f t="shared" ca="1" si="15"/>
        <v>69</v>
      </c>
      <c r="D62" s="10"/>
    </row>
    <row r="63" spans="1:8" x14ac:dyDescent="0.3">
      <c r="A63" s="10" t="s">
        <v>569</v>
      </c>
      <c r="B63" s="10" t="s">
        <v>551</v>
      </c>
      <c r="C63" s="6">
        <f t="shared" ref="C63" ca="1" si="16">VLOOKUP(B63,OFFSET(INDIRECT("$A:$B"),0,MATCH(B$1&amp;"_Verify",INDIRECT("$1:$1"),0)-1),2,0)</f>
        <v>69</v>
      </c>
      <c r="D63" s="10"/>
    </row>
    <row r="64" spans="1:8" x14ac:dyDescent="0.3">
      <c r="A64" s="10" t="s">
        <v>571</v>
      </c>
      <c r="B64" s="10" t="s">
        <v>551</v>
      </c>
      <c r="C64" s="6">
        <f t="shared" ref="C64" ca="1" si="17">VLOOKUP(B64,OFFSET(INDIRECT("$A:$B"),0,MATCH(B$1&amp;"_Verify",INDIRECT("$1:$1"),0)-1),2,0)</f>
        <v>69</v>
      </c>
      <c r="D64" s="10"/>
    </row>
    <row r="65" spans="1:4" x14ac:dyDescent="0.3">
      <c r="A65" s="10" t="s">
        <v>595</v>
      </c>
      <c r="B65" s="10" t="s">
        <v>26</v>
      </c>
      <c r="C65" s="6">
        <f t="shared" ca="1" si="8"/>
        <v>6</v>
      </c>
      <c r="D65" s="10"/>
    </row>
    <row r="66" spans="1:4" x14ac:dyDescent="0.3">
      <c r="A66" s="10" t="s">
        <v>597</v>
      </c>
      <c r="B66" s="10" t="s">
        <v>21</v>
      </c>
      <c r="C66" s="6">
        <f t="shared" ca="1" si="8"/>
        <v>7</v>
      </c>
      <c r="D66" s="10"/>
    </row>
    <row r="67" spans="1:4" x14ac:dyDescent="0.3">
      <c r="A67" t="s">
        <v>244</v>
      </c>
      <c r="B67" t="s">
        <v>21</v>
      </c>
      <c r="C67" s="6">
        <f t="shared" ca="1" si="8"/>
        <v>7</v>
      </c>
    </row>
    <row r="68" spans="1:4" x14ac:dyDescent="0.3">
      <c r="A68" t="s">
        <v>245</v>
      </c>
      <c r="B68" t="s">
        <v>21</v>
      </c>
      <c r="C68" s="6">
        <f t="shared" ca="1" si="8"/>
        <v>7</v>
      </c>
    </row>
    <row r="69" spans="1:4" x14ac:dyDescent="0.3">
      <c r="A69" t="s">
        <v>246</v>
      </c>
      <c r="B69" t="s">
        <v>21</v>
      </c>
      <c r="C69" s="6">
        <f t="shared" ca="1" si="8"/>
        <v>7</v>
      </c>
    </row>
    <row r="70" spans="1:4" x14ac:dyDescent="0.3">
      <c r="A70" t="s">
        <v>247</v>
      </c>
      <c r="B70" t="s">
        <v>21</v>
      </c>
      <c r="C70" s="6">
        <f t="shared" ca="1" si="8"/>
        <v>7</v>
      </c>
    </row>
    <row r="71" spans="1:4" x14ac:dyDescent="0.3">
      <c r="A71" t="s">
        <v>248</v>
      </c>
      <c r="B71" t="s">
        <v>21</v>
      </c>
      <c r="C71" s="6">
        <f t="shared" ca="1" si="8"/>
        <v>7</v>
      </c>
    </row>
    <row r="72" spans="1:4" x14ac:dyDescent="0.3">
      <c r="A72" t="s">
        <v>249</v>
      </c>
      <c r="B72" t="s">
        <v>21</v>
      </c>
      <c r="C72" s="6">
        <f t="shared" ca="1" si="8"/>
        <v>7</v>
      </c>
    </row>
    <row r="73" spans="1:4" x14ac:dyDescent="0.3">
      <c r="A73" t="s">
        <v>250</v>
      </c>
      <c r="B73" t="s">
        <v>21</v>
      </c>
      <c r="C73" s="6">
        <f t="shared" ca="1" si="8"/>
        <v>7</v>
      </c>
    </row>
    <row r="74" spans="1:4" x14ac:dyDescent="0.3">
      <c r="A74" t="s">
        <v>251</v>
      </c>
      <c r="B74" t="s">
        <v>21</v>
      </c>
      <c r="C74" s="6">
        <f t="shared" ca="1" si="8"/>
        <v>7</v>
      </c>
    </row>
    <row r="75" spans="1:4" x14ac:dyDescent="0.3">
      <c r="A75" t="s">
        <v>252</v>
      </c>
      <c r="B75" t="s">
        <v>21</v>
      </c>
      <c r="C75" s="6">
        <f t="shared" ca="1" si="8"/>
        <v>7</v>
      </c>
    </row>
    <row r="76" spans="1:4" x14ac:dyDescent="0.3">
      <c r="A76" s="10" t="s">
        <v>500</v>
      </c>
      <c r="B76" s="10" t="s">
        <v>21</v>
      </c>
      <c r="C76" s="6">
        <f t="shared" ref="C76:C80" ca="1" si="18">VLOOKUP(B76,OFFSET(INDIRECT("$A:$B"),0,MATCH(B$1&amp;"_Verify",INDIRECT("$1:$1"),0)-1),2,0)</f>
        <v>7</v>
      </c>
      <c r="D76" s="10"/>
    </row>
    <row r="77" spans="1:4" x14ac:dyDescent="0.3">
      <c r="A77" s="10" t="s">
        <v>503</v>
      </c>
      <c r="B77" s="10" t="s">
        <v>21</v>
      </c>
      <c r="C77" s="6">
        <f t="shared" ref="C77" ca="1" si="19">VLOOKUP(B77,OFFSET(INDIRECT("$A:$B"),0,MATCH(B$1&amp;"_Verify",INDIRECT("$1:$1"),0)-1),2,0)</f>
        <v>7</v>
      </c>
      <c r="D77" s="10"/>
    </row>
    <row r="78" spans="1:4" x14ac:dyDescent="0.3">
      <c r="A78" s="10" t="s">
        <v>501</v>
      </c>
      <c r="B78" s="10" t="s">
        <v>21</v>
      </c>
      <c r="C78" s="6">
        <f t="shared" ca="1" si="18"/>
        <v>7</v>
      </c>
      <c r="D78" s="10"/>
    </row>
    <row r="79" spans="1:4" x14ac:dyDescent="0.3">
      <c r="A79" s="10" t="s">
        <v>504</v>
      </c>
      <c r="B79" s="10" t="s">
        <v>21</v>
      </c>
      <c r="C79" s="6">
        <f t="shared" ref="C79" ca="1" si="20">VLOOKUP(B79,OFFSET(INDIRECT("$A:$B"),0,MATCH(B$1&amp;"_Verify",INDIRECT("$1:$1"),0)-1),2,0)</f>
        <v>7</v>
      </c>
      <c r="D79" s="10"/>
    </row>
    <row r="80" spans="1:4" x14ac:dyDescent="0.3">
      <c r="A80" s="10" t="s">
        <v>502</v>
      </c>
      <c r="B80" s="10" t="s">
        <v>21</v>
      </c>
      <c r="C80" s="6">
        <f t="shared" ca="1" si="18"/>
        <v>7</v>
      </c>
      <c r="D80" s="10"/>
    </row>
    <row r="81" spans="1:4" x14ac:dyDescent="0.3">
      <c r="A81" s="10" t="s">
        <v>505</v>
      </c>
      <c r="B81" s="10" t="s">
        <v>21</v>
      </c>
      <c r="C81" s="6">
        <f t="shared" ref="C81" ca="1" si="21">VLOOKUP(B81,OFFSET(INDIRECT("$A:$B"),0,MATCH(B$1&amp;"_Verify",INDIRECT("$1:$1"),0)-1),2,0)</f>
        <v>7</v>
      </c>
      <c r="D81" s="10"/>
    </row>
    <row r="82" spans="1:4" x14ac:dyDescent="0.3">
      <c r="A82" t="s">
        <v>253</v>
      </c>
      <c r="B82" t="s">
        <v>21</v>
      </c>
      <c r="C82" s="6">
        <f t="shared" ca="1" si="8"/>
        <v>7</v>
      </c>
    </row>
    <row r="83" spans="1:4" x14ac:dyDescent="0.3">
      <c r="A83" t="s">
        <v>254</v>
      </c>
      <c r="B83" t="s">
        <v>21</v>
      </c>
      <c r="C83" s="6">
        <f t="shared" ca="1" si="8"/>
        <v>7</v>
      </c>
    </row>
    <row r="84" spans="1:4" x14ac:dyDescent="0.3">
      <c r="A84" t="s">
        <v>255</v>
      </c>
      <c r="B84" t="s">
        <v>21</v>
      </c>
      <c r="C84" s="6">
        <f t="shared" ca="1" si="8"/>
        <v>7</v>
      </c>
    </row>
    <row r="85" spans="1:4" x14ac:dyDescent="0.3">
      <c r="A85" t="s">
        <v>268</v>
      </c>
      <c r="B85" t="s">
        <v>270</v>
      </c>
      <c r="C85" s="6">
        <f t="shared" ca="1" si="8"/>
        <v>14</v>
      </c>
    </row>
    <row r="86" spans="1:4" x14ac:dyDescent="0.3">
      <c r="A86" s="10" t="s">
        <v>506</v>
      </c>
      <c r="B86" s="10" t="s">
        <v>270</v>
      </c>
      <c r="C86" s="6">
        <f t="shared" ref="C86:C87" ca="1" si="22">VLOOKUP(B86,OFFSET(INDIRECT("$A:$B"),0,MATCH(B$1&amp;"_Verify",INDIRECT("$1:$1"),0)-1),2,0)</f>
        <v>14</v>
      </c>
      <c r="D86" s="10"/>
    </row>
    <row r="87" spans="1:4" x14ac:dyDescent="0.3">
      <c r="A87" s="10" t="s">
        <v>508</v>
      </c>
      <c r="B87" s="10" t="s">
        <v>270</v>
      </c>
      <c r="C87" s="6">
        <f t="shared" ca="1" si="22"/>
        <v>14</v>
      </c>
      <c r="D87" s="10"/>
    </row>
    <row r="88" spans="1:4" x14ac:dyDescent="0.3">
      <c r="A88" s="10" t="s">
        <v>510</v>
      </c>
      <c r="B88" s="10" t="s">
        <v>270</v>
      </c>
      <c r="C88" s="6">
        <f t="shared" ref="C88" ca="1" si="23">VLOOKUP(B88,OFFSET(INDIRECT("$A:$B"),0,MATCH(B$1&amp;"_Verify",INDIRECT("$1:$1"),0)-1),2,0)</f>
        <v>14</v>
      </c>
      <c r="D88" s="10"/>
    </row>
    <row r="89" spans="1:4" x14ac:dyDescent="0.3">
      <c r="A89" t="s">
        <v>269</v>
      </c>
      <c r="B89" t="s">
        <v>270</v>
      </c>
      <c r="C89" s="6">
        <f t="shared" ca="1" si="8"/>
        <v>14</v>
      </c>
    </row>
    <row r="90" spans="1:4" x14ac:dyDescent="0.3">
      <c r="A90" s="10" t="s">
        <v>511</v>
      </c>
      <c r="B90" s="10" t="s">
        <v>270</v>
      </c>
      <c r="C90" s="6">
        <f t="shared" ref="C90:C91" ca="1" si="24">VLOOKUP(B90,OFFSET(INDIRECT("$A:$B"),0,MATCH(B$1&amp;"_Verify",INDIRECT("$1:$1"),0)-1),2,0)</f>
        <v>14</v>
      </c>
      <c r="D90" s="10"/>
    </row>
    <row r="91" spans="1:4" x14ac:dyDescent="0.3">
      <c r="A91" s="10" t="s">
        <v>512</v>
      </c>
      <c r="B91" s="10" t="s">
        <v>270</v>
      </c>
      <c r="C91" s="6">
        <f t="shared" ca="1" si="24"/>
        <v>14</v>
      </c>
      <c r="D91" s="10"/>
    </row>
    <row r="92" spans="1:4" x14ac:dyDescent="0.3">
      <c r="A92" s="10" t="s">
        <v>513</v>
      </c>
      <c r="B92" s="10" t="s">
        <v>270</v>
      </c>
      <c r="C92" s="6">
        <f t="shared" ref="C92" ca="1" si="25">VLOOKUP(B92,OFFSET(INDIRECT("$A:$B"),0,MATCH(B$1&amp;"_Verify",INDIRECT("$1:$1"),0)-1),2,0)</f>
        <v>14</v>
      </c>
      <c r="D92" s="10"/>
    </row>
    <row r="93" spans="1:4" x14ac:dyDescent="0.3">
      <c r="A93" s="10" t="s">
        <v>514</v>
      </c>
      <c r="B93" s="10" t="s">
        <v>491</v>
      </c>
      <c r="C93" s="6">
        <f t="shared" ref="C93:C94" ca="1" si="26">VLOOKUP(B93,OFFSET(INDIRECT("$A:$B"),0,MATCH(B$1&amp;"_Verify",INDIRECT("$1:$1"),0)-1),2,0)</f>
        <v>64</v>
      </c>
      <c r="D93" s="10"/>
    </row>
    <row r="94" spans="1:4" x14ac:dyDescent="0.3">
      <c r="A94" s="10" t="s">
        <v>515</v>
      </c>
      <c r="B94" s="10" t="s">
        <v>493</v>
      </c>
      <c r="C94" s="6">
        <f t="shared" ca="1" si="26"/>
        <v>65</v>
      </c>
      <c r="D94" s="10"/>
    </row>
    <row r="95" spans="1:4" x14ac:dyDescent="0.3">
      <c r="A95" t="s">
        <v>172</v>
      </c>
      <c r="B95" t="s">
        <v>166</v>
      </c>
      <c r="C95" s="6">
        <f t="shared" ca="1" si="8"/>
        <v>57</v>
      </c>
    </row>
    <row r="96" spans="1:4" x14ac:dyDescent="0.3">
      <c r="A96" s="10" t="s">
        <v>518</v>
      </c>
      <c r="B96" s="10" t="s">
        <v>166</v>
      </c>
      <c r="C96" s="6">
        <f t="shared" ref="C96" ca="1" si="27">VLOOKUP(B96,OFFSET(INDIRECT("$A:$B"),0,MATCH(B$1&amp;"_Verify",INDIRECT("$1:$1"),0)-1),2,0)</f>
        <v>57</v>
      </c>
      <c r="D96" s="10"/>
    </row>
    <row r="97" spans="1:4" x14ac:dyDescent="0.3">
      <c r="A97" t="s">
        <v>173</v>
      </c>
      <c r="B97" t="s">
        <v>166</v>
      </c>
      <c r="C97" s="6">
        <f t="shared" ca="1" si="8"/>
        <v>57</v>
      </c>
    </row>
    <row r="98" spans="1:4" x14ac:dyDescent="0.3">
      <c r="A98" s="10" t="s">
        <v>519</v>
      </c>
      <c r="B98" s="10" t="s">
        <v>166</v>
      </c>
      <c r="C98" s="6">
        <f t="shared" ref="C98" ca="1" si="28">VLOOKUP(B98,OFFSET(INDIRECT("$A:$B"),0,MATCH(B$1&amp;"_Verify",INDIRECT("$1:$1"),0)-1),2,0)</f>
        <v>57</v>
      </c>
      <c r="D98" s="10"/>
    </row>
    <row r="99" spans="1:4" x14ac:dyDescent="0.3">
      <c r="A99" t="s">
        <v>174</v>
      </c>
      <c r="B99" t="s">
        <v>166</v>
      </c>
      <c r="C99" s="6">
        <f t="shared" ca="1" si="8"/>
        <v>57</v>
      </c>
    </row>
    <row r="100" spans="1:4" x14ac:dyDescent="0.3">
      <c r="A100" s="10" t="s">
        <v>520</v>
      </c>
      <c r="B100" s="10" t="s">
        <v>166</v>
      </c>
      <c r="C100" s="6">
        <f t="shared" ref="C100" ca="1" si="29">VLOOKUP(B100,OFFSET(INDIRECT("$A:$B"),0,MATCH(B$1&amp;"_Verify",INDIRECT("$1:$1"),0)-1),2,0)</f>
        <v>57</v>
      </c>
      <c r="D100" s="10"/>
    </row>
    <row r="101" spans="1:4" x14ac:dyDescent="0.3">
      <c r="A101" t="s">
        <v>175</v>
      </c>
      <c r="B101" t="s">
        <v>185</v>
      </c>
      <c r="C101" s="6">
        <f t="shared" ca="1" si="8"/>
        <v>31</v>
      </c>
    </row>
    <row r="102" spans="1:4" x14ac:dyDescent="0.3">
      <c r="A102" t="s">
        <v>176</v>
      </c>
      <c r="B102" t="s">
        <v>183</v>
      </c>
      <c r="C102" s="6">
        <f t="shared" ca="1" si="8"/>
        <v>32</v>
      </c>
    </row>
    <row r="103" spans="1:4" x14ac:dyDescent="0.3">
      <c r="A103" t="s">
        <v>177</v>
      </c>
      <c r="B103" t="s">
        <v>186</v>
      </c>
      <c r="C103" s="6">
        <f t="shared" ca="1" si="8"/>
        <v>33</v>
      </c>
    </row>
    <row r="104" spans="1:4" x14ac:dyDescent="0.3">
      <c r="A104" t="s">
        <v>178</v>
      </c>
      <c r="B104" t="s">
        <v>187</v>
      </c>
      <c r="C104" s="6">
        <f t="shared" ca="1" si="8"/>
        <v>34</v>
      </c>
    </row>
    <row r="105" spans="1:4" x14ac:dyDescent="0.3">
      <c r="A105" t="s">
        <v>179</v>
      </c>
      <c r="B105" t="s">
        <v>188</v>
      </c>
      <c r="C105" s="6">
        <f t="shared" ca="1" si="8"/>
        <v>35</v>
      </c>
    </row>
    <row r="106" spans="1:4" x14ac:dyDescent="0.3">
      <c r="A106" t="s">
        <v>180</v>
      </c>
      <c r="B106" t="s">
        <v>189</v>
      </c>
      <c r="C106" s="6">
        <f t="shared" ca="1" si="8"/>
        <v>36</v>
      </c>
    </row>
    <row r="107" spans="1:4" x14ac:dyDescent="0.3">
      <c r="A107" t="s">
        <v>181</v>
      </c>
      <c r="B107" t="s">
        <v>190</v>
      </c>
      <c r="C107" s="6">
        <f t="shared" ca="1" si="8"/>
        <v>37</v>
      </c>
    </row>
    <row r="108" spans="1:4" x14ac:dyDescent="0.3">
      <c r="A108" t="s">
        <v>182</v>
      </c>
      <c r="B108" t="s">
        <v>191</v>
      </c>
      <c r="C108" s="6">
        <f t="shared" ca="1" si="8"/>
        <v>38</v>
      </c>
    </row>
    <row r="109" spans="1:4" x14ac:dyDescent="0.3">
      <c r="A109" t="s">
        <v>271</v>
      </c>
      <c r="B109" t="s">
        <v>542</v>
      </c>
      <c r="C109" s="6">
        <f t="shared" ref="C109" ca="1" si="30">VLOOKUP(B109,OFFSET(INDIRECT("$A:$B"),0,MATCH(B$1&amp;"_Verify",INDIRECT("$1:$1"),0)-1),2,0)</f>
        <v>68</v>
      </c>
    </row>
    <row r="110" spans="1:4" x14ac:dyDescent="0.3">
      <c r="A110" t="s">
        <v>272</v>
      </c>
      <c r="B110" t="s">
        <v>542</v>
      </c>
      <c r="C110" s="6">
        <f t="shared" ref="C110" ca="1" si="31">VLOOKUP(B110,OFFSET(INDIRECT("$A:$B"),0,MATCH(B$1&amp;"_Verify",INDIRECT("$1:$1"),0)-1),2,0)</f>
        <v>68</v>
      </c>
    </row>
    <row r="111" spans="1:4" x14ac:dyDescent="0.3">
      <c r="A111" t="s">
        <v>292</v>
      </c>
      <c r="B111" t="s">
        <v>94</v>
      </c>
      <c r="C111" s="6">
        <f t="shared" ref="C111:C114" ca="1" si="32">VLOOKUP(B111,OFFSET(INDIRECT("$A:$B"),0,MATCH(B$1&amp;"_Verify",INDIRECT("$1:$1"),0)-1),2,0)</f>
        <v>13</v>
      </c>
    </row>
    <row r="112" spans="1:4" x14ac:dyDescent="0.3">
      <c r="A112" t="s">
        <v>294</v>
      </c>
      <c r="B112" t="s">
        <v>21</v>
      </c>
      <c r="C112" s="6">
        <f t="shared" ca="1" si="32"/>
        <v>7</v>
      </c>
    </row>
    <row r="113" spans="1:3" x14ac:dyDescent="0.3">
      <c r="A113" t="s">
        <v>293</v>
      </c>
      <c r="B113" t="s">
        <v>94</v>
      </c>
      <c r="C113" s="6">
        <f t="shared" ca="1" si="32"/>
        <v>13</v>
      </c>
    </row>
    <row r="114" spans="1:3" x14ac:dyDescent="0.3">
      <c r="A114" t="s">
        <v>296</v>
      </c>
      <c r="B114" t="s">
        <v>21</v>
      </c>
      <c r="C114" s="6">
        <f t="shared" ca="1" si="32"/>
        <v>7</v>
      </c>
    </row>
    <row r="115" spans="1:3" x14ac:dyDescent="0.3">
      <c r="A115" t="s">
        <v>300</v>
      </c>
      <c r="B115" s="10" t="s">
        <v>542</v>
      </c>
      <c r="C115" s="6">
        <f t="shared" ref="C115" ca="1" si="33">VLOOKUP(B115,OFFSET(INDIRECT("$A:$B"),0,MATCH(B$1&amp;"_Verify",INDIRECT("$1:$1"),0)-1),2,0)</f>
        <v>68</v>
      </c>
    </row>
    <row r="116" spans="1:3" x14ac:dyDescent="0.3">
      <c r="A116" t="s">
        <v>301</v>
      </c>
      <c r="B116" s="10" t="s">
        <v>542</v>
      </c>
      <c r="C116" s="6">
        <f t="shared" ref="C116:C118" ca="1" si="34">VLOOKUP(B116,OFFSET(INDIRECT("$A:$B"),0,MATCH(B$1&amp;"_Verify",INDIRECT("$1:$1"),0)-1),2,0)</f>
        <v>68</v>
      </c>
    </row>
    <row r="117" spans="1:3" x14ac:dyDescent="0.3">
      <c r="A117" t="s">
        <v>302</v>
      </c>
      <c r="B117" t="s">
        <v>94</v>
      </c>
      <c r="C117" s="6">
        <f t="shared" ca="1" si="34"/>
        <v>13</v>
      </c>
    </row>
    <row r="118" spans="1:3" x14ac:dyDescent="0.3">
      <c r="A118" t="s">
        <v>303</v>
      </c>
      <c r="B118" t="s">
        <v>226</v>
      </c>
      <c r="C118" s="6">
        <f t="shared" ca="1" si="34"/>
        <v>15</v>
      </c>
    </row>
    <row r="119" spans="1:3" x14ac:dyDescent="0.3">
      <c r="A119" t="s">
        <v>304</v>
      </c>
      <c r="B119" t="s">
        <v>229</v>
      </c>
      <c r="C119" s="6">
        <f t="shared" ref="C119" ca="1" si="35">VLOOKUP(B119,OFFSET(INDIRECT("$A:$B"),0,MATCH(B$1&amp;"_Verify",INDIRECT("$1:$1"),0)-1),2,0)</f>
        <v>16</v>
      </c>
    </row>
    <row r="120" spans="1:3" x14ac:dyDescent="0.3">
      <c r="A120" t="s">
        <v>305</v>
      </c>
      <c r="B120" t="s">
        <v>229</v>
      </c>
      <c r="C120" s="6">
        <f t="shared" ref="C120" ca="1" si="36">VLOOKUP(B120,OFFSET(INDIRECT("$A:$B"),0,MATCH(B$1&amp;"_Verify",INDIRECT("$1:$1"),0)-1),2,0)</f>
        <v>16</v>
      </c>
    </row>
    <row r="121" spans="1:3" x14ac:dyDescent="0.3">
      <c r="A121" t="s">
        <v>308</v>
      </c>
      <c r="B121" t="s">
        <v>230</v>
      </c>
      <c r="C121" s="6">
        <f t="shared" ref="C121" ca="1" si="37">VLOOKUP(B121,OFFSET(INDIRECT("$A:$B"),0,MATCH(B$1&amp;"_Verify",INDIRECT("$1:$1"),0)-1),2,0)</f>
        <v>17</v>
      </c>
    </row>
    <row r="122" spans="1:3" x14ac:dyDescent="0.3">
      <c r="A122" t="s">
        <v>309</v>
      </c>
      <c r="B122" t="s">
        <v>230</v>
      </c>
      <c r="C122" s="6">
        <f t="shared" ref="C122" ca="1" si="38">VLOOKUP(B122,OFFSET(INDIRECT("$A:$B"),0,MATCH(B$1&amp;"_Verify",INDIRECT("$1:$1"),0)-1),2,0)</f>
        <v>17</v>
      </c>
    </row>
    <row r="123" spans="1:3" x14ac:dyDescent="0.3">
      <c r="A123" t="s">
        <v>310</v>
      </c>
      <c r="B123" t="s">
        <v>231</v>
      </c>
      <c r="C123" s="6">
        <f t="shared" ref="C123" ca="1" si="39">VLOOKUP(B123,OFFSET(INDIRECT("$A:$B"),0,MATCH(B$1&amp;"_Verify",INDIRECT("$1:$1"),0)-1),2,0)</f>
        <v>18</v>
      </c>
    </row>
    <row r="124" spans="1:3" x14ac:dyDescent="0.3">
      <c r="A124" t="s">
        <v>311</v>
      </c>
      <c r="B124" t="s">
        <v>231</v>
      </c>
      <c r="C124" s="6">
        <f t="shared" ref="C124" ca="1" si="40">VLOOKUP(B124,OFFSET(INDIRECT("$A:$B"),0,MATCH(B$1&amp;"_Verify",INDIRECT("$1:$1"),0)-1),2,0)</f>
        <v>18</v>
      </c>
    </row>
    <row r="125" spans="1:3" x14ac:dyDescent="0.3">
      <c r="A125" t="s">
        <v>312</v>
      </c>
      <c r="B125" t="s">
        <v>232</v>
      </c>
      <c r="C125" s="6">
        <f t="shared" ref="C125" ca="1" si="41">VLOOKUP(B125,OFFSET(INDIRECT("$A:$B"),0,MATCH(B$1&amp;"_Verify",INDIRECT("$1:$1"),0)-1),2,0)</f>
        <v>19</v>
      </c>
    </row>
    <row r="126" spans="1:3" x14ac:dyDescent="0.3">
      <c r="A126" t="s">
        <v>313</v>
      </c>
      <c r="B126" t="s">
        <v>232</v>
      </c>
      <c r="C126" s="6">
        <f t="shared" ref="C126" ca="1" si="42">VLOOKUP(B126,OFFSET(INDIRECT("$A:$B"),0,MATCH(B$1&amp;"_Verify",INDIRECT("$1:$1"),0)-1),2,0)</f>
        <v>19</v>
      </c>
    </row>
    <row r="127" spans="1:3" x14ac:dyDescent="0.3">
      <c r="A127" t="s">
        <v>315</v>
      </c>
      <c r="B127" t="s">
        <v>241</v>
      </c>
      <c r="C127" s="6">
        <f t="shared" ref="C127:C137" ca="1" si="43">VLOOKUP(B127,OFFSET(INDIRECT("$A:$B"),0,MATCH(B$1&amp;"_Verify",INDIRECT("$1:$1"),0)-1),2,0)</f>
        <v>20</v>
      </c>
    </row>
    <row r="128" spans="1:3" x14ac:dyDescent="0.3">
      <c r="A128" t="s">
        <v>316</v>
      </c>
      <c r="B128" t="s">
        <v>241</v>
      </c>
      <c r="C128" s="6">
        <f t="shared" ca="1" si="43"/>
        <v>20</v>
      </c>
    </row>
    <row r="129" spans="1:4" x14ac:dyDescent="0.3">
      <c r="A129" t="s">
        <v>367</v>
      </c>
      <c r="B129" t="s">
        <v>94</v>
      </c>
      <c r="C129" s="6">
        <f t="shared" ref="C129:C131" ca="1" si="44">VLOOKUP(B129,OFFSET(INDIRECT("$A:$B"),0,MATCH(B$1&amp;"_Verify",INDIRECT("$1:$1"),0)-1),2,0)</f>
        <v>13</v>
      </c>
      <c r="D129" s="6"/>
    </row>
    <row r="130" spans="1:4" x14ac:dyDescent="0.3">
      <c r="A130" t="s">
        <v>369</v>
      </c>
      <c r="B130" t="s">
        <v>340</v>
      </c>
      <c r="C130" s="6">
        <f t="shared" ca="1" si="44"/>
        <v>21</v>
      </c>
    </row>
    <row r="131" spans="1:4" x14ac:dyDescent="0.3">
      <c r="A131" t="s">
        <v>373</v>
      </c>
      <c r="B131" t="s">
        <v>57</v>
      </c>
      <c r="C131" s="6">
        <f t="shared" ca="1" si="44"/>
        <v>11</v>
      </c>
    </row>
    <row r="132" spans="1:4" x14ac:dyDescent="0.3">
      <c r="A132" t="s">
        <v>317</v>
      </c>
      <c r="B132" t="s">
        <v>94</v>
      </c>
      <c r="C132" s="6">
        <f t="shared" ca="1" si="43"/>
        <v>13</v>
      </c>
    </row>
    <row r="133" spans="1:4" x14ac:dyDescent="0.3">
      <c r="A133" t="s">
        <v>319</v>
      </c>
      <c r="B133" t="s">
        <v>21</v>
      </c>
      <c r="C133" s="6">
        <f t="shared" ca="1" si="43"/>
        <v>7</v>
      </c>
    </row>
    <row r="134" spans="1:4" x14ac:dyDescent="0.3">
      <c r="A134" s="10" t="s">
        <v>522</v>
      </c>
      <c r="B134" s="10" t="s">
        <v>94</v>
      </c>
      <c r="C134" s="6">
        <f t="shared" ca="1" si="43"/>
        <v>13</v>
      </c>
      <c r="D134" s="10"/>
    </row>
    <row r="135" spans="1:4" x14ac:dyDescent="0.3">
      <c r="A135" s="10" t="s">
        <v>524</v>
      </c>
      <c r="B135" s="10" t="s">
        <v>21</v>
      </c>
      <c r="C135" s="6">
        <f t="shared" ca="1" si="43"/>
        <v>7</v>
      </c>
      <c r="D135" s="10"/>
    </row>
    <row r="136" spans="1:4" x14ac:dyDescent="0.3">
      <c r="A136" t="s">
        <v>374</v>
      </c>
      <c r="B136" t="s">
        <v>344</v>
      </c>
      <c r="C136" s="6">
        <f t="shared" ca="1" si="43"/>
        <v>61</v>
      </c>
    </row>
    <row r="137" spans="1:4" x14ac:dyDescent="0.3">
      <c r="A137" t="s">
        <v>375</v>
      </c>
      <c r="B137" t="s">
        <v>348</v>
      </c>
      <c r="C137" s="6">
        <f t="shared" ca="1" si="43"/>
        <v>59</v>
      </c>
    </row>
    <row r="138" spans="1:4" x14ac:dyDescent="0.3">
      <c r="A138" t="s">
        <v>320</v>
      </c>
      <c r="B138" t="s">
        <v>242</v>
      </c>
      <c r="C138" s="6">
        <f t="shared" ref="C138:C141" ca="1" si="45">VLOOKUP(B138,OFFSET(INDIRECT("$A:$B"),0,MATCH(B$1&amp;"_Verify",INDIRECT("$1:$1"),0)-1),2,0)</f>
        <v>58</v>
      </c>
    </row>
    <row r="139" spans="1:4" x14ac:dyDescent="0.3">
      <c r="A139" s="10" t="s">
        <v>526</v>
      </c>
      <c r="B139" s="10" t="s">
        <v>242</v>
      </c>
      <c r="C139" s="6">
        <f t="shared" ref="C139" ca="1" si="46">VLOOKUP(B139,OFFSET(INDIRECT("$A:$B"),0,MATCH(B$1&amp;"_Verify",INDIRECT("$1:$1"),0)-1),2,0)</f>
        <v>58</v>
      </c>
      <c r="D139" s="10"/>
    </row>
    <row r="140" spans="1:4" x14ac:dyDescent="0.3">
      <c r="A140" t="s">
        <v>331</v>
      </c>
      <c r="B140" t="s">
        <v>275</v>
      </c>
      <c r="C140" s="6">
        <f t="shared" ca="1" si="45"/>
        <v>40</v>
      </c>
    </row>
    <row r="141" spans="1:4" x14ac:dyDescent="0.3">
      <c r="A141" t="s">
        <v>333</v>
      </c>
      <c r="B141" t="s">
        <v>54</v>
      </c>
      <c r="C141" s="6">
        <f t="shared" ca="1" si="45"/>
        <v>8</v>
      </c>
    </row>
    <row r="142" spans="1:4" x14ac:dyDescent="0.3">
      <c r="A142" t="s">
        <v>322</v>
      </c>
      <c r="B142" t="s">
        <v>276</v>
      </c>
      <c r="C142" s="6">
        <f t="shared" ref="C142" ca="1" si="47">VLOOKUP(B142,OFFSET(INDIRECT("$A:$B"),0,MATCH(B$1&amp;"_Verify",INDIRECT("$1:$1"),0)-1),2,0)</f>
        <v>39</v>
      </c>
    </row>
    <row r="143" spans="1:4" x14ac:dyDescent="0.3">
      <c r="A143" t="s">
        <v>324</v>
      </c>
      <c r="B143" t="s">
        <v>55</v>
      </c>
      <c r="C143" s="6">
        <f t="shared" ref="C143" ca="1" si="48">VLOOKUP(B143,OFFSET(INDIRECT("$A:$B"),0,MATCH(B$1&amp;"_Verify",INDIRECT("$1:$1"),0)-1),2,0)</f>
        <v>9</v>
      </c>
    </row>
    <row r="144" spans="1:4" x14ac:dyDescent="0.3">
      <c r="A144" t="s">
        <v>354</v>
      </c>
      <c r="B144" t="s">
        <v>347</v>
      </c>
      <c r="C144" s="6">
        <f t="shared" ref="C144" ca="1" si="49">VLOOKUP(B144,OFFSET(INDIRECT("$A:$B"),0,MATCH(B$1&amp;"_Verify",INDIRECT("$1:$1"),0)-1),2,0)</f>
        <v>41</v>
      </c>
    </row>
    <row r="145" spans="1:4" x14ac:dyDescent="0.3">
      <c r="A145" t="s">
        <v>355</v>
      </c>
      <c r="B145" t="s">
        <v>286</v>
      </c>
      <c r="C145" s="6">
        <f t="shared" ref="C145" ca="1" si="50">VLOOKUP(B145,OFFSET(INDIRECT("$A:$B"),0,MATCH(B$1&amp;"_Verify",INDIRECT("$1:$1"),0)-1),2,0)</f>
        <v>60</v>
      </c>
    </row>
    <row r="146" spans="1:4" x14ac:dyDescent="0.3">
      <c r="A146" t="s">
        <v>379</v>
      </c>
      <c r="B146" t="s">
        <v>380</v>
      </c>
      <c r="C146" s="6">
        <f t="shared" ref="C146:C148" ca="1" si="51">VLOOKUP(B146,OFFSET(INDIRECT("$A:$B"),0,MATCH(B$1&amp;"_Verify",INDIRECT("$1:$1"),0)-1),2,0)</f>
        <v>62</v>
      </c>
    </row>
    <row r="147" spans="1:4" x14ac:dyDescent="0.3">
      <c r="A147" s="10" t="s">
        <v>532</v>
      </c>
      <c r="B147" s="10" t="s">
        <v>535</v>
      </c>
      <c r="C147" s="6">
        <f t="shared" ca="1" si="51"/>
        <v>66</v>
      </c>
      <c r="D147" s="10"/>
    </row>
    <row r="148" spans="1:4" x14ac:dyDescent="0.3">
      <c r="A148" s="10" t="s">
        <v>534</v>
      </c>
      <c r="B148" s="10" t="s">
        <v>535</v>
      </c>
      <c r="C148" s="6">
        <f t="shared" ca="1" si="51"/>
        <v>66</v>
      </c>
      <c r="D148" s="10"/>
    </row>
    <row r="149" spans="1:4" x14ac:dyDescent="0.3">
      <c r="A149" s="10" t="s">
        <v>548</v>
      </c>
      <c r="B149" s="10" t="s">
        <v>538</v>
      </c>
      <c r="C149" s="6">
        <f t="shared" ref="C149" ca="1" si="52">VLOOKUP(B149,OFFSET(INDIRECT("$A:$B"),0,MATCH(B$1&amp;"_Verify",INDIRECT("$1:$1"),0)-1),2,0)</f>
        <v>67</v>
      </c>
      <c r="D149" s="10"/>
    </row>
    <row r="150" spans="1:4" x14ac:dyDescent="0.3">
      <c r="A150" t="s">
        <v>388</v>
      </c>
      <c r="B150" t="s">
        <v>385</v>
      </c>
      <c r="C150" s="6">
        <f t="shared" ref="C150" ca="1" si="53">VLOOKUP(B150,OFFSET(INDIRECT("$A:$B"),0,MATCH(B$1&amp;"_Verify",INDIRECT("$1:$1"),0)-1),2,0)</f>
        <v>22</v>
      </c>
    </row>
    <row r="151" spans="1:4" x14ac:dyDescent="0.3">
      <c r="A151" t="s">
        <v>402</v>
      </c>
      <c r="B151" t="s">
        <v>385</v>
      </c>
      <c r="C151" s="6">
        <f t="shared" ref="C151" ca="1" si="54">VLOOKUP(B151,OFFSET(INDIRECT("$A:$B"),0,MATCH(B$1&amp;"_Verify",INDIRECT("$1:$1"),0)-1),2,0)</f>
        <v>22</v>
      </c>
    </row>
    <row r="152" spans="1:4" x14ac:dyDescent="0.3">
      <c r="A152" t="s">
        <v>390</v>
      </c>
      <c r="B152" t="s">
        <v>385</v>
      </c>
      <c r="C152" s="6">
        <f t="shared" ref="C152:C153" ca="1" si="55">VLOOKUP(B152,OFFSET(INDIRECT("$A:$B"),0,MATCH(B$1&amp;"_Verify",INDIRECT("$1:$1"),0)-1),2,0)</f>
        <v>22</v>
      </c>
    </row>
    <row r="153" spans="1:4" x14ac:dyDescent="0.3">
      <c r="A153" t="s">
        <v>403</v>
      </c>
      <c r="B153" t="s">
        <v>385</v>
      </c>
      <c r="C153" s="6">
        <f t="shared" ca="1" si="55"/>
        <v>22</v>
      </c>
    </row>
  </sheetData>
  <phoneticPr fontId="1" type="noConversion"/>
  <dataValidations count="1">
    <dataValidation type="list" allowBlank="1" showInputMessage="1" showErrorMessage="1" sqref="B2:B153" xr:uid="{675E8C85-9E99-403E-8138-AC8F1C643418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61B8-8889-47FC-B28B-8C3C07F6D573}">
  <dimension ref="A1:AD466"/>
  <sheetViews>
    <sheetView workbookViewId="0">
      <pane xSplit="2" ySplit="2" topLeftCell="D3" activePane="bottomRight" state="frozen"/>
      <selection pane="topRight" activeCell="C1" sqref="C1"/>
      <selection pane="bottomLeft" activeCell="A3" sqref="A3"/>
      <selection pane="bottomRight" activeCell="D3" sqref="D3"/>
    </sheetView>
  </sheetViews>
  <sheetFormatPr defaultRowHeight="16.5" outlineLevelRow="1" outlineLevelCol="1" x14ac:dyDescent="0.3"/>
  <cols>
    <col min="1" max="1" width="3.375" style="1" customWidth="1"/>
    <col min="2" max="2" width="32.125" style="1" customWidth="1"/>
    <col min="3" max="3" width="9.75" style="1" hidden="1" customWidth="1" outlineLevel="1"/>
    <col min="4" max="4" width="7.75" style="1" customWidth="1" collapsed="1"/>
    <col min="5" max="5" width="16.75" style="1" hidden="1" customWidth="1" outlineLevel="1"/>
    <col min="6" max="6" width="20.875" style="1" hidden="1" customWidth="1" outlineLevel="1"/>
    <col min="7" max="7" width="10.375" style="1" customWidth="1" collapsed="1"/>
    <col min="8" max="8" width="10.875" style="1" hidden="1" customWidth="1" outlineLevel="1"/>
    <col min="9" max="9" width="12.875" style="1" bestFit="1" customWidth="1" collapsed="1"/>
    <col min="10" max="12" width="12.875" style="1" bestFit="1" customWidth="1"/>
    <col min="13" max="14" width="12.875" style="1" hidden="1" customWidth="1" outlineLevel="1"/>
    <col min="15" max="15" width="10.625" style="7" bestFit="1" customWidth="1" collapsed="1"/>
    <col min="16" max="16" width="10.625" style="1" bestFit="1" customWidth="1"/>
    <col min="17" max="18" width="10.625" style="1" hidden="1" customWidth="1" outlineLevel="1"/>
    <col min="19" max="19" width="10.625" style="7" customWidth="1" collapsed="1"/>
    <col min="20" max="21" width="14" style="1" bestFit="1" customWidth="1"/>
    <col min="22" max="23" width="14" style="1" customWidth="1"/>
    <col min="24" max="24" width="9" style="1"/>
    <col min="25" max="25" width="37.125" style="1" hidden="1" customWidth="1" outlineLevel="1"/>
    <col min="26" max="26" width="7.625" style="1" hidden="1" customWidth="1" outlineLevel="1"/>
    <col min="27" max="27" width="9" style="1" collapsed="1"/>
    <col min="28" max="28" width="14.25" style="1" hidden="1" customWidth="1" outlineLevel="1"/>
    <col min="29" max="29" width="9" style="1" hidden="1" customWidth="1" outlineLevel="1"/>
    <col min="30" max="30" width="9" style="1" collapsed="1"/>
    <col min="31" max="16384" width="9" style="1"/>
  </cols>
  <sheetData>
    <row r="1" spans="1:29" ht="27" customHeight="1" x14ac:dyDescent="0.3">
      <c r="A1" s="1" t="s">
        <v>111</v>
      </c>
      <c r="B1" s="1" t="s">
        <v>27</v>
      </c>
      <c r="C1" s="1" t="s">
        <v>112</v>
      </c>
      <c r="D1" s="1" t="s">
        <v>28</v>
      </c>
      <c r="E1" s="1" t="s">
        <v>47</v>
      </c>
      <c r="F1" s="1" t="s">
        <v>52</v>
      </c>
      <c r="G1" s="1" t="s">
        <v>36</v>
      </c>
      <c r="H1" s="1" t="s">
        <v>53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143</v>
      </c>
      <c r="N1" s="1" t="s">
        <v>144</v>
      </c>
      <c r="O1" s="7" t="s">
        <v>5</v>
      </c>
      <c r="P1" s="1" t="s">
        <v>6</v>
      </c>
      <c r="Q1" s="1" t="s">
        <v>215</v>
      </c>
      <c r="R1" s="1" t="s">
        <v>216</v>
      </c>
      <c r="S1" s="7" t="s">
        <v>77</v>
      </c>
      <c r="T1" s="1" t="s">
        <v>7</v>
      </c>
      <c r="U1" s="1" t="s">
        <v>8</v>
      </c>
      <c r="V1" s="1" t="s">
        <v>78</v>
      </c>
      <c r="W1" s="1" t="s">
        <v>98</v>
      </c>
      <c r="Y1" s="1" t="s">
        <v>145</v>
      </c>
      <c r="Z1" s="1" t="s">
        <v>210</v>
      </c>
      <c r="AB1" s="1" t="s">
        <v>218</v>
      </c>
      <c r="AC1" s="1" t="s">
        <v>217</v>
      </c>
    </row>
    <row r="2" spans="1:29" ht="103.5" hidden="1" customHeight="1" outlineLevel="1" x14ac:dyDescent="0.3">
      <c r="E2" s="1" t="s">
        <v>26</v>
      </c>
      <c r="F2" s="4" t="str">
        <f>IF(ISBLANK(VLOOKUP($E2,어펙터인자!$1:$1048576,MATCH(F$1,어펙터인자!$1:$1,0),0)),"",VLOOKUP($E2,어펙터인자!$1:$1048576,MATCH(F$1,어펙터인자!$1:$1,0),0))</f>
        <v>액터상태를 유발</v>
      </c>
      <c r="G2" s="4"/>
      <c r="H2" s="4"/>
      <c r="I2" s="4" t="str">
        <f>IF(ISBLANK(VLOOKUP($E2,어펙터인자!$1:$1048576,MATCH(I$1,어펙터인자!$1:$1,0),0)),"",VLOOKUP($E2,어펙터인자!$1:$1048576,MATCH(I$1,어펙터인자!$1:$1,0),0))</f>
        <v/>
      </c>
      <c r="J2" s="4" t="str">
        <f>IF(ISBLANK(VLOOKUP($E2,어펙터인자!$1:$1048576,MATCH(J$1,어펙터인자!$1:$1,0),0)),"",VLOOKUP($E2,어펙터인자!$1:$1048576,MATCH(J$1,어펙터인자!$1:$1,0),0))</f>
        <v/>
      </c>
      <c r="K2" s="4" t="str">
        <f>IF(ISBLANK(VLOOKUP($E2,어펙터인자!$1:$1048576,MATCH(K$1,어펙터인자!$1:$1,0),0)),"",VLOOKUP($E2,어펙터인자!$1:$1048576,MATCH(K$1,어펙터인자!$1:$1,0),0))</f>
        <v/>
      </c>
      <c r="L2" s="4" t="str">
        <f>IF(ISBLANK(VLOOKUP($E2,어펙터인자!$1:$1048576,MATCH(L$1,어펙터인자!$1:$1,0),0)),"",VLOOKUP($E2,어펙터인자!$1:$1048576,MATCH(L$1,어펙터인자!$1:$1,0),0))</f>
        <v/>
      </c>
      <c r="M2" s="4" t="str">
        <f>IF($E2&lt;&gt;어펙터인자!$A$8,"","스탯타입"&amp;CHAR(10)&amp;"유효성 검사")</f>
        <v/>
      </c>
      <c r="N2" s="4" t="str">
        <f>IF(LEN(O2)=0,"","오버라이딩"&amp;CHAR(10)&amp;"우측 입력은 여기")</f>
        <v/>
      </c>
      <c r="O2" s="8" t="str">
        <f>IF(ISBLANK(VLOOKUP($E2,어펙터인자!$1:$1048576,MATCH(O$1,어펙터인자!$1:$1,0),0)),"",VLOOKUP($E2,어펙터인자!$1:$1048576,MATCH(O$1,어펙터인자!$1:$1,0),0))</f>
        <v/>
      </c>
      <c r="P2" s="4" t="str">
        <f>IF(ISBLANK(VLOOKUP($E2,어펙터인자!$1:$1048576,MATCH(P$1,어펙터인자!$1:$1,0),0)),"",VLOOKUP($E2,어펙터인자!$1:$1048576,MATCH(P$1,어펙터인자!$1:$1,0),0))</f>
        <v/>
      </c>
      <c r="Q2" s="4" t="str">
        <f>IF($E2&lt;&gt;어펙터인자!$A$14,"","이벤트타입"&amp;CHAR(10)&amp;"유효성 검사")</f>
        <v/>
      </c>
      <c r="R2" s="4" t="str">
        <f>IF(LEN(S2)=0,"","오버라이딩"&amp;CHAR(10)&amp;"우측 입력은 여기")</f>
        <v/>
      </c>
      <c r="S2" s="8" t="str">
        <f>IF(ISBLANK(VLOOKUP($E2,어펙터인자!$1:$1048576,MATCH(S$1,어펙터인자!$1:$1,0),0)),"",VLOOKUP($E2,어펙터인자!$1:$1048576,MATCH(S$1,어펙터인자!$1:$1,0),0))</f>
        <v/>
      </c>
      <c r="T2" s="4" t="str">
        <f>IF(ISBLANK(VLOOKUP($E2,어펙터인자!$1:$1048576,MATCH(T$1,어펙터인자!$1:$1,0),0)),"",VLOOKUP($E2,어펙터인자!$1:$1048576,MATCH(T$1,어펙터인자!$1:$1,0),0))</f>
        <v>액터상태아이디</v>
      </c>
      <c r="U2" s="4" t="str">
        <f>IF(ISBLANK(VLOOKUP($E2,어펙터인자!$1:$1048576,MATCH(U$1,어펙터인자!$1:$1,0),0)),"",VLOOKUP($E2,어펙터인자!$1:$1048576,MATCH(U$1,어펙터인자!$1:$1,0),0))</f>
        <v/>
      </c>
      <c r="V2" s="4" t="str">
        <f>IF(ISBLANK(VLOOKUP($E2,어펙터인자!$1:$1048576,MATCH(V$1,어펙터인자!$1:$1,0),0)),"",VLOOKUP($E2,어펙터인자!$1:$1048576,MATCH(V$1,어펙터인자!$1:$1,0),0))</f>
        <v/>
      </c>
      <c r="W2" s="4" t="str">
        <f>IF(ISBLANK(VLOOKUP($E2,어펙터인자!$1:$1048576,MATCH(W$1,어펙터인자!$1:$1,0),0)),"",VLOOKUP($E2,어펙터인자!$1:$1048576,MATCH(W$1,어펙터인자!$1:$1,0),0))</f>
        <v/>
      </c>
      <c r="Y2" s="1" t="s">
        <v>146</v>
      </c>
      <c r="Z2" s="1">
        <v>0</v>
      </c>
      <c r="AB2" s="1" t="s">
        <v>219</v>
      </c>
      <c r="AC2" s="1">
        <v>1</v>
      </c>
    </row>
    <row r="3" spans="1:29" collapsed="1" x14ac:dyDescent="0.3">
      <c r="A3" s="1" t="str">
        <f t="shared" ref="A3:A69" si="0">B3&amp;"_"&amp;TEXT(D3,"00")</f>
        <v>NormalAttack0.8_01</v>
      </c>
      <c r="B3" s="1" t="s">
        <v>589</v>
      </c>
      <c r="C3" s="1" t="str">
        <f>IF(ISERROR(VLOOKUP(B3,AffectorValueTable!$A:$A,1,0)),"어펙터밸류없음","")</f>
        <v/>
      </c>
      <c r="D3" s="1">
        <v>1</v>
      </c>
      <c r="E3" s="1" t="str">
        <f>VLOOKUP($B3,AffectorValueTable!$1:$1048576,MATCH(AffectorValueTable!$B$1,AffectorValueTable!$1:$1,0),0)</f>
        <v>BaseDamage</v>
      </c>
      <c r="H3" s="1" t="str">
        <f>IF(ISBLANK(G3),"",
IF(ISERROR(FIND(",",G3)),
  IF(ISERROR(VLOOKUP(G3,ConditionValueTable!$A:$A,1,0)),"컨디션밸류없음",
  ""),
IF(ISERROR(FIND(",",G3,FIND(",",G3)+1)),
  IF(OR(ISERROR(VLOOKUP(LEFT(G3,FIND(",",G3)-1),ConditionValueTable!$A:$A,1,0)),ISERROR(VLOOKUP(TRIM(MID(G3,FIND(",",G3)+1,999)),ConditionValueTable!$A:$A,1,0))),"컨디션밸류없음",
  ""),
IF(ISERROR(FIND(",",G3,FIND(",",G3,FIND(",",G3)+1)+1)),
  IF(OR(ISERROR(VLOOKUP(LEFT(G3,FIND(",",G3)-1),ConditionValueTable!$A:$A,1,0)),ISERROR(VLOOKUP(TRIM(MID(G3,FIND(",",G3)+1,FIND(",",G3,FIND(",",G3)+1)-FIND(",",G3)-1)),ConditionValueTable!$A:$A,1,0)),ISERROR(VLOOKUP(TRIM(MID(G3,FIND(",",G3,FIND(",",G3)+1)+1,999)),ConditionValueTable!$A:$A,1,0))),"컨디션밸류없음",
  ""),
IF(ISERROR(FIND(",",G3,FIND(",",G3,FIND(",",G3,FIND(",",G3)+1)+1)+1)),
  IF(OR(ISERROR(VLOOKUP(LEFT(G3,FIND(",",G3)-1),ConditionValueTable!$A:$A,1,0)),ISERROR(VLOOKUP(TRIM(MID(G3,FIND(",",G3)+1,FIND(",",G3,FIND(",",G3)+1)-FIND(",",G3)-1)),ConditionValueTable!$A:$A,1,0)),ISERROR(VLOOKUP(TRIM(MID(G3,FIND(",",G3,FIND(",",G3)+1)+1,FIND(",",G3,FIND(",",G3,FIND(",",G3)+1)+1)-FIND(",",G3,FIND(",",G3)+1)-1)),ConditionValueTable!$A:$A,1,0)),ISERROR(VLOOKUP(TRIM(MID(G3,FIND(",",G3,FIND(",",G3,FIND(",",G3)+1)+1)+1,999)),ConditionValueTable!$A:$A,1,0))),"컨디션밸류없음",
  ""),
)))))</f>
        <v/>
      </c>
      <c r="I3" s="1">
        <v>0.8</v>
      </c>
      <c r="L3" s="1">
        <v>0</v>
      </c>
      <c r="O3" s="7" t="str">
        <f t="shared" ref="O3:O71" ca="1" si="1">IF(NOT(ISBLANK(N3)),N3,
IF(ISBLANK(M3),"",
VLOOKUP(M3,OFFSET(INDIRECT("$A:$B"),0,MATCH(M$1&amp;"_Verify",INDIRECT("$1:$1"),0)-1),2,0)
))</f>
        <v/>
      </c>
      <c r="S3" s="7" t="str">
        <f t="shared" ref="S3:S124" ca="1" si="2">IF(NOT(ISBLANK(R3)),R3,
IF(ISBLANK(Q3),"",
VLOOKUP(Q3,OFFSET(INDIRECT("$A:$B"),0,MATCH(Q$1&amp;"_Verify",INDIRECT("$1:$1"),0)-1),2,0)
))</f>
        <v/>
      </c>
      <c r="Y3" s="1" t="s">
        <v>147</v>
      </c>
      <c r="Z3" s="1">
        <v>1</v>
      </c>
      <c r="AB3" s="1" t="s">
        <v>220</v>
      </c>
      <c r="AC3" s="1">
        <v>2</v>
      </c>
    </row>
    <row r="4" spans="1:29" x14ac:dyDescent="0.3">
      <c r="A4" s="1" t="str">
        <f t="shared" ref="A4:A6" si="3">B4&amp;"_"&amp;TEXT(D4,"00")</f>
        <v>NormalAttack01_01</v>
      </c>
      <c r="B4" s="1" t="s">
        <v>29</v>
      </c>
      <c r="C4" s="1" t="str">
        <f>IF(ISERROR(VLOOKUP(B4,AffectorValueTable!$A:$A,1,0)),"어펙터밸류없음","")</f>
        <v/>
      </c>
      <c r="D4" s="1">
        <v>1</v>
      </c>
      <c r="E4" s="1" t="str">
        <f>VLOOKUP($B4,AffectorValueTable!$1:$1048576,MATCH(AffectorValueTable!$B$1,AffectorValueTable!$1:$1,0),0)</f>
        <v>BaseDamage</v>
      </c>
      <c r="H4" s="1" t="str">
        <f>IF(ISBLANK(G4),"",
IF(ISERROR(FIND(",",G4)),
  IF(ISERROR(VLOOKUP(G4,ConditionValueTable!$A:$A,1,0)),"컨디션밸류없음",
  ""),
IF(ISERROR(FIND(",",G4,FIND(",",G4)+1)),
  IF(OR(ISERROR(VLOOKUP(LEFT(G4,FIND(",",G4)-1),ConditionValueTable!$A:$A,1,0)),ISERROR(VLOOKUP(TRIM(MID(G4,FIND(",",G4)+1,999)),ConditionValueTable!$A:$A,1,0))),"컨디션밸류없음",
  ""),
IF(ISERROR(FIND(",",G4,FIND(",",G4,FIND(",",G4)+1)+1)),
  IF(OR(ISERROR(VLOOKUP(LEFT(G4,FIND(",",G4)-1),ConditionValueTable!$A:$A,1,0)),ISERROR(VLOOKUP(TRIM(MID(G4,FIND(",",G4)+1,FIND(",",G4,FIND(",",G4)+1)-FIND(",",G4)-1)),ConditionValueTable!$A:$A,1,0)),ISERROR(VLOOKUP(TRIM(MID(G4,FIND(",",G4,FIND(",",G4)+1)+1,999)),ConditionValueTable!$A:$A,1,0))),"컨디션밸류없음",
  ""),
IF(ISERROR(FIND(",",G4,FIND(",",G4,FIND(",",G4,FIND(",",G4)+1)+1)+1)),
  IF(OR(ISERROR(VLOOKUP(LEFT(G4,FIND(",",G4)-1),ConditionValueTable!$A:$A,1,0)),ISERROR(VLOOKUP(TRIM(MID(G4,FIND(",",G4)+1,FIND(",",G4,FIND(",",G4)+1)-FIND(",",G4)-1)),ConditionValueTable!$A:$A,1,0)),ISERROR(VLOOKUP(TRIM(MID(G4,FIND(",",G4,FIND(",",G4)+1)+1,FIND(",",G4,FIND(",",G4,FIND(",",G4)+1)+1)-FIND(",",G4,FIND(",",G4)+1)-1)),ConditionValueTable!$A:$A,1,0)),ISERROR(VLOOKUP(TRIM(MID(G4,FIND(",",G4,FIND(",",G4,FIND(",",G4)+1)+1)+1,999)),ConditionValueTable!$A:$A,1,0))),"컨디션밸류없음",
  ""),
)))))</f>
        <v/>
      </c>
      <c r="I4" s="1">
        <v>1</v>
      </c>
      <c r="L4" s="1">
        <v>0</v>
      </c>
      <c r="O4" s="7" t="str">
        <f t="shared" ref="O4:O6" ca="1" si="4">IF(NOT(ISBLANK(N4)),N4,
IF(ISBLANK(M4),"",
VLOOKUP(M4,OFFSET(INDIRECT("$A:$B"),0,MATCH(M$1&amp;"_Verify",INDIRECT("$1:$1"),0)-1),2,0)
))</f>
        <v/>
      </c>
      <c r="S4" s="7" t="str">
        <f t="shared" ref="S4:S6" ca="1" si="5">IF(NOT(ISBLANK(R4)),R4,
IF(ISBLANK(Q4),"",
VLOOKUP(Q4,OFFSET(INDIRECT("$A:$B"),0,MATCH(Q$1&amp;"_Verify",INDIRECT("$1:$1"),0)-1),2,0)
))</f>
        <v/>
      </c>
      <c r="Y4" s="1" t="s">
        <v>148</v>
      </c>
      <c r="Z4" s="1">
        <v>2</v>
      </c>
      <c r="AB4" s="1" t="s">
        <v>221</v>
      </c>
      <c r="AC4" s="1">
        <v>3</v>
      </c>
    </row>
    <row r="5" spans="1:29" x14ac:dyDescent="0.3">
      <c r="A5" s="1" t="str">
        <f t="shared" si="3"/>
        <v>NormalAttack1.25_01</v>
      </c>
      <c r="B5" s="1" t="s">
        <v>559</v>
      </c>
      <c r="C5" s="1" t="str">
        <f>IF(ISERROR(VLOOKUP(B5,AffectorValueTable!$A:$A,1,0)),"어펙터밸류없음","")</f>
        <v/>
      </c>
      <c r="D5" s="1">
        <v>1</v>
      </c>
      <c r="E5" s="1" t="str">
        <f>VLOOKUP($B5,AffectorValueTable!$1:$1048576,MATCH(AffectorValueTable!$B$1,AffectorValueTable!$1:$1,0),0)</f>
        <v>BaseDamage</v>
      </c>
      <c r="H5" s="1" t="str">
        <f>IF(ISBLANK(G5),"",
IF(ISERROR(FIND(",",G5)),
  IF(ISERROR(VLOOKUP(G5,ConditionValueTable!$A:$A,1,0)),"컨디션밸류없음",
  ""),
IF(ISERROR(FIND(",",G5,FIND(",",G5)+1)),
  IF(OR(ISERROR(VLOOKUP(LEFT(G5,FIND(",",G5)-1),ConditionValueTable!$A:$A,1,0)),ISERROR(VLOOKUP(TRIM(MID(G5,FIND(",",G5)+1,999)),ConditionValueTable!$A:$A,1,0))),"컨디션밸류없음",
  ""),
IF(ISERROR(FIND(",",G5,FIND(",",G5,FIND(",",G5)+1)+1)),
  IF(OR(ISERROR(VLOOKUP(LEFT(G5,FIND(",",G5)-1),ConditionValueTable!$A:$A,1,0)),ISERROR(VLOOKUP(TRIM(MID(G5,FIND(",",G5)+1,FIND(",",G5,FIND(",",G5)+1)-FIND(",",G5)-1)),ConditionValueTable!$A:$A,1,0)),ISERROR(VLOOKUP(TRIM(MID(G5,FIND(",",G5,FIND(",",G5)+1)+1,999)),ConditionValueTable!$A:$A,1,0))),"컨디션밸류없음",
  ""),
IF(ISERROR(FIND(",",G5,FIND(",",G5,FIND(",",G5,FIND(",",G5)+1)+1)+1)),
  IF(OR(ISERROR(VLOOKUP(LEFT(G5,FIND(",",G5)-1),ConditionValueTable!$A:$A,1,0)),ISERROR(VLOOKUP(TRIM(MID(G5,FIND(",",G5)+1,FIND(",",G5,FIND(",",G5)+1)-FIND(",",G5)-1)),ConditionValueTable!$A:$A,1,0)),ISERROR(VLOOKUP(TRIM(MID(G5,FIND(",",G5,FIND(",",G5)+1)+1,FIND(",",G5,FIND(",",G5,FIND(",",G5)+1)+1)-FIND(",",G5,FIND(",",G5)+1)-1)),ConditionValueTable!$A:$A,1,0)),ISERROR(VLOOKUP(TRIM(MID(G5,FIND(",",G5,FIND(",",G5,FIND(",",G5)+1)+1)+1,999)),ConditionValueTable!$A:$A,1,0))),"컨디션밸류없음",
  ""),
)))))</f>
        <v/>
      </c>
      <c r="I5" s="1">
        <v>1.25</v>
      </c>
      <c r="L5" s="1">
        <v>0</v>
      </c>
      <c r="O5" s="7" t="str">
        <f t="shared" ca="1" si="4"/>
        <v/>
      </c>
      <c r="S5" s="7" t="str">
        <f t="shared" ca="1" si="5"/>
        <v/>
      </c>
      <c r="Y5" s="1" t="s">
        <v>149</v>
      </c>
      <c r="Z5" s="1">
        <v>3</v>
      </c>
      <c r="AB5" s="1" t="s">
        <v>222</v>
      </c>
      <c r="AC5" s="1">
        <v>4</v>
      </c>
    </row>
    <row r="6" spans="1:29" x14ac:dyDescent="0.3">
      <c r="A6" s="1" t="str">
        <f t="shared" si="3"/>
        <v>NormalAttack1.5_01</v>
      </c>
      <c r="B6" s="1" t="s">
        <v>560</v>
      </c>
      <c r="C6" s="1" t="str">
        <f>IF(ISERROR(VLOOKUP(B6,AffectorValueTable!$A:$A,1,0)),"어펙터밸류없음","")</f>
        <v/>
      </c>
      <c r="D6" s="1">
        <v>1</v>
      </c>
      <c r="E6" s="1" t="str">
        <f>VLOOKUP($B6,AffectorValueTable!$1:$1048576,MATCH(AffectorValueTable!$B$1,AffectorValueTable!$1:$1,0),0)</f>
        <v>BaseDamage</v>
      </c>
      <c r="H6" s="1" t="str">
        <f>IF(ISBLANK(G6),"",
IF(ISERROR(FIND(",",G6)),
  IF(ISERROR(VLOOKUP(G6,ConditionValueTable!$A:$A,1,0)),"컨디션밸류없음",
  ""),
IF(ISERROR(FIND(",",G6,FIND(",",G6)+1)),
  IF(OR(ISERROR(VLOOKUP(LEFT(G6,FIND(",",G6)-1),ConditionValueTable!$A:$A,1,0)),ISERROR(VLOOKUP(TRIM(MID(G6,FIND(",",G6)+1,999)),ConditionValueTable!$A:$A,1,0))),"컨디션밸류없음",
  ""),
IF(ISERROR(FIND(",",G6,FIND(",",G6,FIND(",",G6)+1)+1)),
  IF(OR(ISERROR(VLOOKUP(LEFT(G6,FIND(",",G6)-1),ConditionValueTable!$A:$A,1,0)),ISERROR(VLOOKUP(TRIM(MID(G6,FIND(",",G6)+1,FIND(",",G6,FIND(",",G6)+1)-FIND(",",G6)-1)),ConditionValueTable!$A:$A,1,0)),ISERROR(VLOOKUP(TRIM(MID(G6,FIND(",",G6,FIND(",",G6)+1)+1,999)),ConditionValueTable!$A:$A,1,0))),"컨디션밸류없음",
  ""),
IF(ISERROR(FIND(",",G6,FIND(",",G6,FIND(",",G6,FIND(",",G6)+1)+1)+1)),
  IF(OR(ISERROR(VLOOKUP(LEFT(G6,FIND(",",G6)-1),ConditionValueTable!$A:$A,1,0)),ISERROR(VLOOKUP(TRIM(MID(G6,FIND(",",G6)+1,FIND(",",G6,FIND(",",G6)+1)-FIND(",",G6)-1)),ConditionValueTable!$A:$A,1,0)),ISERROR(VLOOKUP(TRIM(MID(G6,FIND(",",G6,FIND(",",G6)+1)+1,FIND(",",G6,FIND(",",G6,FIND(",",G6)+1)+1)-FIND(",",G6,FIND(",",G6)+1)-1)),ConditionValueTable!$A:$A,1,0)),ISERROR(VLOOKUP(TRIM(MID(G6,FIND(",",G6,FIND(",",G6,FIND(",",G6)+1)+1)+1,999)),ConditionValueTable!$A:$A,1,0))),"컨디션밸류없음",
  ""),
)))))</f>
        <v/>
      </c>
      <c r="I6" s="1">
        <v>1.5</v>
      </c>
      <c r="L6" s="1">
        <v>0</v>
      </c>
      <c r="O6" s="7" t="str">
        <f t="shared" ca="1" si="4"/>
        <v/>
      </c>
      <c r="S6" s="7" t="str">
        <f t="shared" ca="1" si="5"/>
        <v/>
      </c>
      <c r="Y6" s="1" t="s">
        <v>150</v>
      </c>
      <c r="Z6" s="1">
        <v>4</v>
      </c>
      <c r="AB6" s="1" t="s">
        <v>223</v>
      </c>
      <c r="AC6" s="1">
        <v>5</v>
      </c>
    </row>
    <row r="7" spans="1:29" x14ac:dyDescent="0.3">
      <c r="A7" s="1" t="str">
        <f t="shared" ref="A7:A8" si="6">B7&amp;"_"&amp;TEXT(D7,"00")</f>
        <v>NormalAttack2.0_01</v>
      </c>
      <c r="B7" s="1" t="s">
        <v>585</v>
      </c>
      <c r="C7" s="1" t="str">
        <f>IF(ISERROR(VLOOKUP(B7,AffectorValueTable!$A:$A,1,0)),"어펙터밸류없음","")</f>
        <v/>
      </c>
      <c r="D7" s="1">
        <v>1</v>
      </c>
      <c r="E7" s="1" t="str">
        <f>VLOOKUP($B7,AffectorValueTable!$1:$1048576,MATCH(AffectorValueTable!$B$1,AffectorValueTable!$1:$1,0),0)</f>
        <v>BaseDamage</v>
      </c>
      <c r="H7" s="1" t="str">
        <f>IF(ISBLANK(G7),"",
IF(ISERROR(FIND(",",G7)),
  IF(ISERROR(VLOOKUP(G7,ConditionValueTable!$A:$A,1,0)),"컨디션밸류없음",
  ""),
IF(ISERROR(FIND(",",G7,FIND(",",G7)+1)),
  IF(OR(ISERROR(VLOOKUP(LEFT(G7,FIND(",",G7)-1),ConditionValueTable!$A:$A,1,0)),ISERROR(VLOOKUP(TRIM(MID(G7,FIND(",",G7)+1,999)),ConditionValueTable!$A:$A,1,0))),"컨디션밸류없음",
  ""),
IF(ISERROR(FIND(",",G7,FIND(",",G7,FIND(",",G7)+1)+1)),
  IF(OR(ISERROR(VLOOKUP(LEFT(G7,FIND(",",G7)-1),ConditionValueTable!$A:$A,1,0)),ISERROR(VLOOKUP(TRIM(MID(G7,FIND(",",G7)+1,FIND(",",G7,FIND(",",G7)+1)-FIND(",",G7)-1)),ConditionValueTable!$A:$A,1,0)),ISERROR(VLOOKUP(TRIM(MID(G7,FIND(",",G7,FIND(",",G7)+1)+1,999)),ConditionValueTable!$A:$A,1,0))),"컨디션밸류없음",
  ""),
IF(ISERROR(FIND(",",G7,FIND(",",G7,FIND(",",G7,FIND(",",G7)+1)+1)+1)),
  IF(OR(ISERROR(VLOOKUP(LEFT(G7,FIND(",",G7)-1),ConditionValueTable!$A:$A,1,0)),ISERROR(VLOOKUP(TRIM(MID(G7,FIND(",",G7)+1,FIND(",",G7,FIND(",",G7)+1)-FIND(",",G7)-1)),ConditionValueTable!$A:$A,1,0)),ISERROR(VLOOKUP(TRIM(MID(G7,FIND(",",G7,FIND(",",G7)+1)+1,FIND(",",G7,FIND(",",G7,FIND(",",G7)+1)+1)-FIND(",",G7,FIND(",",G7)+1)-1)),ConditionValueTable!$A:$A,1,0)),ISERROR(VLOOKUP(TRIM(MID(G7,FIND(",",G7,FIND(",",G7,FIND(",",G7)+1)+1)+1,999)),ConditionValueTable!$A:$A,1,0))),"컨디션밸류없음",
  ""),
)))))</f>
        <v/>
      </c>
      <c r="I7" s="1">
        <v>2</v>
      </c>
      <c r="L7" s="1">
        <v>0</v>
      </c>
      <c r="O7" s="7" t="str">
        <f t="shared" ref="O7:O8" ca="1" si="7">IF(NOT(ISBLANK(N7)),N7,
IF(ISBLANK(M7),"",
VLOOKUP(M7,OFFSET(INDIRECT("$A:$B"),0,MATCH(M$1&amp;"_Verify",INDIRECT("$1:$1"),0)-1),2,0)
))</f>
        <v/>
      </c>
      <c r="S7" s="7" t="str">
        <f t="shared" ref="S7:S8" ca="1" si="8">IF(NOT(ISBLANK(R7)),R7,
IF(ISBLANK(Q7),"",
VLOOKUP(Q7,OFFSET(INDIRECT("$A:$B"),0,MATCH(Q$1&amp;"_Verify",INDIRECT("$1:$1"),0)-1),2,0)
))</f>
        <v/>
      </c>
      <c r="Y7" s="1" t="s">
        <v>151</v>
      </c>
      <c r="Z7" s="1">
        <v>5</v>
      </c>
      <c r="AB7" s="1" t="s">
        <v>224</v>
      </c>
      <c r="AC7" s="1">
        <v>6</v>
      </c>
    </row>
    <row r="8" spans="1:29" x14ac:dyDescent="0.3">
      <c r="A8" s="1" t="str">
        <f t="shared" si="6"/>
        <v>NormalAttack3.0_01</v>
      </c>
      <c r="B8" s="1" t="s">
        <v>586</v>
      </c>
      <c r="C8" s="1" t="str">
        <f>IF(ISERROR(VLOOKUP(B8,AffectorValueTable!$A:$A,1,0)),"어펙터밸류없음","")</f>
        <v/>
      </c>
      <c r="D8" s="1">
        <v>1</v>
      </c>
      <c r="E8" s="1" t="str">
        <f>VLOOKUP($B8,AffectorValueTable!$1:$1048576,MATCH(AffectorValueTable!$B$1,AffectorValueTable!$1:$1,0),0)</f>
        <v>BaseDamage</v>
      </c>
      <c r="H8" s="1" t="str">
        <f>IF(ISBLANK(G8),"",
IF(ISERROR(FIND(",",G8)),
  IF(ISERROR(VLOOKUP(G8,ConditionValueTable!$A:$A,1,0)),"컨디션밸류없음",
  ""),
IF(ISERROR(FIND(",",G8,FIND(",",G8)+1)),
  IF(OR(ISERROR(VLOOKUP(LEFT(G8,FIND(",",G8)-1),ConditionValueTable!$A:$A,1,0)),ISERROR(VLOOKUP(TRIM(MID(G8,FIND(",",G8)+1,999)),ConditionValueTable!$A:$A,1,0))),"컨디션밸류없음",
  ""),
IF(ISERROR(FIND(",",G8,FIND(",",G8,FIND(",",G8)+1)+1)),
  IF(OR(ISERROR(VLOOKUP(LEFT(G8,FIND(",",G8)-1),ConditionValueTable!$A:$A,1,0)),ISERROR(VLOOKUP(TRIM(MID(G8,FIND(",",G8)+1,FIND(",",G8,FIND(",",G8)+1)-FIND(",",G8)-1)),ConditionValueTable!$A:$A,1,0)),ISERROR(VLOOKUP(TRIM(MID(G8,FIND(",",G8,FIND(",",G8)+1)+1,999)),ConditionValueTable!$A:$A,1,0))),"컨디션밸류없음",
  ""),
IF(ISERROR(FIND(",",G8,FIND(",",G8,FIND(",",G8,FIND(",",G8)+1)+1)+1)),
  IF(OR(ISERROR(VLOOKUP(LEFT(G8,FIND(",",G8)-1),ConditionValueTable!$A:$A,1,0)),ISERROR(VLOOKUP(TRIM(MID(G8,FIND(",",G8)+1,FIND(",",G8,FIND(",",G8)+1)-FIND(",",G8)-1)),ConditionValueTable!$A:$A,1,0)),ISERROR(VLOOKUP(TRIM(MID(G8,FIND(",",G8,FIND(",",G8)+1)+1,FIND(",",G8,FIND(",",G8,FIND(",",G8)+1)+1)-FIND(",",G8,FIND(",",G8)+1)-1)),ConditionValueTable!$A:$A,1,0)),ISERROR(VLOOKUP(TRIM(MID(G8,FIND(",",G8,FIND(",",G8,FIND(",",G8)+1)+1)+1,999)),ConditionValueTable!$A:$A,1,0))),"컨디션밸류없음",
  ""),
)))))</f>
        <v/>
      </c>
      <c r="I8" s="1">
        <v>3</v>
      </c>
      <c r="L8" s="1">
        <v>0</v>
      </c>
      <c r="O8" s="7" t="str">
        <f t="shared" ca="1" si="7"/>
        <v/>
      </c>
      <c r="S8" s="7" t="str">
        <f t="shared" ca="1" si="8"/>
        <v/>
      </c>
      <c r="Y8" s="1" t="s">
        <v>152</v>
      </c>
      <c r="Z8" s="1">
        <v>6</v>
      </c>
    </row>
    <row r="9" spans="1:29" x14ac:dyDescent="0.3">
      <c r="A9" s="1" t="str">
        <f t="shared" ref="A9" si="9">B9&amp;"_"&amp;TEXT(D9,"00")</f>
        <v>NormalAttackMelee0.8_01</v>
      </c>
      <c r="B9" s="1" t="s">
        <v>590</v>
      </c>
      <c r="C9" s="1" t="str">
        <f>IF(ISERROR(VLOOKUP(B9,AffectorValueTable!$A:$A,1,0)),"어펙터밸류없음","")</f>
        <v/>
      </c>
      <c r="D9" s="1">
        <v>1</v>
      </c>
      <c r="E9" s="1" t="str">
        <f>VLOOKUP($B9,AffectorValueTable!$1:$1048576,MATCH(AffectorValueTable!$B$1,AffectorValueTable!$1:$1,0),0)</f>
        <v>BaseDamage</v>
      </c>
      <c r="H9" s="1" t="str">
        <f>IF(ISBLANK(G9),"",
IF(ISERROR(FIND(",",G9)),
  IF(ISERROR(VLOOKUP(G9,ConditionValueTable!$A:$A,1,0)),"컨디션밸류없음",
  ""),
IF(ISERROR(FIND(",",G9,FIND(",",G9)+1)),
  IF(OR(ISERROR(VLOOKUP(LEFT(G9,FIND(",",G9)-1),ConditionValueTable!$A:$A,1,0)),ISERROR(VLOOKUP(TRIM(MID(G9,FIND(",",G9)+1,999)),ConditionValueTable!$A:$A,1,0))),"컨디션밸류없음",
  ""),
IF(ISERROR(FIND(",",G9,FIND(",",G9,FIND(",",G9)+1)+1)),
  IF(OR(ISERROR(VLOOKUP(LEFT(G9,FIND(",",G9)-1),ConditionValueTable!$A:$A,1,0)),ISERROR(VLOOKUP(TRIM(MID(G9,FIND(",",G9)+1,FIND(",",G9,FIND(",",G9)+1)-FIND(",",G9)-1)),ConditionValueTable!$A:$A,1,0)),ISERROR(VLOOKUP(TRIM(MID(G9,FIND(",",G9,FIND(",",G9)+1)+1,999)),ConditionValueTable!$A:$A,1,0))),"컨디션밸류없음",
  ""),
IF(ISERROR(FIND(",",G9,FIND(",",G9,FIND(",",G9,FIND(",",G9)+1)+1)+1)),
  IF(OR(ISERROR(VLOOKUP(LEFT(G9,FIND(",",G9)-1),ConditionValueTable!$A:$A,1,0)),ISERROR(VLOOKUP(TRIM(MID(G9,FIND(",",G9)+1,FIND(",",G9,FIND(",",G9)+1)-FIND(",",G9)-1)),ConditionValueTable!$A:$A,1,0)),ISERROR(VLOOKUP(TRIM(MID(G9,FIND(",",G9,FIND(",",G9)+1)+1,FIND(",",G9,FIND(",",G9,FIND(",",G9)+1)+1)-FIND(",",G9,FIND(",",G9)+1)-1)),ConditionValueTable!$A:$A,1,0)),ISERROR(VLOOKUP(TRIM(MID(G9,FIND(",",G9,FIND(",",G9,FIND(",",G9)+1)+1)+1,999)),ConditionValueTable!$A:$A,1,0))),"컨디션밸류없음",
  ""),
)))))</f>
        <v/>
      </c>
      <c r="I9" s="1">
        <v>0.8</v>
      </c>
      <c r="L9" s="1">
        <v>1</v>
      </c>
      <c r="O9" s="7" t="str">
        <f t="shared" ref="O9" ca="1" si="10">IF(NOT(ISBLANK(N9)),N9,
IF(ISBLANK(M9),"",
VLOOKUP(M9,OFFSET(INDIRECT("$A:$B"),0,MATCH(M$1&amp;"_Verify",INDIRECT("$1:$1"),0)-1),2,0)
))</f>
        <v/>
      </c>
      <c r="S9" s="7" t="str">
        <f t="shared" ref="S9" ca="1" si="11">IF(NOT(ISBLANK(R9)),R9,
IF(ISBLANK(Q9),"",
VLOOKUP(Q9,OFFSET(INDIRECT("$A:$B"),0,MATCH(Q$1&amp;"_Verify",INDIRECT("$1:$1"),0)-1),2,0)
))</f>
        <v/>
      </c>
      <c r="Y9" s="1" t="s">
        <v>153</v>
      </c>
      <c r="Z9" s="1">
        <v>7</v>
      </c>
    </row>
    <row r="10" spans="1:29" x14ac:dyDescent="0.3">
      <c r="A10" s="1" t="str">
        <f t="shared" ref="A10:A12" si="12">B10&amp;"_"&amp;TEXT(D10,"00")</f>
        <v>NormalAttackMelee01_01</v>
      </c>
      <c r="B10" s="1" t="s">
        <v>549</v>
      </c>
      <c r="C10" s="1" t="str">
        <f>IF(ISERROR(VLOOKUP(B10,AffectorValueTable!$A:$A,1,0)),"어펙터밸류없음","")</f>
        <v/>
      </c>
      <c r="D10" s="1">
        <v>1</v>
      </c>
      <c r="E10" s="1" t="str">
        <f>VLOOKUP($B10,AffectorValueTable!$1:$1048576,MATCH(AffectorValueTable!$B$1,AffectorValueTable!$1:$1,0),0)</f>
        <v>BaseDamage</v>
      </c>
      <c r="H10" s="1" t="str">
        <f>IF(ISBLANK(G10),"",
IF(ISERROR(FIND(",",G10)),
  IF(ISERROR(VLOOKUP(G10,ConditionValueTable!$A:$A,1,0)),"컨디션밸류없음",
  ""),
IF(ISERROR(FIND(",",G10,FIND(",",G10)+1)),
  IF(OR(ISERROR(VLOOKUP(LEFT(G10,FIND(",",G10)-1),ConditionValueTable!$A:$A,1,0)),ISERROR(VLOOKUP(TRIM(MID(G10,FIND(",",G10)+1,999)),ConditionValueTable!$A:$A,1,0))),"컨디션밸류없음",
  ""),
IF(ISERROR(FIND(",",G10,FIND(",",G10,FIND(",",G10)+1)+1)),
  IF(OR(ISERROR(VLOOKUP(LEFT(G10,FIND(",",G10)-1),ConditionValueTable!$A:$A,1,0)),ISERROR(VLOOKUP(TRIM(MID(G10,FIND(",",G10)+1,FIND(",",G10,FIND(",",G10)+1)-FIND(",",G10)-1)),ConditionValueTable!$A:$A,1,0)),ISERROR(VLOOKUP(TRIM(MID(G10,FIND(",",G10,FIND(",",G10)+1)+1,999)),ConditionValueTable!$A:$A,1,0))),"컨디션밸류없음",
  ""),
IF(ISERROR(FIND(",",G10,FIND(",",G10,FIND(",",G10,FIND(",",G10)+1)+1)+1)),
  IF(OR(ISERROR(VLOOKUP(LEFT(G10,FIND(",",G10)-1),ConditionValueTable!$A:$A,1,0)),ISERROR(VLOOKUP(TRIM(MID(G10,FIND(",",G10)+1,FIND(",",G10,FIND(",",G10)+1)-FIND(",",G10)-1)),ConditionValueTable!$A:$A,1,0)),ISERROR(VLOOKUP(TRIM(MID(G10,FIND(",",G10,FIND(",",G10)+1)+1,FIND(",",G10,FIND(",",G10,FIND(",",G10)+1)+1)-FIND(",",G10,FIND(",",G10)+1)-1)),ConditionValueTable!$A:$A,1,0)),ISERROR(VLOOKUP(TRIM(MID(G10,FIND(",",G10,FIND(",",G10,FIND(",",G10)+1)+1)+1,999)),ConditionValueTable!$A:$A,1,0))),"컨디션밸류없음",
  ""),
)))))</f>
        <v/>
      </c>
      <c r="I10" s="1">
        <v>1</v>
      </c>
      <c r="L10" s="1">
        <v>1</v>
      </c>
      <c r="O10" s="7" t="str">
        <f t="shared" ref="O10:O12" ca="1" si="13">IF(NOT(ISBLANK(N10)),N10,
IF(ISBLANK(M10),"",
VLOOKUP(M10,OFFSET(INDIRECT("$A:$B"),0,MATCH(M$1&amp;"_Verify",INDIRECT("$1:$1"),0)-1),2,0)
))</f>
        <v/>
      </c>
      <c r="S10" s="7" t="str">
        <f t="shared" ref="S10:S12" ca="1" si="14">IF(NOT(ISBLANK(R10)),R10,
IF(ISBLANK(Q10),"",
VLOOKUP(Q10,OFFSET(INDIRECT("$A:$B"),0,MATCH(Q$1&amp;"_Verify",INDIRECT("$1:$1"),0)-1),2,0)
))</f>
        <v/>
      </c>
      <c r="Y10" s="1" t="s">
        <v>154</v>
      </c>
      <c r="Z10" s="1">
        <v>8</v>
      </c>
    </row>
    <row r="11" spans="1:29" x14ac:dyDescent="0.3">
      <c r="A11" s="1" t="str">
        <f t="shared" si="12"/>
        <v>NormalAttackMelee1.25_01</v>
      </c>
      <c r="B11" s="1" t="s">
        <v>561</v>
      </c>
      <c r="C11" s="1" t="str">
        <f>IF(ISERROR(VLOOKUP(B11,AffectorValueTable!$A:$A,1,0)),"어펙터밸류없음","")</f>
        <v/>
      </c>
      <c r="D11" s="1">
        <v>1</v>
      </c>
      <c r="E11" s="1" t="str">
        <f>VLOOKUP($B11,AffectorValueTable!$1:$1048576,MATCH(AffectorValueTable!$B$1,AffectorValueTable!$1:$1,0),0)</f>
        <v>BaseDamage</v>
      </c>
      <c r="H11" s="1" t="str">
        <f>IF(ISBLANK(G11),"",
IF(ISERROR(FIND(",",G11)),
  IF(ISERROR(VLOOKUP(G11,ConditionValueTable!$A:$A,1,0)),"컨디션밸류없음",
  ""),
IF(ISERROR(FIND(",",G11,FIND(",",G11)+1)),
  IF(OR(ISERROR(VLOOKUP(LEFT(G11,FIND(",",G11)-1),ConditionValueTable!$A:$A,1,0)),ISERROR(VLOOKUP(TRIM(MID(G11,FIND(",",G11)+1,999)),ConditionValueTable!$A:$A,1,0))),"컨디션밸류없음",
  ""),
IF(ISERROR(FIND(",",G11,FIND(",",G11,FIND(",",G11)+1)+1)),
  IF(OR(ISERROR(VLOOKUP(LEFT(G11,FIND(",",G11)-1),ConditionValueTable!$A:$A,1,0)),ISERROR(VLOOKUP(TRIM(MID(G11,FIND(",",G11)+1,FIND(",",G11,FIND(",",G11)+1)-FIND(",",G11)-1)),ConditionValueTable!$A:$A,1,0)),ISERROR(VLOOKUP(TRIM(MID(G11,FIND(",",G11,FIND(",",G11)+1)+1,999)),ConditionValueTable!$A:$A,1,0))),"컨디션밸류없음",
  ""),
IF(ISERROR(FIND(",",G11,FIND(",",G11,FIND(",",G11,FIND(",",G11)+1)+1)+1)),
  IF(OR(ISERROR(VLOOKUP(LEFT(G11,FIND(",",G11)-1),ConditionValueTable!$A:$A,1,0)),ISERROR(VLOOKUP(TRIM(MID(G11,FIND(",",G11)+1,FIND(",",G11,FIND(",",G11)+1)-FIND(",",G11)-1)),ConditionValueTable!$A:$A,1,0)),ISERROR(VLOOKUP(TRIM(MID(G11,FIND(",",G11,FIND(",",G11)+1)+1,FIND(",",G11,FIND(",",G11,FIND(",",G11)+1)+1)-FIND(",",G11,FIND(",",G11)+1)-1)),ConditionValueTable!$A:$A,1,0)),ISERROR(VLOOKUP(TRIM(MID(G11,FIND(",",G11,FIND(",",G11,FIND(",",G11)+1)+1)+1,999)),ConditionValueTable!$A:$A,1,0))),"컨디션밸류없음",
  ""),
)))))</f>
        <v/>
      </c>
      <c r="I11" s="1">
        <v>1.25</v>
      </c>
      <c r="L11" s="1">
        <v>1</v>
      </c>
      <c r="O11" s="7" t="str">
        <f t="shared" ca="1" si="13"/>
        <v/>
      </c>
      <c r="S11" s="7" t="str">
        <f t="shared" ca="1" si="14"/>
        <v/>
      </c>
      <c r="Y11" s="1" t="s">
        <v>155</v>
      </c>
      <c r="Z11" s="1">
        <v>9</v>
      </c>
    </row>
    <row r="12" spans="1:29" x14ac:dyDescent="0.3">
      <c r="A12" s="1" t="str">
        <f t="shared" si="12"/>
        <v>NormalAttackMelee1.5_01</v>
      </c>
      <c r="B12" s="1" t="s">
        <v>562</v>
      </c>
      <c r="C12" s="1" t="str">
        <f>IF(ISERROR(VLOOKUP(B12,AffectorValueTable!$A:$A,1,0)),"어펙터밸류없음","")</f>
        <v/>
      </c>
      <c r="D12" s="1">
        <v>1</v>
      </c>
      <c r="E12" s="1" t="str">
        <f>VLOOKUP($B12,AffectorValueTable!$1:$1048576,MATCH(AffectorValueTable!$B$1,AffectorValueTable!$1:$1,0),0)</f>
        <v>BaseDamage</v>
      </c>
      <c r="H12" s="1" t="str">
        <f>IF(ISBLANK(G12),"",
IF(ISERROR(FIND(",",G12)),
  IF(ISERROR(VLOOKUP(G12,ConditionValueTable!$A:$A,1,0)),"컨디션밸류없음",
  ""),
IF(ISERROR(FIND(",",G12,FIND(",",G12)+1)),
  IF(OR(ISERROR(VLOOKUP(LEFT(G12,FIND(",",G12)-1),ConditionValueTable!$A:$A,1,0)),ISERROR(VLOOKUP(TRIM(MID(G12,FIND(",",G12)+1,999)),ConditionValueTable!$A:$A,1,0))),"컨디션밸류없음",
  ""),
IF(ISERROR(FIND(",",G12,FIND(",",G12,FIND(",",G12)+1)+1)),
  IF(OR(ISERROR(VLOOKUP(LEFT(G12,FIND(",",G12)-1),ConditionValueTable!$A:$A,1,0)),ISERROR(VLOOKUP(TRIM(MID(G12,FIND(",",G12)+1,FIND(",",G12,FIND(",",G12)+1)-FIND(",",G12)-1)),ConditionValueTable!$A:$A,1,0)),ISERROR(VLOOKUP(TRIM(MID(G12,FIND(",",G12,FIND(",",G12)+1)+1,999)),ConditionValueTable!$A:$A,1,0))),"컨디션밸류없음",
  ""),
IF(ISERROR(FIND(",",G12,FIND(",",G12,FIND(",",G12,FIND(",",G12)+1)+1)+1)),
  IF(OR(ISERROR(VLOOKUP(LEFT(G12,FIND(",",G12)-1),ConditionValueTable!$A:$A,1,0)),ISERROR(VLOOKUP(TRIM(MID(G12,FIND(",",G12)+1,FIND(",",G12,FIND(",",G12)+1)-FIND(",",G12)-1)),ConditionValueTable!$A:$A,1,0)),ISERROR(VLOOKUP(TRIM(MID(G12,FIND(",",G12,FIND(",",G12)+1)+1,FIND(",",G12,FIND(",",G12,FIND(",",G12)+1)+1)-FIND(",",G12,FIND(",",G12)+1)-1)),ConditionValueTable!$A:$A,1,0)),ISERROR(VLOOKUP(TRIM(MID(G12,FIND(",",G12,FIND(",",G12,FIND(",",G12)+1)+1)+1,999)),ConditionValueTable!$A:$A,1,0))),"컨디션밸류없음",
  ""),
)))))</f>
        <v/>
      </c>
      <c r="I12" s="1">
        <v>1.5</v>
      </c>
      <c r="L12" s="1">
        <v>1</v>
      </c>
      <c r="O12" s="7" t="str">
        <f t="shared" ca="1" si="13"/>
        <v/>
      </c>
      <c r="S12" s="7" t="str">
        <f t="shared" ca="1" si="14"/>
        <v/>
      </c>
      <c r="Y12" s="1" t="s">
        <v>156</v>
      </c>
      <c r="Z12" s="1">
        <v>10</v>
      </c>
    </row>
    <row r="13" spans="1:29" x14ac:dyDescent="0.3">
      <c r="A13" s="1" t="str">
        <f t="shared" ref="A13:A14" si="15">B13&amp;"_"&amp;TEXT(D13,"00")</f>
        <v>NormalAttackMelee2.0_01</v>
      </c>
      <c r="B13" s="1" t="s">
        <v>587</v>
      </c>
      <c r="C13" s="1" t="str">
        <f>IF(ISERROR(VLOOKUP(B13,AffectorValueTable!$A:$A,1,0)),"어펙터밸류없음","")</f>
        <v/>
      </c>
      <c r="D13" s="1">
        <v>1</v>
      </c>
      <c r="E13" s="1" t="str">
        <f>VLOOKUP($B13,AffectorValueTable!$1:$1048576,MATCH(AffectorValueTable!$B$1,AffectorValueTable!$1:$1,0),0)</f>
        <v>BaseDamage</v>
      </c>
      <c r="H13" s="1" t="str">
        <f>IF(ISBLANK(G13),"",
IF(ISERROR(FIND(",",G13)),
  IF(ISERROR(VLOOKUP(G13,ConditionValueTable!$A:$A,1,0)),"컨디션밸류없음",
  ""),
IF(ISERROR(FIND(",",G13,FIND(",",G13)+1)),
  IF(OR(ISERROR(VLOOKUP(LEFT(G13,FIND(",",G13)-1),ConditionValueTable!$A:$A,1,0)),ISERROR(VLOOKUP(TRIM(MID(G13,FIND(",",G13)+1,999)),ConditionValueTable!$A:$A,1,0))),"컨디션밸류없음",
  ""),
IF(ISERROR(FIND(",",G13,FIND(",",G13,FIND(",",G13)+1)+1)),
  IF(OR(ISERROR(VLOOKUP(LEFT(G13,FIND(",",G13)-1),ConditionValueTable!$A:$A,1,0)),ISERROR(VLOOKUP(TRIM(MID(G13,FIND(",",G13)+1,FIND(",",G13,FIND(",",G13)+1)-FIND(",",G13)-1)),ConditionValueTable!$A:$A,1,0)),ISERROR(VLOOKUP(TRIM(MID(G13,FIND(",",G13,FIND(",",G13)+1)+1,999)),ConditionValueTable!$A:$A,1,0))),"컨디션밸류없음",
  ""),
IF(ISERROR(FIND(",",G13,FIND(",",G13,FIND(",",G13,FIND(",",G13)+1)+1)+1)),
  IF(OR(ISERROR(VLOOKUP(LEFT(G13,FIND(",",G13)-1),ConditionValueTable!$A:$A,1,0)),ISERROR(VLOOKUP(TRIM(MID(G13,FIND(",",G13)+1,FIND(",",G13,FIND(",",G13)+1)-FIND(",",G13)-1)),ConditionValueTable!$A:$A,1,0)),ISERROR(VLOOKUP(TRIM(MID(G13,FIND(",",G13,FIND(",",G13)+1)+1,FIND(",",G13,FIND(",",G13,FIND(",",G13)+1)+1)-FIND(",",G13,FIND(",",G13)+1)-1)),ConditionValueTable!$A:$A,1,0)),ISERROR(VLOOKUP(TRIM(MID(G13,FIND(",",G13,FIND(",",G13,FIND(",",G13)+1)+1)+1,999)),ConditionValueTable!$A:$A,1,0))),"컨디션밸류없음",
  ""),
)))))</f>
        <v/>
      </c>
      <c r="I13" s="1">
        <v>2</v>
      </c>
      <c r="L13" s="1">
        <v>1</v>
      </c>
      <c r="O13" s="7" t="str">
        <f t="shared" ref="O13:O14" ca="1" si="16">IF(NOT(ISBLANK(N13)),N13,
IF(ISBLANK(M13),"",
VLOOKUP(M13,OFFSET(INDIRECT("$A:$B"),0,MATCH(M$1&amp;"_Verify",INDIRECT("$1:$1"),0)-1),2,0)
))</f>
        <v/>
      </c>
      <c r="S13" s="7" t="str">
        <f t="shared" ref="S13:S14" ca="1" si="17">IF(NOT(ISBLANK(R13)),R13,
IF(ISBLANK(Q13),"",
VLOOKUP(Q13,OFFSET(INDIRECT("$A:$B"),0,MATCH(Q$1&amp;"_Verify",INDIRECT("$1:$1"),0)-1),2,0)
))</f>
        <v/>
      </c>
      <c r="Y13" s="1" t="s">
        <v>157</v>
      </c>
      <c r="Z13" s="1">
        <v>11</v>
      </c>
    </row>
    <row r="14" spans="1:29" x14ac:dyDescent="0.3">
      <c r="A14" s="1" t="str">
        <f t="shared" si="15"/>
        <v>NormalAttackMelee3.0_01</v>
      </c>
      <c r="B14" s="1" t="s">
        <v>588</v>
      </c>
      <c r="C14" s="1" t="str">
        <f>IF(ISERROR(VLOOKUP(B14,AffectorValueTable!$A:$A,1,0)),"어펙터밸류없음","")</f>
        <v/>
      </c>
      <c r="D14" s="1">
        <v>1</v>
      </c>
      <c r="E14" s="1" t="str">
        <f>VLOOKUP($B14,AffectorValueTable!$1:$1048576,MATCH(AffectorValueTable!$B$1,AffectorValueTable!$1:$1,0),0)</f>
        <v>BaseDamage</v>
      </c>
      <c r="H14" s="1" t="str">
        <f>IF(ISBLANK(G14),"",
IF(ISERROR(FIND(",",G14)),
  IF(ISERROR(VLOOKUP(G14,ConditionValueTable!$A:$A,1,0)),"컨디션밸류없음",
  ""),
IF(ISERROR(FIND(",",G14,FIND(",",G14)+1)),
  IF(OR(ISERROR(VLOOKUP(LEFT(G14,FIND(",",G14)-1),ConditionValueTable!$A:$A,1,0)),ISERROR(VLOOKUP(TRIM(MID(G14,FIND(",",G14)+1,999)),ConditionValueTable!$A:$A,1,0))),"컨디션밸류없음",
  ""),
IF(ISERROR(FIND(",",G14,FIND(",",G14,FIND(",",G14)+1)+1)),
  IF(OR(ISERROR(VLOOKUP(LEFT(G14,FIND(",",G14)-1),ConditionValueTable!$A:$A,1,0)),ISERROR(VLOOKUP(TRIM(MID(G14,FIND(",",G14)+1,FIND(",",G14,FIND(",",G14)+1)-FIND(",",G14)-1)),ConditionValueTable!$A:$A,1,0)),ISERROR(VLOOKUP(TRIM(MID(G14,FIND(",",G14,FIND(",",G14)+1)+1,999)),ConditionValueTable!$A:$A,1,0))),"컨디션밸류없음",
  ""),
IF(ISERROR(FIND(",",G14,FIND(",",G14,FIND(",",G14,FIND(",",G14)+1)+1)+1)),
  IF(OR(ISERROR(VLOOKUP(LEFT(G14,FIND(",",G14)-1),ConditionValueTable!$A:$A,1,0)),ISERROR(VLOOKUP(TRIM(MID(G14,FIND(",",G14)+1,FIND(",",G14,FIND(",",G14)+1)-FIND(",",G14)-1)),ConditionValueTable!$A:$A,1,0)),ISERROR(VLOOKUP(TRIM(MID(G14,FIND(",",G14,FIND(",",G14)+1)+1,FIND(",",G14,FIND(",",G14,FIND(",",G14)+1)+1)-FIND(",",G14,FIND(",",G14)+1)-1)),ConditionValueTable!$A:$A,1,0)),ISERROR(VLOOKUP(TRIM(MID(G14,FIND(",",G14,FIND(",",G14,FIND(",",G14)+1)+1)+1,999)),ConditionValueTable!$A:$A,1,0))),"컨디션밸류없음",
  ""),
)))))</f>
        <v/>
      </c>
      <c r="I14" s="1">
        <v>3</v>
      </c>
      <c r="L14" s="1">
        <v>1</v>
      </c>
      <c r="O14" s="7" t="str">
        <f t="shared" ca="1" si="16"/>
        <v/>
      </c>
      <c r="S14" s="7" t="str">
        <f t="shared" ca="1" si="17"/>
        <v/>
      </c>
      <c r="Y14" s="1" t="s">
        <v>158</v>
      </c>
      <c r="Z14" s="1">
        <v>12</v>
      </c>
    </row>
    <row r="15" spans="1:29" x14ac:dyDescent="0.3">
      <c r="A15" s="1" t="str">
        <f t="shared" ref="A15:A16" si="18">B15&amp;"_"&amp;TEXT(D15,"00")</f>
        <v>NormalAttackGanfaul_01</v>
      </c>
      <c r="B15" t="s">
        <v>417</v>
      </c>
      <c r="C15" s="1" t="str">
        <f>IF(ISERROR(VLOOKUP(B15,AffectorValueTable!$A:$A,1,0)),"어펙터밸류없음","")</f>
        <v/>
      </c>
      <c r="D15" s="1">
        <v>1</v>
      </c>
      <c r="E15" s="1" t="str">
        <f>VLOOKUP($B15,AffectorValueTable!$1:$1048576,MATCH(AffectorValueTable!$B$1,AffectorValueTable!$1:$1,0),0)</f>
        <v>BaseDamage</v>
      </c>
      <c r="H15" s="1" t="str">
        <f>IF(ISBLANK(G15),"",
IF(ISERROR(FIND(",",G15)),
  IF(ISERROR(VLOOKUP(G15,ConditionValueTable!$A:$A,1,0)),"컨디션밸류없음",
  ""),
IF(ISERROR(FIND(",",G15,FIND(",",G15)+1)),
  IF(OR(ISERROR(VLOOKUP(LEFT(G15,FIND(",",G15)-1),ConditionValueTable!$A:$A,1,0)),ISERROR(VLOOKUP(TRIM(MID(G15,FIND(",",G15)+1,999)),ConditionValueTable!$A:$A,1,0))),"컨디션밸류없음",
  ""),
IF(ISERROR(FIND(",",G15,FIND(",",G15,FIND(",",G15)+1)+1)),
  IF(OR(ISERROR(VLOOKUP(LEFT(G15,FIND(",",G15)-1),ConditionValueTable!$A:$A,1,0)),ISERROR(VLOOKUP(TRIM(MID(G15,FIND(",",G15)+1,FIND(",",G15,FIND(",",G15)+1)-FIND(",",G15)-1)),ConditionValueTable!$A:$A,1,0)),ISERROR(VLOOKUP(TRIM(MID(G15,FIND(",",G15,FIND(",",G15)+1)+1,999)),ConditionValueTable!$A:$A,1,0))),"컨디션밸류없음",
  ""),
IF(ISERROR(FIND(",",G15,FIND(",",G15,FIND(",",G15,FIND(",",G15)+1)+1)+1)),
  IF(OR(ISERROR(VLOOKUP(LEFT(G15,FIND(",",G15)-1),ConditionValueTable!$A:$A,1,0)),ISERROR(VLOOKUP(TRIM(MID(G15,FIND(",",G15)+1,FIND(",",G15,FIND(",",G15)+1)-FIND(",",G15)-1)),ConditionValueTable!$A:$A,1,0)),ISERROR(VLOOKUP(TRIM(MID(G15,FIND(",",G15,FIND(",",G15)+1)+1,FIND(",",G15,FIND(",",G15,FIND(",",G15)+1)+1)-FIND(",",G15,FIND(",",G15)+1)-1)),ConditionValueTable!$A:$A,1,0)),ISERROR(VLOOKUP(TRIM(MID(G15,FIND(",",G15,FIND(",",G15,FIND(",",G15)+1)+1)+1,999)),ConditionValueTable!$A:$A,1,0))),"컨디션밸류없음",
  ""),
)))))</f>
        <v/>
      </c>
      <c r="I15" s="1">
        <v>0.92</v>
      </c>
      <c r="O15" s="7" t="str">
        <f t="shared" ref="O15:O16" ca="1" si="19">IF(NOT(ISBLANK(N15)),N15,
IF(ISBLANK(M15),"",
VLOOKUP(M15,OFFSET(INDIRECT("$A:$B"),0,MATCH(M$1&amp;"_Verify",INDIRECT("$1:$1"),0)-1),2,0)
))</f>
        <v/>
      </c>
      <c r="S15" s="7" t="str">
        <f t="shared" ref="S15:S16" ca="1" si="20">IF(NOT(ISBLANK(R15)),R15,
IF(ISBLANK(Q15),"",
VLOOKUP(Q15,OFFSET(INDIRECT("$A:$B"),0,MATCH(Q$1&amp;"_Verify",INDIRECT("$1:$1"),0)-1),2,0)
))</f>
        <v/>
      </c>
      <c r="Y15" s="1" t="s">
        <v>159</v>
      </c>
      <c r="Z15" s="1">
        <v>13</v>
      </c>
    </row>
    <row r="16" spans="1:29" x14ac:dyDescent="0.3">
      <c r="A16" s="1" t="str">
        <f t="shared" si="18"/>
        <v>UltimatePositionBuffGanfaul_01</v>
      </c>
      <c r="B16" s="1" t="s">
        <v>421</v>
      </c>
      <c r="C16" s="1" t="str">
        <f>IF(ISERROR(VLOOKUP(B16,AffectorValueTable!$A:$A,1,0)),"어펙터밸류없음","")</f>
        <v/>
      </c>
      <c r="D16" s="1">
        <v>1</v>
      </c>
      <c r="E16" s="1" t="str">
        <f>VLOOKUP($B16,AffectorValueTable!$1:$1048576,MATCH(AffectorValueTable!$B$1,AffectorValueTable!$1:$1,0),0)</f>
        <v>PositionBuff</v>
      </c>
      <c r="H16" s="1" t="str">
        <f>IF(ISBLANK(G16),"",
IF(ISERROR(FIND(",",G16)),
  IF(ISERROR(VLOOKUP(G16,ConditionValueTable!$A:$A,1,0)),"컨디션밸류없음",
  ""),
IF(ISERROR(FIND(",",G16,FIND(",",G16)+1)),
  IF(OR(ISERROR(VLOOKUP(LEFT(G16,FIND(",",G16)-1),ConditionValueTable!$A:$A,1,0)),ISERROR(VLOOKUP(TRIM(MID(G16,FIND(",",G16)+1,999)),ConditionValueTable!$A:$A,1,0))),"컨디션밸류없음",
  ""),
IF(ISERROR(FIND(",",G16,FIND(",",G16,FIND(",",G16)+1)+1)),
  IF(OR(ISERROR(VLOOKUP(LEFT(G16,FIND(",",G16)-1),ConditionValueTable!$A:$A,1,0)),ISERROR(VLOOKUP(TRIM(MID(G16,FIND(",",G16)+1,FIND(",",G16,FIND(",",G16)+1)-FIND(",",G16)-1)),ConditionValueTable!$A:$A,1,0)),ISERROR(VLOOKUP(TRIM(MID(G16,FIND(",",G16,FIND(",",G16)+1)+1,999)),ConditionValueTable!$A:$A,1,0))),"컨디션밸류없음",
  ""),
IF(ISERROR(FIND(",",G16,FIND(",",G16,FIND(",",G16,FIND(",",G16)+1)+1)+1)),
  IF(OR(ISERROR(VLOOKUP(LEFT(G16,FIND(",",G16)-1),ConditionValueTable!$A:$A,1,0)),ISERROR(VLOOKUP(TRIM(MID(G16,FIND(",",G16)+1,FIND(",",G16,FIND(",",G16)+1)-FIND(",",G16)-1)),ConditionValueTable!$A:$A,1,0)),ISERROR(VLOOKUP(TRIM(MID(G16,FIND(",",G16,FIND(",",G16)+1)+1,FIND(",",G16,FIND(",",G16,FIND(",",G16)+1)+1)-FIND(",",G16,FIND(",",G16)+1)-1)),ConditionValueTable!$A:$A,1,0)),ISERROR(VLOOKUP(TRIM(MID(G16,FIND(",",G16,FIND(",",G16,FIND(",",G16)+1)+1)+1,999)),ConditionValueTable!$A:$A,1,0))),"컨디션밸류없음",
  ""),
)))))</f>
        <v/>
      </c>
      <c r="I16" s="1">
        <v>4.8</v>
      </c>
      <c r="J16" s="1">
        <v>2</v>
      </c>
      <c r="K16" s="1">
        <v>-0.05</v>
      </c>
      <c r="N16" s="1">
        <v>5</v>
      </c>
      <c r="O16" s="7">
        <f t="shared" ca="1" si="19"/>
        <v>5</v>
      </c>
      <c r="S16" s="7" t="str">
        <f t="shared" ca="1" si="20"/>
        <v/>
      </c>
      <c r="V16" s="1" t="s">
        <v>422</v>
      </c>
      <c r="Y16" s="1" t="s">
        <v>160</v>
      </c>
      <c r="Z16" s="1">
        <v>14</v>
      </c>
    </row>
    <row r="17" spans="1:26" x14ac:dyDescent="0.3">
      <c r="A17" s="1" t="str">
        <f t="shared" ref="A17" si="21">B17&amp;"_"&amp;TEXT(D17,"00")</f>
        <v>UltimateAttackGanfaul_01</v>
      </c>
      <c r="B17" s="1" t="s">
        <v>365</v>
      </c>
      <c r="C17" s="1" t="str">
        <f>IF(ISERROR(VLOOKUP(B17,AffectorValueTable!$A:$A,1,0)),"어펙터밸류없음","")</f>
        <v/>
      </c>
      <c r="D17" s="1">
        <v>1</v>
      </c>
      <c r="E17" s="1" t="str">
        <f>VLOOKUP($B17,AffectorValueTable!$1:$1048576,MATCH(AffectorValueTable!$B$1,AffectorValueTable!$1:$1,0),0)</f>
        <v>BaseDamage</v>
      </c>
      <c r="H17" s="1" t="str">
        <f>IF(ISBLANK(G17),"",
IF(ISERROR(FIND(",",G17)),
  IF(ISERROR(VLOOKUP(G17,ConditionValueTable!$A:$A,1,0)),"컨디션밸류없음",
  ""),
IF(ISERROR(FIND(",",G17,FIND(",",G17)+1)),
  IF(OR(ISERROR(VLOOKUP(LEFT(G17,FIND(",",G17)-1),ConditionValueTable!$A:$A,1,0)),ISERROR(VLOOKUP(TRIM(MID(G17,FIND(",",G17)+1,999)),ConditionValueTable!$A:$A,1,0))),"컨디션밸류없음",
  ""),
IF(ISERROR(FIND(",",G17,FIND(",",G17,FIND(",",G17)+1)+1)),
  IF(OR(ISERROR(VLOOKUP(LEFT(G17,FIND(",",G17)-1),ConditionValueTable!$A:$A,1,0)),ISERROR(VLOOKUP(TRIM(MID(G17,FIND(",",G17)+1,FIND(",",G17,FIND(",",G17)+1)-FIND(",",G17)-1)),ConditionValueTable!$A:$A,1,0)),ISERROR(VLOOKUP(TRIM(MID(G17,FIND(",",G17,FIND(",",G17)+1)+1,999)),ConditionValueTable!$A:$A,1,0))),"컨디션밸류없음",
  ""),
IF(ISERROR(FIND(",",G17,FIND(",",G17,FIND(",",G17,FIND(",",G17)+1)+1)+1)),
  IF(OR(ISERROR(VLOOKUP(LEFT(G17,FIND(",",G17)-1),ConditionValueTable!$A:$A,1,0)),ISERROR(VLOOKUP(TRIM(MID(G17,FIND(",",G17)+1,FIND(",",G17,FIND(",",G17)+1)-FIND(",",G17)-1)),ConditionValueTable!$A:$A,1,0)),ISERROR(VLOOKUP(TRIM(MID(G17,FIND(",",G17,FIND(",",G17)+1)+1,FIND(",",G17,FIND(",",G17,FIND(",",G17)+1)+1)-FIND(",",G17,FIND(",",G17)+1)-1)),ConditionValueTable!$A:$A,1,0)),ISERROR(VLOOKUP(TRIM(MID(G17,FIND(",",G17,FIND(",",G17,FIND(",",G17)+1)+1)+1,999)),ConditionValueTable!$A:$A,1,0))),"컨디션밸류없음",
  ""),
)))))</f>
        <v/>
      </c>
      <c r="I17" s="1">
        <v>4</v>
      </c>
      <c r="O17" s="7" t="str">
        <f t="shared" ref="O17" ca="1" si="22">IF(NOT(ISBLANK(N17)),N17,
IF(ISBLANK(M17),"",
VLOOKUP(M17,OFFSET(INDIRECT("$A:$B"),0,MATCH(M$1&amp;"_Verify",INDIRECT("$1:$1"),0)-1),2,0)
))</f>
        <v/>
      </c>
      <c r="S17" s="7" t="str">
        <f t="shared" ref="S17" ca="1" si="23">IF(NOT(ISBLANK(R17)),R17,
IF(ISBLANK(Q17),"",
VLOOKUP(Q17,OFFSET(INDIRECT("$A:$B"),0,MATCH(Q$1&amp;"_Verify",INDIRECT("$1:$1"),0)-1),2,0)
))</f>
        <v/>
      </c>
      <c r="Y17" s="1" t="s">
        <v>161</v>
      </c>
      <c r="Z17" s="1">
        <v>15</v>
      </c>
    </row>
    <row r="18" spans="1:26" x14ac:dyDescent="0.3">
      <c r="A18" s="1" t="str">
        <f t="shared" si="0"/>
        <v>NormalAttackKeepSeries_01</v>
      </c>
      <c r="B18" t="s">
        <v>118</v>
      </c>
      <c r="C18" s="1" t="str">
        <f>IF(ISERROR(VLOOKUP(B18,AffectorValueTable!$A:$A,1,0)),"어펙터밸류없음","")</f>
        <v/>
      </c>
      <c r="D18" s="1">
        <v>1</v>
      </c>
      <c r="E18" s="1" t="str">
        <f>VLOOKUP($B18,AffectorValueTable!$1:$1048576,MATCH(AffectorValueTable!$B$1,AffectorValueTable!$1:$1,0),0)</f>
        <v>BaseDamage</v>
      </c>
      <c r="H18" s="1" t="str">
        <f>IF(ISBLANK(G18),"",
IF(ISERROR(FIND(",",G18)),
  IF(ISERROR(VLOOKUP(G18,ConditionValueTable!$A:$A,1,0)),"컨디션밸류없음",
  ""),
IF(ISERROR(FIND(",",G18,FIND(",",G18)+1)),
  IF(OR(ISERROR(VLOOKUP(LEFT(G18,FIND(",",G18)-1),ConditionValueTable!$A:$A,1,0)),ISERROR(VLOOKUP(TRIM(MID(G18,FIND(",",G18)+1,999)),ConditionValueTable!$A:$A,1,0))),"컨디션밸류없음",
  ""),
IF(ISERROR(FIND(",",G18,FIND(",",G18,FIND(",",G18)+1)+1)),
  IF(OR(ISERROR(VLOOKUP(LEFT(G18,FIND(",",G18)-1),ConditionValueTable!$A:$A,1,0)),ISERROR(VLOOKUP(TRIM(MID(G18,FIND(",",G18)+1,FIND(",",G18,FIND(",",G18)+1)-FIND(",",G18)-1)),ConditionValueTable!$A:$A,1,0)),ISERROR(VLOOKUP(TRIM(MID(G18,FIND(",",G18,FIND(",",G18)+1)+1,999)),ConditionValueTable!$A:$A,1,0))),"컨디션밸류없음",
  ""),
IF(ISERROR(FIND(",",G18,FIND(",",G18,FIND(",",G18,FIND(",",G18)+1)+1)+1)),
  IF(OR(ISERROR(VLOOKUP(LEFT(G18,FIND(",",G18)-1),ConditionValueTable!$A:$A,1,0)),ISERROR(VLOOKUP(TRIM(MID(G18,FIND(",",G18)+1,FIND(",",G18,FIND(",",G18)+1)-FIND(",",G18)-1)),ConditionValueTable!$A:$A,1,0)),ISERROR(VLOOKUP(TRIM(MID(G18,FIND(",",G18,FIND(",",G18)+1)+1,FIND(",",G18,FIND(",",G18,FIND(",",G18)+1)+1)-FIND(",",G18,FIND(",",G18)+1)-1)),ConditionValueTable!$A:$A,1,0)),ISERROR(VLOOKUP(TRIM(MID(G18,FIND(",",G18,FIND(",",G18,FIND(",",G18)+1)+1)+1,999)),ConditionValueTable!$A:$A,1,0))),"컨디션밸류없음",
  ""),
)))))</f>
        <v/>
      </c>
      <c r="I18" s="1">
        <f>(1/0.8)*0.45</f>
        <v>0.5625</v>
      </c>
      <c r="J18" s="1">
        <f>1.2*1.2/0.5</f>
        <v>2.88</v>
      </c>
      <c r="O18" s="7" t="str">
        <f t="shared" ca="1" si="1"/>
        <v/>
      </c>
      <c r="S18" s="7" t="str">
        <f t="shared" ca="1" si="2"/>
        <v/>
      </c>
      <c r="Y18" s="1" t="s">
        <v>162</v>
      </c>
      <c r="Z18" s="1">
        <v>16</v>
      </c>
    </row>
    <row r="19" spans="1:26" x14ac:dyDescent="0.3">
      <c r="A19" s="1" t="str">
        <f t="shared" ref="A19:A20" si="24">B19&amp;"_"&amp;TEXT(D19,"00")</f>
        <v>UltimateRemoveKeepSeries_01</v>
      </c>
      <c r="B19" t="s">
        <v>429</v>
      </c>
      <c r="C19" s="1" t="str">
        <f>IF(ISERROR(VLOOKUP(B19,AffectorValueTable!$A:$A,1,0)),"어펙터밸류없음","")</f>
        <v/>
      </c>
      <c r="D19" s="1">
        <v>1</v>
      </c>
      <c r="E19" s="1" t="str">
        <f>VLOOKUP($B19,AffectorValueTable!$1:$1048576,MATCH(AffectorValueTable!$B$1,AffectorValueTable!$1:$1,0),0)</f>
        <v>RemoveColliderHitObjectAffector</v>
      </c>
      <c r="H19" s="1" t="str">
        <f>IF(ISBLANK(G19),"",
IF(ISERROR(FIND(",",G19)),
  IF(ISERROR(VLOOKUP(G19,ConditionValueTable!$A:$A,1,0)),"컨디션밸류없음",
  ""),
IF(ISERROR(FIND(",",G19,FIND(",",G19)+1)),
  IF(OR(ISERROR(VLOOKUP(LEFT(G19,FIND(",",G19)-1),ConditionValueTable!$A:$A,1,0)),ISERROR(VLOOKUP(TRIM(MID(G19,FIND(",",G19)+1,999)),ConditionValueTable!$A:$A,1,0))),"컨디션밸류없음",
  ""),
IF(ISERROR(FIND(",",G19,FIND(",",G19,FIND(",",G19)+1)+1)),
  IF(OR(ISERROR(VLOOKUP(LEFT(G19,FIND(",",G19)-1),ConditionValueTable!$A:$A,1,0)),ISERROR(VLOOKUP(TRIM(MID(G19,FIND(",",G19)+1,FIND(",",G19,FIND(",",G19)+1)-FIND(",",G19)-1)),ConditionValueTable!$A:$A,1,0)),ISERROR(VLOOKUP(TRIM(MID(G19,FIND(",",G19,FIND(",",G19)+1)+1,999)),ConditionValueTable!$A:$A,1,0))),"컨디션밸류없음",
  ""),
IF(ISERROR(FIND(",",G19,FIND(",",G19,FIND(",",G19,FIND(",",G19)+1)+1)+1)),
  IF(OR(ISERROR(VLOOKUP(LEFT(G19,FIND(",",G19)-1),ConditionValueTable!$A:$A,1,0)),ISERROR(VLOOKUP(TRIM(MID(G19,FIND(",",G19)+1,FIND(",",G19,FIND(",",G19)+1)-FIND(",",G19)-1)),ConditionValueTable!$A:$A,1,0)),ISERROR(VLOOKUP(TRIM(MID(G19,FIND(",",G19,FIND(",",G19)+1)+1,FIND(",",G19,FIND(",",G19,FIND(",",G19)+1)+1)-FIND(",",G19,FIND(",",G19)+1)-1)),ConditionValueTable!$A:$A,1,0)),ISERROR(VLOOKUP(TRIM(MID(G19,FIND(",",G19,FIND(",",G19,FIND(",",G19)+1)+1)+1,999)),ConditionValueTable!$A:$A,1,0))),"컨디션밸류없음",
  ""),
)))))</f>
        <v/>
      </c>
      <c r="I19" s="1">
        <v>0.9</v>
      </c>
      <c r="J19" s="1">
        <v>2.2000000000000002</v>
      </c>
      <c r="O19" s="7" t="str">
        <f t="shared" ref="O19:O20" ca="1" si="25">IF(NOT(ISBLANK(N19)),N19,
IF(ISBLANK(M19),"",
VLOOKUP(M19,OFFSET(INDIRECT("$A:$B"),0,MATCH(M$1&amp;"_Verify",INDIRECT("$1:$1"),0)-1),2,0)
))</f>
        <v/>
      </c>
      <c r="R19" s="1">
        <v>0</v>
      </c>
      <c r="S19" s="7">
        <f t="shared" ref="S19:S20" ca="1" si="26">IF(NOT(ISBLANK(R19)),R19,
IF(ISBLANK(Q19),"",
VLOOKUP(Q19,OFFSET(INDIRECT("$A:$B"),0,MATCH(Q$1&amp;"_Verify",INDIRECT("$1:$1"),0)-1),2,0)
))</f>
        <v>0</v>
      </c>
      <c r="W19" s="1" t="s">
        <v>432</v>
      </c>
      <c r="Y19" s="1" t="s">
        <v>423</v>
      </c>
      <c r="Z19" s="1">
        <v>17</v>
      </c>
    </row>
    <row r="20" spans="1:26" x14ac:dyDescent="0.3">
      <c r="A20" s="1" t="str">
        <f t="shared" si="24"/>
        <v>UltimateCreateKeepSeries_01</v>
      </c>
      <c r="B20" t="s">
        <v>435</v>
      </c>
      <c r="C20" s="1" t="str">
        <f>IF(ISERROR(VLOOKUP(B20,AffectorValueTable!$A:$A,1,0)),"어펙터밸류없음","")</f>
        <v/>
      </c>
      <c r="D20" s="1">
        <v>1</v>
      </c>
      <c r="E20" s="1" t="str">
        <f>VLOOKUP($B20,AffectorValueTable!$1:$1048576,MATCH(AffectorValueTable!$B$1,AffectorValueTable!$1:$1,0),0)</f>
        <v>CreateHitObject</v>
      </c>
      <c r="H20" s="1" t="str">
        <f>IF(ISBLANK(G20),"",
IF(ISERROR(FIND(",",G20)),
  IF(ISERROR(VLOOKUP(G20,ConditionValueTable!$A:$A,1,0)),"컨디션밸류없음",
  ""),
IF(ISERROR(FIND(",",G20,FIND(",",G20)+1)),
  IF(OR(ISERROR(VLOOKUP(LEFT(G20,FIND(",",G20)-1),ConditionValueTable!$A:$A,1,0)),ISERROR(VLOOKUP(TRIM(MID(G20,FIND(",",G20)+1,999)),ConditionValueTable!$A:$A,1,0))),"컨디션밸류없음",
  ""),
IF(ISERROR(FIND(",",G20,FIND(",",G20,FIND(",",G20)+1)+1)),
  IF(OR(ISERROR(VLOOKUP(LEFT(G20,FIND(",",G20)-1),ConditionValueTable!$A:$A,1,0)),ISERROR(VLOOKUP(TRIM(MID(G20,FIND(",",G20)+1,FIND(",",G20,FIND(",",G20)+1)-FIND(",",G20)-1)),ConditionValueTable!$A:$A,1,0)),ISERROR(VLOOKUP(TRIM(MID(G20,FIND(",",G20,FIND(",",G20)+1)+1,999)),ConditionValueTable!$A:$A,1,0))),"컨디션밸류없음",
  ""),
IF(ISERROR(FIND(",",G20,FIND(",",G20,FIND(",",G20,FIND(",",G20)+1)+1)+1)),
  IF(OR(ISERROR(VLOOKUP(LEFT(G20,FIND(",",G20)-1),ConditionValueTable!$A:$A,1,0)),ISERROR(VLOOKUP(TRIM(MID(G20,FIND(",",G20)+1,FIND(",",G20,FIND(",",G20)+1)-FIND(",",G20)-1)),ConditionValueTable!$A:$A,1,0)),ISERROR(VLOOKUP(TRIM(MID(G20,FIND(",",G20,FIND(",",G20)+1)+1,FIND(",",G20,FIND(",",G20,FIND(",",G20)+1)+1)-FIND(",",G20,FIND(",",G20)+1)-1)),ConditionValueTable!$A:$A,1,0)),ISERROR(VLOOKUP(TRIM(MID(G20,FIND(",",G20,FIND(",",G20,FIND(",",G20)+1)+1)+1,999)),ConditionValueTable!$A:$A,1,0))),"컨디션밸류없음",
  ""),
)))))</f>
        <v/>
      </c>
      <c r="O20" s="7" t="str">
        <f t="shared" ca="1" si="25"/>
        <v/>
      </c>
      <c r="S20" s="7" t="str">
        <f t="shared" ca="1" si="26"/>
        <v/>
      </c>
      <c r="T20" s="1" t="s">
        <v>433</v>
      </c>
      <c r="Y20" s="1" t="s">
        <v>163</v>
      </c>
      <c r="Z20" s="1">
        <v>18</v>
      </c>
    </row>
    <row r="21" spans="1:26" x14ac:dyDescent="0.3">
      <c r="A21" s="1" t="str">
        <f t="shared" ref="A21" si="27">B21&amp;"_"&amp;TEXT(D21,"00")</f>
        <v>UltimateAttackKeepSeries_01</v>
      </c>
      <c r="B21" t="s">
        <v>430</v>
      </c>
      <c r="C21" s="1" t="str">
        <f>IF(ISERROR(VLOOKUP(B21,AffectorValueTable!$A:$A,1,0)),"어펙터밸류없음","")</f>
        <v/>
      </c>
      <c r="D21" s="1">
        <v>1</v>
      </c>
      <c r="E21" s="1" t="str">
        <f>VLOOKUP($B21,AffectorValueTable!$1:$1048576,MATCH(AffectorValueTable!$B$1,AffectorValueTable!$1:$1,0),0)</f>
        <v>BaseDamage</v>
      </c>
      <c r="H21" s="1" t="str">
        <f>IF(ISBLANK(G21),"",
IF(ISERROR(FIND(",",G21)),
  IF(ISERROR(VLOOKUP(G21,ConditionValueTable!$A:$A,1,0)),"컨디션밸류없음",
  ""),
IF(ISERROR(FIND(",",G21,FIND(",",G21)+1)),
  IF(OR(ISERROR(VLOOKUP(LEFT(G21,FIND(",",G21)-1),ConditionValueTable!$A:$A,1,0)),ISERROR(VLOOKUP(TRIM(MID(G21,FIND(",",G21)+1,999)),ConditionValueTable!$A:$A,1,0))),"컨디션밸류없음",
  ""),
IF(ISERROR(FIND(",",G21,FIND(",",G21,FIND(",",G21)+1)+1)),
  IF(OR(ISERROR(VLOOKUP(LEFT(G21,FIND(",",G21)-1),ConditionValueTable!$A:$A,1,0)),ISERROR(VLOOKUP(TRIM(MID(G21,FIND(",",G21)+1,FIND(",",G21,FIND(",",G21)+1)-FIND(",",G21)-1)),ConditionValueTable!$A:$A,1,0)),ISERROR(VLOOKUP(TRIM(MID(G21,FIND(",",G21,FIND(",",G21)+1)+1,999)),ConditionValueTable!$A:$A,1,0))),"컨디션밸류없음",
  ""),
IF(ISERROR(FIND(",",G21,FIND(",",G21,FIND(",",G21,FIND(",",G21)+1)+1)+1)),
  IF(OR(ISERROR(VLOOKUP(LEFT(G21,FIND(",",G21)-1),ConditionValueTable!$A:$A,1,0)),ISERROR(VLOOKUP(TRIM(MID(G21,FIND(",",G21)+1,FIND(",",G21,FIND(",",G21)+1)-FIND(",",G21)-1)),ConditionValueTable!$A:$A,1,0)),ISERROR(VLOOKUP(TRIM(MID(G21,FIND(",",G21,FIND(",",G21)+1)+1,FIND(",",G21,FIND(",",G21,FIND(",",G21)+1)+1)-FIND(",",G21,FIND(",",G21)+1)-1)),ConditionValueTable!$A:$A,1,0)),ISERROR(VLOOKUP(TRIM(MID(G21,FIND(",",G21,FIND(",",G21,FIND(",",G21)+1)+1)+1,999)),ConditionValueTable!$A:$A,1,0))),"컨디션밸류없음",
  ""),
)))))</f>
        <v/>
      </c>
      <c r="I21" s="1">
        <f>(1/0.8)*0.45*1.5</f>
        <v>0.84375</v>
      </c>
      <c r="O21" s="7" t="str">
        <f t="shared" ref="O21" ca="1" si="28">IF(NOT(ISBLANK(N21)),N21,
IF(ISBLANK(M21),"",
VLOOKUP(M21,OFFSET(INDIRECT("$A:$B"),0,MATCH(M$1&amp;"_Verify",INDIRECT("$1:$1"),0)-1),2,0)
))</f>
        <v/>
      </c>
      <c r="S21" s="7" t="str">
        <f t="shared" ref="S21" ca="1" si="29">IF(NOT(ISBLANK(R21)),R21,
IF(ISBLANK(Q21),"",
VLOOKUP(Q21,OFFSET(INDIRECT("$A:$B"),0,MATCH(Q$1&amp;"_Verify",INDIRECT("$1:$1"),0)-1),2,0)
))</f>
        <v/>
      </c>
      <c r="Y21" s="1" t="s">
        <v>164</v>
      </c>
      <c r="Z21" s="1">
        <v>19</v>
      </c>
    </row>
    <row r="22" spans="1:26" x14ac:dyDescent="0.3">
      <c r="A22" s="1" t="str">
        <f t="shared" si="0"/>
        <v>NormalAttackBigBatSuccubus_01</v>
      </c>
      <c r="B22" t="s">
        <v>119</v>
      </c>
      <c r="C22" s="1" t="str">
        <f>IF(ISERROR(VLOOKUP(B22,AffectorValueTable!$A:$A,1,0)),"어펙터밸류없음","")</f>
        <v/>
      </c>
      <c r="D22" s="1">
        <v>1</v>
      </c>
      <c r="E22" s="1" t="str">
        <f>VLOOKUP($B22,AffectorValueTable!$1:$1048576,MATCH(AffectorValueTable!$B$1,AffectorValueTable!$1:$1,0),0)</f>
        <v>BaseDamage</v>
      </c>
      <c r="H22" s="1" t="str">
        <f>IF(ISBLANK(G22),"",
IF(ISERROR(FIND(",",G22)),
  IF(ISERROR(VLOOKUP(G22,ConditionValueTable!$A:$A,1,0)),"컨디션밸류없음",
  ""),
IF(ISERROR(FIND(",",G22,FIND(",",G22)+1)),
  IF(OR(ISERROR(VLOOKUP(LEFT(G22,FIND(",",G22)-1),ConditionValueTable!$A:$A,1,0)),ISERROR(VLOOKUP(TRIM(MID(G22,FIND(",",G22)+1,999)),ConditionValueTable!$A:$A,1,0))),"컨디션밸류없음",
  ""),
IF(ISERROR(FIND(",",G22,FIND(",",G22,FIND(",",G22)+1)+1)),
  IF(OR(ISERROR(VLOOKUP(LEFT(G22,FIND(",",G22)-1),ConditionValueTable!$A:$A,1,0)),ISERROR(VLOOKUP(TRIM(MID(G22,FIND(",",G22)+1,FIND(",",G22,FIND(",",G22)+1)-FIND(",",G22)-1)),ConditionValueTable!$A:$A,1,0)),ISERROR(VLOOKUP(TRIM(MID(G22,FIND(",",G22,FIND(",",G22)+1)+1,999)),ConditionValueTable!$A:$A,1,0))),"컨디션밸류없음",
  ""),
IF(ISERROR(FIND(",",G22,FIND(",",G22,FIND(",",G22,FIND(",",G22)+1)+1)+1)),
  IF(OR(ISERROR(VLOOKUP(LEFT(G22,FIND(",",G22)-1),ConditionValueTable!$A:$A,1,0)),ISERROR(VLOOKUP(TRIM(MID(G22,FIND(",",G22)+1,FIND(",",G22,FIND(",",G22)+1)-FIND(",",G22)-1)),ConditionValueTable!$A:$A,1,0)),ISERROR(VLOOKUP(TRIM(MID(G22,FIND(",",G22,FIND(",",G22)+1)+1,FIND(",",G22,FIND(",",G22,FIND(",",G22)+1)+1)-FIND(",",G22,FIND(",",G22)+1)-1)),ConditionValueTable!$A:$A,1,0)),ISERROR(VLOOKUP(TRIM(MID(G22,FIND(",",G22,FIND(",",G22,FIND(",",G22)+1)+1)+1,999)),ConditionValueTable!$A:$A,1,0))),"컨디션밸류없음",
  ""),
)))))</f>
        <v/>
      </c>
      <c r="I22" s="1">
        <v>0.23</v>
      </c>
      <c r="O22" s="7" t="str">
        <f t="shared" ca="1" si="1"/>
        <v/>
      </c>
      <c r="S22" s="7" t="str">
        <f t="shared" ca="1" si="2"/>
        <v/>
      </c>
      <c r="Y22" s="1" t="s">
        <v>550</v>
      </c>
      <c r="Z22" s="1">
        <v>20</v>
      </c>
    </row>
    <row r="23" spans="1:26" x14ac:dyDescent="0.3">
      <c r="A23" s="1" t="str">
        <f t="shared" si="0"/>
        <v>UltimateAttackBigBatSuccubus_01</v>
      </c>
      <c r="B23" s="10" t="s">
        <v>592</v>
      </c>
      <c r="C23" s="1" t="str">
        <f>IF(ISERROR(VLOOKUP(B23,AffectorValueTable!$A:$A,1,0)),"어펙터밸류없음","")</f>
        <v/>
      </c>
      <c r="D23" s="1">
        <v>1</v>
      </c>
      <c r="E23" s="1" t="str">
        <f>VLOOKUP($B23,AffectorValueTable!$1:$1048576,MATCH(AffectorValueTable!$B$1,AffectorValueTable!$1:$1,0),0)</f>
        <v>BaseDamage</v>
      </c>
      <c r="H23" s="1" t="str">
        <f>IF(ISBLANK(G23),"",
IF(ISERROR(FIND(",",G23)),
  IF(ISERROR(VLOOKUP(G23,ConditionValueTable!$A:$A,1,0)),"컨디션밸류없음",
  ""),
IF(ISERROR(FIND(",",G23,FIND(",",G23)+1)),
  IF(OR(ISERROR(VLOOKUP(LEFT(G23,FIND(",",G23)-1),ConditionValueTable!$A:$A,1,0)),ISERROR(VLOOKUP(TRIM(MID(G23,FIND(",",G23)+1,999)),ConditionValueTable!$A:$A,1,0))),"컨디션밸류없음",
  ""),
IF(ISERROR(FIND(",",G23,FIND(",",G23,FIND(",",G23)+1)+1)),
  IF(OR(ISERROR(VLOOKUP(LEFT(G23,FIND(",",G23)-1),ConditionValueTable!$A:$A,1,0)),ISERROR(VLOOKUP(TRIM(MID(G23,FIND(",",G23)+1,FIND(",",G23,FIND(",",G23)+1)-FIND(",",G23)-1)),ConditionValueTable!$A:$A,1,0)),ISERROR(VLOOKUP(TRIM(MID(G23,FIND(",",G23,FIND(",",G23)+1)+1,999)),ConditionValueTable!$A:$A,1,0))),"컨디션밸류없음",
  ""),
IF(ISERROR(FIND(",",G23,FIND(",",G23,FIND(",",G23,FIND(",",G23)+1)+1)+1)),
  IF(OR(ISERROR(VLOOKUP(LEFT(G23,FIND(",",G23)-1),ConditionValueTable!$A:$A,1,0)),ISERROR(VLOOKUP(TRIM(MID(G23,FIND(",",G23)+1,FIND(",",G23,FIND(",",G23)+1)-FIND(",",G23)-1)),ConditionValueTable!$A:$A,1,0)),ISERROR(VLOOKUP(TRIM(MID(G23,FIND(",",G23,FIND(",",G23)+1)+1,FIND(",",G23,FIND(",",G23,FIND(",",G23)+1)+1)-FIND(",",G23,FIND(",",G23)+1)-1)),ConditionValueTable!$A:$A,1,0)),ISERROR(VLOOKUP(TRIM(MID(G23,FIND(",",G23,FIND(",",G23,FIND(",",G23)+1)+1)+1,999)),ConditionValueTable!$A:$A,1,0))),"컨디션밸류없음",
  ""),
)))))</f>
        <v/>
      </c>
      <c r="I23" s="1">
        <f>0.23*5*0.7</f>
        <v>0.80500000000000005</v>
      </c>
      <c r="O23" s="7" t="str">
        <f t="shared" ca="1" si="1"/>
        <v/>
      </c>
      <c r="S23" s="7" t="str">
        <f t="shared" ca="1" si="2"/>
        <v/>
      </c>
    </row>
    <row r="24" spans="1:26" x14ac:dyDescent="0.3">
      <c r="A24" s="1" t="str">
        <f t="shared" si="0"/>
        <v>NormalAttackBei_01</v>
      </c>
      <c r="B24" t="s">
        <v>135</v>
      </c>
      <c r="C24" s="1" t="str">
        <f>IF(ISERROR(VLOOKUP(B24,AffectorValueTable!$A:$A,1,0)),"어펙터밸류없음","")</f>
        <v/>
      </c>
      <c r="D24" s="1">
        <v>1</v>
      </c>
      <c r="E24" s="1" t="str">
        <f>VLOOKUP($B24,AffectorValueTable!$1:$1048576,MATCH(AffectorValueTable!$B$1,AffectorValueTable!$1:$1,0),0)</f>
        <v>BaseDamage</v>
      </c>
      <c r="H24" s="1" t="str">
        <f>IF(ISBLANK(G24),"",
IF(ISERROR(FIND(",",G24)),
  IF(ISERROR(VLOOKUP(G24,ConditionValueTable!$A:$A,1,0)),"컨디션밸류없음",
  ""),
IF(ISERROR(FIND(",",G24,FIND(",",G24)+1)),
  IF(OR(ISERROR(VLOOKUP(LEFT(G24,FIND(",",G24)-1),ConditionValueTable!$A:$A,1,0)),ISERROR(VLOOKUP(TRIM(MID(G24,FIND(",",G24)+1,999)),ConditionValueTable!$A:$A,1,0))),"컨디션밸류없음",
  ""),
IF(ISERROR(FIND(",",G24,FIND(",",G24,FIND(",",G24)+1)+1)),
  IF(OR(ISERROR(VLOOKUP(LEFT(G24,FIND(",",G24)-1),ConditionValueTable!$A:$A,1,0)),ISERROR(VLOOKUP(TRIM(MID(G24,FIND(",",G24)+1,FIND(",",G24,FIND(",",G24)+1)-FIND(",",G24)-1)),ConditionValueTable!$A:$A,1,0)),ISERROR(VLOOKUP(TRIM(MID(G24,FIND(",",G24,FIND(",",G24)+1)+1,999)),ConditionValueTable!$A:$A,1,0))),"컨디션밸류없음",
  ""),
IF(ISERROR(FIND(",",G24,FIND(",",G24,FIND(",",G24,FIND(",",G24)+1)+1)+1)),
  IF(OR(ISERROR(VLOOKUP(LEFT(G24,FIND(",",G24)-1),ConditionValueTable!$A:$A,1,0)),ISERROR(VLOOKUP(TRIM(MID(G24,FIND(",",G24)+1,FIND(",",G24,FIND(",",G24)+1)-FIND(",",G24)-1)),ConditionValueTable!$A:$A,1,0)),ISERROR(VLOOKUP(TRIM(MID(G24,FIND(",",G24,FIND(",",G24)+1)+1,FIND(",",G24,FIND(",",G24,FIND(",",G24)+1)+1)-FIND(",",G24,FIND(",",G24)+1)-1)),ConditionValueTable!$A:$A,1,0)),ISERROR(VLOOKUP(TRIM(MID(G24,FIND(",",G24,FIND(",",G24,FIND(",",G24)+1)+1)+1,999)),ConditionValueTable!$A:$A,1,0))),"컨디션밸류없음",
  ""),
)))))</f>
        <v/>
      </c>
      <c r="I24" s="1">
        <v>0.3</v>
      </c>
      <c r="O24" s="7" t="str">
        <f t="shared" ca="1" si="1"/>
        <v/>
      </c>
      <c r="S24" s="7" t="str">
        <f t="shared" ca="1" si="2"/>
        <v/>
      </c>
    </row>
    <row r="25" spans="1:26" x14ac:dyDescent="0.3">
      <c r="A25" s="1" t="str">
        <f t="shared" ref="A25" si="30">B25&amp;"_"&amp;TEXT(D25,"00")</f>
        <v>NormalAttackJellyFishGirl_01</v>
      </c>
      <c r="B25" s="10" t="s">
        <v>445</v>
      </c>
      <c r="C25" s="1" t="str">
        <f>IF(ISERROR(VLOOKUP(B25,AffectorValueTable!$A:$A,1,0)),"어펙터밸류없음","")</f>
        <v/>
      </c>
      <c r="D25" s="1">
        <v>1</v>
      </c>
      <c r="E25" s="1" t="str">
        <f>VLOOKUP($B25,AffectorValueTable!$1:$1048576,MATCH(AffectorValueTable!$B$1,AffectorValueTable!$1:$1,0),0)</f>
        <v>BaseDamage</v>
      </c>
      <c r="H25" s="1" t="str">
        <f>IF(ISBLANK(G25),"",
IF(ISERROR(FIND(",",G25)),
  IF(ISERROR(VLOOKUP(G25,ConditionValueTable!$A:$A,1,0)),"컨디션밸류없음",
  ""),
IF(ISERROR(FIND(",",G25,FIND(",",G25)+1)),
  IF(OR(ISERROR(VLOOKUP(LEFT(G25,FIND(",",G25)-1),ConditionValueTable!$A:$A,1,0)),ISERROR(VLOOKUP(TRIM(MID(G25,FIND(",",G25)+1,999)),ConditionValueTable!$A:$A,1,0))),"컨디션밸류없음",
  ""),
IF(ISERROR(FIND(",",G25,FIND(",",G25,FIND(",",G25)+1)+1)),
  IF(OR(ISERROR(VLOOKUP(LEFT(G25,FIND(",",G25)-1),ConditionValueTable!$A:$A,1,0)),ISERROR(VLOOKUP(TRIM(MID(G25,FIND(",",G25)+1,FIND(",",G25,FIND(",",G25)+1)-FIND(",",G25)-1)),ConditionValueTable!$A:$A,1,0)),ISERROR(VLOOKUP(TRIM(MID(G25,FIND(",",G25,FIND(",",G25)+1)+1,999)),ConditionValueTable!$A:$A,1,0))),"컨디션밸류없음",
  ""),
IF(ISERROR(FIND(",",G25,FIND(",",G25,FIND(",",G25,FIND(",",G25)+1)+1)+1)),
  IF(OR(ISERROR(VLOOKUP(LEFT(G25,FIND(",",G25)-1),ConditionValueTable!$A:$A,1,0)),ISERROR(VLOOKUP(TRIM(MID(G25,FIND(",",G25)+1,FIND(",",G25,FIND(",",G25)+1)-FIND(",",G25)-1)),ConditionValueTable!$A:$A,1,0)),ISERROR(VLOOKUP(TRIM(MID(G25,FIND(",",G25,FIND(",",G25)+1)+1,FIND(",",G25,FIND(",",G25,FIND(",",G25)+1)+1)-FIND(",",G25,FIND(",",G25)+1)-1)),ConditionValueTable!$A:$A,1,0)),ISERROR(VLOOKUP(TRIM(MID(G25,FIND(",",G25,FIND(",",G25,FIND(",",G25)+1)+1)+1,999)),ConditionValueTable!$A:$A,1,0))),"컨디션밸류없음",
  ""),
)))))</f>
        <v/>
      </c>
      <c r="I25" s="1">
        <v>0.55000000000000004</v>
      </c>
      <c r="O25" s="7" t="str">
        <f t="shared" ref="O25" ca="1" si="31">IF(NOT(ISBLANK(N25)),N25,
IF(ISBLANK(M25),"",
VLOOKUP(M25,OFFSET(INDIRECT("$A:$B"),0,MATCH(M$1&amp;"_Verify",INDIRECT("$1:$1"),0)-1),2,0)
))</f>
        <v/>
      </c>
      <c r="S25" s="7" t="str">
        <f t="shared" ref="S25" ca="1" si="32">IF(NOT(ISBLANK(R25)),R25,
IF(ISBLANK(Q25),"",
VLOOKUP(Q25,OFFSET(INDIRECT("$A:$B"),0,MATCH(Q$1&amp;"_Verify",INDIRECT("$1:$1"),0)-1),2,0)
))</f>
        <v/>
      </c>
    </row>
    <row r="26" spans="1:26" x14ac:dyDescent="0.3">
      <c r="A26" s="1" t="str">
        <f t="shared" ref="A26:A27" si="33">B26&amp;"_"&amp;TEXT(D26,"00")</f>
        <v>NormalAttackEarthMage_01</v>
      </c>
      <c r="B26" s="10" t="s">
        <v>446</v>
      </c>
      <c r="C26" s="1" t="str">
        <f>IF(ISERROR(VLOOKUP(B26,AffectorValueTable!$A:$A,1,0)),"어펙터밸류없음","")</f>
        <v/>
      </c>
      <c r="D26" s="1">
        <v>1</v>
      </c>
      <c r="E26" s="1" t="str">
        <f>VLOOKUP($B26,AffectorValueTable!$1:$1048576,MATCH(AffectorValueTable!$B$1,AffectorValueTable!$1:$1,0),0)</f>
        <v>BaseDamage</v>
      </c>
      <c r="H26" s="1" t="str">
        <f>IF(ISBLANK(G26),"",
IF(ISERROR(FIND(",",G26)),
  IF(ISERROR(VLOOKUP(G26,ConditionValueTable!$A:$A,1,0)),"컨디션밸류없음",
  ""),
IF(ISERROR(FIND(",",G26,FIND(",",G26)+1)),
  IF(OR(ISERROR(VLOOKUP(LEFT(G26,FIND(",",G26)-1),ConditionValueTable!$A:$A,1,0)),ISERROR(VLOOKUP(TRIM(MID(G26,FIND(",",G26)+1,999)),ConditionValueTable!$A:$A,1,0))),"컨디션밸류없음",
  ""),
IF(ISERROR(FIND(",",G26,FIND(",",G26,FIND(",",G26)+1)+1)),
  IF(OR(ISERROR(VLOOKUP(LEFT(G26,FIND(",",G26)-1),ConditionValueTable!$A:$A,1,0)),ISERROR(VLOOKUP(TRIM(MID(G26,FIND(",",G26)+1,FIND(",",G26,FIND(",",G26)+1)-FIND(",",G26)-1)),ConditionValueTable!$A:$A,1,0)),ISERROR(VLOOKUP(TRIM(MID(G26,FIND(",",G26,FIND(",",G26)+1)+1,999)),ConditionValueTable!$A:$A,1,0))),"컨디션밸류없음",
  ""),
IF(ISERROR(FIND(",",G26,FIND(",",G26,FIND(",",G26,FIND(",",G26)+1)+1)+1)),
  IF(OR(ISERROR(VLOOKUP(LEFT(G26,FIND(",",G26)-1),ConditionValueTable!$A:$A,1,0)),ISERROR(VLOOKUP(TRIM(MID(G26,FIND(",",G26)+1,FIND(",",G26,FIND(",",G26)+1)-FIND(",",G26)-1)),ConditionValueTable!$A:$A,1,0)),ISERROR(VLOOKUP(TRIM(MID(G26,FIND(",",G26,FIND(",",G26)+1)+1,FIND(",",G26,FIND(",",G26,FIND(",",G26)+1)+1)-FIND(",",G26,FIND(",",G26)+1)-1)),ConditionValueTable!$A:$A,1,0)),ISERROR(VLOOKUP(TRIM(MID(G26,FIND(",",G26,FIND(",",G26,FIND(",",G26)+1)+1)+1,999)),ConditionValueTable!$A:$A,1,0))),"컨디션밸류없음",
  ""),
)))))</f>
        <v/>
      </c>
      <c r="I26" s="1">
        <v>0.55000000000000004</v>
      </c>
      <c r="O26" s="7" t="str">
        <f t="shared" ref="O26:O27" ca="1" si="34">IF(NOT(ISBLANK(N26)),N26,
IF(ISBLANK(M26),"",
VLOOKUP(M26,OFFSET(INDIRECT("$A:$B"),0,MATCH(M$1&amp;"_Verify",INDIRECT("$1:$1"),0)-1),2,0)
))</f>
        <v/>
      </c>
      <c r="S26" s="7" t="str">
        <f t="shared" ref="S26:S27" ca="1" si="35">IF(NOT(ISBLANK(R26)),R26,
IF(ISBLANK(Q26),"",
VLOOKUP(Q26,OFFSET(INDIRECT("$A:$B"),0,MATCH(Q$1&amp;"_Verify",INDIRECT("$1:$1"),0)-1),2,0)
))</f>
        <v/>
      </c>
    </row>
    <row r="27" spans="1:26" x14ac:dyDescent="0.3">
      <c r="A27" s="1" t="str">
        <f t="shared" si="33"/>
        <v>NormalAttackDynaMob_01</v>
      </c>
      <c r="B27" s="10" t="s">
        <v>448</v>
      </c>
      <c r="C27" s="1" t="str">
        <f>IF(ISERROR(VLOOKUP(B27,AffectorValueTable!$A:$A,1,0)),"어펙터밸류없음","")</f>
        <v/>
      </c>
      <c r="D27" s="1">
        <v>1</v>
      </c>
      <c r="E27" s="1" t="str">
        <f>VLOOKUP($B27,AffectorValueTable!$1:$1048576,MATCH(AffectorValueTable!$B$1,AffectorValueTable!$1:$1,0),0)</f>
        <v>BaseDamage</v>
      </c>
      <c r="H27" s="1" t="str">
        <f>IF(ISBLANK(G27),"",
IF(ISERROR(FIND(",",G27)),
  IF(ISERROR(VLOOKUP(G27,ConditionValueTable!$A:$A,1,0)),"컨디션밸류없음",
  ""),
IF(ISERROR(FIND(",",G27,FIND(",",G27)+1)),
  IF(OR(ISERROR(VLOOKUP(LEFT(G27,FIND(",",G27)-1),ConditionValueTable!$A:$A,1,0)),ISERROR(VLOOKUP(TRIM(MID(G27,FIND(",",G27)+1,999)),ConditionValueTable!$A:$A,1,0))),"컨디션밸류없음",
  ""),
IF(ISERROR(FIND(",",G27,FIND(",",G27,FIND(",",G27)+1)+1)),
  IF(OR(ISERROR(VLOOKUP(LEFT(G27,FIND(",",G27)-1),ConditionValueTable!$A:$A,1,0)),ISERROR(VLOOKUP(TRIM(MID(G27,FIND(",",G27)+1,FIND(",",G27,FIND(",",G27)+1)-FIND(",",G27)-1)),ConditionValueTable!$A:$A,1,0)),ISERROR(VLOOKUP(TRIM(MID(G27,FIND(",",G27,FIND(",",G27)+1)+1,999)),ConditionValueTable!$A:$A,1,0))),"컨디션밸류없음",
  ""),
IF(ISERROR(FIND(",",G27,FIND(",",G27,FIND(",",G27,FIND(",",G27)+1)+1)+1)),
  IF(OR(ISERROR(VLOOKUP(LEFT(G27,FIND(",",G27)-1),ConditionValueTable!$A:$A,1,0)),ISERROR(VLOOKUP(TRIM(MID(G27,FIND(",",G27)+1,FIND(",",G27,FIND(",",G27)+1)-FIND(",",G27)-1)),ConditionValueTable!$A:$A,1,0)),ISERROR(VLOOKUP(TRIM(MID(G27,FIND(",",G27,FIND(",",G27)+1)+1,FIND(",",G27,FIND(",",G27,FIND(",",G27)+1)+1)-FIND(",",G27,FIND(",",G27)+1)-1)),ConditionValueTable!$A:$A,1,0)),ISERROR(VLOOKUP(TRIM(MID(G27,FIND(",",G27,FIND(",",G27,FIND(",",G27)+1)+1)+1,999)),ConditionValueTable!$A:$A,1,0))),"컨디션밸류없음",
  ""),
)))))</f>
        <v/>
      </c>
      <c r="I27" s="1">
        <v>0.55000000000000004</v>
      </c>
      <c r="O27" s="7" t="str">
        <f t="shared" ca="1" si="34"/>
        <v/>
      </c>
      <c r="S27" s="7" t="str">
        <f t="shared" ca="1" si="35"/>
        <v/>
      </c>
    </row>
    <row r="28" spans="1:26" x14ac:dyDescent="0.3">
      <c r="A28" s="1" t="str">
        <f t="shared" ref="A28:A32" si="36">B28&amp;"_"&amp;TEXT(D28,"00")</f>
        <v>NormalAttackSciFiWarrior_01</v>
      </c>
      <c r="B28" s="10" t="s">
        <v>455</v>
      </c>
      <c r="C28" s="1" t="str">
        <f>IF(ISERROR(VLOOKUP(B28,AffectorValueTable!$A:$A,1,0)),"어펙터밸류없음","")</f>
        <v/>
      </c>
      <c r="D28" s="1">
        <v>1</v>
      </c>
      <c r="E28" s="1" t="str">
        <f>VLOOKUP($B28,AffectorValueTable!$1:$1048576,MATCH(AffectorValueTable!$B$1,AffectorValueTable!$1:$1,0),0)</f>
        <v>BaseDamage</v>
      </c>
      <c r="H28" s="1" t="str">
        <f>IF(ISBLANK(G28),"",
IF(ISERROR(FIND(",",G28)),
  IF(ISERROR(VLOOKUP(G28,ConditionValueTable!$A:$A,1,0)),"컨디션밸류없음",
  ""),
IF(ISERROR(FIND(",",G28,FIND(",",G28)+1)),
  IF(OR(ISERROR(VLOOKUP(LEFT(G28,FIND(",",G28)-1),ConditionValueTable!$A:$A,1,0)),ISERROR(VLOOKUP(TRIM(MID(G28,FIND(",",G28)+1,999)),ConditionValueTable!$A:$A,1,0))),"컨디션밸류없음",
  ""),
IF(ISERROR(FIND(",",G28,FIND(",",G28,FIND(",",G28)+1)+1)),
  IF(OR(ISERROR(VLOOKUP(LEFT(G28,FIND(",",G28)-1),ConditionValueTable!$A:$A,1,0)),ISERROR(VLOOKUP(TRIM(MID(G28,FIND(",",G28)+1,FIND(",",G28,FIND(",",G28)+1)-FIND(",",G28)-1)),ConditionValueTable!$A:$A,1,0)),ISERROR(VLOOKUP(TRIM(MID(G28,FIND(",",G28,FIND(",",G28)+1)+1,999)),ConditionValueTable!$A:$A,1,0))),"컨디션밸류없음",
  ""),
IF(ISERROR(FIND(",",G28,FIND(",",G28,FIND(",",G28,FIND(",",G28)+1)+1)+1)),
  IF(OR(ISERROR(VLOOKUP(LEFT(G28,FIND(",",G28)-1),ConditionValueTable!$A:$A,1,0)),ISERROR(VLOOKUP(TRIM(MID(G28,FIND(",",G28)+1,FIND(",",G28,FIND(",",G28)+1)-FIND(",",G28)-1)),ConditionValueTable!$A:$A,1,0)),ISERROR(VLOOKUP(TRIM(MID(G28,FIND(",",G28,FIND(",",G28)+1)+1,FIND(",",G28,FIND(",",G28,FIND(",",G28)+1)+1)-FIND(",",G28,FIND(",",G28)+1)-1)),ConditionValueTable!$A:$A,1,0)),ISERROR(VLOOKUP(TRIM(MID(G28,FIND(",",G28,FIND(",",G28,FIND(",",G28)+1)+1)+1,999)),ConditionValueTable!$A:$A,1,0))),"컨디션밸류없음",
  ""),
)))))</f>
        <v/>
      </c>
      <c r="I28" s="1">
        <v>0.55000000000000004</v>
      </c>
      <c r="O28" s="7" t="str">
        <f t="shared" ref="O28:O32" ca="1" si="37">IF(NOT(ISBLANK(N28)),N28,
IF(ISBLANK(M28),"",
VLOOKUP(M28,OFFSET(INDIRECT("$A:$B"),0,MATCH(M$1&amp;"_Verify",INDIRECT("$1:$1"),0)-1),2,0)
))</f>
        <v/>
      </c>
      <c r="S28" s="7" t="str">
        <f t="shared" ref="S28:S32" ca="1" si="38">IF(NOT(ISBLANK(R28)),R28,
IF(ISBLANK(Q28),"",
VLOOKUP(Q28,OFFSET(INDIRECT("$A:$B"),0,MATCH(Q$1&amp;"_Verify",INDIRECT("$1:$1"),0)-1),2,0)
))</f>
        <v/>
      </c>
    </row>
    <row r="29" spans="1:26" x14ac:dyDescent="0.3">
      <c r="A29" s="1" t="str">
        <f t="shared" si="36"/>
        <v>NormalAttackChaosElemental_01</v>
      </c>
      <c r="B29" s="10" t="s">
        <v>456</v>
      </c>
      <c r="C29" s="1" t="str">
        <f>IF(ISERROR(VLOOKUP(B29,AffectorValueTable!$A:$A,1,0)),"어펙터밸류없음","")</f>
        <v/>
      </c>
      <c r="D29" s="1">
        <v>1</v>
      </c>
      <c r="E29" s="1" t="str">
        <f>VLOOKUP($B29,AffectorValueTable!$1:$1048576,MATCH(AffectorValueTable!$B$1,AffectorValueTable!$1:$1,0),0)</f>
        <v>BaseDamage</v>
      </c>
      <c r="H29" s="1" t="str">
        <f>IF(ISBLANK(G29),"",
IF(ISERROR(FIND(",",G29)),
  IF(ISERROR(VLOOKUP(G29,ConditionValueTable!$A:$A,1,0)),"컨디션밸류없음",
  ""),
IF(ISERROR(FIND(",",G29,FIND(",",G29)+1)),
  IF(OR(ISERROR(VLOOKUP(LEFT(G29,FIND(",",G29)-1),ConditionValueTable!$A:$A,1,0)),ISERROR(VLOOKUP(TRIM(MID(G29,FIND(",",G29)+1,999)),ConditionValueTable!$A:$A,1,0))),"컨디션밸류없음",
  ""),
IF(ISERROR(FIND(",",G29,FIND(",",G29,FIND(",",G29)+1)+1)),
  IF(OR(ISERROR(VLOOKUP(LEFT(G29,FIND(",",G29)-1),ConditionValueTable!$A:$A,1,0)),ISERROR(VLOOKUP(TRIM(MID(G29,FIND(",",G29)+1,FIND(",",G29,FIND(",",G29)+1)-FIND(",",G29)-1)),ConditionValueTable!$A:$A,1,0)),ISERROR(VLOOKUP(TRIM(MID(G29,FIND(",",G29,FIND(",",G29)+1)+1,999)),ConditionValueTable!$A:$A,1,0))),"컨디션밸류없음",
  ""),
IF(ISERROR(FIND(",",G29,FIND(",",G29,FIND(",",G29,FIND(",",G29)+1)+1)+1)),
  IF(OR(ISERROR(VLOOKUP(LEFT(G29,FIND(",",G29)-1),ConditionValueTable!$A:$A,1,0)),ISERROR(VLOOKUP(TRIM(MID(G29,FIND(",",G29)+1,FIND(",",G29,FIND(",",G29)+1)-FIND(",",G29)-1)),ConditionValueTable!$A:$A,1,0)),ISERROR(VLOOKUP(TRIM(MID(G29,FIND(",",G29,FIND(",",G29)+1)+1,FIND(",",G29,FIND(",",G29,FIND(",",G29)+1)+1)-FIND(",",G29,FIND(",",G29)+1)-1)),ConditionValueTable!$A:$A,1,0)),ISERROR(VLOOKUP(TRIM(MID(G29,FIND(",",G29,FIND(",",G29,FIND(",",G29)+1)+1)+1,999)),ConditionValueTable!$A:$A,1,0))),"컨디션밸류없음",
  ""),
)))))</f>
        <v/>
      </c>
      <c r="I29" s="1">
        <v>0.55000000000000004</v>
      </c>
      <c r="O29" s="7" t="str">
        <f t="shared" ca="1" si="37"/>
        <v/>
      </c>
      <c r="S29" s="7" t="str">
        <f t="shared" ca="1" si="38"/>
        <v/>
      </c>
    </row>
    <row r="30" spans="1:26" x14ac:dyDescent="0.3">
      <c r="A30" s="1" t="str">
        <f t="shared" si="36"/>
        <v>NormalAttackSuperHero_01</v>
      </c>
      <c r="B30" s="10" t="s">
        <v>457</v>
      </c>
      <c r="C30" s="1" t="str">
        <f>IF(ISERROR(VLOOKUP(B30,AffectorValueTable!$A:$A,1,0)),"어펙터밸류없음","")</f>
        <v/>
      </c>
      <c r="D30" s="1">
        <v>1</v>
      </c>
      <c r="E30" s="1" t="str">
        <f>VLOOKUP($B30,AffectorValueTable!$1:$1048576,MATCH(AffectorValueTable!$B$1,AffectorValueTable!$1:$1,0),0)</f>
        <v>BaseDamage</v>
      </c>
      <c r="H30" s="1" t="str">
        <f>IF(ISBLANK(G30),"",
IF(ISERROR(FIND(",",G30)),
  IF(ISERROR(VLOOKUP(G30,ConditionValueTable!$A:$A,1,0)),"컨디션밸류없음",
  ""),
IF(ISERROR(FIND(",",G30,FIND(",",G30)+1)),
  IF(OR(ISERROR(VLOOKUP(LEFT(G30,FIND(",",G30)-1),ConditionValueTable!$A:$A,1,0)),ISERROR(VLOOKUP(TRIM(MID(G30,FIND(",",G30)+1,999)),ConditionValueTable!$A:$A,1,0))),"컨디션밸류없음",
  ""),
IF(ISERROR(FIND(",",G30,FIND(",",G30,FIND(",",G30)+1)+1)),
  IF(OR(ISERROR(VLOOKUP(LEFT(G30,FIND(",",G30)-1),ConditionValueTable!$A:$A,1,0)),ISERROR(VLOOKUP(TRIM(MID(G30,FIND(",",G30)+1,FIND(",",G30,FIND(",",G30)+1)-FIND(",",G30)-1)),ConditionValueTable!$A:$A,1,0)),ISERROR(VLOOKUP(TRIM(MID(G30,FIND(",",G30,FIND(",",G30)+1)+1,999)),ConditionValueTable!$A:$A,1,0))),"컨디션밸류없음",
  ""),
IF(ISERROR(FIND(",",G30,FIND(",",G30,FIND(",",G30,FIND(",",G30)+1)+1)+1)),
  IF(OR(ISERROR(VLOOKUP(LEFT(G30,FIND(",",G30)-1),ConditionValueTable!$A:$A,1,0)),ISERROR(VLOOKUP(TRIM(MID(G30,FIND(",",G30)+1,FIND(",",G30,FIND(",",G30)+1)-FIND(",",G30)-1)),ConditionValueTable!$A:$A,1,0)),ISERROR(VLOOKUP(TRIM(MID(G30,FIND(",",G30,FIND(",",G30)+1)+1,FIND(",",G30,FIND(",",G30,FIND(",",G30)+1)+1)-FIND(",",G30,FIND(",",G30)+1)-1)),ConditionValueTable!$A:$A,1,0)),ISERROR(VLOOKUP(TRIM(MID(G30,FIND(",",G30,FIND(",",G30,FIND(",",G30)+1)+1)+1,999)),ConditionValueTable!$A:$A,1,0))),"컨디션밸류없음",
  ""),
)))))</f>
        <v/>
      </c>
      <c r="I30" s="1">
        <v>0.55000000000000004</v>
      </c>
      <c r="O30" s="7" t="str">
        <f t="shared" ca="1" si="37"/>
        <v/>
      </c>
      <c r="S30" s="7" t="str">
        <f t="shared" ca="1" si="38"/>
        <v/>
      </c>
    </row>
    <row r="31" spans="1:26" x14ac:dyDescent="0.3">
      <c r="A31" s="1" t="str">
        <f t="shared" si="36"/>
        <v>NormalAttackMeryl_01</v>
      </c>
      <c r="B31" s="10" t="s">
        <v>458</v>
      </c>
      <c r="C31" s="1" t="str">
        <f>IF(ISERROR(VLOOKUP(B31,AffectorValueTable!$A:$A,1,0)),"어펙터밸류없음","")</f>
        <v/>
      </c>
      <c r="D31" s="1">
        <v>1</v>
      </c>
      <c r="E31" s="1" t="str">
        <f>VLOOKUP($B31,AffectorValueTable!$1:$1048576,MATCH(AffectorValueTable!$B$1,AffectorValueTable!$1:$1,0),0)</f>
        <v>BaseDamage</v>
      </c>
      <c r="H31" s="1" t="str">
        <f>IF(ISBLANK(G31),"",
IF(ISERROR(FIND(",",G31)),
  IF(ISERROR(VLOOKUP(G31,ConditionValueTable!$A:$A,1,0)),"컨디션밸류없음",
  ""),
IF(ISERROR(FIND(",",G31,FIND(",",G31)+1)),
  IF(OR(ISERROR(VLOOKUP(LEFT(G31,FIND(",",G31)-1),ConditionValueTable!$A:$A,1,0)),ISERROR(VLOOKUP(TRIM(MID(G31,FIND(",",G31)+1,999)),ConditionValueTable!$A:$A,1,0))),"컨디션밸류없음",
  ""),
IF(ISERROR(FIND(",",G31,FIND(",",G31,FIND(",",G31)+1)+1)),
  IF(OR(ISERROR(VLOOKUP(LEFT(G31,FIND(",",G31)-1),ConditionValueTable!$A:$A,1,0)),ISERROR(VLOOKUP(TRIM(MID(G31,FIND(",",G31)+1,FIND(",",G31,FIND(",",G31)+1)-FIND(",",G31)-1)),ConditionValueTable!$A:$A,1,0)),ISERROR(VLOOKUP(TRIM(MID(G31,FIND(",",G31,FIND(",",G31)+1)+1,999)),ConditionValueTable!$A:$A,1,0))),"컨디션밸류없음",
  ""),
IF(ISERROR(FIND(",",G31,FIND(",",G31,FIND(",",G31,FIND(",",G31)+1)+1)+1)),
  IF(OR(ISERROR(VLOOKUP(LEFT(G31,FIND(",",G31)-1),ConditionValueTable!$A:$A,1,0)),ISERROR(VLOOKUP(TRIM(MID(G31,FIND(",",G31)+1,FIND(",",G31,FIND(",",G31)+1)-FIND(",",G31)-1)),ConditionValueTable!$A:$A,1,0)),ISERROR(VLOOKUP(TRIM(MID(G31,FIND(",",G31,FIND(",",G31)+1)+1,FIND(",",G31,FIND(",",G31,FIND(",",G31)+1)+1)-FIND(",",G31,FIND(",",G31)+1)-1)),ConditionValueTable!$A:$A,1,0)),ISERROR(VLOOKUP(TRIM(MID(G31,FIND(",",G31,FIND(",",G31,FIND(",",G31)+1)+1)+1,999)),ConditionValueTable!$A:$A,1,0))),"컨디션밸류없음",
  ""),
)))))</f>
        <v/>
      </c>
      <c r="I31" s="1">
        <v>0.55000000000000004</v>
      </c>
      <c r="O31" s="7" t="str">
        <f t="shared" ca="1" si="37"/>
        <v/>
      </c>
      <c r="S31" s="7" t="str">
        <f t="shared" ca="1" si="38"/>
        <v/>
      </c>
    </row>
    <row r="32" spans="1:26" x14ac:dyDescent="0.3">
      <c r="A32" s="1" t="str">
        <f t="shared" si="36"/>
        <v>NormalAttackGreekWarrior_01</v>
      </c>
      <c r="B32" s="10" t="s">
        <v>459</v>
      </c>
      <c r="C32" s="1" t="str">
        <f>IF(ISERROR(VLOOKUP(B32,AffectorValueTable!$A:$A,1,0)),"어펙터밸류없음","")</f>
        <v/>
      </c>
      <c r="D32" s="1">
        <v>1</v>
      </c>
      <c r="E32" s="1" t="str">
        <f>VLOOKUP($B32,AffectorValueTable!$1:$1048576,MATCH(AffectorValueTable!$B$1,AffectorValueTable!$1:$1,0),0)</f>
        <v>BaseDamage</v>
      </c>
      <c r="H32" s="1" t="str">
        <f>IF(ISBLANK(G32),"",
IF(ISERROR(FIND(",",G32)),
  IF(ISERROR(VLOOKUP(G32,ConditionValueTable!$A:$A,1,0)),"컨디션밸류없음",
  ""),
IF(ISERROR(FIND(",",G32,FIND(",",G32)+1)),
  IF(OR(ISERROR(VLOOKUP(LEFT(G32,FIND(",",G32)-1),ConditionValueTable!$A:$A,1,0)),ISERROR(VLOOKUP(TRIM(MID(G32,FIND(",",G32)+1,999)),ConditionValueTable!$A:$A,1,0))),"컨디션밸류없음",
  ""),
IF(ISERROR(FIND(",",G32,FIND(",",G32,FIND(",",G32)+1)+1)),
  IF(OR(ISERROR(VLOOKUP(LEFT(G32,FIND(",",G32)-1),ConditionValueTable!$A:$A,1,0)),ISERROR(VLOOKUP(TRIM(MID(G32,FIND(",",G32)+1,FIND(",",G32,FIND(",",G32)+1)-FIND(",",G32)-1)),ConditionValueTable!$A:$A,1,0)),ISERROR(VLOOKUP(TRIM(MID(G32,FIND(",",G32,FIND(",",G32)+1)+1,999)),ConditionValueTable!$A:$A,1,0))),"컨디션밸류없음",
  ""),
IF(ISERROR(FIND(",",G32,FIND(",",G32,FIND(",",G32,FIND(",",G32)+1)+1)+1)),
  IF(OR(ISERROR(VLOOKUP(LEFT(G32,FIND(",",G32)-1),ConditionValueTable!$A:$A,1,0)),ISERROR(VLOOKUP(TRIM(MID(G32,FIND(",",G32)+1,FIND(",",G32,FIND(",",G32)+1)-FIND(",",G32)-1)),ConditionValueTable!$A:$A,1,0)),ISERROR(VLOOKUP(TRIM(MID(G32,FIND(",",G32,FIND(",",G32)+1)+1,FIND(",",G32,FIND(",",G32,FIND(",",G32)+1)+1)-FIND(",",G32,FIND(",",G32)+1)-1)),ConditionValueTable!$A:$A,1,0)),ISERROR(VLOOKUP(TRIM(MID(G32,FIND(",",G32,FIND(",",G32,FIND(",",G32)+1)+1)+1,999)),ConditionValueTable!$A:$A,1,0))),"컨디션밸류없음",
  ""),
)))))</f>
        <v/>
      </c>
      <c r="I32" s="1">
        <v>0.55000000000000004</v>
      </c>
      <c r="O32" s="7" t="str">
        <f t="shared" ca="1" si="37"/>
        <v/>
      </c>
      <c r="S32" s="7" t="str">
        <f t="shared" ca="1" si="38"/>
        <v/>
      </c>
    </row>
    <row r="33" spans="1:19" x14ac:dyDescent="0.3">
      <c r="A33" s="1" t="str">
        <f t="shared" ref="A33:A35" si="39">B33&amp;"_"&amp;TEXT(D33,"00")</f>
        <v>NormalAttackAkai_01</v>
      </c>
      <c r="B33" s="10" t="s">
        <v>460</v>
      </c>
      <c r="C33" s="1" t="str">
        <f>IF(ISERROR(VLOOKUP(B33,AffectorValueTable!$A:$A,1,0)),"어펙터밸류없음","")</f>
        <v/>
      </c>
      <c r="D33" s="1">
        <v>1</v>
      </c>
      <c r="E33" s="1" t="str">
        <f>VLOOKUP($B33,AffectorValueTable!$1:$1048576,MATCH(AffectorValueTable!$B$1,AffectorValueTable!$1:$1,0),0)</f>
        <v>BaseDamage</v>
      </c>
      <c r="H33" s="1" t="str">
        <f>IF(ISBLANK(G33),"",
IF(ISERROR(FIND(",",G33)),
  IF(ISERROR(VLOOKUP(G33,ConditionValueTable!$A:$A,1,0)),"컨디션밸류없음",
  ""),
IF(ISERROR(FIND(",",G33,FIND(",",G33)+1)),
  IF(OR(ISERROR(VLOOKUP(LEFT(G33,FIND(",",G33)-1),ConditionValueTable!$A:$A,1,0)),ISERROR(VLOOKUP(TRIM(MID(G33,FIND(",",G33)+1,999)),ConditionValueTable!$A:$A,1,0))),"컨디션밸류없음",
  ""),
IF(ISERROR(FIND(",",G33,FIND(",",G33,FIND(",",G33)+1)+1)),
  IF(OR(ISERROR(VLOOKUP(LEFT(G33,FIND(",",G33)-1),ConditionValueTable!$A:$A,1,0)),ISERROR(VLOOKUP(TRIM(MID(G33,FIND(",",G33)+1,FIND(",",G33,FIND(",",G33)+1)-FIND(",",G33)-1)),ConditionValueTable!$A:$A,1,0)),ISERROR(VLOOKUP(TRIM(MID(G33,FIND(",",G33,FIND(",",G33)+1)+1,999)),ConditionValueTable!$A:$A,1,0))),"컨디션밸류없음",
  ""),
IF(ISERROR(FIND(",",G33,FIND(",",G33,FIND(",",G33,FIND(",",G33)+1)+1)+1)),
  IF(OR(ISERROR(VLOOKUP(LEFT(G33,FIND(",",G33)-1),ConditionValueTable!$A:$A,1,0)),ISERROR(VLOOKUP(TRIM(MID(G33,FIND(",",G33)+1,FIND(",",G33,FIND(",",G33)+1)-FIND(",",G33)-1)),ConditionValueTable!$A:$A,1,0)),ISERROR(VLOOKUP(TRIM(MID(G33,FIND(",",G33,FIND(",",G33)+1)+1,FIND(",",G33,FIND(",",G33,FIND(",",G33)+1)+1)-FIND(",",G33,FIND(",",G33)+1)-1)),ConditionValueTable!$A:$A,1,0)),ISERROR(VLOOKUP(TRIM(MID(G33,FIND(",",G33,FIND(",",G33,FIND(",",G33)+1)+1)+1,999)),ConditionValueTable!$A:$A,1,0))),"컨디션밸류없음",
  ""),
)))))</f>
        <v/>
      </c>
      <c r="I33" s="1">
        <v>0.55000000000000004</v>
      </c>
      <c r="O33" s="7" t="str">
        <f t="shared" ref="O33:O35" ca="1" si="40">IF(NOT(ISBLANK(N33)),N33,
IF(ISBLANK(M33),"",
VLOOKUP(M33,OFFSET(INDIRECT("$A:$B"),0,MATCH(M$1&amp;"_Verify",INDIRECT("$1:$1"),0)-1),2,0)
))</f>
        <v/>
      </c>
      <c r="S33" s="7" t="str">
        <f t="shared" ref="S33:S35" ca="1" si="41">IF(NOT(ISBLANK(R33)),R33,
IF(ISBLANK(Q33),"",
VLOOKUP(Q33,OFFSET(INDIRECT("$A:$B"),0,MATCH(Q$1&amp;"_Verify",INDIRECT("$1:$1"),0)-1),2,0)
))</f>
        <v/>
      </c>
    </row>
    <row r="34" spans="1:19" x14ac:dyDescent="0.3">
      <c r="A34" s="1" t="str">
        <f t="shared" si="39"/>
        <v>NormalAttackYuka_01</v>
      </c>
      <c r="B34" s="10" t="s">
        <v>462</v>
      </c>
      <c r="C34" s="1" t="str">
        <f>IF(ISERROR(VLOOKUP(B34,AffectorValueTable!$A:$A,1,0)),"어펙터밸류없음","")</f>
        <v/>
      </c>
      <c r="D34" s="1">
        <v>1</v>
      </c>
      <c r="E34" s="1" t="str">
        <f>VLOOKUP($B34,AffectorValueTable!$1:$1048576,MATCH(AffectorValueTable!$B$1,AffectorValueTable!$1:$1,0),0)</f>
        <v>BaseDamage</v>
      </c>
      <c r="H34" s="1" t="str">
        <f>IF(ISBLANK(G34),"",
IF(ISERROR(FIND(",",G34)),
  IF(ISERROR(VLOOKUP(G34,ConditionValueTable!$A:$A,1,0)),"컨디션밸류없음",
  ""),
IF(ISERROR(FIND(",",G34,FIND(",",G34)+1)),
  IF(OR(ISERROR(VLOOKUP(LEFT(G34,FIND(",",G34)-1),ConditionValueTable!$A:$A,1,0)),ISERROR(VLOOKUP(TRIM(MID(G34,FIND(",",G34)+1,999)),ConditionValueTable!$A:$A,1,0))),"컨디션밸류없음",
  ""),
IF(ISERROR(FIND(",",G34,FIND(",",G34,FIND(",",G34)+1)+1)),
  IF(OR(ISERROR(VLOOKUP(LEFT(G34,FIND(",",G34)-1),ConditionValueTable!$A:$A,1,0)),ISERROR(VLOOKUP(TRIM(MID(G34,FIND(",",G34)+1,FIND(",",G34,FIND(",",G34)+1)-FIND(",",G34)-1)),ConditionValueTable!$A:$A,1,0)),ISERROR(VLOOKUP(TRIM(MID(G34,FIND(",",G34,FIND(",",G34)+1)+1,999)),ConditionValueTable!$A:$A,1,0))),"컨디션밸류없음",
  ""),
IF(ISERROR(FIND(",",G34,FIND(",",G34,FIND(",",G34,FIND(",",G34)+1)+1)+1)),
  IF(OR(ISERROR(VLOOKUP(LEFT(G34,FIND(",",G34)-1),ConditionValueTable!$A:$A,1,0)),ISERROR(VLOOKUP(TRIM(MID(G34,FIND(",",G34)+1,FIND(",",G34,FIND(",",G34)+1)-FIND(",",G34)-1)),ConditionValueTable!$A:$A,1,0)),ISERROR(VLOOKUP(TRIM(MID(G34,FIND(",",G34,FIND(",",G34)+1)+1,FIND(",",G34,FIND(",",G34,FIND(",",G34)+1)+1)-FIND(",",G34,FIND(",",G34)+1)-1)),ConditionValueTable!$A:$A,1,0)),ISERROR(VLOOKUP(TRIM(MID(G34,FIND(",",G34,FIND(",",G34,FIND(",",G34)+1)+1)+1,999)),ConditionValueTable!$A:$A,1,0))),"컨디션밸류없음",
  ""),
)))))</f>
        <v/>
      </c>
      <c r="I34" s="1">
        <v>0.55000000000000004</v>
      </c>
      <c r="O34" s="7" t="str">
        <f t="shared" ca="1" si="40"/>
        <v/>
      </c>
      <c r="S34" s="7" t="str">
        <f t="shared" ca="1" si="41"/>
        <v/>
      </c>
    </row>
    <row r="35" spans="1:19" x14ac:dyDescent="0.3">
      <c r="A35" s="1" t="str">
        <f t="shared" si="39"/>
        <v>NormalAttackSteampunkRobot_01</v>
      </c>
      <c r="B35" s="10" t="s">
        <v>464</v>
      </c>
      <c r="C35" s="1" t="str">
        <f>IF(ISERROR(VLOOKUP(B35,AffectorValueTable!$A:$A,1,0)),"어펙터밸류없음","")</f>
        <v/>
      </c>
      <c r="D35" s="1">
        <v>1</v>
      </c>
      <c r="E35" s="1" t="str">
        <f>VLOOKUP($B35,AffectorValueTable!$1:$1048576,MATCH(AffectorValueTable!$B$1,AffectorValueTable!$1:$1,0),0)</f>
        <v>BaseDamage</v>
      </c>
      <c r="H35" s="1" t="str">
        <f>IF(ISBLANK(G35),"",
IF(ISERROR(FIND(",",G35)),
  IF(ISERROR(VLOOKUP(G35,ConditionValueTable!$A:$A,1,0)),"컨디션밸류없음",
  ""),
IF(ISERROR(FIND(",",G35,FIND(",",G35)+1)),
  IF(OR(ISERROR(VLOOKUP(LEFT(G35,FIND(",",G35)-1),ConditionValueTable!$A:$A,1,0)),ISERROR(VLOOKUP(TRIM(MID(G35,FIND(",",G35)+1,999)),ConditionValueTable!$A:$A,1,0))),"컨디션밸류없음",
  ""),
IF(ISERROR(FIND(",",G35,FIND(",",G35,FIND(",",G35)+1)+1)),
  IF(OR(ISERROR(VLOOKUP(LEFT(G35,FIND(",",G35)-1),ConditionValueTable!$A:$A,1,0)),ISERROR(VLOOKUP(TRIM(MID(G35,FIND(",",G35)+1,FIND(",",G35,FIND(",",G35)+1)-FIND(",",G35)-1)),ConditionValueTable!$A:$A,1,0)),ISERROR(VLOOKUP(TRIM(MID(G35,FIND(",",G35,FIND(",",G35)+1)+1,999)),ConditionValueTable!$A:$A,1,0))),"컨디션밸류없음",
  ""),
IF(ISERROR(FIND(",",G35,FIND(",",G35,FIND(",",G35,FIND(",",G35)+1)+1)+1)),
  IF(OR(ISERROR(VLOOKUP(LEFT(G35,FIND(",",G35)-1),ConditionValueTable!$A:$A,1,0)),ISERROR(VLOOKUP(TRIM(MID(G35,FIND(",",G35)+1,FIND(",",G35,FIND(",",G35)+1)-FIND(",",G35)-1)),ConditionValueTable!$A:$A,1,0)),ISERROR(VLOOKUP(TRIM(MID(G35,FIND(",",G35,FIND(",",G35)+1)+1,FIND(",",G35,FIND(",",G35,FIND(",",G35)+1)+1)-FIND(",",G35,FIND(",",G35)+1)-1)),ConditionValueTable!$A:$A,1,0)),ISERROR(VLOOKUP(TRIM(MID(G35,FIND(",",G35,FIND(",",G35,FIND(",",G35)+1)+1)+1,999)),ConditionValueTable!$A:$A,1,0))),"컨디션밸류없음",
  ""),
)))))</f>
        <v/>
      </c>
      <c r="I35" s="1">
        <v>0.55000000000000004</v>
      </c>
      <c r="O35" s="7" t="str">
        <f t="shared" ca="1" si="40"/>
        <v/>
      </c>
      <c r="S35" s="7" t="str">
        <f t="shared" ca="1" si="41"/>
        <v/>
      </c>
    </row>
    <row r="36" spans="1:19" x14ac:dyDescent="0.3">
      <c r="A36" s="1" t="str">
        <f t="shared" ref="A36:A55" si="42">B36&amp;"_"&amp;TEXT(D36,"00")</f>
        <v>NormalAttackKachujin_01</v>
      </c>
      <c r="B36" s="10" t="s">
        <v>466</v>
      </c>
      <c r="C36" s="1" t="str">
        <f>IF(ISERROR(VLOOKUP(B36,AffectorValueTable!$A:$A,1,0)),"어펙터밸류없음","")</f>
        <v/>
      </c>
      <c r="D36" s="1">
        <v>1</v>
      </c>
      <c r="E36" s="1" t="str">
        <f>VLOOKUP($B36,AffectorValueTable!$1:$1048576,MATCH(AffectorValueTable!$B$1,AffectorValueTable!$1:$1,0),0)</f>
        <v>BaseDamage</v>
      </c>
      <c r="H36" s="1" t="str">
        <f>IF(ISBLANK(G36),"",
IF(ISERROR(FIND(",",G36)),
  IF(ISERROR(VLOOKUP(G36,ConditionValueTable!$A:$A,1,0)),"컨디션밸류없음",
  ""),
IF(ISERROR(FIND(",",G36,FIND(",",G36)+1)),
  IF(OR(ISERROR(VLOOKUP(LEFT(G36,FIND(",",G36)-1),ConditionValueTable!$A:$A,1,0)),ISERROR(VLOOKUP(TRIM(MID(G36,FIND(",",G36)+1,999)),ConditionValueTable!$A:$A,1,0))),"컨디션밸류없음",
  ""),
IF(ISERROR(FIND(",",G36,FIND(",",G36,FIND(",",G36)+1)+1)),
  IF(OR(ISERROR(VLOOKUP(LEFT(G36,FIND(",",G36)-1),ConditionValueTable!$A:$A,1,0)),ISERROR(VLOOKUP(TRIM(MID(G36,FIND(",",G36)+1,FIND(",",G36,FIND(",",G36)+1)-FIND(",",G36)-1)),ConditionValueTable!$A:$A,1,0)),ISERROR(VLOOKUP(TRIM(MID(G36,FIND(",",G36,FIND(",",G36)+1)+1,999)),ConditionValueTable!$A:$A,1,0))),"컨디션밸류없음",
  ""),
IF(ISERROR(FIND(",",G36,FIND(",",G36,FIND(",",G36,FIND(",",G36)+1)+1)+1)),
  IF(OR(ISERROR(VLOOKUP(LEFT(G36,FIND(",",G36)-1),ConditionValueTable!$A:$A,1,0)),ISERROR(VLOOKUP(TRIM(MID(G36,FIND(",",G36)+1,FIND(",",G36,FIND(",",G36)+1)-FIND(",",G36)-1)),ConditionValueTable!$A:$A,1,0)),ISERROR(VLOOKUP(TRIM(MID(G36,FIND(",",G36,FIND(",",G36)+1)+1,FIND(",",G36,FIND(",",G36,FIND(",",G36)+1)+1)-FIND(",",G36,FIND(",",G36)+1)-1)),ConditionValueTable!$A:$A,1,0)),ISERROR(VLOOKUP(TRIM(MID(G36,FIND(",",G36,FIND(",",G36,FIND(",",G36)+1)+1)+1,999)),ConditionValueTable!$A:$A,1,0))),"컨디션밸류없음",
  ""),
)))))</f>
        <v/>
      </c>
      <c r="I36" s="1">
        <v>0.55000000000000004</v>
      </c>
      <c r="O36" s="7" t="str">
        <f t="shared" ref="O36:O55" ca="1" si="43">IF(NOT(ISBLANK(N36)),N36,
IF(ISBLANK(M36),"",
VLOOKUP(M36,OFFSET(INDIRECT("$A:$B"),0,MATCH(M$1&amp;"_Verify",INDIRECT("$1:$1"),0)-1),2,0)
))</f>
        <v/>
      </c>
      <c r="S36" s="7" t="str">
        <f t="shared" ref="S36:S55" ca="1" si="44">IF(NOT(ISBLANK(R36)),R36,
IF(ISBLANK(Q36),"",
VLOOKUP(Q36,OFFSET(INDIRECT("$A:$B"),0,MATCH(Q$1&amp;"_Verify",INDIRECT("$1:$1"),0)-1),2,0)
))</f>
        <v/>
      </c>
    </row>
    <row r="37" spans="1:19" x14ac:dyDescent="0.3">
      <c r="A37" s="1" t="str">
        <f t="shared" si="42"/>
        <v>NormalAttackMedea_01</v>
      </c>
      <c r="B37" s="10" t="s">
        <v>467</v>
      </c>
      <c r="C37" s="1" t="str">
        <f>IF(ISERROR(VLOOKUP(B37,AffectorValueTable!$A:$A,1,0)),"어펙터밸류없음","")</f>
        <v/>
      </c>
      <c r="D37" s="1">
        <v>1</v>
      </c>
      <c r="E37" s="1" t="str">
        <f>VLOOKUP($B37,AffectorValueTable!$1:$1048576,MATCH(AffectorValueTable!$B$1,AffectorValueTable!$1:$1,0),0)</f>
        <v>BaseDamage</v>
      </c>
      <c r="H37" s="1" t="str">
        <f>IF(ISBLANK(G37),"",
IF(ISERROR(FIND(",",G37)),
  IF(ISERROR(VLOOKUP(G37,ConditionValueTable!$A:$A,1,0)),"컨디션밸류없음",
  ""),
IF(ISERROR(FIND(",",G37,FIND(",",G37)+1)),
  IF(OR(ISERROR(VLOOKUP(LEFT(G37,FIND(",",G37)-1),ConditionValueTable!$A:$A,1,0)),ISERROR(VLOOKUP(TRIM(MID(G37,FIND(",",G37)+1,999)),ConditionValueTable!$A:$A,1,0))),"컨디션밸류없음",
  ""),
IF(ISERROR(FIND(",",G37,FIND(",",G37,FIND(",",G37)+1)+1)),
  IF(OR(ISERROR(VLOOKUP(LEFT(G37,FIND(",",G37)-1),ConditionValueTable!$A:$A,1,0)),ISERROR(VLOOKUP(TRIM(MID(G37,FIND(",",G37)+1,FIND(",",G37,FIND(",",G37)+1)-FIND(",",G37)-1)),ConditionValueTable!$A:$A,1,0)),ISERROR(VLOOKUP(TRIM(MID(G37,FIND(",",G37,FIND(",",G37)+1)+1,999)),ConditionValueTable!$A:$A,1,0))),"컨디션밸류없음",
  ""),
IF(ISERROR(FIND(",",G37,FIND(",",G37,FIND(",",G37,FIND(",",G37)+1)+1)+1)),
  IF(OR(ISERROR(VLOOKUP(LEFT(G37,FIND(",",G37)-1),ConditionValueTable!$A:$A,1,0)),ISERROR(VLOOKUP(TRIM(MID(G37,FIND(",",G37)+1,FIND(",",G37,FIND(",",G37)+1)-FIND(",",G37)-1)),ConditionValueTable!$A:$A,1,0)),ISERROR(VLOOKUP(TRIM(MID(G37,FIND(",",G37,FIND(",",G37)+1)+1,FIND(",",G37,FIND(",",G37,FIND(",",G37)+1)+1)-FIND(",",G37,FIND(",",G37)+1)-1)),ConditionValueTable!$A:$A,1,0)),ISERROR(VLOOKUP(TRIM(MID(G37,FIND(",",G37,FIND(",",G37,FIND(",",G37)+1)+1)+1,999)),ConditionValueTable!$A:$A,1,0))),"컨디션밸류없음",
  ""),
)))))</f>
        <v/>
      </c>
      <c r="I37" s="1">
        <v>0.55000000000000004</v>
      </c>
      <c r="O37" s="7" t="str">
        <f t="shared" ca="1" si="43"/>
        <v/>
      </c>
      <c r="S37" s="7" t="str">
        <f t="shared" ca="1" si="44"/>
        <v/>
      </c>
    </row>
    <row r="38" spans="1:19" x14ac:dyDescent="0.3">
      <c r="A38" s="1" t="str">
        <f t="shared" si="42"/>
        <v>NormalAttackLola_01</v>
      </c>
      <c r="B38" s="10" t="s">
        <v>468</v>
      </c>
      <c r="C38" s="1" t="str">
        <f>IF(ISERROR(VLOOKUP(B38,AffectorValueTable!$A:$A,1,0)),"어펙터밸류없음","")</f>
        <v/>
      </c>
      <c r="D38" s="1">
        <v>1</v>
      </c>
      <c r="E38" s="1" t="str">
        <f>VLOOKUP($B38,AffectorValueTable!$1:$1048576,MATCH(AffectorValueTable!$B$1,AffectorValueTable!$1:$1,0),0)</f>
        <v>BaseDamage</v>
      </c>
      <c r="H38" s="1" t="str">
        <f>IF(ISBLANK(G38),"",
IF(ISERROR(FIND(",",G38)),
  IF(ISERROR(VLOOKUP(G38,ConditionValueTable!$A:$A,1,0)),"컨디션밸류없음",
  ""),
IF(ISERROR(FIND(",",G38,FIND(",",G38)+1)),
  IF(OR(ISERROR(VLOOKUP(LEFT(G38,FIND(",",G38)-1),ConditionValueTable!$A:$A,1,0)),ISERROR(VLOOKUP(TRIM(MID(G38,FIND(",",G38)+1,999)),ConditionValueTable!$A:$A,1,0))),"컨디션밸류없음",
  ""),
IF(ISERROR(FIND(",",G38,FIND(",",G38,FIND(",",G38)+1)+1)),
  IF(OR(ISERROR(VLOOKUP(LEFT(G38,FIND(",",G38)-1),ConditionValueTable!$A:$A,1,0)),ISERROR(VLOOKUP(TRIM(MID(G38,FIND(",",G38)+1,FIND(",",G38,FIND(",",G38)+1)-FIND(",",G38)-1)),ConditionValueTable!$A:$A,1,0)),ISERROR(VLOOKUP(TRIM(MID(G38,FIND(",",G38,FIND(",",G38)+1)+1,999)),ConditionValueTable!$A:$A,1,0))),"컨디션밸류없음",
  ""),
IF(ISERROR(FIND(",",G38,FIND(",",G38,FIND(",",G38,FIND(",",G38)+1)+1)+1)),
  IF(OR(ISERROR(VLOOKUP(LEFT(G38,FIND(",",G38)-1),ConditionValueTable!$A:$A,1,0)),ISERROR(VLOOKUP(TRIM(MID(G38,FIND(",",G38)+1,FIND(",",G38,FIND(",",G38)+1)-FIND(",",G38)-1)),ConditionValueTable!$A:$A,1,0)),ISERROR(VLOOKUP(TRIM(MID(G38,FIND(",",G38,FIND(",",G38)+1)+1,FIND(",",G38,FIND(",",G38,FIND(",",G38)+1)+1)-FIND(",",G38,FIND(",",G38)+1)-1)),ConditionValueTable!$A:$A,1,0)),ISERROR(VLOOKUP(TRIM(MID(G38,FIND(",",G38,FIND(",",G38,FIND(",",G38)+1)+1)+1,999)),ConditionValueTable!$A:$A,1,0))),"컨디션밸류없음",
  ""),
)))))</f>
        <v/>
      </c>
      <c r="I38" s="1">
        <v>0.55000000000000004</v>
      </c>
      <c r="O38" s="7" t="str">
        <f t="shared" ca="1" si="43"/>
        <v/>
      </c>
      <c r="S38" s="7" t="str">
        <f t="shared" ca="1" si="44"/>
        <v/>
      </c>
    </row>
    <row r="39" spans="1:19" x14ac:dyDescent="0.3">
      <c r="A39" s="1" t="str">
        <f t="shared" si="42"/>
        <v>NormalAttackRockElemental_01</v>
      </c>
      <c r="B39" s="10" t="s">
        <v>469</v>
      </c>
      <c r="C39" s="1" t="str">
        <f>IF(ISERROR(VLOOKUP(B39,AffectorValueTable!$A:$A,1,0)),"어펙터밸류없음","")</f>
        <v/>
      </c>
      <c r="D39" s="1">
        <v>1</v>
      </c>
      <c r="E39" s="1" t="str">
        <f>VLOOKUP($B39,AffectorValueTable!$1:$1048576,MATCH(AffectorValueTable!$B$1,AffectorValueTable!$1:$1,0),0)</f>
        <v>BaseDamage</v>
      </c>
      <c r="H39" s="1" t="str">
        <f>IF(ISBLANK(G39),"",
IF(ISERROR(FIND(",",G39)),
  IF(ISERROR(VLOOKUP(G39,ConditionValueTable!$A:$A,1,0)),"컨디션밸류없음",
  ""),
IF(ISERROR(FIND(",",G39,FIND(",",G39)+1)),
  IF(OR(ISERROR(VLOOKUP(LEFT(G39,FIND(",",G39)-1),ConditionValueTable!$A:$A,1,0)),ISERROR(VLOOKUP(TRIM(MID(G39,FIND(",",G39)+1,999)),ConditionValueTable!$A:$A,1,0))),"컨디션밸류없음",
  ""),
IF(ISERROR(FIND(",",G39,FIND(",",G39,FIND(",",G39)+1)+1)),
  IF(OR(ISERROR(VLOOKUP(LEFT(G39,FIND(",",G39)-1),ConditionValueTable!$A:$A,1,0)),ISERROR(VLOOKUP(TRIM(MID(G39,FIND(",",G39)+1,FIND(",",G39,FIND(",",G39)+1)-FIND(",",G39)-1)),ConditionValueTable!$A:$A,1,0)),ISERROR(VLOOKUP(TRIM(MID(G39,FIND(",",G39,FIND(",",G39)+1)+1,999)),ConditionValueTable!$A:$A,1,0))),"컨디션밸류없음",
  ""),
IF(ISERROR(FIND(",",G39,FIND(",",G39,FIND(",",G39,FIND(",",G39)+1)+1)+1)),
  IF(OR(ISERROR(VLOOKUP(LEFT(G39,FIND(",",G39)-1),ConditionValueTable!$A:$A,1,0)),ISERROR(VLOOKUP(TRIM(MID(G39,FIND(",",G39)+1,FIND(",",G39,FIND(",",G39)+1)-FIND(",",G39)-1)),ConditionValueTable!$A:$A,1,0)),ISERROR(VLOOKUP(TRIM(MID(G39,FIND(",",G39,FIND(",",G39)+1)+1,FIND(",",G39,FIND(",",G39,FIND(",",G39)+1)+1)-FIND(",",G39,FIND(",",G39)+1)-1)),ConditionValueTable!$A:$A,1,0)),ISERROR(VLOOKUP(TRIM(MID(G39,FIND(",",G39,FIND(",",G39,FIND(",",G39)+1)+1)+1,999)),ConditionValueTable!$A:$A,1,0))),"컨디션밸류없음",
  ""),
)))))</f>
        <v/>
      </c>
      <c r="I39" s="1">
        <v>0.55000000000000004</v>
      </c>
      <c r="O39" s="7" t="str">
        <f t="shared" ca="1" si="43"/>
        <v/>
      </c>
      <c r="S39" s="7" t="str">
        <f t="shared" ca="1" si="44"/>
        <v/>
      </c>
    </row>
    <row r="40" spans="1:19" x14ac:dyDescent="0.3">
      <c r="A40" s="1" t="str">
        <f t="shared" si="42"/>
        <v>NormalAttackSoldier_01</v>
      </c>
      <c r="B40" s="10" t="s">
        <v>470</v>
      </c>
      <c r="C40" s="1" t="str">
        <f>IF(ISERROR(VLOOKUP(B40,AffectorValueTable!$A:$A,1,0)),"어펙터밸류없음","")</f>
        <v/>
      </c>
      <c r="D40" s="1">
        <v>1</v>
      </c>
      <c r="E40" s="1" t="str">
        <f>VLOOKUP($B40,AffectorValueTable!$1:$1048576,MATCH(AffectorValueTable!$B$1,AffectorValueTable!$1:$1,0),0)</f>
        <v>BaseDamage</v>
      </c>
      <c r="H40" s="1" t="str">
        <f>IF(ISBLANK(G40),"",
IF(ISERROR(FIND(",",G40)),
  IF(ISERROR(VLOOKUP(G40,ConditionValueTable!$A:$A,1,0)),"컨디션밸류없음",
  ""),
IF(ISERROR(FIND(",",G40,FIND(",",G40)+1)),
  IF(OR(ISERROR(VLOOKUP(LEFT(G40,FIND(",",G40)-1),ConditionValueTable!$A:$A,1,0)),ISERROR(VLOOKUP(TRIM(MID(G40,FIND(",",G40)+1,999)),ConditionValueTable!$A:$A,1,0))),"컨디션밸류없음",
  ""),
IF(ISERROR(FIND(",",G40,FIND(",",G40,FIND(",",G40)+1)+1)),
  IF(OR(ISERROR(VLOOKUP(LEFT(G40,FIND(",",G40)-1),ConditionValueTable!$A:$A,1,0)),ISERROR(VLOOKUP(TRIM(MID(G40,FIND(",",G40)+1,FIND(",",G40,FIND(",",G40)+1)-FIND(",",G40)-1)),ConditionValueTable!$A:$A,1,0)),ISERROR(VLOOKUP(TRIM(MID(G40,FIND(",",G40,FIND(",",G40)+1)+1,999)),ConditionValueTable!$A:$A,1,0))),"컨디션밸류없음",
  ""),
IF(ISERROR(FIND(",",G40,FIND(",",G40,FIND(",",G40,FIND(",",G40)+1)+1)+1)),
  IF(OR(ISERROR(VLOOKUP(LEFT(G40,FIND(",",G40)-1),ConditionValueTable!$A:$A,1,0)),ISERROR(VLOOKUP(TRIM(MID(G40,FIND(",",G40)+1,FIND(",",G40,FIND(",",G40)+1)-FIND(",",G40)-1)),ConditionValueTable!$A:$A,1,0)),ISERROR(VLOOKUP(TRIM(MID(G40,FIND(",",G40,FIND(",",G40)+1)+1,FIND(",",G40,FIND(",",G40,FIND(",",G40)+1)+1)-FIND(",",G40,FIND(",",G40)+1)-1)),ConditionValueTable!$A:$A,1,0)),ISERROR(VLOOKUP(TRIM(MID(G40,FIND(",",G40,FIND(",",G40,FIND(",",G40)+1)+1)+1,999)),ConditionValueTable!$A:$A,1,0))),"컨디션밸류없음",
  ""),
)))))</f>
        <v/>
      </c>
      <c r="I40" s="1">
        <v>0.55000000000000004</v>
      </c>
      <c r="O40" s="7" t="str">
        <f t="shared" ca="1" si="43"/>
        <v/>
      </c>
      <c r="S40" s="7" t="str">
        <f t="shared" ca="1" si="44"/>
        <v/>
      </c>
    </row>
    <row r="41" spans="1:19" x14ac:dyDescent="0.3">
      <c r="A41" s="1" t="str">
        <f t="shared" si="42"/>
        <v>NormalAttackDualWarrior_01</v>
      </c>
      <c r="B41" s="10" t="s">
        <v>471</v>
      </c>
      <c r="C41" s="1" t="str">
        <f>IF(ISERROR(VLOOKUP(B41,AffectorValueTable!$A:$A,1,0)),"어펙터밸류없음","")</f>
        <v/>
      </c>
      <c r="D41" s="1">
        <v>1</v>
      </c>
      <c r="E41" s="1" t="str">
        <f>VLOOKUP($B41,AffectorValueTable!$1:$1048576,MATCH(AffectorValueTable!$B$1,AffectorValueTable!$1:$1,0),0)</f>
        <v>BaseDamage</v>
      </c>
      <c r="H41" s="1" t="str">
        <f>IF(ISBLANK(G41),"",
IF(ISERROR(FIND(",",G41)),
  IF(ISERROR(VLOOKUP(G41,ConditionValueTable!$A:$A,1,0)),"컨디션밸류없음",
  ""),
IF(ISERROR(FIND(",",G41,FIND(",",G41)+1)),
  IF(OR(ISERROR(VLOOKUP(LEFT(G41,FIND(",",G41)-1),ConditionValueTable!$A:$A,1,0)),ISERROR(VLOOKUP(TRIM(MID(G41,FIND(",",G41)+1,999)),ConditionValueTable!$A:$A,1,0))),"컨디션밸류없음",
  ""),
IF(ISERROR(FIND(",",G41,FIND(",",G41,FIND(",",G41)+1)+1)),
  IF(OR(ISERROR(VLOOKUP(LEFT(G41,FIND(",",G41)-1),ConditionValueTable!$A:$A,1,0)),ISERROR(VLOOKUP(TRIM(MID(G41,FIND(",",G41)+1,FIND(",",G41,FIND(",",G41)+1)-FIND(",",G41)-1)),ConditionValueTable!$A:$A,1,0)),ISERROR(VLOOKUP(TRIM(MID(G41,FIND(",",G41,FIND(",",G41)+1)+1,999)),ConditionValueTable!$A:$A,1,0))),"컨디션밸류없음",
  ""),
IF(ISERROR(FIND(",",G41,FIND(",",G41,FIND(",",G41,FIND(",",G41)+1)+1)+1)),
  IF(OR(ISERROR(VLOOKUP(LEFT(G41,FIND(",",G41)-1),ConditionValueTable!$A:$A,1,0)),ISERROR(VLOOKUP(TRIM(MID(G41,FIND(",",G41)+1,FIND(",",G41,FIND(",",G41)+1)-FIND(",",G41)-1)),ConditionValueTable!$A:$A,1,0)),ISERROR(VLOOKUP(TRIM(MID(G41,FIND(",",G41,FIND(",",G41)+1)+1,FIND(",",G41,FIND(",",G41,FIND(",",G41)+1)+1)-FIND(",",G41,FIND(",",G41)+1)-1)),ConditionValueTable!$A:$A,1,0)),ISERROR(VLOOKUP(TRIM(MID(G41,FIND(",",G41,FIND(",",G41,FIND(",",G41)+1)+1)+1,999)),ConditionValueTable!$A:$A,1,0))),"컨디션밸류없음",
  ""),
)))))</f>
        <v/>
      </c>
      <c r="I41" s="1">
        <v>0.55000000000000004</v>
      </c>
      <c r="O41" s="7" t="str">
        <f t="shared" ca="1" si="43"/>
        <v/>
      </c>
      <c r="S41" s="7" t="str">
        <f t="shared" ca="1" si="44"/>
        <v/>
      </c>
    </row>
    <row r="42" spans="1:19" x14ac:dyDescent="0.3">
      <c r="A42" s="1" t="str">
        <f t="shared" si="42"/>
        <v>NormalAttackGloryArmor_01</v>
      </c>
      <c r="B42" s="10" t="s">
        <v>472</v>
      </c>
      <c r="C42" s="1" t="str">
        <f>IF(ISERROR(VLOOKUP(B42,AffectorValueTable!$A:$A,1,0)),"어펙터밸류없음","")</f>
        <v/>
      </c>
      <c r="D42" s="1">
        <v>1</v>
      </c>
      <c r="E42" s="1" t="str">
        <f>VLOOKUP($B42,AffectorValueTable!$1:$1048576,MATCH(AffectorValueTable!$B$1,AffectorValueTable!$1:$1,0),0)</f>
        <v>BaseDamage</v>
      </c>
      <c r="H42" s="1" t="str">
        <f>IF(ISBLANK(G42),"",
IF(ISERROR(FIND(",",G42)),
  IF(ISERROR(VLOOKUP(G42,ConditionValueTable!$A:$A,1,0)),"컨디션밸류없음",
  ""),
IF(ISERROR(FIND(",",G42,FIND(",",G42)+1)),
  IF(OR(ISERROR(VLOOKUP(LEFT(G42,FIND(",",G42)-1),ConditionValueTable!$A:$A,1,0)),ISERROR(VLOOKUP(TRIM(MID(G42,FIND(",",G42)+1,999)),ConditionValueTable!$A:$A,1,0))),"컨디션밸류없음",
  ""),
IF(ISERROR(FIND(",",G42,FIND(",",G42,FIND(",",G42)+1)+1)),
  IF(OR(ISERROR(VLOOKUP(LEFT(G42,FIND(",",G42)-1),ConditionValueTable!$A:$A,1,0)),ISERROR(VLOOKUP(TRIM(MID(G42,FIND(",",G42)+1,FIND(",",G42,FIND(",",G42)+1)-FIND(",",G42)-1)),ConditionValueTable!$A:$A,1,0)),ISERROR(VLOOKUP(TRIM(MID(G42,FIND(",",G42,FIND(",",G42)+1)+1,999)),ConditionValueTable!$A:$A,1,0))),"컨디션밸류없음",
  ""),
IF(ISERROR(FIND(",",G42,FIND(",",G42,FIND(",",G42,FIND(",",G42)+1)+1)+1)),
  IF(OR(ISERROR(VLOOKUP(LEFT(G42,FIND(",",G42)-1),ConditionValueTable!$A:$A,1,0)),ISERROR(VLOOKUP(TRIM(MID(G42,FIND(",",G42)+1,FIND(",",G42,FIND(",",G42)+1)-FIND(",",G42)-1)),ConditionValueTable!$A:$A,1,0)),ISERROR(VLOOKUP(TRIM(MID(G42,FIND(",",G42,FIND(",",G42)+1)+1,FIND(",",G42,FIND(",",G42,FIND(",",G42)+1)+1)-FIND(",",G42,FIND(",",G42)+1)-1)),ConditionValueTable!$A:$A,1,0)),ISERROR(VLOOKUP(TRIM(MID(G42,FIND(",",G42,FIND(",",G42,FIND(",",G42)+1)+1)+1,999)),ConditionValueTable!$A:$A,1,0))),"컨디션밸류없음",
  ""),
)))))</f>
        <v/>
      </c>
      <c r="I42" s="1">
        <v>0.55000000000000004</v>
      </c>
      <c r="O42" s="7" t="str">
        <f t="shared" ca="1" si="43"/>
        <v/>
      </c>
      <c r="S42" s="7" t="str">
        <f t="shared" ca="1" si="44"/>
        <v/>
      </c>
    </row>
    <row r="43" spans="1:19" x14ac:dyDescent="0.3">
      <c r="A43" s="1" t="str">
        <f t="shared" si="42"/>
        <v>NormalAttackRpgKnight_01</v>
      </c>
      <c r="B43" s="10" t="s">
        <v>473</v>
      </c>
      <c r="C43" s="1" t="str">
        <f>IF(ISERROR(VLOOKUP(B43,AffectorValueTable!$A:$A,1,0)),"어펙터밸류없음","")</f>
        <v/>
      </c>
      <c r="D43" s="1">
        <v>1</v>
      </c>
      <c r="E43" s="1" t="str">
        <f>VLOOKUP($B43,AffectorValueTable!$1:$1048576,MATCH(AffectorValueTable!$B$1,AffectorValueTable!$1:$1,0),0)</f>
        <v>BaseDamage</v>
      </c>
      <c r="H43" s="1" t="str">
        <f>IF(ISBLANK(G43),"",
IF(ISERROR(FIND(",",G43)),
  IF(ISERROR(VLOOKUP(G43,ConditionValueTable!$A:$A,1,0)),"컨디션밸류없음",
  ""),
IF(ISERROR(FIND(",",G43,FIND(",",G43)+1)),
  IF(OR(ISERROR(VLOOKUP(LEFT(G43,FIND(",",G43)-1),ConditionValueTable!$A:$A,1,0)),ISERROR(VLOOKUP(TRIM(MID(G43,FIND(",",G43)+1,999)),ConditionValueTable!$A:$A,1,0))),"컨디션밸류없음",
  ""),
IF(ISERROR(FIND(",",G43,FIND(",",G43,FIND(",",G43)+1)+1)),
  IF(OR(ISERROR(VLOOKUP(LEFT(G43,FIND(",",G43)-1),ConditionValueTable!$A:$A,1,0)),ISERROR(VLOOKUP(TRIM(MID(G43,FIND(",",G43)+1,FIND(",",G43,FIND(",",G43)+1)-FIND(",",G43)-1)),ConditionValueTable!$A:$A,1,0)),ISERROR(VLOOKUP(TRIM(MID(G43,FIND(",",G43,FIND(",",G43)+1)+1,999)),ConditionValueTable!$A:$A,1,0))),"컨디션밸류없음",
  ""),
IF(ISERROR(FIND(",",G43,FIND(",",G43,FIND(",",G43,FIND(",",G43)+1)+1)+1)),
  IF(OR(ISERROR(VLOOKUP(LEFT(G43,FIND(",",G43)-1),ConditionValueTable!$A:$A,1,0)),ISERROR(VLOOKUP(TRIM(MID(G43,FIND(",",G43)+1,FIND(",",G43,FIND(",",G43)+1)-FIND(",",G43)-1)),ConditionValueTable!$A:$A,1,0)),ISERROR(VLOOKUP(TRIM(MID(G43,FIND(",",G43,FIND(",",G43)+1)+1,FIND(",",G43,FIND(",",G43,FIND(",",G43)+1)+1)-FIND(",",G43,FIND(",",G43)+1)-1)),ConditionValueTable!$A:$A,1,0)),ISERROR(VLOOKUP(TRIM(MID(G43,FIND(",",G43,FIND(",",G43,FIND(",",G43)+1)+1)+1,999)),ConditionValueTable!$A:$A,1,0))),"컨디션밸류없음",
  ""),
)))))</f>
        <v/>
      </c>
      <c r="I43" s="1">
        <v>0.55000000000000004</v>
      </c>
      <c r="O43" s="7" t="str">
        <f t="shared" ca="1" si="43"/>
        <v/>
      </c>
      <c r="S43" s="7" t="str">
        <f t="shared" ca="1" si="44"/>
        <v/>
      </c>
    </row>
    <row r="44" spans="1:19" x14ac:dyDescent="0.3">
      <c r="A44" s="1" t="str">
        <f t="shared" si="42"/>
        <v>NormalAttackDemonHuntress_01</v>
      </c>
      <c r="B44" s="10" t="s">
        <v>474</v>
      </c>
      <c r="C44" s="1" t="str">
        <f>IF(ISERROR(VLOOKUP(B44,AffectorValueTable!$A:$A,1,0)),"어펙터밸류없음","")</f>
        <v/>
      </c>
      <c r="D44" s="1">
        <v>1</v>
      </c>
      <c r="E44" s="1" t="str">
        <f>VLOOKUP($B44,AffectorValueTable!$1:$1048576,MATCH(AffectorValueTable!$B$1,AffectorValueTable!$1:$1,0),0)</f>
        <v>BaseDamage</v>
      </c>
      <c r="H44" s="1" t="str">
        <f>IF(ISBLANK(G44),"",
IF(ISERROR(FIND(",",G44)),
  IF(ISERROR(VLOOKUP(G44,ConditionValueTable!$A:$A,1,0)),"컨디션밸류없음",
  ""),
IF(ISERROR(FIND(",",G44,FIND(",",G44)+1)),
  IF(OR(ISERROR(VLOOKUP(LEFT(G44,FIND(",",G44)-1),ConditionValueTable!$A:$A,1,0)),ISERROR(VLOOKUP(TRIM(MID(G44,FIND(",",G44)+1,999)),ConditionValueTable!$A:$A,1,0))),"컨디션밸류없음",
  ""),
IF(ISERROR(FIND(",",G44,FIND(",",G44,FIND(",",G44)+1)+1)),
  IF(OR(ISERROR(VLOOKUP(LEFT(G44,FIND(",",G44)-1),ConditionValueTable!$A:$A,1,0)),ISERROR(VLOOKUP(TRIM(MID(G44,FIND(",",G44)+1,FIND(",",G44,FIND(",",G44)+1)-FIND(",",G44)-1)),ConditionValueTable!$A:$A,1,0)),ISERROR(VLOOKUP(TRIM(MID(G44,FIND(",",G44,FIND(",",G44)+1)+1,999)),ConditionValueTable!$A:$A,1,0))),"컨디션밸류없음",
  ""),
IF(ISERROR(FIND(",",G44,FIND(",",G44,FIND(",",G44,FIND(",",G44)+1)+1)+1)),
  IF(OR(ISERROR(VLOOKUP(LEFT(G44,FIND(",",G44)-1),ConditionValueTable!$A:$A,1,0)),ISERROR(VLOOKUP(TRIM(MID(G44,FIND(",",G44)+1,FIND(",",G44,FIND(",",G44)+1)-FIND(",",G44)-1)),ConditionValueTable!$A:$A,1,0)),ISERROR(VLOOKUP(TRIM(MID(G44,FIND(",",G44,FIND(",",G44)+1)+1,FIND(",",G44,FIND(",",G44,FIND(",",G44)+1)+1)-FIND(",",G44,FIND(",",G44)+1)-1)),ConditionValueTable!$A:$A,1,0)),ISERROR(VLOOKUP(TRIM(MID(G44,FIND(",",G44,FIND(",",G44,FIND(",",G44)+1)+1)+1,999)),ConditionValueTable!$A:$A,1,0))),"컨디션밸류없음",
  ""),
)))))</f>
        <v/>
      </c>
      <c r="I44" s="1">
        <v>0.55000000000000004</v>
      </c>
      <c r="O44" s="7" t="str">
        <f t="shared" ca="1" si="43"/>
        <v/>
      </c>
      <c r="S44" s="7" t="str">
        <f t="shared" ca="1" si="44"/>
        <v/>
      </c>
    </row>
    <row r="45" spans="1:19" x14ac:dyDescent="0.3">
      <c r="A45" s="1" t="str">
        <f t="shared" si="42"/>
        <v>NormalAttackMobileFemale_01</v>
      </c>
      <c r="B45" s="10" t="s">
        <v>475</v>
      </c>
      <c r="C45" s="1" t="str">
        <f>IF(ISERROR(VLOOKUP(B45,AffectorValueTable!$A:$A,1,0)),"어펙터밸류없음","")</f>
        <v/>
      </c>
      <c r="D45" s="1">
        <v>1</v>
      </c>
      <c r="E45" s="1" t="str">
        <f>VLOOKUP($B45,AffectorValueTable!$1:$1048576,MATCH(AffectorValueTable!$B$1,AffectorValueTable!$1:$1,0),0)</f>
        <v>BaseDamage</v>
      </c>
      <c r="H45" s="1" t="str">
        <f>IF(ISBLANK(G45),"",
IF(ISERROR(FIND(",",G45)),
  IF(ISERROR(VLOOKUP(G45,ConditionValueTable!$A:$A,1,0)),"컨디션밸류없음",
  ""),
IF(ISERROR(FIND(",",G45,FIND(",",G45)+1)),
  IF(OR(ISERROR(VLOOKUP(LEFT(G45,FIND(",",G45)-1),ConditionValueTable!$A:$A,1,0)),ISERROR(VLOOKUP(TRIM(MID(G45,FIND(",",G45)+1,999)),ConditionValueTable!$A:$A,1,0))),"컨디션밸류없음",
  ""),
IF(ISERROR(FIND(",",G45,FIND(",",G45,FIND(",",G45)+1)+1)),
  IF(OR(ISERROR(VLOOKUP(LEFT(G45,FIND(",",G45)-1),ConditionValueTable!$A:$A,1,0)),ISERROR(VLOOKUP(TRIM(MID(G45,FIND(",",G45)+1,FIND(",",G45,FIND(",",G45)+1)-FIND(",",G45)-1)),ConditionValueTable!$A:$A,1,0)),ISERROR(VLOOKUP(TRIM(MID(G45,FIND(",",G45,FIND(",",G45)+1)+1,999)),ConditionValueTable!$A:$A,1,0))),"컨디션밸류없음",
  ""),
IF(ISERROR(FIND(",",G45,FIND(",",G45,FIND(",",G45,FIND(",",G45)+1)+1)+1)),
  IF(OR(ISERROR(VLOOKUP(LEFT(G45,FIND(",",G45)-1),ConditionValueTable!$A:$A,1,0)),ISERROR(VLOOKUP(TRIM(MID(G45,FIND(",",G45)+1,FIND(",",G45,FIND(",",G45)+1)-FIND(",",G45)-1)),ConditionValueTable!$A:$A,1,0)),ISERROR(VLOOKUP(TRIM(MID(G45,FIND(",",G45,FIND(",",G45)+1)+1,FIND(",",G45,FIND(",",G45,FIND(",",G45)+1)+1)-FIND(",",G45,FIND(",",G45)+1)-1)),ConditionValueTable!$A:$A,1,0)),ISERROR(VLOOKUP(TRIM(MID(G45,FIND(",",G45,FIND(",",G45,FIND(",",G45)+1)+1)+1,999)),ConditionValueTable!$A:$A,1,0))),"컨디션밸류없음",
  ""),
)))))</f>
        <v/>
      </c>
      <c r="I45" s="1">
        <v>0.55000000000000004</v>
      </c>
      <c r="O45" s="7" t="str">
        <f t="shared" ca="1" si="43"/>
        <v/>
      </c>
      <c r="S45" s="7" t="str">
        <f t="shared" ca="1" si="44"/>
        <v/>
      </c>
    </row>
    <row r="46" spans="1:19" x14ac:dyDescent="0.3">
      <c r="A46" s="1" t="str">
        <f t="shared" si="42"/>
        <v>NormalAttackCyborgCharacter_01</v>
      </c>
      <c r="B46" s="10" t="s">
        <v>476</v>
      </c>
      <c r="C46" s="1" t="str">
        <f>IF(ISERROR(VLOOKUP(B46,AffectorValueTable!$A:$A,1,0)),"어펙터밸류없음","")</f>
        <v/>
      </c>
      <c r="D46" s="1">
        <v>1</v>
      </c>
      <c r="E46" s="1" t="str">
        <f>VLOOKUP($B46,AffectorValueTable!$1:$1048576,MATCH(AffectorValueTable!$B$1,AffectorValueTable!$1:$1,0),0)</f>
        <v>BaseDamage</v>
      </c>
      <c r="H46" s="1" t="str">
        <f>IF(ISBLANK(G46),"",
IF(ISERROR(FIND(",",G46)),
  IF(ISERROR(VLOOKUP(G46,ConditionValueTable!$A:$A,1,0)),"컨디션밸류없음",
  ""),
IF(ISERROR(FIND(",",G46,FIND(",",G46)+1)),
  IF(OR(ISERROR(VLOOKUP(LEFT(G46,FIND(",",G46)-1),ConditionValueTable!$A:$A,1,0)),ISERROR(VLOOKUP(TRIM(MID(G46,FIND(",",G46)+1,999)),ConditionValueTable!$A:$A,1,0))),"컨디션밸류없음",
  ""),
IF(ISERROR(FIND(",",G46,FIND(",",G46,FIND(",",G46)+1)+1)),
  IF(OR(ISERROR(VLOOKUP(LEFT(G46,FIND(",",G46)-1),ConditionValueTable!$A:$A,1,0)),ISERROR(VLOOKUP(TRIM(MID(G46,FIND(",",G46)+1,FIND(",",G46,FIND(",",G46)+1)-FIND(",",G46)-1)),ConditionValueTable!$A:$A,1,0)),ISERROR(VLOOKUP(TRIM(MID(G46,FIND(",",G46,FIND(",",G46)+1)+1,999)),ConditionValueTable!$A:$A,1,0))),"컨디션밸류없음",
  ""),
IF(ISERROR(FIND(",",G46,FIND(",",G46,FIND(",",G46,FIND(",",G46)+1)+1)+1)),
  IF(OR(ISERROR(VLOOKUP(LEFT(G46,FIND(",",G46)-1),ConditionValueTable!$A:$A,1,0)),ISERROR(VLOOKUP(TRIM(MID(G46,FIND(",",G46)+1,FIND(",",G46,FIND(",",G46)+1)-FIND(",",G46)-1)),ConditionValueTable!$A:$A,1,0)),ISERROR(VLOOKUP(TRIM(MID(G46,FIND(",",G46,FIND(",",G46)+1)+1,FIND(",",G46,FIND(",",G46,FIND(",",G46)+1)+1)-FIND(",",G46,FIND(",",G46)+1)-1)),ConditionValueTable!$A:$A,1,0)),ISERROR(VLOOKUP(TRIM(MID(G46,FIND(",",G46,FIND(",",G46,FIND(",",G46)+1)+1)+1,999)),ConditionValueTable!$A:$A,1,0))),"컨디션밸류없음",
  ""),
)))))</f>
        <v/>
      </c>
      <c r="I46" s="1">
        <v>0.55000000000000004</v>
      </c>
      <c r="O46" s="7" t="str">
        <f t="shared" ca="1" si="43"/>
        <v/>
      </c>
      <c r="S46" s="7" t="str">
        <f t="shared" ca="1" si="44"/>
        <v/>
      </c>
    </row>
    <row r="47" spans="1:19" x14ac:dyDescent="0.3">
      <c r="A47" s="1" t="str">
        <f t="shared" si="42"/>
        <v>NormalAttackSandWarrior_01</v>
      </c>
      <c r="B47" s="10" t="s">
        <v>477</v>
      </c>
      <c r="C47" s="1" t="str">
        <f>IF(ISERROR(VLOOKUP(B47,AffectorValueTable!$A:$A,1,0)),"어펙터밸류없음","")</f>
        <v/>
      </c>
      <c r="D47" s="1">
        <v>1</v>
      </c>
      <c r="E47" s="1" t="str">
        <f>VLOOKUP($B47,AffectorValueTable!$1:$1048576,MATCH(AffectorValueTable!$B$1,AffectorValueTable!$1:$1,0),0)</f>
        <v>BaseDamage</v>
      </c>
      <c r="H47" s="1" t="str">
        <f>IF(ISBLANK(G47),"",
IF(ISERROR(FIND(",",G47)),
  IF(ISERROR(VLOOKUP(G47,ConditionValueTable!$A:$A,1,0)),"컨디션밸류없음",
  ""),
IF(ISERROR(FIND(",",G47,FIND(",",G47)+1)),
  IF(OR(ISERROR(VLOOKUP(LEFT(G47,FIND(",",G47)-1),ConditionValueTable!$A:$A,1,0)),ISERROR(VLOOKUP(TRIM(MID(G47,FIND(",",G47)+1,999)),ConditionValueTable!$A:$A,1,0))),"컨디션밸류없음",
  ""),
IF(ISERROR(FIND(",",G47,FIND(",",G47,FIND(",",G47)+1)+1)),
  IF(OR(ISERROR(VLOOKUP(LEFT(G47,FIND(",",G47)-1),ConditionValueTable!$A:$A,1,0)),ISERROR(VLOOKUP(TRIM(MID(G47,FIND(",",G47)+1,FIND(",",G47,FIND(",",G47)+1)-FIND(",",G47)-1)),ConditionValueTable!$A:$A,1,0)),ISERROR(VLOOKUP(TRIM(MID(G47,FIND(",",G47,FIND(",",G47)+1)+1,999)),ConditionValueTable!$A:$A,1,0))),"컨디션밸류없음",
  ""),
IF(ISERROR(FIND(",",G47,FIND(",",G47,FIND(",",G47,FIND(",",G47)+1)+1)+1)),
  IF(OR(ISERROR(VLOOKUP(LEFT(G47,FIND(",",G47)-1),ConditionValueTable!$A:$A,1,0)),ISERROR(VLOOKUP(TRIM(MID(G47,FIND(",",G47)+1,FIND(",",G47,FIND(",",G47)+1)-FIND(",",G47)-1)),ConditionValueTable!$A:$A,1,0)),ISERROR(VLOOKUP(TRIM(MID(G47,FIND(",",G47,FIND(",",G47)+1)+1,FIND(",",G47,FIND(",",G47,FIND(",",G47)+1)+1)-FIND(",",G47,FIND(",",G47)+1)-1)),ConditionValueTable!$A:$A,1,0)),ISERROR(VLOOKUP(TRIM(MID(G47,FIND(",",G47,FIND(",",G47,FIND(",",G47)+1)+1)+1,999)),ConditionValueTable!$A:$A,1,0))),"컨디션밸류없음",
  ""),
)))))</f>
        <v/>
      </c>
      <c r="I47" s="1">
        <v>0.55000000000000004</v>
      </c>
      <c r="O47" s="7" t="str">
        <f t="shared" ca="1" si="43"/>
        <v/>
      </c>
      <c r="S47" s="7" t="str">
        <f t="shared" ca="1" si="44"/>
        <v/>
      </c>
    </row>
    <row r="48" spans="1:19" x14ac:dyDescent="0.3">
      <c r="A48" s="1" t="str">
        <f t="shared" si="42"/>
        <v>NormalAttackBladeFanDancer_01</v>
      </c>
      <c r="B48" s="10" t="s">
        <v>478</v>
      </c>
      <c r="C48" s="1" t="str">
        <f>IF(ISERROR(VLOOKUP(B48,AffectorValueTable!$A:$A,1,0)),"어펙터밸류없음","")</f>
        <v/>
      </c>
      <c r="D48" s="1">
        <v>1</v>
      </c>
      <c r="E48" s="1" t="str">
        <f>VLOOKUP($B48,AffectorValueTable!$1:$1048576,MATCH(AffectorValueTable!$B$1,AffectorValueTable!$1:$1,0),0)</f>
        <v>BaseDamage</v>
      </c>
      <c r="H48" s="1" t="str">
        <f>IF(ISBLANK(G48),"",
IF(ISERROR(FIND(",",G48)),
  IF(ISERROR(VLOOKUP(G48,ConditionValueTable!$A:$A,1,0)),"컨디션밸류없음",
  ""),
IF(ISERROR(FIND(",",G48,FIND(",",G48)+1)),
  IF(OR(ISERROR(VLOOKUP(LEFT(G48,FIND(",",G48)-1),ConditionValueTable!$A:$A,1,0)),ISERROR(VLOOKUP(TRIM(MID(G48,FIND(",",G48)+1,999)),ConditionValueTable!$A:$A,1,0))),"컨디션밸류없음",
  ""),
IF(ISERROR(FIND(",",G48,FIND(",",G48,FIND(",",G48)+1)+1)),
  IF(OR(ISERROR(VLOOKUP(LEFT(G48,FIND(",",G48)-1),ConditionValueTable!$A:$A,1,0)),ISERROR(VLOOKUP(TRIM(MID(G48,FIND(",",G48)+1,FIND(",",G48,FIND(",",G48)+1)-FIND(",",G48)-1)),ConditionValueTable!$A:$A,1,0)),ISERROR(VLOOKUP(TRIM(MID(G48,FIND(",",G48,FIND(",",G48)+1)+1,999)),ConditionValueTable!$A:$A,1,0))),"컨디션밸류없음",
  ""),
IF(ISERROR(FIND(",",G48,FIND(",",G48,FIND(",",G48,FIND(",",G48)+1)+1)+1)),
  IF(OR(ISERROR(VLOOKUP(LEFT(G48,FIND(",",G48)-1),ConditionValueTable!$A:$A,1,0)),ISERROR(VLOOKUP(TRIM(MID(G48,FIND(",",G48)+1,FIND(",",G48,FIND(",",G48)+1)-FIND(",",G48)-1)),ConditionValueTable!$A:$A,1,0)),ISERROR(VLOOKUP(TRIM(MID(G48,FIND(",",G48,FIND(",",G48)+1)+1,FIND(",",G48,FIND(",",G48,FIND(",",G48)+1)+1)-FIND(",",G48,FIND(",",G48)+1)-1)),ConditionValueTable!$A:$A,1,0)),ISERROR(VLOOKUP(TRIM(MID(G48,FIND(",",G48,FIND(",",G48,FIND(",",G48)+1)+1)+1,999)),ConditionValueTable!$A:$A,1,0))),"컨디션밸류없음",
  ""),
)))))</f>
        <v/>
      </c>
      <c r="I48" s="1">
        <v>0.55000000000000004</v>
      </c>
      <c r="O48" s="7" t="str">
        <f t="shared" ca="1" si="43"/>
        <v/>
      </c>
      <c r="S48" s="7" t="str">
        <f t="shared" ca="1" si="44"/>
        <v/>
      </c>
    </row>
    <row r="49" spans="1:23" x14ac:dyDescent="0.3">
      <c r="A49" s="1" t="str">
        <f t="shared" si="42"/>
        <v>NormalAttackSyria_01</v>
      </c>
      <c r="B49" s="10" t="s">
        <v>479</v>
      </c>
      <c r="C49" s="1" t="str">
        <f>IF(ISERROR(VLOOKUP(B49,AffectorValueTable!$A:$A,1,0)),"어펙터밸류없음","")</f>
        <v/>
      </c>
      <c r="D49" s="1">
        <v>1</v>
      </c>
      <c r="E49" s="1" t="str">
        <f>VLOOKUP($B49,AffectorValueTable!$1:$1048576,MATCH(AffectorValueTable!$B$1,AffectorValueTable!$1:$1,0),0)</f>
        <v>BaseDamage</v>
      </c>
      <c r="H49" s="1" t="str">
        <f>IF(ISBLANK(G49),"",
IF(ISERROR(FIND(",",G49)),
  IF(ISERROR(VLOOKUP(G49,ConditionValueTable!$A:$A,1,0)),"컨디션밸류없음",
  ""),
IF(ISERROR(FIND(",",G49,FIND(",",G49)+1)),
  IF(OR(ISERROR(VLOOKUP(LEFT(G49,FIND(",",G49)-1),ConditionValueTable!$A:$A,1,0)),ISERROR(VLOOKUP(TRIM(MID(G49,FIND(",",G49)+1,999)),ConditionValueTable!$A:$A,1,0))),"컨디션밸류없음",
  ""),
IF(ISERROR(FIND(",",G49,FIND(",",G49,FIND(",",G49)+1)+1)),
  IF(OR(ISERROR(VLOOKUP(LEFT(G49,FIND(",",G49)-1),ConditionValueTable!$A:$A,1,0)),ISERROR(VLOOKUP(TRIM(MID(G49,FIND(",",G49)+1,FIND(",",G49,FIND(",",G49)+1)-FIND(",",G49)-1)),ConditionValueTable!$A:$A,1,0)),ISERROR(VLOOKUP(TRIM(MID(G49,FIND(",",G49,FIND(",",G49)+1)+1,999)),ConditionValueTable!$A:$A,1,0))),"컨디션밸류없음",
  ""),
IF(ISERROR(FIND(",",G49,FIND(",",G49,FIND(",",G49,FIND(",",G49)+1)+1)+1)),
  IF(OR(ISERROR(VLOOKUP(LEFT(G49,FIND(",",G49)-1),ConditionValueTable!$A:$A,1,0)),ISERROR(VLOOKUP(TRIM(MID(G49,FIND(",",G49)+1,FIND(",",G49,FIND(",",G49)+1)-FIND(",",G49)-1)),ConditionValueTable!$A:$A,1,0)),ISERROR(VLOOKUP(TRIM(MID(G49,FIND(",",G49,FIND(",",G49)+1)+1,FIND(",",G49,FIND(",",G49,FIND(",",G49)+1)+1)-FIND(",",G49,FIND(",",G49)+1)-1)),ConditionValueTable!$A:$A,1,0)),ISERROR(VLOOKUP(TRIM(MID(G49,FIND(",",G49,FIND(",",G49,FIND(",",G49)+1)+1)+1,999)),ConditionValueTable!$A:$A,1,0))),"컨디션밸류없음",
  ""),
)))))</f>
        <v/>
      </c>
      <c r="I49" s="1">
        <v>0.55000000000000004</v>
      </c>
      <c r="O49" s="7" t="str">
        <f t="shared" ca="1" si="43"/>
        <v/>
      </c>
      <c r="S49" s="7" t="str">
        <f t="shared" ca="1" si="44"/>
        <v/>
      </c>
    </row>
    <row r="50" spans="1:23" x14ac:dyDescent="0.3">
      <c r="A50" s="1" t="str">
        <f t="shared" si="42"/>
        <v>NormalAttackLinhi_01</v>
      </c>
      <c r="B50" s="10" t="s">
        <v>480</v>
      </c>
      <c r="C50" s="1" t="str">
        <f>IF(ISERROR(VLOOKUP(B50,AffectorValueTable!$A:$A,1,0)),"어펙터밸류없음","")</f>
        <v/>
      </c>
      <c r="D50" s="1">
        <v>1</v>
      </c>
      <c r="E50" s="1" t="str">
        <f>VLOOKUP($B50,AffectorValueTable!$1:$1048576,MATCH(AffectorValueTable!$B$1,AffectorValueTable!$1:$1,0),0)</f>
        <v>BaseDamage</v>
      </c>
      <c r="H50" s="1" t="str">
        <f>IF(ISBLANK(G50),"",
IF(ISERROR(FIND(",",G50)),
  IF(ISERROR(VLOOKUP(G50,ConditionValueTable!$A:$A,1,0)),"컨디션밸류없음",
  ""),
IF(ISERROR(FIND(",",G50,FIND(",",G50)+1)),
  IF(OR(ISERROR(VLOOKUP(LEFT(G50,FIND(",",G50)-1),ConditionValueTable!$A:$A,1,0)),ISERROR(VLOOKUP(TRIM(MID(G50,FIND(",",G50)+1,999)),ConditionValueTable!$A:$A,1,0))),"컨디션밸류없음",
  ""),
IF(ISERROR(FIND(",",G50,FIND(",",G50,FIND(",",G50)+1)+1)),
  IF(OR(ISERROR(VLOOKUP(LEFT(G50,FIND(",",G50)-1),ConditionValueTable!$A:$A,1,0)),ISERROR(VLOOKUP(TRIM(MID(G50,FIND(",",G50)+1,FIND(",",G50,FIND(",",G50)+1)-FIND(",",G50)-1)),ConditionValueTable!$A:$A,1,0)),ISERROR(VLOOKUP(TRIM(MID(G50,FIND(",",G50,FIND(",",G50)+1)+1,999)),ConditionValueTable!$A:$A,1,0))),"컨디션밸류없음",
  ""),
IF(ISERROR(FIND(",",G50,FIND(",",G50,FIND(",",G50,FIND(",",G50)+1)+1)+1)),
  IF(OR(ISERROR(VLOOKUP(LEFT(G50,FIND(",",G50)-1),ConditionValueTable!$A:$A,1,0)),ISERROR(VLOOKUP(TRIM(MID(G50,FIND(",",G50)+1,FIND(",",G50,FIND(",",G50)+1)-FIND(",",G50)-1)),ConditionValueTable!$A:$A,1,0)),ISERROR(VLOOKUP(TRIM(MID(G50,FIND(",",G50,FIND(",",G50)+1)+1,FIND(",",G50,FIND(",",G50,FIND(",",G50)+1)+1)-FIND(",",G50,FIND(",",G50)+1)-1)),ConditionValueTable!$A:$A,1,0)),ISERROR(VLOOKUP(TRIM(MID(G50,FIND(",",G50,FIND(",",G50,FIND(",",G50)+1)+1)+1,999)),ConditionValueTable!$A:$A,1,0))),"컨디션밸류없음",
  ""),
)))))</f>
        <v/>
      </c>
      <c r="I50" s="1">
        <v>0.55000000000000004</v>
      </c>
      <c r="O50" s="7" t="str">
        <f t="shared" ca="1" si="43"/>
        <v/>
      </c>
      <c r="S50" s="7" t="str">
        <f t="shared" ca="1" si="44"/>
        <v/>
      </c>
    </row>
    <row r="51" spans="1:23" x14ac:dyDescent="0.3">
      <c r="A51" s="1" t="str">
        <f t="shared" si="42"/>
        <v>NormalAttackNecromancerFour_01</v>
      </c>
      <c r="B51" s="10" t="s">
        <v>481</v>
      </c>
      <c r="C51" s="1" t="str">
        <f>IF(ISERROR(VLOOKUP(B51,AffectorValueTable!$A:$A,1,0)),"어펙터밸류없음","")</f>
        <v/>
      </c>
      <c r="D51" s="1">
        <v>1</v>
      </c>
      <c r="E51" s="1" t="str">
        <f>VLOOKUP($B51,AffectorValueTable!$1:$1048576,MATCH(AffectorValueTable!$B$1,AffectorValueTable!$1:$1,0),0)</f>
        <v>BaseDamage</v>
      </c>
      <c r="H51" s="1" t="str">
        <f>IF(ISBLANK(G51),"",
IF(ISERROR(FIND(",",G51)),
  IF(ISERROR(VLOOKUP(G51,ConditionValueTable!$A:$A,1,0)),"컨디션밸류없음",
  ""),
IF(ISERROR(FIND(",",G51,FIND(",",G51)+1)),
  IF(OR(ISERROR(VLOOKUP(LEFT(G51,FIND(",",G51)-1),ConditionValueTable!$A:$A,1,0)),ISERROR(VLOOKUP(TRIM(MID(G51,FIND(",",G51)+1,999)),ConditionValueTable!$A:$A,1,0))),"컨디션밸류없음",
  ""),
IF(ISERROR(FIND(",",G51,FIND(",",G51,FIND(",",G51)+1)+1)),
  IF(OR(ISERROR(VLOOKUP(LEFT(G51,FIND(",",G51)-1),ConditionValueTable!$A:$A,1,0)),ISERROR(VLOOKUP(TRIM(MID(G51,FIND(",",G51)+1,FIND(",",G51,FIND(",",G51)+1)-FIND(",",G51)-1)),ConditionValueTable!$A:$A,1,0)),ISERROR(VLOOKUP(TRIM(MID(G51,FIND(",",G51,FIND(",",G51)+1)+1,999)),ConditionValueTable!$A:$A,1,0))),"컨디션밸류없음",
  ""),
IF(ISERROR(FIND(",",G51,FIND(",",G51,FIND(",",G51,FIND(",",G51)+1)+1)+1)),
  IF(OR(ISERROR(VLOOKUP(LEFT(G51,FIND(",",G51)-1),ConditionValueTable!$A:$A,1,0)),ISERROR(VLOOKUP(TRIM(MID(G51,FIND(",",G51)+1,FIND(",",G51,FIND(",",G51)+1)-FIND(",",G51)-1)),ConditionValueTable!$A:$A,1,0)),ISERROR(VLOOKUP(TRIM(MID(G51,FIND(",",G51,FIND(",",G51)+1)+1,FIND(",",G51,FIND(",",G51,FIND(",",G51)+1)+1)-FIND(",",G51,FIND(",",G51)+1)-1)),ConditionValueTable!$A:$A,1,0)),ISERROR(VLOOKUP(TRIM(MID(G51,FIND(",",G51,FIND(",",G51,FIND(",",G51)+1)+1)+1,999)),ConditionValueTable!$A:$A,1,0))),"컨디션밸류없음",
  ""),
)))))</f>
        <v/>
      </c>
      <c r="I51" s="1">
        <v>0.55000000000000004</v>
      </c>
      <c r="O51" s="7" t="str">
        <f t="shared" ca="1" si="43"/>
        <v/>
      </c>
      <c r="S51" s="7" t="str">
        <f t="shared" ca="1" si="44"/>
        <v/>
      </c>
    </row>
    <row r="52" spans="1:23" x14ac:dyDescent="0.3">
      <c r="A52" s="1" t="str">
        <f t="shared" si="42"/>
        <v>NormalAttackGirlWarrior_01</v>
      </c>
      <c r="B52" s="10" t="s">
        <v>482</v>
      </c>
      <c r="C52" s="1" t="str">
        <f>IF(ISERROR(VLOOKUP(B52,AffectorValueTable!$A:$A,1,0)),"어펙터밸류없음","")</f>
        <v/>
      </c>
      <c r="D52" s="1">
        <v>1</v>
      </c>
      <c r="E52" s="1" t="str">
        <f>VLOOKUP($B52,AffectorValueTable!$1:$1048576,MATCH(AffectorValueTable!$B$1,AffectorValueTable!$1:$1,0),0)</f>
        <v>BaseDamage</v>
      </c>
      <c r="H52" s="1" t="str">
        <f>IF(ISBLANK(G52),"",
IF(ISERROR(FIND(",",G52)),
  IF(ISERROR(VLOOKUP(G52,ConditionValueTable!$A:$A,1,0)),"컨디션밸류없음",
  ""),
IF(ISERROR(FIND(",",G52,FIND(",",G52)+1)),
  IF(OR(ISERROR(VLOOKUP(LEFT(G52,FIND(",",G52)-1),ConditionValueTable!$A:$A,1,0)),ISERROR(VLOOKUP(TRIM(MID(G52,FIND(",",G52)+1,999)),ConditionValueTable!$A:$A,1,0))),"컨디션밸류없음",
  ""),
IF(ISERROR(FIND(",",G52,FIND(",",G52,FIND(",",G52)+1)+1)),
  IF(OR(ISERROR(VLOOKUP(LEFT(G52,FIND(",",G52)-1),ConditionValueTable!$A:$A,1,0)),ISERROR(VLOOKUP(TRIM(MID(G52,FIND(",",G52)+1,FIND(",",G52,FIND(",",G52)+1)-FIND(",",G52)-1)),ConditionValueTable!$A:$A,1,0)),ISERROR(VLOOKUP(TRIM(MID(G52,FIND(",",G52,FIND(",",G52)+1)+1,999)),ConditionValueTable!$A:$A,1,0))),"컨디션밸류없음",
  ""),
IF(ISERROR(FIND(",",G52,FIND(",",G52,FIND(",",G52,FIND(",",G52)+1)+1)+1)),
  IF(OR(ISERROR(VLOOKUP(LEFT(G52,FIND(",",G52)-1),ConditionValueTable!$A:$A,1,0)),ISERROR(VLOOKUP(TRIM(MID(G52,FIND(",",G52)+1,FIND(",",G52,FIND(",",G52)+1)-FIND(",",G52)-1)),ConditionValueTable!$A:$A,1,0)),ISERROR(VLOOKUP(TRIM(MID(G52,FIND(",",G52,FIND(",",G52)+1)+1,FIND(",",G52,FIND(",",G52,FIND(",",G52)+1)+1)-FIND(",",G52,FIND(",",G52)+1)-1)),ConditionValueTable!$A:$A,1,0)),ISERROR(VLOOKUP(TRIM(MID(G52,FIND(",",G52,FIND(",",G52,FIND(",",G52)+1)+1)+1,999)),ConditionValueTable!$A:$A,1,0))),"컨디션밸류없음",
  ""),
)))))</f>
        <v/>
      </c>
      <c r="I52" s="1">
        <v>0.55000000000000004</v>
      </c>
      <c r="O52" s="7" t="str">
        <f t="shared" ca="1" si="43"/>
        <v/>
      </c>
      <c r="S52" s="7" t="str">
        <f t="shared" ca="1" si="44"/>
        <v/>
      </c>
    </row>
    <row r="53" spans="1:23" x14ac:dyDescent="0.3">
      <c r="A53" s="1" t="str">
        <f t="shared" si="42"/>
        <v>NormalAttackGirlArcher_01</v>
      </c>
      <c r="B53" s="10" t="s">
        <v>483</v>
      </c>
      <c r="C53" s="1" t="str">
        <f>IF(ISERROR(VLOOKUP(B53,AffectorValueTable!$A:$A,1,0)),"어펙터밸류없음","")</f>
        <v/>
      </c>
      <c r="D53" s="1">
        <v>1</v>
      </c>
      <c r="E53" s="1" t="str">
        <f>VLOOKUP($B53,AffectorValueTable!$1:$1048576,MATCH(AffectorValueTable!$B$1,AffectorValueTable!$1:$1,0),0)</f>
        <v>BaseDamage</v>
      </c>
      <c r="H53" s="1" t="str">
        <f>IF(ISBLANK(G53),"",
IF(ISERROR(FIND(",",G53)),
  IF(ISERROR(VLOOKUP(G53,ConditionValueTable!$A:$A,1,0)),"컨디션밸류없음",
  ""),
IF(ISERROR(FIND(",",G53,FIND(",",G53)+1)),
  IF(OR(ISERROR(VLOOKUP(LEFT(G53,FIND(",",G53)-1),ConditionValueTable!$A:$A,1,0)),ISERROR(VLOOKUP(TRIM(MID(G53,FIND(",",G53)+1,999)),ConditionValueTable!$A:$A,1,0))),"컨디션밸류없음",
  ""),
IF(ISERROR(FIND(",",G53,FIND(",",G53,FIND(",",G53)+1)+1)),
  IF(OR(ISERROR(VLOOKUP(LEFT(G53,FIND(",",G53)-1),ConditionValueTable!$A:$A,1,0)),ISERROR(VLOOKUP(TRIM(MID(G53,FIND(",",G53)+1,FIND(",",G53,FIND(",",G53)+1)-FIND(",",G53)-1)),ConditionValueTable!$A:$A,1,0)),ISERROR(VLOOKUP(TRIM(MID(G53,FIND(",",G53,FIND(",",G53)+1)+1,999)),ConditionValueTable!$A:$A,1,0))),"컨디션밸류없음",
  ""),
IF(ISERROR(FIND(",",G53,FIND(",",G53,FIND(",",G53,FIND(",",G53)+1)+1)+1)),
  IF(OR(ISERROR(VLOOKUP(LEFT(G53,FIND(",",G53)-1),ConditionValueTable!$A:$A,1,0)),ISERROR(VLOOKUP(TRIM(MID(G53,FIND(",",G53)+1,FIND(",",G53,FIND(",",G53)+1)-FIND(",",G53)-1)),ConditionValueTable!$A:$A,1,0)),ISERROR(VLOOKUP(TRIM(MID(G53,FIND(",",G53,FIND(",",G53)+1)+1,FIND(",",G53,FIND(",",G53,FIND(",",G53)+1)+1)-FIND(",",G53,FIND(",",G53)+1)-1)),ConditionValueTable!$A:$A,1,0)),ISERROR(VLOOKUP(TRIM(MID(G53,FIND(",",G53,FIND(",",G53,FIND(",",G53)+1)+1)+1,999)),ConditionValueTable!$A:$A,1,0))),"컨디션밸류없음",
  ""),
)))))</f>
        <v/>
      </c>
      <c r="I53" s="1">
        <v>0.55000000000000004</v>
      </c>
      <c r="O53" s="7" t="str">
        <f t="shared" ca="1" si="43"/>
        <v/>
      </c>
      <c r="S53" s="7" t="str">
        <f t="shared" ca="1" si="44"/>
        <v/>
      </c>
    </row>
    <row r="54" spans="1:23" x14ac:dyDescent="0.3">
      <c r="A54" s="1" t="str">
        <f t="shared" si="42"/>
        <v>NormalAttackEnergyShieldRobot_01</v>
      </c>
      <c r="B54" s="10" t="s">
        <v>484</v>
      </c>
      <c r="C54" s="1" t="str">
        <f>IF(ISERROR(VLOOKUP(B54,AffectorValueTable!$A:$A,1,0)),"어펙터밸류없음","")</f>
        <v/>
      </c>
      <c r="D54" s="1">
        <v>1</v>
      </c>
      <c r="E54" s="1" t="str">
        <f>VLOOKUP($B54,AffectorValueTable!$1:$1048576,MATCH(AffectorValueTable!$B$1,AffectorValueTable!$1:$1,0),0)</f>
        <v>BaseDamage</v>
      </c>
      <c r="H54" s="1" t="str">
        <f>IF(ISBLANK(G54),"",
IF(ISERROR(FIND(",",G54)),
  IF(ISERROR(VLOOKUP(G54,ConditionValueTable!$A:$A,1,0)),"컨디션밸류없음",
  ""),
IF(ISERROR(FIND(",",G54,FIND(",",G54)+1)),
  IF(OR(ISERROR(VLOOKUP(LEFT(G54,FIND(",",G54)-1),ConditionValueTable!$A:$A,1,0)),ISERROR(VLOOKUP(TRIM(MID(G54,FIND(",",G54)+1,999)),ConditionValueTable!$A:$A,1,0))),"컨디션밸류없음",
  ""),
IF(ISERROR(FIND(",",G54,FIND(",",G54,FIND(",",G54)+1)+1)),
  IF(OR(ISERROR(VLOOKUP(LEFT(G54,FIND(",",G54)-1),ConditionValueTable!$A:$A,1,0)),ISERROR(VLOOKUP(TRIM(MID(G54,FIND(",",G54)+1,FIND(",",G54,FIND(",",G54)+1)-FIND(",",G54)-1)),ConditionValueTable!$A:$A,1,0)),ISERROR(VLOOKUP(TRIM(MID(G54,FIND(",",G54,FIND(",",G54)+1)+1,999)),ConditionValueTable!$A:$A,1,0))),"컨디션밸류없음",
  ""),
IF(ISERROR(FIND(",",G54,FIND(",",G54,FIND(",",G54,FIND(",",G54)+1)+1)+1)),
  IF(OR(ISERROR(VLOOKUP(LEFT(G54,FIND(",",G54)-1),ConditionValueTable!$A:$A,1,0)),ISERROR(VLOOKUP(TRIM(MID(G54,FIND(",",G54)+1,FIND(",",G54,FIND(",",G54)+1)-FIND(",",G54)-1)),ConditionValueTable!$A:$A,1,0)),ISERROR(VLOOKUP(TRIM(MID(G54,FIND(",",G54,FIND(",",G54)+1)+1,FIND(",",G54,FIND(",",G54,FIND(",",G54)+1)+1)-FIND(",",G54,FIND(",",G54)+1)-1)),ConditionValueTable!$A:$A,1,0)),ISERROR(VLOOKUP(TRIM(MID(G54,FIND(",",G54,FIND(",",G54,FIND(",",G54)+1)+1)+1,999)),ConditionValueTable!$A:$A,1,0))),"컨디션밸류없음",
  ""),
)))))</f>
        <v/>
      </c>
      <c r="I54" s="1">
        <v>0.55000000000000004</v>
      </c>
      <c r="O54" s="7" t="str">
        <f t="shared" ca="1" si="43"/>
        <v/>
      </c>
      <c r="S54" s="7" t="str">
        <f t="shared" ca="1" si="44"/>
        <v/>
      </c>
    </row>
    <row r="55" spans="1:23" x14ac:dyDescent="0.3">
      <c r="A55" s="1" t="str">
        <f t="shared" si="42"/>
        <v>NormalAttackIceMagician_01</v>
      </c>
      <c r="B55" s="10" t="s">
        <v>485</v>
      </c>
      <c r="C55" s="1" t="str">
        <f>IF(ISERROR(VLOOKUP(B55,AffectorValueTable!$A:$A,1,0)),"어펙터밸류없음","")</f>
        <v/>
      </c>
      <c r="D55" s="1">
        <v>1</v>
      </c>
      <c r="E55" s="1" t="str">
        <f>VLOOKUP($B55,AffectorValueTable!$1:$1048576,MATCH(AffectorValueTable!$B$1,AffectorValueTable!$1:$1,0),0)</f>
        <v>BaseDamage</v>
      </c>
      <c r="H55" s="1" t="str">
        <f>IF(ISBLANK(G55),"",
IF(ISERROR(FIND(",",G55)),
  IF(ISERROR(VLOOKUP(G55,ConditionValueTable!$A:$A,1,0)),"컨디션밸류없음",
  ""),
IF(ISERROR(FIND(",",G55,FIND(",",G55)+1)),
  IF(OR(ISERROR(VLOOKUP(LEFT(G55,FIND(",",G55)-1),ConditionValueTable!$A:$A,1,0)),ISERROR(VLOOKUP(TRIM(MID(G55,FIND(",",G55)+1,999)),ConditionValueTable!$A:$A,1,0))),"컨디션밸류없음",
  ""),
IF(ISERROR(FIND(",",G55,FIND(",",G55,FIND(",",G55)+1)+1)),
  IF(OR(ISERROR(VLOOKUP(LEFT(G55,FIND(",",G55)-1),ConditionValueTable!$A:$A,1,0)),ISERROR(VLOOKUP(TRIM(MID(G55,FIND(",",G55)+1,FIND(",",G55,FIND(",",G55)+1)-FIND(",",G55)-1)),ConditionValueTable!$A:$A,1,0)),ISERROR(VLOOKUP(TRIM(MID(G55,FIND(",",G55,FIND(",",G55)+1)+1,999)),ConditionValueTable!$A:$A,1,0))),"컨디션밸류없음",
  ""),
IF(ISERROR(FIND(",",G55,FIND(",",G55,FIND(",",G55,FIND(",",G55)+1)+1)+1)),
  IF(OR(ISERROR(VLOOKUP(LEFT(G55,FIND(",",G55)-1),ConditionValueTable!$A:$A,1,0)),ISERROR(VLOOKUP(TRIM(MID(G55,FIND(",",G55)+1,FIND(",",G55,FIND(",",G55)+1)-FIND(",",G55)-1)),ConditionValueTable!$A:$A,1,0)),ISERROR(VLOOKUP(TRIM(MID(G55,FIND(",",G55,FIND(",",G55)+1)+1,FIND(",",G55,FIND(",",G55,FIND(",",G55)+1)+1)-FIND(",",G55,FIND(",",G55)+1)-1)),ConditionValueTable!$A:$A,1,0)),ISERROR(VLOOKUP(TRIM(MID(G55,FIND(",",G55,FIND(",",G55,FIND(",",G55)+1)+1)+1,999)),ConditionValueTable!$A:$A,1,0))),"컨디션밸류없음",
  ""),
)))))</f>
        <v/>
      </c>
      <c r="I55" s="1">
        <v>0.55000000000000004</v>
      </c>
      <c r="O55" s="7" t="str">
        <f t="shared" ca="1" si="43"/>
        <v/>
      </c>
      <c r="S55" s="7" t="str">
        <f t="shared" ca="1" si="44"/>
        <v/>
      </c>
    </row>
    <row r="56" spans="1:23" x14ac:dyDescent="0.3">
      <c r="A56" s="1" t="str">
        <f t="shared" ref="A56" si="45">B56&amp;"_"&amp;TEXT(D56,"00")</f>
        <v>NormalAttackAngelicWarrior_01</v>
      </c>
      <c r="B56" s="10" t="s">
        <v>486</v>
      </c>
      <c r="C56" s="1" t="str">
        <f>IF(ISERROR(VLOOKUP(B56,AffectorValueTable!$A:$A,1,0)),"어펙터밸류없음","")</f>
        <v/>
      </c>
      <c r="D56" s="1">
        <v>1</v>
      </c>
      <c r="E56" s="1" t="str">
        <f>VLOOKUP($B56,AffectorValueTable!$1:$1048576,MATCH(AffectorValueTable!$B$1,AffectorValueTable!$1:$1,0),0)</f>
        <v>BaseDamage</v>
      </c>
      <c r="H56" s="1" t="str">
        <f>IF(ISBLANK(G56),"",
IF(ISERROR(FIND(",",G56)),
  IF(ISERROR(VLOOKUP(G56,ConditionValueTable!$A:$A,1,0)),"컨디션밸류없음",
  ""),
IF(ISERROR(FIND(",",G56,FIND(",",G56)+1)),
  IF(OR(ISERROR(VLOOKUP(LEFT(G56,FIND(",",G56)-1),ConditionValueTable!$A:$A,1,0)),ISERROR(VLOOKUP(TRIM(MID(G56,FIND(",",G56)+1,999)),ConditionValueTable!$A:$A,1,0))),"컨디션밸류없음",
  ""),
IF(ISERROR(FIND(",",G56,FIND(",",G56,FIND(",",G56)+1)+1)),
  IF(OR(ISERROR(VLOOKUP(LEFT(G56,FIND(",",G56)-1),ConditionValueTable!$A:$A,1,0)),ISERROR(VLOOKUP(TRIM(MID(G56,FIND(",",G56)+1,FIND(",",G56,FIND(",",G56)+1)-FIND(",",G56)-1)),ConditionValueTable!$A:$A,1,0)),ISERROR(VLOOKUP(TRIM(MID(G56,FIND(",",G56,FIND(",",G56)+1)+1,999)),ConditionValueTable!$A:$A,1,0))),"컨디션밸류없음",
  ""),
IF(ISERROR(FIND(",",G56,FIND(",",G56,FIND(",",G56,FIND(",",G56)+1)+1)+1)),
  IF(OR(ISERROR(VLOOKUP(LEFT(G56,FIND(",",G56)-1),ConditionValueTable!$A:$A,1,0)),ISERROR(VLOOKUP(TRIM(MID(G56,FIND(",",G56)+1,FIND(",",G56,FIND(",",G56)+1)-FIND(",",G56)-1)),ConditionValueTable!$A:$A,1,0)),ISERROR(VLOOKUP(TRIM(MID(G56,FIND(",",G56,FIND(",",G56)+1)+1,FIND(",",G56,FIND(",",G56,FIND(",",G56)+1)+1)-FIND(",",G56,FIND(",",G56)+1)-1)),ConditionValueTable!$A:$A,1,0)),ISERROR(VLOOKUP(TRIM(MID(G56,FIND(",",G56,FIND(",",G56,FIND(",",G56)+1)+1)+1,999)),ConditionValueTable!$A:$A,1,0))),"컨디션밸류없음",
  ""),
)))))</f>
        <v/>
      </c>
      <c r="I56" s="1">
        <v>0.55000000000000004</v>
      </c>
      <c r="O56" s="7" t="str">
        <f t="shared" ref="O56" ca="1" si="46">IF(NOT(ISBLANK(N56)),N56,
IF(ISBLANK(M56),"",
VLOOKUP(M56,OFFSET(INDIRECT("$A:$B"),0,MATCH(M$1&amp;"_Verify",INDIRECT("$1:$1"),0)-1),2,0)
))</f>
        <v/>
      </c>
      <c r="S56" s="7" t="str">
        <f t="shared" ref="S56" ca="1" si="47">IF(NOT(ISBLANK(R56)),R56,
IF(ISBLANK(Q56),"",
VLOOKUP(Q56,OFFSET(INDIRECT("$A:$B"),0,MATCH(Q$1&amp;"_Verify",INDIRECT("$1:$1"),0)-1),2,0)
))</f>
        <v/>
      </c>
    </row>
    <row r="57" spans="1:23" x14ac:dyDescent="0.3">
      <c r="A57" s="1" t="str">
        <f t="shared" si="0"/>
        <v>CallInvincibleTortoise_01</v>
      </c>
      <c r="B57" t="s">
        <v>108</v>
      </c>
      <c r="C57" s="1" t="str">
        <f>IF(ISERROR(VLOOKUP(B57,AffectorValueTable!$A:$A,1,0)),"어펙터밸류없음","")</f>
        <v/>
      </c>
      <c r="D57" s="1">
        <v>1</v>
      </c>
      <c r="E57" s="1" t="str">
        <f>VLOOKUP($B57,AffectorValueTable!$1:$1048576,MATCH(AffectorValueTable!$B$1,AffectorValueTable!$1:$1,0),0)</f>
        <v>CallAffectorValue</v>
      </c>
      <c r="H57" s="1" t="str">
        <f>IF(ISBLANK(G57),"",
IF(ISERROR(FIND(",",G57)),
  IF(ISERROR(VLOOKUP(G57,ConditionValueTable!$A:$A,1,0)),"컨디션밸류없음",
  ""),
IF(ISERROR(FIND(",",G57,FIND(",",G57)+1)),
  IF(OR(ISERROR(VLOOKUP(LEFT(G57,FIND(",",G57)-1),ConditionValueTable!$A:$A,1,0)),ISERROR(VLOOKUP(TRIM(MID(G57,FIND(",",G57)+1,999)),ConditionValueTable!$A:$A,1,0))),"컨디션밸류없음",
  ""),
IF(ISERROR(FIND(",",G57,FIND(",",G57,FIND(",",G57)+1)+1)),
  IF(OR(ISERROR(VLOOKUP(LEFT(G57,FIND(",",G57)-1),ConditionValueTable!$A:$A,1,0)),ISERROR(VLOOKUP(TRIM(MID(G57,FIND(",",G57)+1,FIND(",",G57,FIND(",",G57)+1)-FIND(",",G57)-1)),ConditionValueTable!$A:$A,1,0)),ISERROR(VLOOKUP(TRIM(MID(G57,FIND(",",G57,FIND(",",G57)+1)+1,999)),ConditionValueTable!$A:$A,1,0))),"컨디션밸류없음",
  ""),
IF(ISERROR(FIND(",",G57,FIND(",",G57,FIND(",",G57,FIND(",",G57)+1)+1)+1)),
  IF(OR(ISERROR(VLOOKUP(LEFT(G57,FIND(",",G57)-1),ConditionValueTable!$A:$A,1,0)),ISERROR(VLOOKUP(TRIM(MID(G57,FIND(",",G57)+1,FIND(",",G57,FIND(",",G57)+1)-FIND(",",G57)-1)),ConditionValueTable!$A:$A,1,0)),ISERROR(VLOOKUP(TRIM(MID(G57,FIND(",",G57,FIND(",",G57)+1)+1,FIND(",",G57,FIND(",",G57,FIND(",",G57)+1)+1)-FIND(",",G57,FIND(",",G57)+1)-1)),ConditionValueTable!$A:$A,1,0)),ISERROR(VLOOKUP(TRIM(MID(G57,FIND(",",G57,FIND(",",G57,FIND(",",G57)+1)+1)+1,999)),ConditionValueTable!$A:$A,1,0))),"컨디션밸류없음",
  ""),
)))))</f>
        <v/>
      </c>
      <c r="I57" s="1">
        <v>-1</v>
      </c>
      <c r="O57" s="7" t="str">
        <f t="shared" ca="1" si="1"/>
        <v/>
      </c>
      <c r="Q57" s="1" t="s">
        <v>225</v>
      </c>
      <c r="S57" s="7">
        <f t="shared" ca="1" si="2"/>
        <v>4</v>
      </c>
      <c r="U57" s="1" t="s">
        <v>107</v>
      </c>
    </row>
    <row r="58" spans="1:23" x14ac:dyDescent="0.3">
      <c r="A58" s="1" t="str">
        <f t="shared" si="0"/>
        <v>InvincibleTortoise_01</v>
      </c>
      <c r="B58" t="s">
        <v>107</v>
      </c>
      <c r="C58" s="1" t="str">
        <f>IF(ISERROR(VLOOKUP(B58,AffectorValueTable!$A:$A,1,0)),"어펙터밸류없음","")</f>
        <v/>
      </c>
      <c r="D58" s="1">
        <v>1</v>
      </c>
      <c r="E58" s="1" t="str">
        <f>VLOOKUP($B58,AffectorValueTable!$1:$1048576,MATCH(AffectorValueTable!$B$1,AffectorValueTable!$1:$1,0),0)</f>
        <v>InvincibleTortoise</v>
      </c>
      <c r="H58" s="1" t="str">
        <f>IF(ISBLANK(G58),"",
IF(ISERROR(FIND(",",G58)),
  IF(ISERROR(VLOOKUP(G58,ConditionValueTable!$A:$A,1,0)),"컨디션밸류없음",
  ""),
IF(ISERROR(FIND(",",G58,FIND(",",G58)+1)),
  IF(OR(ISERROR(VLOOKUP(LEFT(G58,FIND(",",G58)-1),ConditionValueTable!$A:$A,1,0)),ISERROR(VLOOKUP(TRIM(MID(G58,FIND(",",G58)+1,999)),ConditionValueTable!$A:$A,1,0))),"컨디션밸류없음",
  ""),
IF(ISERROR(FIND(",",G58,FIND(",",G58,FIND(",",G58)+1)+1)),
  IF(OR(ISERROR(VLOOKUP(LEFT(G58,FIND(",",G58)-1),ConditionValueTable!$A:$A,1,0)),ISERROR(VLOOKUP(TRIM(MID(G58,FIND(",",G58)+1,FIND(",",G58,FIND(",",G58)+1)-FIND(",",G58)-1)),ConditionValueTable!$A:$A,1,0)),ISERROR(VLOOKUP(TRIM(MID(G58,FIND(",",G58,FIND(",",G58)+1)+1,999)),ConditionValueTable!$A:$A,1,0))),"컨디션밸류없음",
  ""),
IF(ISERROR(FIND(",",G58,FIND(",",G58,FIND(",",G58,FIND(",",G58)+1)+1)+1)),
  IF(OR(ISERROR(VLOOKUP(LEFT(G58,FIND(",",G58)-1),ConditionValueTable!$A:$A,1,0)),ISERROR(VLOOKUP(TRIM(MID(G58,FIND(",",G58)+1,FIND(",",G58,FIND(",",G58)+1)-FIND(",",G58)-1)),ConditionValueTable!$A:$A,1,0)),ISERROR(VLOOKUP(TRIM(MID(G58,FIND(",",G58,FIND(",",G58)+1)+1,FIND(",",G58,FIND(",",G58,FIND(",",G58)+1)+1)-FIND(",",G58,FIND(",",G58)+1)-1)),ConditionValueTable!$A:$A,1,0)),ISERROR(VLOOKUP(TRIM(MID(G58,FIND(",",G58,FIND(",",G58,FIND(",",G58)+1)+1)+1,999)),ConditionValueTable!$A:$A,1,0))),"컨디션밸류없음",
  ""),
)))))</f>
        <v/>
      </c>
      <c r="I58" s="1">
        <v>3</v>
      </c>
      <c r="O58" s="7" t="str">
        <f t="shared" ca="1" si="1"/>
        <v/>
      </c>
      <c r="S58" s="7" t="str">
        <f t="shared" ca="1" si="2"/>
        <v/>
      </c>
      <c r="T58" s="1" t="s">
        <v>109</v>
      </c>
      <c r="U58" s="1" t="s">
        <v>110</v>
      </c>
    </row>
    <row r="59" spans="1:23" x14ac:dyDescent="0.3">
      <c r="A59" s="1" t="str">
        <f t="shared" si="0"/>
        <v>CountBarrier5Times_01</v>
      </c>
      <c r="B59" t="s">
        <v>115</v>
      </c>
      <c r="C59" s="1" t="str">
        <f>IF(ISERROR(VLOOKUP(B59,AffectorValueTable!$A:$A,1,0)),"어펙터밸류없음","")</f>
        <v/>
      </c>
      <c r="D59" s="1">
        <v>1</v>
      </c>
      <c r="E59" s="1" t="str">
        <f>VLOOKUP($B59,AffectorValueTable!$1:$1048576,MATCH(AffectorValueTable!$B$1,AffectorValueTable!$1:$1,0),0)</f>
        <v>CountBarrier</v>
      </c>
      <c r="H59" s="1" t="str">
        <f>IF(ISBLANK(G59),"",
IF(ISERROR(FIND(",",G59)),
  IF(ISERROR(VLOOKUP(G59,ConditionValueTable!$A:$A,1,0)),"컨디션밸류없음",
  ""),
IF(ISERROR(FIND(",",G59,FIND(",",G59)+1)),
  IF(OR(ISERROR(VLOOKUP(LEFT(G59,FIND(",",G59)-1),ConditionValueTable!$A:$A,1,0)),ISERROR(VLOOKUP(TRIM(MID(G59,FIND(",",G59)+1,999)),ConditionValueTable!$A:$A,1,0))),"컨디션밸류없음",
  ""),
IF(ISERROR(FIND(",",G59,FIND(",",G59,FIND(",",G59)+1)+1)),
  IF(OR(ISERROR(VLOOKUP(LEFT(G59,FIND(",",G59)-1),ConditionValueTable!$A:$A,1,0)),ISERROR(VLOOKUP(TRIM(MID(G59,FIND(",",G59)+1,FIND(",",G59,FIND(",",G59)+1)-FIND(",",G59)-1)),ConditionValueTable!$A:$A,1,0)),ISERROR(VLOOKUP(TRIM(MID(G59,FIND(",",G59,FIND(",",G59)+1)+1,999)),ConditionValueTable!$A:$A,1,0))),"컨디션밸류없음",
  ""),
IF(ISERROR(FIND(",",G59,FIND(",",G59,FIND(",",G59,FIND(",",G59)+1)+1)+1)),
  IF(OR(ISERROR(VLOOKUP(LEFT(G59,FIND(",",G59)-1),ConditionValueTable!$A:$A,1,0)),ISERROR(VLOOKUP(TRIM(MID(G59,FIND(",",G59)+1,FIND(",",G59,FIND(",",G59)+1)-FIND(",",G59)-1)),ConditionValueTable!$A:$A,1,0)),ISERROR(VLOOKUP(TRIM(MID(G59,FIND(",",G59,FIND(",",G59)+1)+1,FIND(",",G59,FIND(",",G59,FIND(",",G59)+1)+1)-FIND(",",G59,FIND(",",G59)+1)-1)),ConditionValueTable!$A:$A,1,0)),ISERROR(VLOOKUP(TRIM(MID(G59,FIND(",",G59,FIND(",",G59,FIND(",",G59)+1)+1)+1,999)),ConditionValueTable!$A:$A,1,0))),"컨디션밸류없음",
  ""),
)))))</f>
        <v/>
      </c>
      <c r="I59" s="1">
        <v>-1</v>
      </c>
      <c r="O59" s="7" t="str">
        <f t="shared" ca="1" si="1"/>
        <v/>
      </c>
      <c r="P59" s="1">
        <v>5</v>
      </c>
      <c r="S59" s="7" t="str">
        <f t="shared" ca="1" si="2"/>
        <v/>
      </c>
      <c r="V59" s="1" t="s">
        <v>116</v>
      </c>
    </row>
    <row r="60" spans="1:23" x14ac:dyDescent="0.3">
      <c r="A60" s="1" t="str">
        <f t="shared" si="0"/>
        <v>CallBurrowNinjaAssassin_01</v>
      </c>
      <c r="B60" t="s">
        <v>120</v>
      </c>
      <c r="C60" s="1" t="str">
        <f>IF(ISERROR(VLOOKUP(B60,AffectorValueTable!$A:$A,1,0)),"어펙터밸류없음","")</f>
        <v/>
      </c>
      <c r="D60" s="1">
        <v>1</v>
      </c>
      <c r="E60" s="1" t="str">
        <f>VLOOKUP($B60,AffectorValueTable!$1:$1048576,MATCH(AffectorValueTable!$B$1,AffectorValueTable!$1:$1,0),0)</f>
        <v>CallAffectorValue</v>
      </c>
      <c r="H60" s="1" t="str">
        <f>IF(ISBLANK(G60),"",
IF(ISERROR(FIND(",",G60)),
  IF(ISERROR(VLOOKUP(G60,ConditionValueTable!$A:$A,1,0)),"컨디션밸류없음",
  ""),
IF(ISERROR(FIND(",",G60,FIND(",",G60)+1)),
  IF(OR(ISERROR(VLOOKUP(LEFT(G60,FIND(",",G60)-1),ConditionValueTable!$A:$A,1,0)),ISERROR(VLOOKUP(TRIM(MID(G60,FIND(",",G60)+1,999)),ConditionValueTable!$A:$A,1,0))),"컨디션밸류없음",
  ""),
IF(ISERROR(FIND(",",G60,FIND(",",G60,FIND(",",G60)+1)+1)),
  IF(OR(ISERROR(VLOOKUP(LEFT(G60,FIND(",",G60)-1),ConditionValueTable!$A:$A,1,0)),ISERROR(VLOOKUP(TRIM(MID(G60,FIND(",",G60)+1,FIND(",",G60,FIND(",",G60)+1)-FIND(",",G60)-1)),ConditionValueTable!$A:$A,1,0)),ISERROR(VLOOKUP(TRIM(MID(G60,FIND(",",G60,FIND(",",G60)+1)+1,999)),ConditionValueTable!$A:$A,1,0))),"컨디션밸류없음",
  ""),
IF(ISERROR(FIND(",",G60,FIND(",",G60,FIND(",",G60,FIND(",",G60)+1)+1)+1)),
  IF(OR(ISERROR(VLOOKUP(LEFT(G60,FIND(",",G60)-1),ConditionValueTable!$A:$A,1,0)),ISERROR(VLOOKUP(TRIM(MID(G60,FIND(",",G60)+1,FIND(",",G60,FIND(",",G60)+1)-FIND(",",G60)-1)),ConditionValueTable!$A:$A,1,0)),ISERROR(VLOOKUP(TRIM(MID(G60,FIND(",",G60,FIND(",",G60)+1)+1,FIND(",",G60,FIND(",",G60,FIND(",",G60)+1)+1)-FIND(",",G60,FIND(",",G60)+1)-1)),ConditionValueTable!$A:$A,1,0)),ISERROR(VLOOKUP(TRIM(MID(G60,FIND(",",G60,FIND(",",G60,FIND(",",G60)+1)+1)+1,999)),ConditionValueTable!$A:$A,1,0))),"컨디션밸류없음",
  ""),
)))))</f>
        <v/>
      </c>
      <c r="I60" s="1">
        <v>-1</v>
      </c>
      <c r="O60" s="7" t="str">
        <f t="shared" ca="1" si="1"/>
        <v/>
      </c>
      <c r="Q60" s="1" t="s">
        <v>225</v>
      </c>
      <c r="S60" s="7">
        <f t="shared" ca="1" si="2"/>
        <v>4</v>
      </c>
      <c r="U60" s="1" t="s">
        <v>117</v>
      </c>
    </row>
    <row r="61" spans="1:23" x14ac:dyDescent="0.3">
      <c r="A61" s="1" t="str">
        <f t="shared" si="0"/>
        <v>BurrowNinjaAssassin_01</v>
      </c>
      <c r="B61" t="s">
        <v>117</v>
      </c>
      <c r="C61" s="1" t="str">
        <f>IF(ISERROR(VLOOKUP(B61,AffectorValueTable!$A:$A,1,0)),"어펙터밸류없음","")</f>
        <v/>
      </c>
      <c r="D61" s="1">
        <v>1</v>
      </c>
      <c r="E61" s="1" t="str">
        <f>VLOOKUP($B61,AffectorValueTable!$1:$1048576,MATCH(AffectorValueTable!$B$1,AffectorValueTable!$1:$1,0),0)</f>
        <v>Burrow</v>
      </c>
      <c r="H61" s="1" t="str">
        <f>IF(ISBLANK(G61),"",
IF(ISERROR(FIND(",",G61)),
  IF(ISERROR(VLOOKUP(G61,ConditionValueTable!$A:$A,1,0)),"컨디션밸류없음",
  ""),
IF(ISERROR(FIND(",",G61,FIND(",",G61)+1)),
  IF(OR(ISERROR(VLOOKUP(LEFT(G61,FIND(",",G61)-1),ConditionValueTable!$A:$A,1,0)),ISERROR(VLOOKUP(TRIM(MID(G61,FIND(",",G61)+1,999)),ConditionValueTable!$A:$A,1,0))),"컨디션밸류없음",
  ""),
IF(ISERROR(FIND(",",G61,FIND(",",G61,FIND(",",G61)+1)+1)),
  IF(OR(ISERROR(VLOOKUP(LEFT(G61,FIND(",",G61)-1),ConditionValueTable!$A:$A,1,0)),ISERROR(VLOOKUP(TRIM(MID(G61,FIND(",",G61)+1,FIND(",",G61,FIND(",",G61)+1)-FIND(",",G61)-1)),ConditionValueTable!$A:$A,1,0)),ISERROR(VLOOKUP(TRIM(MID(G61,FIND(",",G61,FIND(",",G61)+1)+1,999)),ConditionValueTable!$A:$A,1,0))),"컨디션밸류없음",
  ""),
IF(ISERROR(FIND(",",G61,FIND(",",G61,FIND(",",G61,FIND(",",G61)+1)+1)+1)),
  IF(OR(ISERROR(VLOOKUP(LEFT(G61,FIND(",",G61)-1),ConditionValueTable!$A:$A,1,0)),ISERROR(VLOOKUP(TRIM(MID(G61,FIND(",",G61)+1,FIND(",",G61,FIND(",",G61)+1)-FIND(",",G61)-1)),ConditionValueTable!$A:$A,1,0)),ISERROR(VLOOKUP(TRIM(MID(G61,FIND(",",G61,FIND(",",G61)+1)+1,FIND(",",G61,FIND(",",G61,FIND(",",G61)+1)+1)-FIND(",",G61,FIND(",",G61)+1)-1)),ConditionValueTable!$A:$A,1,0)),ISERROR(VLOOKUP(TRIM(MID(G61,FIND(",",G61,FIND(",",G61,FIND(",",G61)+1)+1)+1,999)),ConditionValueTable!$A:$A,1,0))),"컨디션밸류없음",
  ""),
)))))</f>
        <v/>
      </c>
      <c r="I61" s="1">
        <v>3</v>
      </c>
      <c r="K61" s="1">
        <v>0.5</v>
      </c>
      <c r="L61" s="1">
        <v>1</v>
      </c>
      <c r="O61" s="7" t="str">
        <f t="shared" ca="1" si="1"/>
        <v/>
      </c>
      <c r="P61" s="1">
        <v>2</v>
      </c>
      <c r="S61" s="7" t="str">
        <f t="shared" ca="1" si="2"/>
        <v/>
      </c>
      <c r="T61" s="1" t="s">
        <v>130</v>
      </c>
      <c r="U61" s="1" t="s">
        <v>131</v>
      </c>
      <c r="V61" s="1" t="s">
        <v>132</v>
      </c>
      <c r="W61" s="1" t="s">
        <v>133</v>
      </c>
    </row>
    <row r="62" spans="1:23" x14ac:dyDescent="0.3">
      <c r="A62" s="1" t="str">
        <f t="shared" si="0"/>
        <v>RushPigPet_01</v>
      </c>
      <c r="B62" s="10" t="s">
        <v>557</v>
      </c>
      <c r="C62" s="1" t="str">
        <f>IF(ISERROR(VLOOKUP(B62,AffectorValueTable!$A:$A,1,0)),"어펙터밸류없음","")</f>
        <v/>
      </c>
      <c r="D62" s="1">
        <v>1</v>
      </c>
      <c r="E62" s="1" t="str">
        <f>VLOOKUP($B62,AffectorValueTable!$1:$1048576,MATCH(AffectorValueTable!$B$1,AffectorValueTable!$1:$1,0),0)</f>
        <v>Rush</v>
      </c>
      <c r="H62" s="1" t="str">
        <f>IF(ISBLANK(G62),"",
IF(ISERROR(FIND(",",G62)),
  IF(ISERROR(VLOOKUP(G62,ConditionValueTable!$A:$A,1,0)),"컨디션밸류없음",
  ""),
IF(ISERROR(FIND(",",G62,FIND(",",G62)+1)),
  IF(OR(ISERROR(VLOOKUP(LEFT(G62,FIND(",",G62)-1),ConditionValueTable!$A:$A,1,0)),ISERROR(VLOOKUP(TRIM(MID(G62,FIND(",",G62)+1,999)),ConditionValueTable!$A:$A,1,0))),"컨디션밸류없음",
  ""),
IF(ISERROR(FIND(",",G62,FIND(",",G62,FIND(",",G62)+1)+1)),
  IF(OR(ISERROR(VLOOKUP(LEFT(G62,FIND(",",G62)-1),ConditionValueTable!$A:$A,1,0)),ISERROR(VLOOKUP(TRIM(MID(G62,FIND(",",G62)+1,FIND(",",G62,FIND(",",G62)+1)-FIND(",",G62)-1)),ConditionValueTable!$A:$A,1,0)),ISERROR(VLOOKUP(TRIM(MID(G62,FIND(",",G62,FIND(",",G62)+1)+1,999)),ConditionValueTable!$A:$A,1,0))),"컨디션밸류없음",
  ""),
IF(ISERROR(FIND(",",G62,FIND(",",G62,FIND(",",G62,FIND(",",G62)+1)+1)+1)),
  IF(OR(ISERROR(VLOOKUP(LEFT(G62,FIND(",",G62)-1),ConditionValueTable!$A:$A,1,0)),ISERROR(VLOOKUP(TRIM(MID(G62,FIND(",",G62)+1,FIND(",",G62,FIND(",",G62)+1)-FIND(",",G62)-1)),ConditionValueTable!$A:$A,1,0)),ISERROR(VLOOKUP(TRIM(MID(G62,FIND(",",G62,FIND(",",G62)+1)+1,FIND(",",G62,FIND(",",G62,FIND(",",G62)+1)+1)-FIND(",",G62,FIND(",",G62)+1)-1)),ConditionValueTable!$A:$A,1,0)),ISERROR(VLOOKUP(TRIM(MID(G62,FIND(",",G62,FIND(",",G62,FIND(",",G62)+1)+1)+1,999)),ConditionValueTable!$A:$A,1,0))),"컨디션밸류없음",
  ""),
)))))</f>
        <v/>
      </c>
      <c r="I62" s="1">
        <v>5</v>
      </c>
      <c r="J62" s="1">
        <v>1.5</v>
      </c>
      <c r="K62" s="1">
        <v>0</v>
      </c>
      <c r="L62" s="1">
        <v>0.5</v>
      </c>
      <c r="N62" s="1">
        <v>1</v>
      </c>
      <c r="O62" s="7">
        <f t="shared" ca="1" si="1"/>
        <v>1</v>
      </c>
      <c r="P62" s="1">
        <v>1</v>
      </c>
      <c r="S62" s="7" t="str">
        <f t="shared" ca="1" si="2"/>
        <v/>
      </c>
      <c r="T62" s="1" t="s">
        <v>558</v>
      </c>
      <c r="U62" s="1">
        <f>(3/2)*1/1.5</f>
        <v>1</v>
      </c>
    </row>
    <row r="63" spans="1:23" x14ac:dyDescent="0.3">
      <c r="A63" s="1" t="str">
        <f t="shared" ref="A63" si="48">B63&amp;"_"&amp;TEXT(D63,"00")</f>
        <v>RushPolygonalMetalon_Green_01</v>
      </c>
      <c r="B63" s="10" t="s">
        <v>574</v>
      </c>
      <c r="C63" s="1" t="str">
        <f>IF(ISERROR(VLOOKUP(B63,AffectorValueTable!$A:$A,1,0)),"어펙터밸류없음","")</f>
        <v/>
      </c>
      <c r="D63" s="1">
        <v>1</v>
      </c>
      <c r="E63" s="1" t="str">
        <f>VLOOKUP($B63,AffectorValueTable!$1:$1048576,MATCH(AffectorValueTable!$B$1,AffectorValueTable!$1:$1,0),0)</f>
        <v>Rush</v>
      </c>
      <c r="H63" s="1" t="str">
        <f>IF(ISBLANK(G63),"",
IF(ISERROR(FIND(",",G63)),
  IF(ISERROR(VLOOKUP(G63,ConditionValueTable!$A:$A,1,0)),"컨디션밸류없음",
  ""),
IF(ISERROR(FIND(",",G63,FIND(",",G63)+1)),
  IF(OR(ISERROR(VLOOKUP(LEFT(G63,FIND(",",G63)-1),ConditionValueTable!$A:$A,1,0)),ISERROR(VLOOKUP(TRIM(MID(G63,FIND(",",G63)+1,999)),ConditionValueTable!$A:$A,1,0))),"컨디션밸류없음",
  ""),
IF(ISERROR(FIND(",",G63,FIND(",",G63,FIND(",",G63)+1)+1)),
  IF(OR(ISERROR(VLOOKUP(LEFT(G63,FIND(",",G63)-1),ConditionValueTable!$A:$A,1,0)),ISERROR(VLOOKUP(TRIM(MID(G63,FIND(",",G63)+1,FIND(",",G63,FIND(",",G63)+1)-FIND(",",G63)-1)),ConditionValueTable!$A:$A,1,0)),ISERROR(VLOOKUP(TRIM(MID(G63,FIND(",",G63,FIND(",",G63)+1)+1,999)),ConditionValueTable!$A:$A,1,0))),"컨디션밸류없음",
  ""),
IF(ISERROR(FIND(",",G63,FIND(",",G63,FIND(",",G63,FIND(",",G63)+1)+1)+1)),
  IF(OR(ISERROR(VLOOKUP(LEFT(G63,FIND(",",G63)-1),ConditionValueTable!$A:$A,1,0)),ISERROR(VLOOKUP(TRIM(MID(G63,FIND(",",G63)+1,FIND(",",G63,FIND(",",G63)+1)-FIND(",",G63)-1)),ConditionValueTable!$A:$A,1,0)),ISERROR(VLOOKUP(TRIM(MID(G63,FIND(",",G63,FIND(",",G63)+1)+1,FIND(",",G63,FIND(",",G63,FIND(",",G63)+1)+1)-FIND(",",G63,FIND(",",G63)+1)-1)),ConditionValueTable!$A:$A,1,0)),ISERROR(VLOOKUP(TRIM(MID(G63,FIND(",",G63,FIND(",",G63,FIND(",",G63)+1)+1)+1,999)),ConditionValueTable!$A:$A,1,0))),"컨디션밸류없음",
  ""),
)))))</f>
        <v/>
      </c>
      <c r="I63" s="1">
        <v>8</v>
      </c>
      <c r="J63" s="1">
        <v>1</v>
      </c>
      <c r="K63" s="1">
        <v>0</v>
      </c>
      <c r="L63" s="1">
        <v>2.5</v>
      </c>
      <c r="N63" s="1">
        <v>1</v>
      </c>
      <c r="O63" s="7">
        <f t="shared" ref="O63" ca="1" si="49">IF(NOT(ISBLANK(N63)),N63,
IF(ISBLANK(M63),"",
VLOOKUP(M63,OFFSET(INDIRECT("$A:$B"),0,MATCH(M$1&amp;"_Verify",INDIRECT("$1:$1"),0)-1),2,0)
))</f>
        <v>1</v>
      </c>
      <c r="P63" s="1">
        <v>1</v>
      </c>
      <c r="S63" s="7" t="str">
        <f t="shared" ref="S63" ca="1" si="50">IF(NOT(ISBLANK(R63)),R63,
IF(ISBLANK(Q63),"",
VLOOKUP(Q63,OFFSET(INDIRECT("$A:$B"),0,MATCH(Q$1&amp;"_Verify",INDIRECT("$1:$1"),0)-1),2,0)
))</f>
        <v/>
      </c>
      <c r="T63" s="1" t="s">
        <v>558</v>
      </c>
      <c r="U63" s="1">
        <f>(3/2)*1/1.25</f>
        <v>1.2</v>
      </c>
    </row>
    <row r="64" spans="1:23" x14ac:dyDescent="0.3">
      <c r="A64" s="1" t="str">
        <f t="shared" ref="A64" si="51">B64&amp;"_"&amp;TEXT(D64,"00")</f>
        <v>RushCuteUniq_01</v>
      </c>
      <c r="B64" s="10" t="s">
        <v>570</v>
      </c>
      <c r="C64" s="1" t="str">
        <f>IF(ISERROR(VLOOKUP(B64,AffectorValueTable!$A:$A,1,0)),"어펙터밸류없음","")</f>
        <v/>
      </c>
      <c r="D64" s="1">
        <v>1</v>
      </c>
      <c r="E64" s="1" t="str">
        <f>VLOOKUP($B64,AffectorValueTable!$1:$1048576,MATCH(AffectorValueTable!$B$1,AffectorValueTable!$1:$1,0),0)</f>
        <v>Rush</v>
      </c>
      <c r="H64" s="1" t="str">
        <f>IF(ISBLANK(G64),"",
IF(ISERROR(FIND(",",G64)),
  IF(ISERROR(VLOOKUP(G64,ConditionValueTable!$A:$A,1,0)),"컨디션밸류없음",
  ""),
IF(ISERROR(FIND(",",G64,FIND(",",G64)+1)),
  IF(OR(ISERROR(VLOOKUP(LEFT(G64,FIND(",",G64)-1),ConditionValueTable!$A:$A,1,0)),ISERROR(VLOOKUP(TRIM(MID(G64,FIND(",",G64)+1,999)),ConditionValueTable!$A:$A,1,0))),"컨디션밸류없음",
  ""),
IF(ISERROR(FIND(",",G64,FIND(",",G64,FIND(",",G64)+1)+1)),
  IF(OR(ISERROR(VLOOKUP(LEFT(G64,FIND(",",G64)-1),ConditionValueTable!$A:$A,1,0)),ISERROR(VLOOKUP(TRIM(MID(G64,FIND(",",G64)+1,FIND(",",G64,FIND(",",G64)+1)-FIND(",",G64)-1)),ConditionValueTable!$A:$A,1,0)),ISERROR(VLOOKUP(TRIM(MID(G64,FIND(",",G64,FIND(",",G64)+1)+1,999)),ConditionValueTable!$A:$A,1,0))),"컨디션밸류없음",
  ""),
IF(ISERROR(FIND(",",G64,FIND(",",G64,FIND(",",G64,FIND(",",G64)+1)+1)+1)),
  IF(OR(ISERROR(VLOOKUP(LEFT(G64,FIND(",",G64)-1),ConditionValueTable!$A:$A,1,0)),ISERROR(VLOOKUP(TRIM(MID(G64,FIND(",",G64)+1,FIND(",",G64,FIND(",",G64)+1)-FIND(",",G64)-1)),ConditionValueTable!$A:$A,1,0)),ISERROR(VLOOKUP(TRIM(MID(G64,FIND(",",G64,FIND(",",G64)+1)+1,FIND(",",G64,FIND(",",G64,FIND(",",G64)+1)+1)-FIND(",",G64,FIND(",",G64)+1)-1)),ConditionValueTable!$A:$A,1,0)),ISERROR(VLOOKUP(TRIM(MID(G64,FIND(",",G64,FIND(",",G64,FIND(",",G64)+1)+1)+1,999)),ConditionValueTable!$A:$A,1,0))),"컨디션밸류없음",
  ""),
)))))</f>
        <v/>
      </c>
      <c r="I64" s="1">
        <v>6.5</v>
      </c>
      <c r="J64" s="1">
        <v>2.5</v>
      </c>
      <c r="K64" s="1">
        <v>1</v>
      </c>
      <c r="L64" s="1">
        <v>0</v>
      </c>
      <c r="N64" s="1">
        <v>0</v>
      </c>
      <c r="O64" s="7">
        <f t="shared" ref="O64" ca="1" si="52">IF(NOT(ISBLANK(N64)),N64,
IF(ISBLANK(M64),"",
VLOOKUP(M64,OFFSET(INDIRECT("$A:$B"),0,MATCH(M$1&amp;"_Verify",INDIRECT("$1:$1"),0)-1),2,0)
))</f>
        <v>0</v>
      </c>
      <c r="S64" s="7" t="str">
        <f t="shared" ref="S64" ca="1" si="53">IF(NOT(ISBLANK(R64)),R64,
IF(ISBLANK(Q64),"",
VLOOKUP(Q64,OFFSET(INDIRECT("$A:$B"),0,MATCH(Q$1&amp;"_Verify",INDIRECT("$1:$1"),0)-1),2,0)
))</f>
        <v/>
      </c>
      <c r="T64" s="1" t="s">
        <v>558</v>
      </c>
      <c r="U64" s="1">
        <f>(3/2)*1/1.25</f>
        <v>1.2</v>
      </c>
    </row>
    <row r="65" spans="1:21" x14ac:dyDescent="0.3">
      <c r="A65" s="1" t="str">
        <f t="shared" ref="A65:A67" si="54">B65&amp;"_"&amp;TEXT(D65,"00")</f>
        <v>RushRobotSphere_01</v>
      </c>
      <c r="B65" s="10" t="s">
        <v>571</v>
      </c>
      <c r="C65" s="1" t="str">
        <f>IF(ISERROR(VLOOKUP(B65,AffectorValueTable!$A:$A,1,0)),"어펙터밸류없음","")</f>
        <v/>
      </c>
      <c r="D65" s="1">
        <v>1</v>
      </c>
      <c r="E65" s="1" t="str">
        <f>VLOOKUP($B65,AffectorValueTable!$1:$1048576,MATCH(AffectorValueTable!$B$1,AffectorValueTable!$1:$1,0),0)</f>
        <v>Rush</v>
      </c>
      <c r="H65" s="1" t="str">
        <f>IF(ISBLANK(G65),"",
IF(ISERROR(FIND(",",G65)),
  IF(ISERROR(VLOOKUP(G65,ConditionValueTable!$A:$A,1,0)),"컨디션밸류없음",
  ""),
IF(ISERROR(FIND(",",G65,FIND(",",G65)+1)),
  IF(OR(ISERROR(VLOOKUP(LEFT(G65,FIND(",",G65)-1),ConditionValueTable!$A:$A,1,0)),ISERROR(VLOOKUP(TRIM(MID(G65,FIND(",",G65)+1,999)),ConditionValueTable!$A:$A,1,0))),"컨디션밸류없음",
  ""),
IF(ISERROR(FIND(",",G65,FIND(",",G65,FIND(",",G65)+1)+1)),
  IF(OR(ISERROR(VLOOKUP(LEFT(G65,FIND(",",G65)-1),ConditionValueTable!$A:$A,1,0)),ISERROR(VLOOKUP(TRIM(MID(G65,FIND(",",G65)+1,FIND(",",G65,FIND(",",G65)+1)-FIND(",",G65)-1)),ConditionValueTable!$A:$A,1,0)),ISERROR(VLOOKUP(TRIM(MID(G65,FIND(",",G65,FIND(",",G65)+1)+1,999)),ConditionValueTable!$A:$A,1,0))),"컨디션밸류없음",
  ""),
IF(ISERROR(FIND(",",G65,FIND(",",G65,FIND(",",G65,FIND(",",G65)+1)+1)+1)),
  IF(OR(ISERROR(VLOOKUP(LEFT(G65,FIND(",",G65)-1),ConditionValueTable!$A:$A,1,0)),ISERROR(VLOOKUP(TRIM(MID(G65,FIND(",",G65)+1,FIND(",",G65,FIND(",",G65)+1)-FIND(",",G65)-1)),ConditionValueTable!$A:$A,1,0)),ISERROR(VLOOKUP(TRIM(MID(G65,FIND(",",G65,FIND(",",G65)+1)+1,FIND(",",G65,FIND(",",G65,FIND(",",G65)+1)+1)-FIND(",",G65,FIND(",",G65)+1)-1)),ConditionValueTable!$A:$A,1,0)),ISERROR(VLOOKUP(TRIM(MID(G65,FIND(",",G65,FIND(",",G65,FIND(",",G65)+1)+1)+1,999)),ConditionValueTable!$A:$A,1,0))),"컨디션밸류없음",
  ""),
)))))</f>
        <v/>
      </c>
      <c r="I65" s="1">
        <v>8</v>
      </c>
      <c r="J65" s="1">
        <v>2</v>
      </c>
      <c r="K65" s="1">
        <v>5</v>
      </c>
      <c r="L65" s="1">
        <v>0</v>
      </c>
      <c r="N65" s="1">
        <v>0</v>
      </c>
      <c r="O65" s="7">
        <f t="shared" ref="O65:O67" ca="1" si="55">IF(NOT(ISBLANK(N65)),N65,
IF(ISBLANK(M65),"",
VLOOKUP(M65,OFFSET(INDIRECT("$A:$B"),0,MATCH(M$1&amp;"_Verify",INDIRECT("$1:$1"),0)-1),2,0)
))</f>
        <v>0</v>
      </c>
      <c r="S65" s="7" t="str">
        <f t="shared" ref="S65:S67" ca="1" si="56">IF(NOT(ISBLANK(R65)),R65,
IF(ISBLANK(Q65),"",
VLOOKUP(Q65,OFFSET(INDIRECT("$A:$B"),0,MATCH(Q$1&amp;"_Verify",INDIRECT("$1:$1"),0)-1),2,0)
))</f>
        <v/>
      </c>
      <c r="T65" s="1" t="s">
        <v>558</v>
      </c>
      <c r="U65" s="1">
        <f>(3/2)*1.25/1.25</f>
        <v>1.5</v>
      </c>
    </row>
    <row r="66" spans="1:21" x14ac:dyDescent="0.3">
      <c r="A66" s="1" t="str">
        <f t="shared" si="54"/>
        <v>SlowDebuffCyc_01</v>
      </c>
      <c r="B66" s="10" t="s">
        <v>595</v>
      </c>
      <c r="C66" s="1" t="str">
        <f>IF(ISERROR(VLOOKUP(B66,AffectorValueTable!$A:$A,1,0)),"어펙터밸류없음","")</f>
        <v/>
      </c>
      <c r="D66" s="1">
        <v>1</v>
      </c>
      <c r="E66" s="1" t="str">
        <f>VLOOKUP($B66,AffectorValueTable!$1:$1048576,MATCH(AffectorValueTable!$B$1,AffectorValueTable!$1:$1,0),0)</f>
        <v>AddActorState</v>
      </c>
      <c r="H66" s="1" t="str">
        <f>IF(ISBLANK(G66),"",
IF(ISERROR(FIND(",",G66)),
  IF(ISERROR(VLOOKUP(G66,ConditionValueTable!$A:$A,1,0)),"컨디션밸류없음",
  ""),
IF(ISERROR(FIND(",",G66,FIND(",",G66)+1)),
  IF(OR(ISERROR(VLOOKUP(LEFT(G66,FIND(",",G66)-1),ConditionValueTable!$A:$A,1,0)),ISERROR(VLOOKUP(TRIM(MID(G66,FIND(",",G66)+1,999)),ConditionValueTable!$A:$A,1,0))),"컨디션밸류없음",
  ""),
IF(ISERROR(FIND(",",G66,FIND(",",G66,FIND(",",G66)+1)+1)),
  IF(OR(ISERROR(VLOOKUP(LEFT(G66,FIND(",",G66)-1),ConditionValueTable!$A:$A,1,0)),ISERROR(VLOOKUP(TRIM(MID(G66,FIND(",",G66)+1,FIND(",",G66,FIND(",",G66)+1)-FIND(",",G66)-1)),ConditionValueTable!$A:$A,1,0)),ISERROR(VLOOKUP(TRIM(MID(G66,FIND(",",G66,FIND(",",G66)+1)+1,999)),ConditionValueTable!$A:$A,1,0))),"컨디션밸류없음",
  ""),
IF(ISERROR(FIND(",",G66,FIND(",",G66,FIND(",",G66,FIND(",",G66)+1)+1)+1)),
  IF(OR(ISERROR(VLOOKUP(LEFT(G66,FIND(",",G66)-1),ConditionValueTable!$A:$A,1,0)),ISERROR(VLOOKUP(TRIM(MID(G66,FIND(",",G66)+1,FIND(",",G66,FIND(",",G66)+1)-FIND(",",G66)-1)),ConditionValueTable!$A:$A,1,0)),ISERROR(VLOOKUP(TRIM(MID(G66,FIND(",",G66,FIND(",",G66)+1)+1,FIND(",",G66,FIND(",",G66,FIND(",",G66)+1)+1)-FIND(",",G66,FIND(",",G66)+1)-1)),ConditionValueTable!$A:$A,1,0)),ISERROR(VLOOKUP(TRIM(MID(G66,FIND(",",G66,FIND(",",G66,FIND(",",G66)+1)+1)+1,999)),ConditionValueTable!$A:$A,1,0))),"컨디션밸류없음",
  ""),
)))))</f>
        <v/>
      </c>
      <c r="O66" s="7" t="str">
        <f t="shared" ca="1" si="55"/>
        <v/>
      </c>
      <c r="S66" s="7" t="str">
        <f t="shared" ca="1" si="56"/>
        <v/>
      </c>
      <c r="T66" s="1" t="s">
        <v>593</v>
      </c>
    </row>
    <row r="67" spans="1:21" x14ac:dyDescent="0.3">
      <c r="A67" s="1" t="str">
        <f t="shared" si="54"/>
        <v>AS_SlowCyc_01</v>
      </c>
      <c r="B67" s="1" t="s">
        <v>597</v>
      </c>
      <c r="C67" s="1" t="str">
        <f>IF(ISERROR(VLOOKUP(B67,AffectorValueTable!$A:$A,1,0)),"어펙터밸류없음","")</f>
        <v/>
      </c>
      <c r="D67" s="1">
        <v>1</v>
      </c>
      <c r="E67" s="1" t="str">
        <f>VLOOKUP($B67,AffectorValueTable!$1:$1048576,MATCH(AffectorValueTable!$B$1,AffectorValueTable!$1:$1,0),0)</f>
        <v>ChangeActorStatus</v>
      </c>
      <c r="H67" s="1" t="str">
        <f>IF(ISBLANK(G67),"",
IF(ISERROR(FIND(",",G67)),
  IF(ISERROR(VLOOKUP(G67,ConditionValueTable!$A:$A,1,0)),"컨디션밸류없음",
  ""),
IF(ISERROR(FIND(",",G67,FIND(",",G67)+1)),
  IF(OR(ISERROR(VLOOKUP(LEFT(G67,FIND(",",G67)-1),ConditionValueTable!$A:$A,1,0)),ISERROR(VLOOKUP(TRIM(MID(G67,FIND(",",G67)+1,999)),ConditionValueTable!$A:$A,1,0))),"컨디션밸류없음",
  ""),
IF(ISERROR(FIND(",",G67,FIND(",",G67,FIND(",",G67)+1)+1)),
  IF(OR(ISERROR(VLOOKUP(LEFT(G67,FIND(",",G67)-1),ConditionValueTable!$A:$A,1,0)),ISERROR(VLOOKUP(TRIM(MID(G67,FIND(",",G67)+1,FIND(",",G67,FIND(",",G67)+1)-FIND(",",G67)-1)),ConditionValueTable!$A:$A,1,0)),ISERROR(VLOOKUP(TRIM(MID(G67,FIND(",",G67,FIND(",",G67)+1)+1,999)),ConditionValueTable!$A:$A,1,0))),"컨디션밸류없음",
  ""),
IF(ISERROR(FIND(",",G67,FIND(",",G67,FIND(",",G67,FIND(",",G67)+1)+1)+1)),
  IF(OR(ISERROR(VLOOKUP(LEFT(G67,FIND(",",G67)-1),ConditionValueTable!$A:$A,1,0)),ISERROR(VLOOKUP(TRIM(MID(G67,FIND(",",G67)+1,FIND(",",G67,FIND(",",G67)+1)-FIND(",",G67)-1)),ConditionValueTable!$A:$A,1,0)),ISERROR(VLOOKUP(TRIM(MID(G67,FIND(",",G67,FIND(",",G67)+1)+1,FIND(",",G67,FIND(",",G67,FIND(",",G67)+1)+1)-FIND(",",G67,FIND(",",G67)+1)-1)),ConditionValueTable!$A:$A,1,0)),ISERROR(VLOOKUP(TRIM(MID(G67,FIND(",",G67,FIND(",",G67,FIND(",",G67)+1)+1)+1,999)),ConditionValueTable!$A:$A,1,0))),"컨디션밸류없음",
  ""),
)))))</f>
        <v/>
      </c>
      <c r="I67" s="1">
        <v>5</v>
      </c>
      <c r="J67" s="1">
        <v>-0.5</v>
      </c>
      <c r="M67" s="1" t="s">
        <v>156</v>
      </c>
      <c r="O67" s="7">
        <f t="shared" ca="1" si="55"/>
        <v>10</v>
      </c>
      <c r="R67" s="1">
        <v>1</v>
      </c>
      <c r="S67" s="7">
        <f t="shared" ca="1" si="56"/>
        <v>1</v>
      </c>
    </row>
    <row r="68" spans="1:21" x14ac:dyDescent="0.3">
      <c r="A68" s="1" t="str">
        <f t="shared" si="0"/>
        <v>LP_Atk_01</v>
      </c>
      <c r="B68" s="1" t="s">
        <v>256</v>
      </c>
      <c r="C68" s="1" t="str">
        <f>IF(ISERROR(VLOOKUP(B68,AffectorValueTable!$A:$A,1,0)),"어펙터밸류없음","")</f>
        <v/>
      </c>
      <c r="D68" s="1">
        <v>1</v>
      </c>
      <c r="E68" s="1" t="str">
        <f>VLOOKUP($B68,AffectorValueTable!$1:$1048576,MATCH(AffectorValueTable!$B$1,AffectorValueTable!$1:$1,0),0)</f>
        <v>ChangeActorStatus</v>
      </c>
      <c r="H68" s="1" t="str">
        <f>IF(ISBLANK(G68),"",
IF(ISERROR(FIND(",",G68)),
  IF(ISERROR(VLOOKUP(G68,ConditionValueTable!$A:$A,1,0)),"컨디션밸류없음",
  ""),
IF(ISERROR(FIND(",",G68,FIND(",",G68)+1)),
  IF(OR(ISERROR(VLOOKUP(LEFT(G68,FIND(",",G68)-1),ConditionValueTable!$A:$A,1,0)),ISERROR(VLOOKUP(TRIM(MID(G68,FIND(",",G68)+1,999)),ConditionValueTable!$A:$A,1,0))),"컨디션밸류없음",
  ""),
IF(ISERROR(FIND(",",G68,FIND(",",G68,FIND(",",G68)+1)+1)),
  IF(OR(ISERROR(VLOOKUP(LEFT(G68,FIND(",",G68)-1),ConditionValueTable!$A:$A,1,0)),ISERROR(VLOOKUP(TRIM(MID(G68,FIND(",",G68)+1,FIND(",",G68,FIND(",",G68)+1)-FIND(",",G68)-1)),ConditionValueTable!$A:$A,1,0)),ISERROR(VLOOKUP(TRIM(MID(G68,FIND(",",G68,FIND(",",G68)+1)+1,999)),ConditionValueTable!$A:$A,1,0))),"컨디션밸류없음",
  ""),
IF(ISERROR(FIND(",",G68,FIND(",",G68,FIND(",",G68,FIND(",",G68)+1)+1)+1)),
  IF(OR(ISERROR(VLOOKUP(LEFT(G68,FIND(",",G68)-1),ConditionValueTable!$A:$A,1,0)),ISERROR(VLOOKUP(TRIM(MID(G68,FIND(",",G68)+1,FIND(",",G68,FIND(",",G68)+1)-FIND(",",G68)-1)),ConditionValueTable!$A:$A,1,0)),ISERROR(VLOOKUP(TRIM(MID(G68,FIND(",",G68,FIND(",",G68)+1)+1,FIND(",",G68,FIND(",",G68,FIND(",",G68)+1)+1)-FIND(",",G68,FIND(",",G68)+1)-1)),ConditionValueTable!$A:$A,1,0)),ISERROR(VLOOKUP(TRIM(MID(G68,FIND(",",G68,FIND(",",G68,FIND(",",G68)+1)+1)+1,999)),ConditionValueTable!$A:$A,1,0))),"컨디션밸류없음",
  ""),
)))))</f>
        <v/>
      </c>
      <c r="I68" s="1">
        <v>-1</v>
      </c>
      <c r="J68" s="1">
        <v>0.15</v>
      </c>
      <c r="M68" s="1" t="s">
        <v>164</v>
      </c>
      <c r="O68" s="7">
        <f t="shared" ca="1" si="1"/>
        <v>19</v>
      </c>
      <c r="S68" s="7" t="str">
        <f t="shared" ca="1" si="2"/>
        <v/>
      </c>
    </row>
    <row r="69" spans="1:21" x14ac:dyDescent="0.3">
      <c r="A69" s="1" t="str">
        <f t="shared" si="0"/>
        <v>LP_Atk_02</v>
      </c>
      <c r="B69" s="1" t="s">
        <v>256</v>
      </c>
      <c r="C69" s="1" t="str">
        <f>IF(ISERROR(VLOOKUP(B69,AffectorValueTable!$A:$A,1,0)),"어펙터밸류없음","")</f>
        <v/>
      </c>
      <c r="D69" s="1">
        <v>2</v>
      </c>
      <c r="E69" s="1" t="str">
        <f>VLOOKUP($B69,AffectorValueTable!$1:$1048576,MATCH(AffectorValueTable!$B$1,AffectorValueTable!$1:$1,0),0)</f>
        <v>ChangeActorStatus</v>
      </c>
      <c r="H69" s="1" t="str">
        <f>IF(ISBLANK(G69),"",
IF(ISERROR(FIND(",",G69)),
  IF(ISERROR(VLOOKUP(G69,ConditionValueTable!$A:$A,1,0)),"컨디션밸류없음",
  ""),
IF(ISERROR(FIND(",",G69,FIND(",",G69)+1)),
  IF(OR(ISERROR(VLOOKUP(LEFT(G69,FIND(",",G69)-1),ConditionValueTable!$A:$A,1,0)),ISERROR(VLOOKUP(TRIM(MID(G69,FIND(",",G69)+1,999)),ConditionValueTable!$A:$A,1,0))),"컨디션밸류없음",
  ""),
IF(ISERROR(FIND(",",G69,FIND(",",G69,FIND(",",G69)+1)+1)),
  IF(OR(ISERROR(VLOOKUP(LEFT(G69,FIND(",",G69)-1),ConditionValueTable!$A:$A,1,0)),ISERROR(VLOOKUP(TRIM(MID(G69,FIND(",",G69)+1,FIND(",",G69,FIND(",",G69)+1)-FIND(",",G69)-1)),ConditionValueTable!$A:$A,1,0)),ISERROR(VLOOKUP(TRIM(MID(G69,FIND(",",G69,FIND(",",G69)+1)+1,999)),ConditionValueTable!$A:$A,1,0))),"컨디션밸류없음",
  ""),
IF(ISERROR(FIND(",",G69,FIND(",",G69,FIND(",",G69,FIND(",",G69)+1)+1)+1)),
  IF(OR(ISERROR(VLOOKUP(LEFT(G69,FIND(",",G69)-1),ConditionValueTable!$A:$A,1,0)),ISERROR(VLOOKUP(TRIM(MID(G69,FIND(",",G69)+1,FIND(",",G69,FIND(",",G69)+1)-FIND(",",G69)-1)),ConditionValueTable!$A:$A,1,0)),ISERROR(VLOOKUP(TRIM(MID(G69,FIND(",",G69,FIND(",",G69)+1)+1,FIND(",",G69,FIND(",",G69,FIND(",",G69)+1)+1)-FIND(",",G69,FIND(",",G69)+1)-1)),ConditionValueTable!$A:$A,1,0)),ISERROR(VLOOKUP(TRIM(MID(G69,FIND(",",G69,FIND(",",G69,FIND(",",G69)+1)+1)+1,999)),ConditionValueTable!$A:$A,1,0))),"컨디션밸류없음",
  ""),
)))))</f>
        <v/>
      </c>
      <c r="I69" s="1">
        <v>-1</v>
      </c>
      <c r="J69" s="1">
        <v>0.315</v>
      </c>
      <c r="M69" s="1" t="s">
        <v>164</v>
      </c>
      <c r="O69" s="7">
        <f t="shared" ca="1" si="1"/>
        <v>19</v>
      </c>
      <c r="S69" s="7" t="str">
        <f t="shared" ca="1" si="2"/>
        <v/>
      </c>
    </row>
    <row r="70" spans="1:21" x14ac:dyDescent="0.3">
      <c r="A70" s="1" t="str">
        <f t="shared" ref="A70:A78" si="57">B70&amp;"_"&amp;TEXT(D70,"00")</f>
        <v>LP_Atk_03</v>
      </c>
      <c r="B70" s="1" t="s">
        <v>256</v>
      </c>
      <c r="C70" s="1" t="str">
        <f>IF(ISERROR(VLOOKUP(B70,AffectorValueTable!$A:$A,1,0)),"어펙터밸류없음","")</f>
        <v/>
      </c>
      <c r="D70" s="1">
        <v>3</v>
      </c>
      <c r="E70" s="1" t="str">
        <f>VLOOKUP($B70,AffectorValueTable!$1:$1048576,MATCH(AffectorValueTable!$B$1,AffectorValueTable!$1:$1,0),0)</f>
        <v>ChangeActorStatus</v>
      </c>
      <c r="H70" s="1" t="str">
        <f>IF(ISBLANK(G70),"",
IF(ISERROR(FIND(",",G70)),
  IF(ISERROR(VLOOKUP(G70,ConditionValueTable!$A:$A,1,0)),"컨디션밸류없음",
  ""),
IF(ISERROR(FIND(",",G70,FIND(",",G70)+1)),
  IF(OR(ISERROR(VLOOKUP(LEFT(G70,FIND(",",G70)-1),ConditionValueTable!$A:$A,1,0)),ISERROR(VLOOKUP(TRIM(MID(G70,FIND(",",G70)+1,999)),ConditionValueTable!$A:$A,1,0))),"컨디션밸류없음",
  ""),
IF(ISERROR(FIND(",",G70,FIND(",",G70,FIND(",",G70)+1)+1)),
  IF(OR(ISERROR(VLOOKUP(LEFT(G70,FIND(",",G70)-1),ConditionValueTable!$A:$A,1,0)),ISERROR(VLOOKUP(TRIM(MID(G70,FIND(",",G70)+1,FIND(",",G70,FIND(",",G70)+1)-FIND(",",G70)-1)),ConditionValueTable!$A:$A,1,0)),ISERROR(VLOOKUP(TRIM(MID(G70,FIND(",",G70,FIND(",",G70)+1)+1,999)),ConditionValueTable!$A:$A,1,0))),"컨디션밸류없음",
  ""),
IF(ISERROR(FIND(",",G70,FIND(",",G70,FIND(",",G70,FIND(",",G70)+1)+1)+1)),
  IF(OR(ISERROR(VLOOKUP(LEFT(G70,FIND(",",G70)-1),ConditionValueTable!$A:$A,1,0)),ISERROR(VLOOKUP(TRIM(MID(G70,FIND(",",G70)+1,FIND(",",G70,FIND(",",G70)+1)-FIND(",",G70)-1)),ConditionValueTable!$A:$A,1,0)),ISERROR(VLOOKUP(TRIM(MID(G70,FIND(",",G70,FIND(",",G70)+1)+1,FIND(",",G70,FIND(",",G70,FIND(",",G70)+1)+1)-FIND(",",G70,FIND(",",G70)+1)-1)),ConditionValueTable!$A:$A,1,0)),ISERROR(VLOOKUP(TRIM(MID(G70,FIND(",",G70,FIND(",",G70,FIND(",",G70)+1)+1)+1,999)),ConditionValueTable!$A:$A,1,0))),"컨디션밸류없음",
  ""),
)))))</f>
        <v/>
      </c>
      <c r="I70" s="1">
        <v>-1</v>
      </c>
      <c r="J70" s="1">
        <v>0.49500000000000005</v>
      </c>
      <c r="M70" s="1" t="s">
        <v>164</v>
      </c>
      <c r="N70" s="6"/>
      <c r="O70" s="7">
        <f t="shared" ca="1" si="1"/>
        <v>19</v>
      </c>
      <c r="S70" s="7" t="str">
        <f t="shared" ca="1" si="2"/>
        <v/>
      </c>
    </row>
    <row r="71" spans="1:21" x14ac:dyDescent="0.3">
      <c r="A71" s="1" t="str">
        <f t="shared" si="57"/>
        <v>LP_Atk_04</v>
      </c>
      <c r="B71" s="1" t="s">
        <v>256</v>
      </c>
      <c r="C71" s="1" t="str">
        <f>IF(ISERROR(VLOOKUP(B71,AffectorValueTable!$A:$A,1,0)),"어펙터밸류없음","")</f>
        <v/>
      </c>
      <c r="D71" s="1">
        <v>4</v>
      </c>
      <c r="E71" s="1" t="str">
        <f>VLOOKUP($B71,AffectorValueTable!$1:$1048576,MATCH(AffectorValueTable!$B$1,AffectorValueTable!$1:$1,0),0)</f>
        <v>ChangeActorStatus</v>
      </c>
      <c r="H71" s="1" t="str">
        <f>IF(ISBLANK(G71),"",
IF(ISERROR(FIND(",",G71)),
  IF(ISERROR(VLOOKUP(G71,ConditionValueTable!$A:$A,1,0)),"컨디션밸류없음",
  ""),
IF(ISERROR(FIND(",",G71,FIND(",",G71)+1)),
  IF(OR(ISERROR(VLOOKUP(LEFT(G71,FIND(",",G71)-1),ConditionValueTable!$A:$A,1,0)),ISERROR(VLOOKUP(TRIM(MID(G71,FIND(",",G71)+1,999)),ConditionValueTable!$A:$A,1,0))),"컨디션밸류없음",
  ""),
IF(ISERROR(FIND(",",G71,FIND(",",G71,FIND(",",G71)+1)+1)),
  IF(OR(ISERROR(VLOOKUP(LEFT(G71,FIND(",",G71)-1),ConditionValueTable!$A:$A,1,0)),ISERROR(VLOOKUP(TRIM(MID(G71,FIND(",",G71)+1,FIND(",",G71,FIND(",",G71)+1)-FIND(",",G71)-1)),ConditionValueTable!$A:$A,1,0)),ISERROR(VLOOKUP(TRIM(MID(G71,FIND(",",G71,FIND(",",G71)+1)+1,999)),ConditionValueTable!$A:$A,1,0))),"컨디션밸류없음",
  ""),
IF(ISERROR(FIND(",",G71,FIND(",",G71,FIND(",",G71,FIND(",",G71)+1)+1)+1)),
  IF(OR(ISERROR(VLOOKUP(LEFT(G71,FIND(",",G71)-1),ConditionValueTable!$A:$A,1,0)),ISERROR(VLOOKUP(TRIM(MID(G71,FIND(",",G71)+1,FIND(",",G71,FIND(",",G71)+1)-FIND(",",G71)-1)),ConditionValueTable!$A:$A,1,0)),ISERROR(VLOOKUP(TRIM(MID(G71,FIND(",",G71,FIND(",",G71)+1)+1,FIND(",",G71,FIND(",",G71,FIND(",",G71)+1)+1)-FIND(",",G71,FIND(",",G71)+1)-1)),ConditionValueTable!$A:$A,1,0)),ISERROR(VLOOKUP(TRIM(MID(G71,FIND(",",G71,FIND(",",G71,FIND(",",G71)+1)+1)+1,999)),ConditionValueTable!$A:$A,1,0))),"컨디션밸류없음",
  ""),
)))))</f>
        <v/>
      </c>
      <c r="I71" s="1">
        <v>-1</v>
      </c>
      <c r="J71" s="1">
        <v>0.69</v>
      </c>
      <c r="M71" s="1" t="s">
        <v>164</v>
      </c>
      <c r="O71" s="7">
        <f t="shared" ca="1" si="1"/>
        <v>19</v>
      </c>
      <c r="S71" s="7" t="str">
        <f t="shared" ca="1" si="2"/>
        <v/>
      </c>
    </row>
    <row r="72" spans="1:21" x14ac:dyDescent="0.3">
      <c r="A72" s="1" t="str">
        <f t="shared" si="57"/>
        <v>LP_Atk_05</v>
      </c>
      <c r="B72" s="1" t="s">
        <v>256</v>
      </c>
      <c r="C72" s="1" t="str">
        <f>IF(ISERROR(VLOOKUP(B72,AffectorValueTable!$A:$A,1,0)),"어펙터밸류없음","")</f>
        <v/>
      </c>
      <c r="D72" s="1">
        <v>5</v>
      </c>
      <c r="E72" s="1" t="str">
        <f>VLOOKUP($B72,AffectorValueTable!$1:$1048576,MATCH(AffectorValueTable!$B$1,AffectorValueTable!$1:$1,0),0)</f>
        <v>ChangeActorStatus</v>
      </c>
      <c r="H72" s="1" t="str">
        <f>IF(ISBLANK(G72),"",
IF(ISERROR(FIND(",",G72)),
  IF(ISERROR(VLOOKUP(G72,ConditionValueTable!$A:$A,1,0)),"컨디션밸류없음",
  ""),
IF(ISERROR(FIND(",",G72,FIND(",",G72)+1)),
  IF(OR(ISERROR(VLOOKUP(LEFT(G72,FIND(",",G72)-1),ConditionValueTable!$A:$A,1,0)),ISERROR(VLOOKUP(TRIM(MID(G72,FIND(",",G72)+1,999)),ConditionValueTable!$A:$A,1,0))),"컨디션밸류없음",
  ""),
IF(ISERROR(FIND(",",G72,FIND(",",G72,FIND(",",G72)+1)+1)),
  IF(OR(ISERROR(VLOOKUP(LEFT(G72,FIND(",",G72)-1),ConditionValueTable!$A:$A,1,0)),ISERROR(VLOOKUP(TRIM(MID(G72,FIND(",",G72)+1,FIND(",",G72,FIND(",",G72)+1)-FIND(",",G72)-1)),ConditionValueTable!$A:$A,1,0)),ISERROR(VLOOKUP(TRIM(MID(G72,FIND(",",G72,FIND(",",G72)+1)+1,999)),ConditionValueTable!$A:$A,1,0))),"컨디션밸류없음",
  ""),
IF(ISERROR(FIND(",",G72,FIND(",",G72,FIND(",",G72,FIND(",",G72)+1)+1)+1)),
  IF(OR(ISERROR(VLOOKUP(LEFT(G72,FIND(",",G72)-1),ConditionValueTable!$A:$A,1,0)),ISERROR(VLOOKUP(TRIM(MID(G72,FIND(",",G72)+1,FIND(",",G72,FIND(",",G72)+1)-FIND(",",G72)-1)),ConditionValueTable!$A:$A,1,0)),ISERROR(VLOOKUP(TRIM(MID(G72,FIND(",",G72,FIND(",",G72)+1)+1,FIND(",",G72,FIND(",",G72,FIND(",",G72)+1)+1)-FIND(",",G72,FIND(",",G72)+1)-1)),ConditionValueTable!$A:$A,1,0)),ISERROR(VLOOKUP(TRIM(MID(G72,FIND(",",G72,FIND(",",G72,FIND(",",G72)+1)+1)+1,999)),ConditionValueTable!$A:$A,1,0))),"컨디션밸류없음",
  ""),
)))))</f>
        <v/>
      </c>
      <c r="I72" s="1">
        <v>-1</v>
      </c>
      <c r="J72" s="1">
        <v>0.89999999999999991</v>
      </c>
      <c r="M72" s="1" t="s">
        <v>164</v>
      </c>
      <c r="O72" s="7">
        <f ca="1">IF(NOT(ISBLANK(N72)),N72,
IF(ISBLANK(M72),"",
VLOOKUP(M72,OFFSET(INDIRECT("$A:$B"),0,MATCH(M$1&amp;"_Verify",INDIRECT("$1:$1"),0)-1),2,0)
))</f>
        <v>19</v>
      </c>
      <c r="S72" s="7" t="str">
        <f t="shared" ca="1" si="2"/>
        <v/>
      </c>
    </row>
    <row r="73" spans="1:21" x14ac:dyDescent="0.3">
      <c r="A73" s="1" t="str">
        <f t="shared" si="57"/>
        <v>LP_Atk_06</v>
      </c>
      <c r="B73" s="1" t="s">
        <v>256</v>
      </c>
      <c r="C73" s="1" t="str">
        <f>IF(ISERROR(VLOOKUP(B73,AffectorValueTable!$A:$A,1,0)),"어펙터밸류없음","")</f>
        <v/>
      </c>
      <c r="D73" s="1">
        <v>6</v>
      </c>
      <c r="E73" s="1" t="str">
        <f>VLOOKUP($B73,AffectorValueTable!$1:$1048576,MATCH(AffectorValueTable!$B$1,AffectorValueTable!$1:$1,0),0)</f>
        <v>ChangeActorStatus</v>
      </c>
      <c r="H73" s="1" t="str">
        <f>IF(ISBLANK(G73),"",
IF(ISERROR(FIND(",",G73)),
  IF(ISERROR(VLOOKUP(G73,ConditionValueTable!$A:$A,1,0)),"컨디션밸류없음",
  ""),
IF(ISERROR(FIND(",",G73,FIND(",",G73)+1)),
  IF(OR(ISERROR(VLOOKUP(LEFT(G73,FIND(",",G73)-1),ConditionValueTable!$A:$A,1,0)),ISERROR(VLOOKUP(TRIM(MID(G73,FIND(",",G73)+1,999)),ConditionValueTable!$A:$A,1,0))),"컨디션밸류없음",
  ""),
IF(ISERROR(FIND(",",G73,FIND(",",G73,FIND(",",G73)+1)+1)),
  IF(OR(ISERROR(VLOOKUP(LEFT(G73,FIND(",",G73)-1),ConditionValueTable!$A:$A,1,0)),ISERROR(VLOOKUP(TRIM(MID(G73,FIND(",",G73)+1,FIND(",",G73,FIND(",",G73)+1)-FIND(",",G73)-1)),ConditionValueTable!$A:$A,1,0)),ISERROR(VLOOKUP(TRIM(MID(G73,FIND(",",G73,FIND(",",G73)+1)+1,999)),ConditionValueTable!$A:$A,1,0))),"컨디션밸류없음",
  ""),
IF(ISERROR(FIND(",",G73,FIND(",",G73,FIND(",",G73,FIND(",",G73)+1)+1)+1)),
  IF(OR(ISERROR(VLOOKUP(LEFT(G73,FIND(",",G73)-1),ConditionValueTable!$A:$A,1,0)),ISERROR(VLOOKUP(TRIM(MID(G73,FIND(",",G73)+1,FIND(",",G73,FIND(",",G73)+1)-FIND(",",G73)-1)),ConditionValueTable!$A:$A,1,0)),ISERROR(VLOOKUP(TRIM(MID(G73,FIND(",",G73,FIND(",",G73)+1)+1,FIND(",",G73,FIND(",",G73,FIND(",",G73)+1)+1)-FIND(",",G73,FIND(",",G73)+1)-1)),ConditionValueTable!$A:$A,1,0)),ISERROR(VLOOKUP(TRIM(MID(G73,FIND(",",G73,FIND(",",G73,FIND(",",G73)+1)+1)+1,999)),ConditionValueTable!$A:$A,1,0))),"컨디션밸류없음",
  ""),
)))))</f>
        <v/>
      </c>
      <c r="I73" s="1">
        <v>-1</v>
      </c>
      <c r="J73" s="1">
        <v>1.125</v>
      </c>
      <c r="M73" s="1" t="s">
        <v>164</v>
      </c>
      <c r="O73" s="7">
        <f t="shared" ref="O73:O124" ca="1" si="58">IF(NOT(ISBLANK(N73)),N73,
IF(ISBLANK(M73),"",
VLOOKUP(M73,OFFSET(INDIRECT("$A:$B"),0,MATCH(M$1&amp;"_Verify",INDIRECT("$1:$1"),0)-1),2,0)
))</f>
        <v>19</v>
      </c>
      <c r="S73" s="7" t="str">
        <f t="shared" ca="1" si="2"/>
        <v/>
      </c>
    </row>
    <row r="74" spans="1:21" x14ac:dyDescent="0.3">
      <c r="A74" s="1" t="str">
        <f t="shared" si="57"/>
        <v>LP_Atk_07</v>
      </c>
      <c r="B74" s="1" t="s">
        <v>256</v>
      </c>
      <c r="C74" s="1" t="str">
        <f>IF(ISERROR(VLOOKUP(B74,AffectorValueTable!$A:$A,1,0)),"어펙터밸류없음","")</f>
        <v/>
      </c>
      <c r="D74" s="1">
        <v>7</v>
      </c>
      <c r="E74" s="1" t="str">
        <f>VLOOKUP($B74,AffectorValueTable!$1:$1048576,MATCH(AffectorValueTable!$B$1,AffectorValueTable!$1:$1,0),0)</f>
        <v>ChangeActorStatus</v>
      </c>
      <c r="H74" s="1" t="str">
        <f>IF(ISBLANK(G74),"",
IF(ISERROR(FIND(",",G74)),
  IF(ISERROR(VLOOKUP(G74,ConditionValueTable!$A:$A,1,0)),"컨디션밸류없음",
  ""),
IF(ISERROR(FIND(",",G74,FIND(",",G74)+1)),
  IF(OR(ISERROR(VLOOKUP(LEFT(G74,FIND(",",G74)-1),ConditionValueTable!$A:$A,1,0)),ISERROR(VLOOKUP(TRIM(MID(G74,FIND(",",G74)+1,999)),ConditionValueTable!$A:$A,1,0))),"컨디션밸류없음",
  ""),
IF(ISERROR(FIND(",",G74,FIND(",",G74,FIND(",",G74)+1)+1)),
  IF(OR(ISERROR(VLOOKUP(LEFT(G74,FIND(",",G74)-1),ConditionValueTable!$A:$A,1,0)),ISERROR(VLOOKUP(TRIM(MID(G74,FIND(",",G74)+1,FIND(",",G74,FIND(",",G74)+1)-FIND(",",G74)-1)),ConditionValueTable!$A:$A,1,0)),ISERROR(VLOOKUP(TRIM(MID(G74,FIND(",",G74,FIND(",",G74)+1)+1,999)),ConditionValueTable!$A:$A,1,0))),"컨디션밸류없음",
  ""),
IF(ISERROR(FIND(",",G74,FIND(",",G74,FIND(",",G74,FIND(",",G74)+1)+1)+1)),
  IF(OR(ISERROR(VLOOKUP(LEFT(G74,FIND(",",G74)-1),ConditionValueTable!$A:$A,1,0)),ISERROR(VLOOKUP(TRIM(MID(G74,FIND(",",G74)+1,FIND(",",G74,FIND(",",G74)+1)-FIND(",",G74)-1)),ConditionValueTable!$A:$A,1,0)),ISERROR(VLOOKUP(TRIM(MID(G74,FIND(",",G74,FIND(",",G74)+1)+1,FIND(",",G74,FIND(",",G74,FIND(",",G74)+1)+1)-FIND(",",G74,FIND(",",G74)+1)-1)),ConditionValueTable!$A:$A,1,0)),ISERROR(VLOOKUP(TRIM(MID(G74,FIND(",",G74,FIND(",",G74,FIND(",",G74)+1)+1)+1,999)),ConditionValueTable!$A:$A,1,0))),"컨디션밸류없음",
  ""),
)))))</f>
        <v/>
      </c>
      <c r="I74" s="1">
        <v>-1</v>
      </c>
      <c r="J74" s="1">
        <v>1.3650000000000002</v>
      </c>
      <c r="M74" s="1" t="s">
        <v>164</v>
      </c>
      <c r="O74" s="7">
        <f t="shared" ca="1" si="58"/>
        <v>19</v>
      </c>
      <c r="S74" s="7" t="str">
        <f t="shared" ca="1" si="2"/>
        <v/>
      </c>
    </row>
    <row r="75" spans="1:21" x14ac:dyDescent="0.3">
      <c r="A75" s="1" t="str">
        <f t="shared" si="57"/>
        <v>LP_Atk_08</v>
      </c>
      <c r="B75" s="1" t="s">
        <v>256</v>
      </c>
      <c r="C75" s="1" t="str">
        <f>IF(ISERROR(VLOOKUP(B75,AffectorValueTable!$A:$A,1,0)),"어펙터밸류없음","")</f>
        <v/>
      </c>
      <c r="D75" s="1">
        <v>8</v>
      </c>
      <c r="E75" s="1" t="str">
        <f>VLOOKUP($B75,AffectorValueTable!$1:$1048576,MATCH(AffectorValueTable!$B$1,AffectorValueTable!$1:$1,0),0)</f>
        <v>ChangeActorStatus</v>
      </c>
      <c r="H75" s="1" t="str">
        <f>IF(ISBLANK(G75),"",
IF(ISERROR(FIND(",",G75)),
  IF(ISERROR(VLOOKUP(G75,ConditionValueTable!$A:$A,1,0)),"컨디션밸류없음",
  ""),
IF(ISERROR(FIND(",",G75,FIND(",",G75)+1)),
  IF(OR(ISERROR(VLOOKUP(LEFT(G75,FIND(",",G75)-1),ConditionValueTable!$A:$A,1,0)),ISERROR(VLOOKUP(TRIM(MID(G75,FIND(",",G75)+1,999)),ConditionValueTable!$A:$A,1,0))),"컨디션밸류없음",
  ""),
IF(ISERROR(FIND(",",G75,FIND(",",G75,FIND(",",G75)+1)+1)),
  IF(OR(ISERROR(VLOOKUP(LEFT(G75,FIND(",",G75)-1),ConditionValueTable!$A:$A,1,0)),ISERROR(VLOOKUP(TRIM(MID(G75,FIND(",",G75)+1,FIND(",",G75,FIND(",",G75)+1)-FIND(",",G75)-1)),ConditionValueTable!$A:$A,1,0)),ISERROR(VLOOKUP(TRIM(MID(G75,FIND(",",G75,FIND(",",G75)+1)+1,999)),ConditionValueTable!$A:$A,1,0))),"컨디션밸류없음",
  ""),
IF(ISERROR(FIND(",",G75,FIND(",",G75,FIND(",",G75,FIND(",",G75)+1)+1)+1)),
  IF(OR(ISERROR(VLOOKUP(LEFT(G75,FIND(",",G75)-1),ConditionValueTable!$A:$A,1,0)),ISERROR(VLOOKUP(TRIM(MID(G75,FIND(",",G75)+1,FIND(",",G75,FIND(",",G75)+1)-FIND(",",G75)-1)),ConditionValueTable!$A:$A,1,0)),ISERROR(VLOOKUP(TRIM(MID(G75,FIND(",",G75,FIND(",",G75)+1)+1,FIND(",",G75,FIND(",",G75,FIND(",",G75)+1)+1)-FIND(",",G75,FIND(",",G75)+1)-1)),ConditionValueTable!$A:$A,1,0)),ISERROR(VLOOKUP(TRIM(MID(G75,FIND(",",G75,FIND(",",G75,FIND(",",G75)+1)+1)+1,999)),ConditionValueTable!$A:$A,1,0))),"컨디션밸류없음",
  ""),
)))))</f>
        <v/>
      </c>
      <c r="I75" s="1">
        <v>-1</v>
      </c>
      <c r="J75" s="1">
        <v>1.62</v>
      </c>
      <c r="M75" s="1" t="s">
        <v>164</v>
      </c>
      <c r="O75" s="7">
        <f t="shared" ca="1" si="58"/>
        <v>19</v>
      </c>
      <c r="S75" s="7" t="str">
        <f t="shared" ca="1" si="2"/>
        <v/>
      </c>
    </row>
    <row r="76" spans="1:21" x14ac:dyDescent="0.3">
      <c r="A76" s="1" t="str">
        <f t="shared" si="57"/>
        <v>LP_Atk_09</v>
      </c>
      <c r="B76" s="1" t="s">
        <v>256</v>
      </c>
      <c r="C76" s="1" t="str">
        <f>IF(ISERROR(VLOOKUP(B76,AffectorValueTable!$A:$A,1,0)),"어펙터밸류없음","")</f>
        <v/>
      </c>
      <c r="D76" s="1">
        <v>9</v>
      </c>
      <c r="E76" s="1" t="str">
        <f>VLOOKUP($B76,AffectorValueTable!$1:$1048576,MATCH(AffectorValueTable!$B$1,AffectorValueTable!$1:$1,0),0)</f>
        <v>ChangeActorStatus</v>
      </c>
      <c r="H76" s="1" t="str">
        <f>IF(ISBLANK(G76),"",
IF(ISERROR(FIND(",",G76)),
  IF(ISERROR(VLOOKUP(G76,ConditionValueTable!$A:$A,1,0)),"컨디션밸류없음",
  ""),
IF(ISERROR(FIND(",",G76,FIND(",",G76)+1)),
  IF(OR(ISERROR(VLOOKUP(LEFT(G76,FIND(",",G76)-1),ConditionValueTable!$A:$A,1,0)),ISERROR(VLOOKUP(TRIM(MID(G76,FIND(",",G76)+1,999)),ConditionValueTable!$A:$A,1,0))),"컨디션밸류없음",
  ""),
IF(ISERROR(FIND(",",G76,FIND(",",G76,FIND(",",G76)+1)+1)),
  IF(OR(ISERROR(VLOOKUP(LEFT(G76,FIND(",",G76)-1),ConditionValueTable!$A:$A,1,0)),ISERROR(VLOOKUP(TRIM(MID(G76,FIND(",",G76)+1,FIND(",",G76,FIND(",",G76)+1)-FIND(",",G76)-1)),ConditionValueTable!$A:$A,1,0)),ISERROR(VLOOKUP(TRIM(MID(G76,FIND(",",G76,FIND(",",G76)+1)+1,999)),ConditionValueTable!$A:$A,1,0))),"컨디션밸류없음",
  ""),
IF(ISERROR(FIND(",",G76,FIND(",",G76,FIND(",",G76,FIND(",",G76)+1)+1)+1)),
  IF(OR(ISERROR(VLOOKUP(LEFT(G76,FIND(",",G76)-1),ConditionValueTable!$A:$A,1,0)),ISERROR(VLOOKUP(TRIM(MID(G76,FIND(",",G76)+1,FIND(",",G76,FIND(",",G76)+1)-FIND(",",G76)-1)),ConditionValueTable!$A:$A,1,0)),ISERROR(VLOOKUP(TRIM(MID(G76,FIND(",",G76,FIND(",",G76)+1)+1,FIND(",",G76,FIND(",",G76,FIND(",",G76)+1)+1)-FIND(",",G76,FIND(",",G76)+1)-1)),ConditionValueTable!$A:$A,1,0)),ISERROR(VLOOKUP(TRIM(MID(G76,FIND(",",G76,FIND(",",G76,FIND(",",G76)+1)+1)+1,999)),ConditionValueTable!$A:$A,1,0))),"컨디션밸류없음",
  ""),
)))))</f>
        <v/>
      </c>
      <c r="I76" s="1">
        <v>-1</v>
      </c>
      <c r="J76" s="1">
        <v>1.89</v>
      </c>
      <c r="M76" s="1" t="s">
        <v>164</v>
      </c>
      <c r="O76" s="7">
        <f t="shared" ca="1" si="58"/>
        <v>19</v>
      </c>
      <c r="S76" s="7" t="str">
        <f t="shared" ca="1" si="2"/>
        <v/>
      </c>
    </row>
    <row r="77" spans="1:21" x14ac:dyDescent="0.3">
      <c r="A77" s="1" t="str">
        <f t="shared" si="57"/>
        <v>LP_AtkBetter_01</v>
      </c>
      <c r="B77" s="1" t="s">
        <v>257</v>
      </c>
      <c r="C77" s="1" t="str">
        <f>IF(ISERROR(VLOOKUP(B77,AffectorValueTable!$A:$A,1,0)),"어펙터밸류없음","")</f>
        <v/>
      </c>
      <c r="D77" s="1">
        <v>1</v>
      </c>
      <c r="E77" s="1" t="str">
        <f>VLOOKUP($B77,AffectorValueTable!$1:$1048576,MATCH(AffectorValueTable!$B$1,AffectorValueTable!$1:$1,0),0)</f>
        <v>ChangeActorStatus</v>
      </c>
      <c r="H77" s="1" t="str">
        <f>IF(ISBLANK(G77),"",
IF(ISERROR(FIND(",",G77)),
  IF(ISERROR(VLOOKUP(G77,ConditionValueTable!$A:$A,1,0)),"컨디션밸류없음",
  ""),
IF(ISERROR(FIND(",",G77,FIND(",",G77)+1)),
  IF(OR(ISERROR(VLOOKUP(LEFT(G77,FIND(",",G77)-1),ConditionValueTable!$A:$A,1,0)),ISERROR(VLOOKUP(TRIM(MID(G77,FIND(",",G77)+1,999)),ConditionValueTable!$A:$A,1,0))),"컨디션밸류없음",
  ""),
IF(ISERROR(FIND(",",G77,FIND(",",G77,FIND(",",G77)+1)+1)),
  IF(OR(ISERROR(VLOOKUP(LEFT(G77,FIND(",",G77)-1),ConditionValueTable!$A:$A,1,0)),ISERROR(VLOOKUP(TRIM(MID(G77,FIND(",",G77)+1,FIND(",",G77,FIND(",",G77)+1)-FIND(",",G77)-1)),ConditionValueTable!$A:$A,1,0)),ISERROR(VLOOKUP(TRIM(MID(G77,FIND(",",G77,FIND(",",G77)+1)+1,999)),ConditionValueTable!$A:$A,1,0))),"컨디션밸류없음",
  ""),
IF(ISERROR(FIND(",",G77,FIND(",",G77,FIND(",",G77,FIND(",",G77)+1)+1)+1)),
  IF(OR(ISERROR(VLOOKUP(LEFT(G77,FIND(",",G77)-1),ConditionValueTable!$A:$A,1,0)),ISERROR(VLOOKUP(TRIM(MID(G77,FIND(",",G77)+1,FIND(",",G77,FIND(",",G77)+1)-FIND(",",G77)-1)),ConditionValueTable!$A:$A,1,0)),ISERROR(VLOOKUP(TRIM(MID(G77,FIND(",",G77,FIND(",",G77)+1)+1,FIND(",",G77,FIND(",",G77,FIND(",",G77)+1)+1)-FIND(",",G77,FIND(",",G77)+1)-1)),ConditionValueTable!$A:$A,1,0)),ISERROR(VLOOKUP(TRIM(MID(G77,FIND(",",G77,FIND(",",G77,FIND(",",G77)+1)+1)+1,999)),ConditionValueTable!$A:$A,1,0))),"컨디션밸류없음",
  ""),
)))))</f>
        <v/>
      </c>
      <c r="I77" s="1">
        <v>-1</v>
      </c>
      <c r="J77" s="1">
        <v>0.25</v>
      </c>
      <c r="M77" s="1" t="s">
        <v>164</v>
      </c>
      <c r="O77" s="7">
        <f t="shared" ca="1" si="58"/>
        <v>19</v>
      </c>
      <c r="S77" s="7" t="str">
        <f t="shared" ca="1" si="2"/>
        <v/>
      </c>
    </row>
    <row r="78" spans="1:21" x14ac:dyDescent="0.3">
      <c r="A78" s="1" t="str">
        <f t="shared" si="57"/>
        <v>LP_AtkBetter_02</v>
      </c>
      <c r="B78" s="1" t="s">
        <v>257</v>
      </c>
      <c r="C78" s="1" t="str">
        <f>IF(ISERROR(VLOOKUP(B78,AffectorValueTable!$A:$A,1,0)),"어펙터밸류없음","")</f>
        <v/>
      </c>
      <c r="D78" s="1">
        <v>2</v>
      </c>
      <c r="E78" s="1" t="str">
        <f>VLOOKUP($B78,AffectorValueTable!$1:$1048576,MATCH(AffectorValueTable!$B$1,AffectorValueTable!$1:$1,0),0)</f>
        <v>ChangeActorStatus</v>
      </c>
      <c r="H78" s="1" t="str">
        <f>IF(ISBLANK(G78),"",
IF(ISERROR(FIND(",",G78)),
  IF(ISERROR(VLOOKUP(G78,ConditionValueTable!$A:$A,1,0)),"컨디션밸류없음",
  ""),
IF(ISERROR(FIND(",",G78,FIND(",",G78)+1)),
  IF(OR(ISERROR(VLOOKUP(LEFT(G78,FIND(",",G78)-1),ConditionValueTable!$A:$A,1,0)),ISERROR(VLOOKUP(TRIM(MID(G78,FIND(",",G78)+1,999)),ConditionValueTable!$A:$A,1,0))),"컨디션밸류없음",
  ""),
IF(ISERROR(FIND(",",G78,FIND(",",G78,FIND(",",G78)+1)+1)),
  IF(OR(ISERROR(VLOOKUP(LEFT(G78,FIND(",",G78)-1),ConditionValueTable!$A:$A,1,0)),ISERROR(VLOOKUP(TRIM(MID(G78,FIND(",",G78)+1,FIND(",",G78,FIND(",",G78)+1)-FIND(",",G78)-1)),ConditionValueTable!$A:$A,1,0)),ISERROR(VLOOKUP(TRIM(MID(G78,FIND(",",G78,FIND(",",G78)+1)+1,999)),ConditionValueTable!$A:$A,1,0))),"컨디션밸류없음",
  ""),
IF(ISERROR(FIND(",",G78,FIND(",",G78,FIND(",",G78,FIND(",",G78)+1)+1)+1)),
  IF(OR(ISERROR(VLOOKUP(LEFT(G78,FIND(",",G78)-1),ConditionValueTable!$A:$A,1,0)),ISERROR(VLOOKUP(TRIM(MID(G78,FIND(",",G78)+1,FIND(",",G78,FIND(",",G78)+1)-FIND(",",G78)-1)),ConditionValueTable!$A:$A,1,0)),ISERROR(VLOOKUP(TRIM(MID(G78,FIND(",",G78,FIND(",",G78)+1)+1,FIND(",",G78,FIND(",",G78,FIND(",",G78)+1)+1)-FIND(",",G78,FIND(",",G78)+1)-1)),ConditionValueTable!$A:$A,1,0)),ISERROR(VLOOKUP(TRIM(MID(G78,FIND(",",G78,FIND(",",G78,FIND(",",G78)+1)+1)+1,999)),ConditionValueTable!$A:$A,1,0))),"컨디션밸류없음",
  ""),
)))))</f>
        <v/>
      </c>
      <c r="I78" s="1">
        <v>-1</v>
      </c>
      <c r="J78" s="1">
        <v>0.52500000000000002</v>
      </c>
      <c r="M78" s="1" t="s">
        <v>164</v>
      </c>
      <c r="O78" s="7">
        <f t="shared" ca="1" si="58"/>
        <v>19</v>
      </c>
      <c r="S78" s="7" t="str">
        <f t="shared" ca="1" si="2"/>
        <v/>
      </c>
    </row>
    <row r="79" spans="1:21" x14ac:dyDescent="0.3">
      <c r="A79" s="1" t="str">
        <f t="shared" ref="A79:A99" si="59">B79&amp;"_"&amp;TEXT(D79,"00")</f>
        <v>LP_AtkBetter_03</v>
      </c>
      <c r="B79" s="1" t="s">
        <v>257</v>
      </c>
      <c r="C79" s="1" t="str">
        <f>IF(ISERROR(VLOOKUP(B79,AffectorValueTable!$A:$A,1,0)),"어펙터밸류없음","")</f>
        <v/>
      </c>
      <c r="D79" s="1">
        <v>3</v>
      </c>
      <c r="E79" s="1" t="str">
        <f>VLOOKUP($B79,AffectorValueTable!$1:$1048576,MATCH(AffectorValueTable!$B$1,AffectorValueTable!$1:$1,0),0)</f>
        <v>ChangeActorStatus</v>
      </c>
      <c r="H79" s="1" t="str">
        <f>IF(ISBLANK(G79),"",
IF(ISERROR(FIND(",",G79)),
  IF(ISERROR(VLOOKUP(G79,ConditionValueTable!$A:$A,1,0)),"컨디션밸류없음",
  ""),
IF(ISERROR(FIND(",",G79,FIND(",",G79)+1)),
  IF(OR(ISERROR(VLOOKUP(LEFT(G79,FIND(",",G79)-1),ConditionValueTable!$A:$A,1,0)),ISERROR(VLOOKUP(TRIM(MID(G79,FIND(",",G79)+1,999)),ConditionValueTable!$A:$A,1,0))),"컨디션밸류없음",
  ""),
IF(ISERROR(FIND(",",G79,FIND(",",G79,FIND(",",G79)+1)+1)),
  IF(OR(ISERROR(VLOOKUP(LEFT(G79,FIND(",",G79)-1),ConditionValueTable!$A:$A,1,0)),ISERROR(VLOOKUP(TRIM(MID(G79,FIND(",",G79)+1,FIND(",",G79,FIND(",",G79)+1)-FIND(",",G79)-1)),ConditionValueTable!$A:$A,1,0)),ISERROR(VLOOKUP(TRIM(MID(G79,FIND(",",G79,FIND(",",G79)+1)+1,999)),ConditionValueTable!$A:$A,1,0))),"컨디션밸류없음",
  ""),
IF(ISERROR(FIND(",",G79,FIND(",",G79,FIND(",",G79,FIND(",",G79)+1)+1)+1)),
  IF(OR(ISERROR(VLOOKUP(LEFT(G79,FIND(",",G79)-1),ConditionValueTable!$A:$A,1,0)),ISERROR(VLOOKUP(TRIM(MID(G79,FIND(",",G79)+1,FIND(",",G79,FIND(",",G79)+1)-FIND(",",G79)-1)),ConditionValueTable!$A:$A,1,0)),ISERROR(VLOOKUP(TRIM(MID(G79,FIND(",",G79,FIND(",",G79)+1)+1,FIND(",",G79,FIND(",",G79,FIND(",",G79)+1)+1)-FIND(",",G79,FIND(",",G79)+1)-1)),ConditionValueTable!$A:$A,1,0)),ISERROR(VLOOKUP(TRIM(MID(G79,FIND(",",G79,FIND(",",G79,FIND(",",G79)+1)+1)+1,999)),ConditionValueTable!$A:$A,1,0))),"컨디션밸류없음",
  ""),
)))))</f>
        <v/>
      </c>
      <c r="I79" s="1">
        <v>-1</v>
      </c>
      <c r="J79" s="1">
        <v>0.82500000000000007</v>
      </c>
      <c r="M79" s="1" t="s">
        <v>164</v>
      </c>
      <c r="O79" s="7">
        <f t="shared" ca="1" si="58"/>
        <v>19</v>
      </c>
      <c r="S79" s="7" t="str">
        <f t="shared" ca="1" si="2"/>
        <v/>
      </c>
    </row>
    <row r="80" spans="1:21" x14ac:dyDescent="0.3">
      <c r="A80" s="1" t="str">
        <f t="shared" si="59"/>
        <v>LP_AtkBetter_04</v>
      </c>
      <c r="B80" s="1" t="s">
        <v>257</v>
      </c>
      <c r="C80" s="1" t="str">
        <f>IF(ISERROR(VLOOKUP(B80,AffectorValueTable!$A:$A,1,0)),"어펙터밸류없음","")</f>
        <v/>
      </c>
      <c r="D80" s="1">
        <v>4</v>
      </c>
      <c r="E80" s="1" t="str">
        <f>VLOOKUP($B80,AffectorValueTable!$1:$1048576,MATCH(AffectorValueTable!$B$1,AffectorValueTable!$1:$1,0),0)</f>
        <v>ChangeActorStatus</v>
      </c>
      <c r="H80" s="1" t="str">
        <f>IF(ISBLANK(G80),"",
IF(ISERROR(FIND(",",G80)),
  IF(ISERROR(VLOOKUP(G80,ConditionValueTable!$A:$A,1,0)),"컨디션밸류없음",
  ""),
IF(ISERROR(FIND(",",G80,FIND(",",G80)+1)),
  IF(OR(ISERROR(VLOOKUP(LEFT(G80,FIND(",",G80)-1),ConditionValueTable!$A:$A,1,0)),ISERROR(VLOOKUP(TRIM(MID(G80,FIND(",",G80)+1,999)),ConditionValueTable!$A:$A,1,0))),"컨디션밸류없음",
  ""),
IF(ISERROR(FIND(",",G80,FIND(",",G80,FIND(",",G80)+1)+1)),
  IF(OR(ISERROR(VLOOKUP(LEFT(G80,FIND(",",G80)-1),ConditionValueTable!$A:$A,1,0)),ISERROR(VLOOKUP(TRIM(MID(G80,FIND(",",G80)+1,FIND(",",G80,FIND(",",G80)+1)-FIND(",",G80)-1)),ConditionValueTable!$A:$A,1,0)),ISERROR(VLOOKUP(TRIM(MID(G80,FIND(",",G80,FIND(",",G80)+1)+1,999)),ConditionValueTable!$A:$A,1,0))),"컨디션밸류없음",
  ""),
IF(ISERROR(FIND(",",G80,FIND(",",G80,FIND(",",G80,FIND(",",G80)+1)+1)+1)),
  IF(OR(ISERROR(VLOOKUP(LEFT(G80,FIND(",",G80)-1),ConditionValueTable!$A:$A,1,0)),ISERROR(VLOOKUP(TRIM(MID(G80,FIND(",",G80)+1,FIND(",",G80,FIND(",",G80)+1)-FIND(",",G80)-1)),ConditionValueTable!$A:$A,1,0)),ISERROR(VLOOKUP(TRIM(MID(G80,FIND(",",G80,FIND(",",G80)+1)+1,FIND(",",G80,FIND(",",G80,FIND(",",G80)+1)+1)-FIND(",",G80,FIND(",",G80)+1)-1)),ConditionValueTable!$A:$A,1,0)),ISERROR(VLOOKUP(TRIM(MID(G80,FIND(",",G80,FIND(",",G80,FIND(",",G80)+1)+1)+1,999)),ConditionValueTable!$A:$A,1,0))),"컨디션밸류없음",
  ""),
)))))</f>
        <v/>
      </c>
      <c r="I80" s="1">
        <v>-1</v>
      </c>
      <c r="J80" s="1">
        <v>1.1499999999999999</v>
      </c>
      <c r="M80" s="1" t="s">
        <v>164</v>
      </c>
      <c r="O80" s="7">
        <f t="shared" ca="1" si="58"/>
        <v>19</v>
      </c>
      <c r="S80" s="7" t="str">
        <f t="shared" ca="1" si="2"/>
        <v/>
      </c>
    </row>
    <row r="81" spans="1:19" x14ac:dyDescent="0.3">
      <c r="A81" s="1" t="str">
        <f t="shared" si="59"/>
        <v>LP_AtkBetter_05</v>
      </c>
      <c r="B81" s="1" t="s">
        <v>257</v>
      </c>
      <c r="C81" s="1" t="str">
        <f>IF(ISERROR(VLOOKUP(B81,AffectorValueTable!$A:$A,1,0)),"어펙터밸류없음","")</f>
        <v/>
      </c>
      <c r="D81" s="1">
        <v>5</v>
      </c>
      <c r="E81" s="1" t="str">
        <f>VLOOKUP($B81,AffectorValueTable!$1:$1048576,MATCH(AffectorValueTable!$B$1,AffectorValueTable!$1:$1,0),0)</f>
        <v>ChangeActorStatus</v>
      </c>
      <c r="H81" s="1" t="str">
        <f>IF(ISBLANK(G81),"",
IF(ISERROR(FIND(",",G81)),
  IF(ISERROR(VLOOKUP(G81,ConditionValueTable!$A:$A,1,0)),"컨디션밸류없음",
  ""),
IF(ISERROR(FIND(",",G81,FIND(",",G81)+1)),
  IF(OR(ISERROR(VLOOKUP(LEFT(G81,FIND(",",G81)-1),ConditionValueTable!$A:$A,1,0)),ISERROR(VLOOKUP(TRIM(MID(G81,FIND(",",G81)+1,999)),ConditionValueTable!$A:$A,1,0))),"컨디션밸류없음",
  ""),
IF(ISERROR(FIND(",",G81,FIND(",",G81,FIND(",",G81)+1)+1)),
  IF(OR(ISERROR(VLOOKUP(LEFT(G81,FIND(",",G81)-1),ConditionValueTable!$A:$A,1,0)),ISERROR(VLOOKUP(TRIM(MID(G81,FIND(",",G81)+1,FIND(",",G81,FIND(",",G81)+1)-FIND(",",G81)-1)),ConditionValueTable!$A:$A,1,0)),ISERROR(VLOOKUP(TRIM(MID(G81,FIND(",",G81,FIND(",",G81)+1)+1,999)),ConditionValueTable!$A:$A,1,0))),"컨디션밸류없음",
  ""),
IF(ISERROR(FIND(",",G81,FIND(",",G81,FIND(",",G81,FIND(",",G81)+1)+1)+1)),
  IF(OR(ISERROR(VLOOKUP(LEFT(G81,FIND(",",G81)-1),ConditionValueTable!$A:$A,1,0)),ISERROR(VLOOKUP(TRIM(MID(G81,FIND(",",G81)+1,FIND(",",G81,FIND(",",G81)+1)-FIND(",",G81)-1)),ConditionValueTable!$A:$A,1,0)),ISERROR(VLOOKUP(TRIM(MID(G81,FIND(",",G81,FIND(",",G81)+1)+1,FIND(",",G81,FIND(",",G81,FIND(",",G81)+1)+1)-FIND(",",G81,FIND(",",G81)+1)-1)),ConditionValueTable!$A:$A,1,0)),ISERROR(VLOOKUP(TRIM(MID(G81,FIND(",",G81,FIND(",",G81,FIND(",",G81)+1)+1)+1,999)),ConditionValueTable!$A:$A,1,0))),"컨디션밸류없음",
  ""),
)))))</f>
        <v/>
      </c>
      <c r="I81" s="1">
        <v>-1</v>
      </c>
      <c r="J81" s="1">
        <v>1.5</v>
      </c>
      <c r="M81" s="1" t="s">
        <v>164</v>
      </c>
      <c r="O81" s="7">
        <f t="shared" ca="1" si="58"/>
        <v>19</v>
      </c>
      <c r="S81" s="7" t="str">
        <f t="shared" ca="1" si="2"/>
        <v/>
      </c>
    </row>
    <row r="82" spans="1:19" x14ac:dyDescent="0.3">
      <c r="A82" s="1" t="str">
        <f t="shared" si="59"/>
        <v>LP_AtkBetter_06</v>
      </c>
      <c r="B82" s="1" t="s">
        <v>257</v>
      </c>
      <c r="C82" s="1" t="str">
        <f>IF(ISERROR(VLOOKUP(B82,AffectorValueTable!$A:$A,1,0)),"어펙터밸류없음","")</f>
        <v/>
      </c>
      <c r="D82" s="1">
        <v>6</v>
      </c>
      <c r="E82" s="1" t="str">
        <f>VLOOKUP($B82,AffectorValueTable!$1:$1048576,MATCH(AffectorValueTable!$B$1,AffectorValueTable!$1:$1,0),0)</f>
        <v>ChangeActorStatus</v>
      </c>
      <c r="H82" s="1" t="str">
        <f>IF(ISBLANK(G82),"",
IF(ISERROR(FIND(",",G82)),
  IF(ISERROR(VLOOKUP(G82,ConditionValueTable!$A:$A,1,0)),"컨디션밸류없음",
  ""),
IF(ISERROR(FIND(",",G82,FIND(",",G82)+1)),
  IF(OR(ISERROR(VLOOKUP(LEFT(G82,FIND(",",G82)-1),ConditionValueTable!$A:$A,1,0)),ISERROR(VLOOKUP(TRIM(MID(G82,FIND(",",G82)+1,999)),ConditionValueTable!$A:$A,1,0))),"컨디션밸류없음",
  ""),
IF(ISERROR(FIND(",",G82,FIND(",",G82,FIND(",",G82)+1)+1)),
  IF(OR(ISERROR(VLOOKUP(LEFT(G82,FIND(",",G82)-1),ConditionValueTable!$A:$A,1,0)),ISERROR(VLOOKUP(TRIM(MID(G82,FIND(",",G82)+1,FIND(",",G82,FIND(",",G82)+1)-FIND(",",G82)-1)),ConditionValueTable!$A:$A,1,0)),ISERROR(VLOOKUP(TRIM(MID(G82,FIND(",",G82,FIND(",",G82)+1)+1,999)),ConditionValueTable!$A:$A,1,0))),"컨디션밸류없음",
  ""),
IF(ISERROR(FIND(",",G82,FIND(",",G82,FIND(",",G82,FIND(",",G82)+1)+1)+1)),
  IF(OR(ISERROR(VLOOKUP(LEFT(G82,FIND(",",G82)-1),ConditionValueTable!$A:$A,1,0)),ISERROR(VLOOKUP(TRIM(MID(G82,FIND(",",G82)+1,FIND(",",G82,FIND(",",G82)+1)-FIND(",",G82)-1)),ConditionValueTable!$A:$A,1,0)),ISERROR(VLOOKUP(TRIM(MID(G82,FIND(",",G82,FIND(",",G82)+1)+1,FIND(",",G82,FIND(",",G82,FIND(",",G82)+1)+1)-FIND(",",G82,FIND(",",G82)+1)-1)),ConditionValueTable!$A:$A,1,0)),ISERROR(VLOOKUP(TRIM(MID(G82,FIND(",",G82,FIND(",",G82,FIND(",",G82)+1)+1)+1,999)),ConditionValueTable!$A:$A,1,0))),"컨디션밸류없음",
  ""),
)))))</f>
        <v/>
      </c>
      <c r="I82" s="1">
        <v>-1</v>
      </c>
      <c r="J82" s="1">
        <v>1.875</v>
      </c>
      <c r="M82" s="1" t="s">
        <v>164</v>
      </c>
      <c r="O82" s="7">
        <f t="shared" ca="1" si="58"/>
        <v>19</v>
      </c>
      <c r="S82" s="7" t="str">
        <f t="shared" ca="1" si="2"/>
        <v/>
      </c>
    </row>
    <row r="83" spans="1:19" x14ac:dyDescent="0.3">
      <c r="A83" s="1" t="str">
        <f t="shared" si="59"/>
        <v>LP_AtkBetter_07</v>
      </c>
      <c r="B83" s="1" t="s">
        <v>257</v>
      </c>
      <c r="C83" s="1" t="str">
        <f>IF(ISERROR(VLOOKUP(B83,AffectorValueTable!$A:$A,1,0)),"어펙터밸류없음","")</f>
        <v/>
      </c>
      <c r="D83" s="1">
        <v>7</v>
      </c>
      <c r="E83" s="1" t="str">
        <f>VLOOKUP($B83,AffectorValueTable!$1:$1048576,MATCH(AffectorValueTable!$B$1,AffectorValueTable!$1:$1,0),0)</f>
        <v>ChangeActorStatus</v>
      </c>
      <c r="H83" s="1" t="str">
        <f>IF(ISBLANK(G83),"",
IF(ISERROR(FIND(",",G83)),
  IF(ISERROR(VLOOKUP(G83,ConditionValueTable!$A:$A,1,0)),"컨디션밸류없음",
  ""),
IF(ISERROR(FIND(",",G83,FIND(",",G83)+1)),
  IF(OR(ISERROR(VLOOKUP(LEFT(G83,FIND(",",G83)-1),ConditionValueTable!$A:$A,1,0)),ISERROR(VLOOKUP(TRIM(MID(G83,FIND(",",G83)+1,999)),ConditionValueTable!$A:$A,1,0))),"컨디션밸류없음",
  ""),
IF(ISERROR(FIND(",",G83,FIND(",",G83,FIND(",",G83)+1)+1)),
  IF(OR(ISERROR(VLOOKUP(LEFT(G83,FIND(",",G83)-1),ConditionValueTable!$A:$A,1,0)),ISERROR(VLOOKUP(TRIM(MID(G83,FIND(",",G83)+1,FIND(",",G83,FIND(",",G83)+1)-FIND(",",G83)-1)),ConditionValueTable!$A:$A,1,0)),ISERROR(VLOOKUP(TRIM(MID(G83,FIND(",",G83,FIND(",",G83)+1)+1,999)),ConditionValueTable!$A:$A,1,0))),"컨디션밸류없음",
  ""),
IF(ISERROR(FIND(",",G83,FIND(",",G83,FIND(",",G83,FIND(",",G83)+1)+1)+1)),
  IF(OR(ISERROR(VLOOKUP(LEFT(G83,FIND(",",G83)-1),ConditionValueTable!$A:$A,1,0)),ISERROR(VLOOKUP(TRIM(MID(G83,FIND(",",G83)+1,FIND(",",G83,FIND(",",G83)+1)-FIND(",",G83)-1)),ConditionValueTable!$A:$A,1,0)),ISERROR(VLOOKUP(TRIM(MID(G83,FIND(",",G83,FIND(",",G83)+1)+1,FIND(",",G83,FIND(",",G83,FIND(",",G83)+1)+1)-FIND(",",G83,FIND(",",G83)+1)-1)),ConditionValueTable!$A:$A,1,0)),ISERROR(VLOOKUP(TRIM(MID(G83,FIND(",",G83,FIND(",",G83,FIND(",",G83)+1)+1)+1,999)),ConditionValueTable!$A:$A,1,0))),"컨디션밸류없음",
  ""),
)))))</f>
        <v/>
      </c>
      <c r="I83" s="1">
        <v>-1</v>
      </c>
      <c r="J83" s="1">
        <v>2.2749999999999999</v>
      </c>
      <c r="M83" s="1" t="s">
        <v>164</v>
      </c>
      <c r="O83" s="7">
        <f t="shared" ca="1" si="58"/>
        <v>19</v>
      </c>
      <c r="S83" s="7" t="str">
        <f t="shared" ca="1" si="2"/>
        <v/>
      </c>
    </row>
    <row r="84" spans="1:19" x14ac:dyDescent="0.3">
      <c r="A84" s="1" t="str">
        <f t="shared" si="59"/>
        <v>LP_AtkBetter_08</v>
      </c>
      <c r="B84" s="1" t="s">
        <v>257</v>
      </c>
      <c r="C84" s="1" t="str">
        <f>IF(ISERROR(VLOOKUP(B84,AffectorValueTable!$A:$A,1,0)),"어펙터밸류없음","")</f>
        <v/>
      </c>
      <c r="D84" s="1">
        <v>8</v>
      </c>
      <c r="E84" s="1" t="str">
        <f>VLOOKUP($B84,AffectorValueTable!$1:$1048576,MATCH(AffectorValueTable!$B$1,AffectorValueTable!$1:$1,0),0)</f>
        <v>ChangeActorStatus</v>
      </c>
      <c r="H84" s="1" t="str">
        <f>IF(ISBLANK(G84),"",
IF(ISERROR(FIND(",",G84)),
  IF(ISERROR(VLOOKUP(G84,ConditionValueTable!$A:$A,1,0)),"컨디션밸류없음",
  ""),
IF(ISERROR(FIND(",",G84,FIND(",",G84)+1)),
  IF(OR(ISERROR(VLOOKUP(LEFT(G84,FIND(",",G84)-1),ConditionValueTable!$A:$A,1,0)),ISERROR(VLOOKUP(TRIM(MID(G84,FIND(",",G84)+1,999)),ConditionValueTable!$A:$A,1,0))),"컨디션밸류없음",
  ""),
IF(ISERROR(FIND(",",G84,FIND(",",G84,FIND(",",G84)+1)+1)),
  IF(OR(ISERROR(VLOOKUP(LEFT(G84,FIND(",",G84)-1),ConditionValueTable!$A:$A,1,0)),ISERROR(VLOOKUP(TRIM(MID(G84,FIND(",",G84)+1,FIND(",",G84,FIND(",",G84)+1)-FIND(",",G84)-1)),ConditionValueTable!$A:$A,1,0)),ISERROR(VLOOKUP(TRIM(MID(G84,FIND(",",G84,FIND(",",G84)+1)+1,999)),ConditionValueTable!$A:$A,1,0))),"컨디션밸류없음",
  ""),
IF(ISERROR(FIND(",",G84,FIND(",",G84,FIND(",",G84,FIND(",",G84)+1)+1)+1)),
  IF(OR(ISERROR(VLOOKUP(LEFT(G84,FIND(",",G84)-1),ConditionValueTable!$A:$A,1,0)),ISERROR(VLOOKUP(TRIM(MID(G84,FIND(",",G84)+1,FIND(",",G84,FIND(",",G84)+1)-FIND(",",G84)-1)),ConditionValueTable!$A:$A,1,0)),ISERROR(VLOOKUP(TRIM(MID(G84,FIND(",",G84,FIND(",",G84)+1)+1,FIND(",",G84,FIND(",",G84,FIND(",",G84)+1)+1)-FIND(",",G84,FIND(",",G84)+1)-1)),ConditionValueTable!$A:$A,1,0)),ISERROR(VLOOKUP(TRIM(MID(G84,FIND(",",G84,FIND(",",G84,FIND(",",G84)+1)+1)+1,999)),ConditionValueTable!$A:$A,1,0))),"컨디션밸류없음",
  ""),
)))))</f>
        <v/>
      </c>
      <c r="I84" s="1">
        <v>-1</v>
      </c>
      <c r="J84" s="1">
        <v>2.7</v>
      </c>
      <c r="M84" s="1" t="s">
        <v>164</v>
      </c>
      <c r="O84" s="7">
        <f t="shared" ca="1" si="58"/>
        <v>19</v>
      </c>
      <c r="S84" s="7" t="str">
        <f t="shared" ca="1" si="2"/>
        <v/>
      </c>
    </row>
    <row r="85" spans="1:19" x14ac:dyDescent="0.3">
      <c r="A85" s="1" t="str">
        <f t="shared" si="59"/>
        <v>LP_AtkBetter_09</v>
      </c>
      <c r="B85" s="1" t="s">
        <v>257</v>
      </c>
      <c r="C85" s="1" t="str">
        <f>IF(ISERROR(VLOOKUP(B85,AffectorValueTable!$A:$A,1,0)),"어펙터밸류없음","")</f>
        <v/>
      </c>
      <c r="D85" s="1">
        <v>9</v>
      </c>
      <c r="E85" s="1" t="str">
        <f>VLOOKUP($B85,AffectorValueTable!$1:$1048576,MATCH(AffectorValueTable!$B$1,AffectorValueTable!$1:$1,0),0)</f>
        <v>ChangeActorStatus</v>
      </c>
      <c r="H85" s="1" t="str">
        <f>IF(ISBLANK(G85),"",
IF(ISERROR(FIND(",",G85)),
  IF(ISERROR(VLOOKUP(G85,ConditionValueTable!$A:$A,1,0)),"컨디션밸류없음",
  ""),
IF(ISERROR(FIND(",",G85,FIND(",",G85)+1)),
  IF(OR(ISERROR(VLOOKUP(LEFT(G85,FIND(",",G85)-1),ConditionValueTable!$A:$A,1,0)),ISERROR(VLOOKUP(TRIM(MID(G85,FIND(",",G85)+1,999)),ConditionValueTable!$A:$A,1,0))),"컨디션밸류없음",
  ""),
IF(ISERROR(FIND(",",G85,FIND(",",G85,FIND(",",G85)+1)+1)),
  IF(OR(ISERROR(VLOOKUP(LEFT(G85,FIND(",",G85)-1),ConditionValueTable!$A:$A,1,0)),ISERROR(VLOOKUP(TRIM(MID(G85,FIND(",",G85)+1,FIND(",",G85,FIND(",",G85)+1)-FIND(",",G85)-1)),ConditionValueTable!$A:$A,1,0)),ISERROR(VLOOKUP(TRIM(MID(G85,FIND(",",G85,FIND(",",G85)+1)+1,999)),ConditionValueTable!$A:$A,1,0))),"컨디션밸류없음",
  ""),
IF(ISERROR(FIND(",",G85,FIND(",",G85,FIND(",",G85,FIND(",",G85)+1)+1)+1)),
  IF(OR(ISERROR(VLOOKUP(LEFT(G85,FIND(",",G85)-1),ConditionValueTable!$A:$A,1,0)),ISERROR(VLOOKUP(TRIM(MID(G85,FIND(",",G85)+1,FIND(",",G85,FIND(",",G85)+1)-FIND(",",G85)-1)),ConditionValueTable!$A:$A,1,0)),ISERROR(VLOOKUP(TRIM(MID(G85,FIND(",",G85,FIND(",",G85)+1)+1,FIND(",",G85,FIND(",",G85,FIND(",",G85)+1)+1)-FIND(",",G85,FIND(",",G85)+1)-1)),ConditionValueTable!$A:$A,1,0)),ISERROR(VLOOKUP(TRIM(MID(G85,FIND(",",G85,FIND(",",G85,FIND(",",G85)+1)+1)+1,999)),ConditionValueTable!$A:$A,1,0))),"컨디션밸류없음",
  ""),
)))))</f>
        <v/>
      </c>
      <c r="I85" s="1">
        <v>-1</v>
      </c>
      <c r="J85" s="1">
        <v>3.15</v>
      </c>
      <c r="M85" s="1" t="s">
        <v>164</v>
      </c>
      <c r="O85" s="7">
        <f t="shared" ca="1" si="58"/>
        <v>19</v>
      </c>
      <c r="S85" s="7" t="str">
        <f t="shared" ca="1" si="2"/>
        <v/>
      </c>
    </row>
    <row r="86" spans="1:19" x14ac:dyDescent="0.3">
      <c r="A86" s="1" t="str">
        <f t="shared" si="59"/>
        <v>LP_AtkBest_01</v>
      </c>
      <c r="B86" s="1" t="s">
        <v>258</v>
      </c>
      <c r="C86" s="1" t="str">
        <f>IF(ISERROR(VLOOKUP(B86,AffectorValueTable!$A:$A,1,0)),"어펙터밸류없음","")</f>
        <v/>
      </c>
      <c r="D86" s="1">
        <v>1</v>
      </c>
      <c r="E86" s="1" t="str">
        <f>VLOOKUP($B86,AffectorValueTable!$1:$1048576,MATCH(AffectorValueTable!$B$1,AffectorValueTable!$1:$1,0),0)</f>
        <v>ChangeActorStatus</v>
      </c>
      <c r="H86" s="1" t="str">
        <f>IF(ISBLANK(G86),"",
IF(ISERROR(FIND(",",G86)),
  IF(ISERROR(VLOOKUP(G86,ConditionValueTable!$A:$A,1,0)),"컨디션밸류없음",
  ""),
IF(ISERROR(FIND(",",G86,FIND(",",G86)+1)),
  IF(OR(ISERROR(VLOOKUP(LEFT(G86,FIND(",",G86)-1),ConditionValueTable!$A:$A,1,0)),ISERROR(VLOOKUP(TRIM(MID(G86,FIND(",",G86)+1,999)),ConditionValueTable!$A:$A,1,0))),"컨디션밸류없음",
  ""),
IF(ISERROR(FIND(",",G86,FIND(",",G86,FIND(",",G86)+1)+1)),
  IF(OR(ISERROR(VLOOKUP(LEFT(G86,FIND(",",G86)-1),ConditionValueTable!$A:$A,1,0)),ISERROR(VLOOKUP(TRIM(MID(G86,FIND(",",G86)+1,FIND(",",G86,FIND(",",G86)+1)-FIND(",",G86)-1)),ConditionValueTable!$A:$A,1,0)),ISERROR(VLOOKUP(TRIM(MID(G86,FIND(",",G86,FIND(",",G86)+1)+1,999)),ConditionValueTable!$A:$A,1,0))),"컨디션밸류없음",
  ""),
IF(ISERROR(FIND(",",G86,FIND(",",G86,FIND(",",G86,FIND(",",G86)+1)+1)+1)),
  IF(OR(ISERROR(VLOOKUP(LEFT(G86,FIND(",",G86)-1),ConditionValueTable!$A:$A,1,0)),ISERROR(VLOOKUP(TRIM(MID(G86,FIND(",",G86)+1,FIND(",",G86,FIND(",",G86)+1)-FIND(",",G86)-1)),ConditionValueTable!$A:$A,1,0)),ISERROR(VLOOKUP(TRIM(MID(G86,FIND(",",G86,FIND(",",G86)+1)+1,FIND(",",G86,FIND(",",G86,FIND(",",G86)+1)+1)-FIND(",",G86,FIND(",",G86)+1)-1)),ConditionValueTable!$A:$A,1,0)),ISERROR(VLOOKUP(TRIM(MID(G86,FIND(",",G86,FIND(",",G86,FIND(",",G86)+1)+1)+1,999)),ConditionValueTable!$A:$A,1,0))),"컨디션밸류없음",
  ""),
)))))</f>
        <v/>
      </c>
      <c r="I86" s="1">
        <v>-1</v>
      </c>
      <c r="J86" s="1">
        <v>0.45</v>
      </c>
      <c r="M86" s="1" t="s">
        <v>164</v>
      </c>
      <c r="O86" s="7">
        <f t="shared" ca="1" si="58"/>
        <v>19</v>
      </c>
      <c r="S86" s="7" t="str">
        <f t="shared" ca="1" si="2"/>
        <v/>
      </c>
    </row>
    <row r="87" spans="1:19" x14ac:dyDescent="0.3">
      <c r="A87" s="1" t="str">
        <f t="shared" ref="A87:A88" si="60">B87&amp;"_"&amp;TEXT(D87,"00")</f>
        <v>LP_AtkBest_02</v>
      </c>
      <c r="B87" s="1" t="s">
        <v>258</v>
      </c>
      <c r="C87" s="1" t="str">
        <f>IF(ISERROR(VLOOKUP(B87,AffectorValueTable!$A:$A,1,0)),"어펙터밸류없음","")</f>
        <v/>
      </c>
      <c r="D87" s="1">
        <v>2</v>
      </c>
      <c r="E87" s="1" t="str">
        <f>VLOOKUP($B87,AffectorValueTable!$1:$1048576,MATCH(AffectorValueTable!$B$1,AffectorValueTable!$1:$1,0),0)</f>
        <v>ChangeActorStatus</v>
      </c>
      <c r="H87" s="1" t="str">
        <f>IF(ISBLANK(G87),"",
IF(ISERROR(FIND(",",G87)),
  IF(ISERROR(VLOOKUP(G87,ConditionValueTable!$A:$A,1,0)),"컨디션밸류없음",
  ""),
IF(ISERROR(FIND(",",G87,FIND(",",G87)+1)),
  IF(OR(ISERROR(VLOOKUP(LEFT(G87,FIND(",",G87)-1),ConditionValueTable!$A:$A,1,0)),ISERROR(VLOOKUP(TRIM(MID(G87,FIND(",",G87)+1,999)),ConditionValueTable!$A:$A,1,0))),"컨디션밸류없음",
  ""),
IF(ISERROR(FIND(",",G87,FIND(",",G87,FIND(",",G87)+1)+1)),
  IF(OR(ISERROR(VLOOKUP(LEFT(G87,FIND(",",G87)-1),ConditionValueTable!$A:$A,1,0)),ISERROR(VLOOKUP(TRIM(MID(G87,FIND(",",G87)+1,FIND(",",G87,FIND(",",G87)+1)-FIND(",",G87)-1)),ConditionValueTable!$A:$A,1,0)),ISERROR(VLOOKUP(TRIM(MID(G87,FIND(",",G87,FIND(",",G87)+1)+1,999)),ConditionValueTable!$A:$A,1,0))),"컨디션밸류없음",
  ""),
IF(ISERROR(FIND(",",G87,FIND(",",G87,FIND(",",G87,FIND(",",G87)+1)+1)+1)),
  IF(OR(ISERROR(VLOOKUP(LEFT(G87,FIND(",",G87)-1),ConditionValueTable!$A:$A,1,0)),ISERROR(VLOOKUP(TRIM(MID(G87,FIND(",",G87)+1,FIND(",",G87,FIND(",",G87)+1)-FIND(",",G87)-1)),ConditionValueTable!$A:$A,1,0)),ISERROR(VLOOKUP(TRIM(MID(G87,FIND(",",G87,FIND(",",G87)+1)+1,FIND(",",G87,FIND(",",G87,FIND(",",G87)+1)+1)-FIND(",",G87,FIND(",",G87)+1)-1)),ConditionValueTable!$A:$A,1,0)),ISERROR(VLOOKUP(TRIM(MID(G87,FIND(",",G87,FIND(",",G87,FIND(",",G87)+1)+1)+1,999)),ConditionValueTable!$A:$A,1,0))),"컨디션밸류없음",
  ""),
)))))</f>
        <v/>
      </c>
      <c r="I87" s="1">
        <v>-1</v>
      </c>
      <c r="J87" s="1">
        <v>0.94500000000000006</v>
      </c>
      <c r="M87" s="1" t="s">
        <v>164</v>
      </c>
      <c r="O87" s="7">
        <f t="shared" ref="O87:O88" ca="1" si="61">IF(NOT(ISBLANK(N87)),N87,
IF(ISBLANK(M87),"",
VLOOKUP(M87,OFFSET(INDIRECT("$A:$B"),0,MATCH(M$1&amp;"_Verify",INDIRECT("$1:$1"),0)-1),2,0)
))</f>
        <v>19</v>
      </c>
      <c r="S87" s="7" t="str">
        <f t="shared" ca="1" si="2"/>
        <v/>
      </c>
    </row>
    <row r="88" spans="1:19" x14ac:dyDescent="0.3">
      <c r="A88" s="1" t="str">
        <f t="shared" si="60"/>
        <v>LP_AtkBest_03</v>
      </c>
      <c r="B88" s="1" t="s">
        <v>258</v>
      </c>
      <c r="C88" s="1" t="str">
        <f>IF(ISERROR(VLOOKUP(B88,AffectorValueTable!$A:$A,1,0)),"어펙터밸류없음","")</f>
        <v/>
      </c>
      <c r="D88" s="1">
        <v>3</v>
      </c>
      <c r="E88" s="1" t="str">
        <f>VLOOKUP($B88,AffectorValueTable!$1:$1048576,MATCH(AffectorValueTable!$B$1,AffectorValueTable!$1:$1,0),0)</f>
        <v>ChangeActorStatus</v>
      </c>
      <c r="H88" s="1" t="str">
        <f>IF(ISBLANK(G88),"",
IF(ISERROR(FIND(",",G88)),
  IF(ISERROR(VLOOKUP(G88,ConditionValueTable!$A:$A,1,0)),"컨디션밸류없음",
  ""),
IF(ISERROR(FIND(",",G88,FIND(",",G88)+1)),
  IF(OR(ISERROR(VLOOKUP(LEFT(G88,FIND(",",G88)-1),ConditionValueTable!$A:$A,1,0)),ISERROR(VLOOKUP(TRIM(MID(G88,FIND(",",G88)+1,999)),ConditionValueTable!$A:$A,1,0))),"컨디션밸류없음",
  ""),
IF(ISERROR(FIND(",",G88,FIND(",",G88,FIND(",",G88)+1)+1)),
  IF(OR(ISERROR(VLOOKUP(LEFT(G88,FIND(",",G88)-1),ConditionValueTable!$A:$A,1,0)),ISERROR(VLOOKUP(TRIM(MID(G88,FIND(",",G88)+1,FIND(",",G88,FIND(",",G88)+1)-FIND(",",G88)-1)),ConditionValueTable!$A:$A,1,0)),ISERROR(VLOOKUP(TRIM(MID(G88,FIND(",",G88,FIND(",",G88)+1)+1,999)),ConditionValueTable!$A:$A,1,0))),"컨디션밸류없음",
  ""),
IF(ISERROR(FIND(",",G88,FIND(",",G88,FIND(",",G88,FIND(",",G88)+1)+1)+1)),
  IF(OR(ISERROR(VLOOKUP(LEFT(G88,FIND(",",G88)-1),ConditionValueTable!$A:$A,1,0)),ISERROR(VLOOKUP(TRIM(MID(G88,FIND(",",G88)+1,FIND(",",G88,FIND(",",G88)+1)-FIND(",",G88)-1)),ConditionValueTable!$A:$A,1,0)),ISERROR(VLOOKUP(TRIM(MID(G88,FIND(",",G88,FIND(",",G88)+1)+1,FIND(",",G88,FIND(",",G88,FIND(",",G88)+1)+1)-FIND(",",G88,FIND(",",G88)+1)-1)),ConditionValueTable!$A:$A,1,0)),ISERROR(VLOOKUP(TRIM(MID(G88,FIND(",",G88,FIND(",",G88,FIND(",",G88)+1)+1)+1,999)),ConditionValueTable!$A:$A,1,0))),"컨디션밸류없음",
  ""),
)))))</f>
        <v/>
      </c>
      <c r="I88" s="1">
        <v>-1</v>
      </c>
      <c r="J88" s="1">
        <v>1.4850000000000003</v>
      </c>
      <c r="M88" s="1" t="s">
        <v>164</v>
      </c>
      <c r="O88" s="7">
        <f t="shared" ca="1" si="61"/>
        <v>19</v>
      </c>
      <c r="S88" s="7" t="str">
        <f t="shared" ca="1" si="2"/>
        <v/>
      </c>
    </row>
    <row r="89" spans="1:19" x14ac:dyDescent="0.3">
      <c r="A89" s="1" t="str">
        <f t="shared" si="59"/>
        <v>LP_AtkSpeed_01</v>
      </c>
      <c r="B89" s="1" t="s">
        <v>259</v>
      </c>
      <c r="C89" s="1" t="str">
        <f>IF(ISERROR(VLOOKUP(B89,AffectorValueTable!$A:$A,1,0)),"어펙터밸류없음","")</f>
        <v/>
      </c>
      <c r="D89" s="1">
        <v>1</v>
      </c>
      <c r="E89" s="1" t="str">
        <f>VLOOKUP($B89,AffectorValueTable!$1:$1048576,MATCH(AffectorValueTable!$B$1,AffectorValueTable!$1:$1,0),0)</f>
        <v>ChangeActorStatus</v>
      </c>
      <c r="H89" s="1" t="str">
        <f>IF(ISBLANK(G89),"",
IF(ISERROR(FIND(",",G89)),
  IF(ISERROR(VLOOKUP(G89,ConditionValueTable!$A:$A,1,0)),"컨디션밸류없음",
  ""),
IF(ISERROR(FIND(",",G89,FIND(",",G89)+1)),
  IF(OR(ISERROR(VLOOKUP(LEFT(G89,FIND(",",G89)-1),ConditionValueTable!$A:$A,1,0)),ISERROR(VLOOKUP(TRIM(MID(G89,FIND(",",G89)+1,999)),ConditionValueTable!$A:$A,1,0))),"컨디션밸류없음",
  ""),
IF(ISERROR(FIND(",",G89,FIND(",",G89,FIND(",",G89)+1)+1)),
  IF(OR(ISERROR(VLOOKUP(LEFT(G89,FIND(",",G89)-1),ConditionValueTable!$A:$A,1,0)),ISERROR(VLOOKUP(TRIM(MID(G89,FIND(",",G89)+1,FIND(",",G89,FIND(",",G89)+1)-FIND(",",G89)-1)),ConditionValueTable!$A:$A,1,0)),ISERROR(VLOOKUP(TRIM(MID(G89,FIND(",",G89,FIND(",",G89)+1)+1,999)),ConditionValueTable!$A:$A,1,0))),"컨디션밸류없음",
  ""),
IF(ISERROR(FIND(",",G89,FIND(",",G89,FIND(",",G89,FIND(",",G89)+1)+1)+1)),
  IF(OR(ISERROR(VLOOKUP(LEFT(G89,FIND(",",G89)-1),ConditionValueTable!$A:$A,1,0)),ISERROR(VLOOKUP(TRIM(MID(G89,FIND(",",G89)+1,FIND(",",G89,FIND(",",G89)+1)-FIND(",",G89)-1)),ConditionValueTable!$A:$A,1,0)),ISERROR(VLOOKUP(TRIM(MID(G89,FIND(",",G89,FIND(",",G89)+1)+1,FIND(",",G89,FIND(",",G89,FIND(",",G89)+1)+1)-FIND(",",G89,FIND(",",G89)+1)-1)),ConditionValueTable!$A:$A,1,0)),ISERROR(VLOOKUP(TRIM(MID(G89,FIND(",",G89,FIND(",",G89,FIND(",",G89)+1)+1)+1,999)),ConditionValueTable!$A:$A,1,0))),"컨디션밸류없음",
  ""),
)))))</f>
        <v/>
      </c>
      <c r="I89" s="1">
        <v>-1</v>
      </c>
      <c r="J89" s="1">
        <f t="shared" ref="J89:J109" si="62">J68*4.75/6</f>
        <v>0.11875000000000001</v>
      </c>
      <c r="M89" s="1" t="s">
        <v>149</v>
      </c>
      <c r="O89" s="7">
        <f t="shared" ca="1" si="58"/>
        <v>3</v>
      </c>
      <c r="S89" s="7" t="str">
        <f t="shared" ca="1" si="2"/>
        <v/>
      </c>
    </row>
    <row r="90" spans="1:19" x14ac:dyDescent="0.3">
      <c r="A90" s="1" t="str">
        <f t="shared" si="59"/>
        <v>LP_AtkSpeed_02</v>
      </c>
      <c r="B90" s="1" t="s">
        <v>259</v>
      </c>
      <c r="C90" s="1" t="str">
        <f>IF(ISERROR(VLOOKUP(B90,AffectorValueTable!$A:$A,1,0)),"어펙터밸류없음","")</f>
        <v/>
      </c>
      <c r="D90" s="1">
        <v>2</v>
      </c>
      <c r="E90" s="1" t="str">
        <f>VLOOKUP($B90,AffectorValueTable!$1:$1048576,MATCH(AffectorValueTable!$B$1,AffectorValueTable!$1:$1,0),0)</f>
        <v>ChangeActorStatus</v>
      </c>
      <c r="H90" s="1" t="str">
        <f>IF(ISBLANK(G90),"",
IF(ISERROR(FIND(",",G90)),
  IF(ISERROR(VLOOKUP(G90,ConditionValueTable!$A:$A,1,0)),"컨디션밸류없음",
  ""),
IF(ISERROR(FIND(",",G90,FIND(",",G90)+1)),
  IF(OR(ISERROR(VLOOKUP(LEFT(G90,FIND(",",G90)-1),ConditionValueTable!$A:$A,1,0)),ISERROR(VLOOKUP(TRIM(MID(G90,FIND(",",G90)+1,999)),ConditionValueTable!$A:$A,1,0))),"컨디션밸류없음",
  ""),
IF(ISERROR(FIND(",",G90,FIND(",",G90,FIND(",",G90)+1)+1)),
  IF(OR(ISERROR(VLOOKUP(LEFT(G90,FIND(",",G90)-1),ConditionValueTable!$A:$A,1,0)),ISERROR(VLOOKUP(TRIM(MID(G90,FIND(",",G90)+1,FIND(",",G90,FIND(",",G90)+1)-FIND(",",G90)-1)),ConditionValueTable!$A:$A,1,0)),ISERROR(VLOOKUP(TRIM(MID(G90,FIND(",",G90,FIND(",",G90)+1)+1,999)),ConditionValueTable!$A:$A,1,0))),"컨디션밸류없음",
  ""),
IF(ISERROR(FIND(",",G90,FIND(",",G90,FIND(",",G90,FIND(",",G90)+1)+1)+1)),
  IF(OR(ISERROR(VLOOKUP(LEFT(G90,FIND(",",G90)-1),ConditionValueTable!$A:$A,1,0)),ISERROR(VLOOKUP(TRIM(MID(G90,FIND(",",G90)+1,FIND(",",G90,FIND(",",G90)+1)-FIND(",",G90)-1)),ConditionValueTable!$A:$A,1,0)),ISERROR(VLOOKUP(TRIM(MID(G90,FIND(",",G90,FIND(",",G90)+1)+1,FIND(",",G90,FIND(",",G90,FIND(",",G90)+1)+1)-FIND(",",G90,FIND(",",G90)+1)-1)),ConditionValueTable!$A:$A,1,0)),ISERROR(VLOOKUP(TRIM(MID(G90,FIND(",",G90,FIND(",",G90,FIND(",",G90)+1)+1)+1,999)),ConditionValueTable!$A:$A,1,0))),"컨디션밸류없음",
  ""),
)))))</f>
        <v/>
      </c>
      <c r="I90" s="1">
        <v>-1</v>
      </c>
      <c r="J90" s="1">
        <f t="shared" si="62"/>
        <v>0.24937500000000001</v>
      </c>
      <c r="M90" s="1" t="s">
        <v>149</v>
      </c>
      <c r="O90" s="7">
        <f t="shared" ca="1" si="58"/>
        <v>3</v>
      </c>
      <c r="S90" s="7" t="str">
        <f t="shared" ca="1" si="2"/>
        <v/>
      </c>
    </row>
    <row r="91" spans="1:19" x14ac:dyDescent="0.3">
      <c r="A91" s="1" t="str">
        <f t="shared" si="59"/>
        <v>LP_AtkSpeed_03</v>
      </c>
      <c r="B91" s="1" t="s">
        <v>259</v>
      </c>
      <c r="C91" s="1" t="str">
        <f>IF(ISERROR(VLOOKUP(B91,AffectorValueTable!$A:$A,1,0)),"어펙터밸류없음","")</f>
        <v/>
      </c>
      <c r="D91" s="1">
        <v>3</v>
      </c>
      <c r="E91" s="1" t="str">
        <f>VLOOKUP($B91,AffectorValueTable!$1:$1048576,MATCH(AffectorValueTable!$B$1,AffectorValueTable!$1:$1,0),0)</f>
        <v>ChangeActorStatus</v>
      </c>
      <c r="H91" s="1" t="str">
        <f>IF(ISBLANK(G91),"",
IF(ISERROR(FIND(",",G91)),
  IF(ISERROR(VLOOKUP(G91,ConditionValueTable!$A:$A,1,0)),"컨디션밸류없음",
  ""),
IF(ISERROR(FIND(",",G91,FIND(",",G91)+1)),
  IF(OR(ISERROR(VLOOKUP(LEFT(G91,FIND(",",G91)-1),ConditionValueTable!$A:$A,1,0)),ISERROR(VLOOKUP(TRIM(MID(G91,FIND(",",G91)+1,999)),ConditionValueTable!$A:$A,1,0))),"컨디션밸류없음",
  ""),
IF(ISERROR(FIND(",",G91,FIND(",",G91,FIND(",",G91)+1)+1)),
  IF(OR(ISERROR(VLOOKUP(LEFT(G91,FIND(",",G91)-1),ConditionValueTable!$A:$A,1,0)),ISERROR(VLOOKUP(TRIM(MID(G91,FIND(",",G91)+1,FIND(",",G91,FIND(",",G91)+1)-FIND(",",G91)-1)),ConditionValueTable!$A:$A,1,0)),ISERROR(VLOOKUP(TRIM(MID(G91,FIND(",",G91,FIND(",",G91)+1)+1,999)),ConditionValueTable!$A:$A,1,0))),"컨디션밸류없음",
  ""),
IF(ISERROR(FIND(",",G91,FIND(",",G91,FIND(",",G91,FIND(",",G91)+1)+1)+1)),
  IF(OR(ISERROR(VLOOKUP(LEFT(G91,FIND(",",G91)-1),ConditionValueTable!$A:$A,1,0)),ISERROR(VLOOKUP(TRIM(MID(G91,FIND(",",G91)+1,FIND(",",G91,FIND(",",G91)+1)-FIND(",",G91)-1)),ConditionValueTable!$A:$A,1,0)),ISERROR(VLOOKUP(TRIM(MID(G91,FIND(",",G91,FIND(",",G91)+1)+1,FIND(",",G91,FIND(",",G91,FIND(",",G91)+1)+1)-FIND(",",G91,FIND(",",G91)+1)-1)),ConditionValueTable!$A:$A,1,0)),ISERROR(VLOOKUP(TRIM(MID(G91,FIND(",",G91,FIND(",",G91,FIND(",",G91)+1)+1)+1,999)),ConditionValueTable!$A:$A,1,0))),"컨디션밸류없음",
  ""),
)))))</f>
        <v/>
      </c>
      <c r="I91" s="1">
        <v>-1</v>
      </c>
      <c r="J91" s="1">
        <f t="shared" si="62"/>
        <v>0.39187500000000003</v>
      </c>
      <c r="M91" s="1" t="s">
        <v>149</v>
      </c>
      <c r="O91" s="7">
        <f t="shared" ca="1" si="58"/>
        <v>3</v>
      </c>
      <c r="S91" s="7" t="str">
        <f t="shared" ca="1" si="2"/>
        <v/>
      </c>
    </row>
    <row r="92" spans="1:19" x14ac:dyDescent="0.3">
      <c r="A92" s="1" t="str">
        <f t="shared" si="59"/>
        <v>LP_AtkSpeed_04</v>
      </c>
      <c r="B92" s="1" t="s">
        <v>259</v>
      </c>
      <c r="C92" s="1" t="str">
        <f>IF(ISERROR(VLOOKUP(B92,AffectorValueTable!$A:$A,1,0)),"어펙터밸류없음","")</f>
        <v/>
      </c>
      <c r="D92" s="1">
        <v>4</v>
      </c>
      <c r="E92" s="1" t="str">
        <f>VLOOKUP($B92,AffectorValueTable!$1:$1048576,MATCH(AffectorValueTable!$B$1,AffectorValueTable!$1:$1,0),0)</f>
        <v>ChangeActorStatus</v>
      </c>
      <c r="H92" s="1" t="str">
        <f>IF(ISBLANK(G92),"",
IF(ISERROR(FIND(",",G92)),
  IF(ISERROR(VLOOKUP(G92,ConditionValueTable!$A:$A,1,0)),"컨디션밸류없음",
  ""),
IF(ISERROR(FIND(",",G92,FIND(",",G92)+1)),
  IF(OR(ISERROR(VLOOKUP(LEFT(G92,FIND(",",G92)-1),ConditionValueTable!$A:$A,1,0)),ISERROR(VLOOKUP(TRIM(MID(G92,FIND(",",G92)+1,999)),ConditionValueTable!$A:$A,1,0))),"컨디션밸류없음",
  ""),
IF(ISERROR(FIND(",",G92,FIND(",",G92,FIND(",",G92)+1)+1)),
  IF(OR(ISERROR(VLOOKUP(LEFT(G92,FIND(",",G92)-1),ConditionValueTable!$A:$A,1,0)),ISERROR(VLOOKUP(TRIM(MID(G92,FIND(",",G92)+1,FIND(",",G92,FIND(",",G92)+1)-FIND(",",G92)-1)),ConditionValueTable!$A:$A,1,0)),ISERROR(VLOOKUP(TRIM(MID(G92,FIND(",",G92,FIND(",",G92)+1)+1,999)),ConditionValueTable!$A:$A,1,0))),"컨디션밸류없음",
  ""),
IF(ISERROR(FIND(",",G92,FIND(",",G92,FIND(",",G92,FIND(",",G92)+1)+1)+1)),
  IF(OR(ISERROR(VLOOKUP(LEFT(G92,FIND(",",G92)-1),ConditionValueTable!$A:$A,1,0)),ISERROR(VLOOKUP(TRIM(MID(G92,FIND(",",G92)+1,FIND(",",G92,FIND(",",G92)+1)-FIND(",",G92)-1)),ConditionValueTable!$A:$A,1,0)),ISERROR(VLOOKUP(TRIM(MID(G92,FIND(",",G92,FIND(",",G92)+1)+1,FIND(",",G92,FIND(",",G92,FIND(",",G92)+1)+1)-FIND(",",G92,FIND(",",G92)+1)-1)),ConditionValueTable!$A:$A,1,0)),ISERROR(VLOOKUP(TRIM(MID(G92,FIND(",",G92,FIND(",",G92,FIND(",",G92)+1)+1)+1,999)),ConditionValueTable!$A:$A,1,0))),"컨디션밸류없음",
  ""),
)))))</f>
        <v/>
      </c>
      <c r="I92" s="1">
        <v>-1</v>
      </c>
      <c r="J92" s="1">
        <f t="shared" si="62"/>
        <v>0.54625000000000001</v>
      </c>
      <c r="M92" s="1" t="s">
        <v>149</v>
      </c>
      <c r="O92" s="7">
        <f t="shared" ca="1" si="58"/>
        <v>3</v>
      </c>
      <c r="S92" s="7" t="str">
        <f t="shared" ca="1" si="2"/>
        <v/>
      </c>
    </row>
    <row r="93" spans="1:19" x14ac:dyDescent="0.3">
      <c r="A93" s="1" t="str">
        <f t="shared" si="59"/>
        <v>LP_AtkSpeed_05</v>
      </c>
      <c r="B93" s="1" t="s">
        <v>259</v>
      </c>
      <c r="C93" s="1" t="str">
        <f>IF(ISERROR(VLOOKUP(B93,AffectorValueTable!$A:$A,1,0)),"어펙터밸류없음","")</f>
        <v/>
      </c>
      <c r="D93" s="1">
        <v>5</v>
      </c>
      <c r="E93" s="1" t="str">
        <f>VLOOKUP($B93,AffectorValueTable!$1:$1048576,MATCH(AffectorValueTable!$B$1,AffectorValueTable!$1:$1,0),0)</f>
        <v>ChangeActorStatus</v>
      </c>
      <c r="H93" s="1" t="str">
        <f>IF(ISBLANK(G93),"",
IF(ISERROR(FIND(",",G93)),
  IF(ISERROR(VLOOKUP(G93,ConditionValueTable!$A:$A,1,0)),"컨디션밸류없음",
  ""),
IF(ISERROR(FIND(",",G93,FIND(",",G93)+1)),
  IF(OR(ISERROR(VLOOKUP(LEFT(G93,FIND(",",G93)-1),ConditionValueTable!$A:$A,1,0)),ISERROR(VLOOKUP(TRIM(MID(G93,FIND(",",G93)+1,999)),ConditionValueTable!$A:$A,1,0))),"컨디션밸류없음",
  ""),
IF(ISERROR(FIND(",",G93,FIND(",",G93,FIND(",",G93)+1)+1)),
  IF(OR(ISERROR(VLOOKUP(LEFT(G93,FIND(",",G93)-1),ConditionValueTable!$A:$A,1,0)),ISERROR(VLOOKUP(TRIM(MID(G93,FIND(",",G93)+1,FIND(",",G93,FIND(",",G93)+1)-FIND(",",G93)-1)),ConditionValueTable!$A:$A,1,0)),ISERROR(VLOOKUP(TRIM(MID(G93,FIND(",",G93,FIND(",",G93)+1)+1,999)),ConditionValueTable!$A:$A,1,0))),"컨디션밸류없음",
  ""),
IF(ISERROR(FIND(",",G93,FIND(",",G93,FIND(",",G93,FIND(",",G93)+1)+1)+1)),
  IF(OR(ISERROR(VLOOKUP(LEFT(G93,FIND(",",G93)-1),ConditionValueTable!$A:$A,1,0)),ISERROR(VLOOKUP(TRIM(MID(G93,FIND(",",G93)+1,FIND(",",G93,FIND(",",G93)+1)-FIND(",",G93)-1)),ConditionValueTable!$A:$A,1,0)),ISERROR(VLOOKUP(TRIM(MID(G93,FIND(",",G93,FIND(",",G93)+1)+1,FIND(",",G93,FIND(",",G93,FIND(",",G93)+1)+1)-FIND(",",G93,FIND(",",G93)+1)-1)),ConditionValueTable!$A:$A,1,0)),ISERROR(VLOOKUP(TRIM(MID(G93,FIND(",",G93,FIND(",",G93,FIND(",",G93)+1)+1)+1,999)),ConditionValueTable!$A:$A,1,0))),"컨디션밸류없음",
  ""),
)))))</f>
        <v/>
      </c>
      <c r="I93" s="1">
        <v>-1</v>
      </c>
      <c r="J93" s="1">
        <f t="shared" si="62"/>
        <v>0.71249999999999991</v>
      </c>
      <c r="M93" s="1" t="s">
        <v>149</v>
      </c>
      <c r="O93" s="7">
        <f t="shared" ca="1" si="58"/>
        <v>3</v>
      </c>
      <c r="S93" s="7" t="str">
        <f t="shared" ca="1" si="2"/>
        <v/>
      </c>
    </row>
    <row r="94" spans="1:19" x14ac:dyDescent="0.3">
      <c r="A94" s="1" t="str">
        <f t="shared" si="59"/>
        <v>LP_AtkSpeed_06</v>
      </c>
      <c r="B94" s="1" t="s">
        <v>259</v>
      </c>
      <c r="C94" s="1" t="str">
        <f>IF(ISERROR(VLOOKUP(B94,AffectorValueTable!$A:$A,1,0)),"어펙터밸류없음","")</f>
        <v/>
      </c>
      <c r="D94" s="1">
        <v>6</v>
      </c>
      <c r="E94" s="1" t="str">
        <f>VLOOKUP($B94,AffectorValueTable!$1:$1048576,MATCH(AffectorValueTable!$B$1,AffectorValueTable!$1:$1,0),0)</f>
        <v>ChangeActorStatus</v>
      </c>
      <c r="H94" s="1" t="str">
        <f>IF(ISBLANK(G94),"",
IF(ISERROR(FIND(",",G94)),
  IF(ISERROR(VLOOKUP(G94,ConditionValueTable!$A:$A,1,0)),"컨디션밸류없음",
  ""),
IF(ISERROR(FIND(",",G94,FIND(",",G94)+1)),
  IF(OR(ISERROR(VLOOKUP(LEFT(G94,FIND(",",G94)-1),ConditionValueTable!$A:$A,1,0)),ISERROR(VLOOKUP(TRIM(MID(G94,FIND(",",G94)+1,999)),ConditionValueTable!$A:$A,1,0))),"컨디션밸류없음",
  ""),
IF(ISERROR(FIND(",",G94,FIND(",",G94,FIND(",",G94)+1)+1)),
  IF(OR(ISERROR(VLOOKUP(LEFT(G94,FIND(",",G94)-1),ConditionValueTable!$A:$A,1,0)),ISERROR(VLOOKUP(TRIM(MID(G94,FIND(",",G94)+1,FIND(",",G94,FIND(",",G94)+1)-FIND(",",G94)-1)),ConditionValueTable!$A:$A,1,0)),ISERROR(VLOOKUP(TRIM(MID(G94,FIND(",",G94,FIND(",",G94)+1)+1,999)),ConditionValueTable!$A:$A,1,0))),"컨디션밸류없음",
  ""),
IF(ISERROR(FIND(",",G94,FIND(",",G94,FIND(",",G94,FIND(",",G94)+1)+1)+1)),
  IF(OR(ISERROR(VLOOKUP(LEFT(G94,FIND(",",G94)-1),ConditionValueTable!$A:$A,1,0)),ISERROR(VLOOKUP(TRIM(MID(G94,FIND(",",G94)+1,FIND(",",G94,FIND(",",G94)+1)-FIND(",",G94)-1)),ConditionValueTable!$A:$A,1,0)),ISERROR(VLOOKUP(TRIM(MID(G94,FIND(",",G94,FIND(",",G94)+1)+1,FIND(",",G94,FIND(",",G94,FIND(",",G94)+1)+1)-FIND(",",G94,FIND(",",G94)+1)-1)),ConditionValueTable!$A:$A,1,0)),ISERROR(VLOOKUP(TRIM(MID(G94,FIND(",",G94,FIND(",",G94,FIND(",",G94)+1)+1)+1,999)),ConditionValueTable!$A:$A,1,0))),"컨디션밸류없음",
  ""),
)))))</f>
        <v/>
      </c>
      <c r="I94" s="1">
        <v>-1</v>
      </c>
      <c r="J94" s="1">
        <f t="shared" si="62"/>
        <v>0.890625</v>
      </c>
      <c r="M94" s="1" t="s">
        <v>149</v>
      </c>
      <c r="O94" s="7">
        <f t="shared" ca="1" si="58"/>
        <v>3</v>
      </c>
      <c r="S94" s="7" t="str">
        <f t="shared" ca="1" si="2"/>
        <v/>
      </c>
    </row>
    <row r="95" spans="1:19" x14ac:dyDescent="0.3">
      <c r="A95" s="1" t="str">
        <f t="shared" si="59"/>
        <v>LP_AtkSpeed_07</v>
      </c>
      <c r="B95" s="1" t="s">
        <v>259</v>
      </c>
      <c r="C95" s="1" t="str">
        <f>IF(ISERROR(VLOOKUP(B95,AffectorValueTable!$A:$A,1,0)),"어펙터밸류없음","")</f>
        <v/>
      </c>
      <c r="D95" s="1">
        <v>7</v>
      </c>
      <c r="E95" s="1" t="str">
        <f>VLOOKUP($B95,AffectorValueTable!$1:$1048576,MATCH(AffectorValueTable!$B$1,AffectorValueTable!$1:$1,0),0)</f>
        <v>ChangeActorStatus</v>
      </c>
      <c r="H95" s="1" t="str">
        <f>IF(ISBLANK(G95),"",
IF(ISERROR(FIND(",",G95)),
  IF(ISERROR(VLOOKUP(G95,ConditionValueTable!$A:$A,1,0)),"컨디션밸류없음",
  ""),
IF(ISERROR(FIND(",",G95,FIND(",",G95)+1)),
  IF(OR(ISERROR(VLOOKUP(LEFT(G95,FIND(",",G95)-1),ConditionValueTable!$A:$A,1,0)),ISERROR(VLOOKUP(TRIM(MID(G95,FIND(",",G95)+1,999)),ConditionValueTable!$A:$A,1,0))),"컨디션밸류없음",
  ""),
IF(ISERROR(FIND(",",G95,FIND(",",G95,FIND(",",G95)+1)+1)),
  IF(OR(ISERROR(VLOOKUP(LEFT(G95,FIND(",",G95)-1),ConditionValueTable!$A:$A,1,0)),ISERROR(VLOOKUP(TRIM(MID(G95,FIND(",",G95)+1,FIND(",",G95,FIND(",",G95)+1)-FIND(",",G95)-1)),ConditionValueTable!$A:$A,1,0)),ISERROR(VLOOKUP(TRIM(MID(G95,FIND(",",G95,FIND(",",G95)+1)+1,999)),ConditionValueTable!$A:$A,1,0))),"컨디션밸류없음",
  ""),
IF(ISERROR(FIND(",",G95,FIND(",",G95,FIND(",",G95,FIND(",",G95)+1)+1)+1)),
  IF(OR(ISERROR(VLOOKUP(LEFT(G95,FIND(",",G95)-1),ConditionValueTable!$A:$A,1,0)),ISERROR(VLOOKUP(TRIM(MID(G95,FIND(",",G95)+1,FIND(",",G95,FIND(",",G95)+1)-FIND(",",G95)-1)),ConditionValueTable!$A:$A,1,0)),ISERROR(VLOOKUP(TRIM(MID(G95,FIND(",",G95,FIND(",",G95)+1)+1,FIND(",",G95,FIND(",",G95,FIND(",",G95)+1)+1)-FIND(",",G95,FIND(",",G95)+1)-1)),ConditionValueTable!$A:$A,1,0)),ISERROR(VLOOKUP(TRIM(MID(G95,FIND(",",G95,FIND(",",G95,FIND(",",G95)+1)+1)+1,999)),ConditionValueTable!$A:$A,1,0))),"컨디션밸류없음",
  ""),
)))))</f>
        <v/>
      </c>
      <c r="I95" s="1">
        <v>-1</v>
      </c>
      <c r="J95" s="1">
        <f t="shared" si="62"/>
        <v>1.0806250000000002</v>
      </c>
      <c r="M95" s="1" t="s">
        <v>149</v>
      </c>
      <c r="O95" s="7">
        <f t="shared" ca="1" si="58"/>
        <v>3</v>
      </c>
      <c r="S95" s="7" t="str">
        <f t="shared" ca="1" si="2"/>
        <v/>
      </c>
    </row>
    <row r="96" spans="1:19" x14ac:dyDescent="0.3">
      <c r="A96" s="1" t="str">
        <f t="shared" si="59"/>
        <v>LP_AtkSpeed_08</v>
      </c>
      <c r="B96" s="1" t="s">
        <v>259</v>
      </c>
      <c r="C96" s="1" t="str">
        <f>IF(ISERROR(VLOOKUP(B96,AffectorValueTable!$A:$A,1,0)),"어펙터밸류없음","")</f>
        <v/>
      </c>
      <c r="D96" s="1">
        <v>8</v>
      </c>
      <c r="E96" s="1" t="str">
        <f>VLOOKUP($B96,AffectorValueTable!$1:$1048576,MATCH(AffectorValueTable!$B$1,AffectorValueTable!$1:$1,0),0)</f>
        <v>ChangeActorStatus</v>
      </c>
      <c r="H96" s="1" t="str">
        <f>IF(ISBLANK(G96),"",
IF(ISERROR(FIND(",",G96)),
  IF(ISERROR(VLOOKUP(G96,ConditionValueTable!$A:$A,1,0)),"컨디션밸류없음",
  ""),
IF(ISERROR(FIND(",",G96,FIND(",",G96)+1)),
  IF(OR(ISERROR(VLOOKUP(LEFT(G96,FIND(",",G96)-1),ConditionValueTable!$A:$A,1,0)),ISERROR(VLOOKUP(TRIM(MID(G96,FIND(",",G96)+1,999)),ConditionValueTable!$A:$A,1,0))),"컨디션밸류없음",
  ""),
IF(ISERROR(FIND(",",G96,FIND(",",G96,FIND(",",G96)+1)+1)),
  IF(OR(ISERROR(VLOOKUP(LEFT(G96,FIND(",",G96)-1),ConditionValueTable!$A:$A,1,0)),ISERROR(VLOOKUP(TRIM(MID(G96,FIND(",",G96)+1,FIND(",",G96,FIND(",",G96)+1)-FIND(",",G96)-1)),ConditionValueTable!$A:$A,1,0)),ISERROR(VLOOKUP(TRIM(MID(G96,FIND(",",G96,FIND(",",G96)+1)+1,999)),ConditionValueTable!$A:$A,1,0))),"컨디션밸류없음",
  ""),
IF(ISERROR(FIND(",",G96,FIND(",",G96,FIND(",",G96,FIND(",",G96)+1)+1)+1)),
  IF(OR(ISERROR(VLOOKUP(LEFT(G96,FIND(",",G96)-1),ConditionValueTable!$A:$A,1,0)),ISERROR(VLOOKUP(TRIM(MID(G96,FIND(",",G96)+1,FIND(",",G96,FIND(",",G96)+1)-FIND(",",G96)-1)),ConditionValueTable!$A:$A,1,0)),ISERROR(VLOOKUP(TRIM(MID(G96,FIND(",",G96,FIND(",",G96)+1)+1,FIND(",",G96,FIND(",",G96,FIND(",",G96)+1)+1)-FIND(",",G96,FIND(",",G96)+1)-1)),ConditionValueTable!$A:$A,1,0)),ISERROR(VLOOKUP(TRIM(MID(G96,FIND(",",G96,FIND(",",G96,FIND(",",G96)+1)+1)+1,999)),ConditionValueTable!$A:$A,1,0))),"컨디션밸류없음",
  ""),
)))))</f>
        <v/>
      </c>
      <c r="I96" s="1">
        <v>-1</v>
      </c>
      <c r="J96" s="1">
        <f t="shared" si="62"/>
        <v>1.2825</v>
      </c>
      <c r="M96" s="1" t="s">
        <v>149</v>
      </c>
      <c r="O96" s="7">
        <f t="shared" ca="1" si="58"/>
        <v>3</v>
      </c>
      <c r="S96" s="7" t="str">
        <f t="shared" ca="1" si="2"/>
        <v/>
      </c>
    </row>
    <row r="97" spans="1:19" x14ac:dyDescent="0.3">
      <c r="A97" s="1" t="str">
        <f t="shared" si="59"/>
        <v>LP_AtkSpeed_09</v>
      </c>
      <c r="B97" s="1" t="s">
        <v>259</v>
      </c>
      <c r="C97" s="1" t="str">
        <f>IF(ISERROR(VLOOKUP(B97,AffectorValueTable!$A:$A,1,0)),"어펙터밸류없음","")</f>
        <v/>
      </c>
      <c r="D97" s="1">
        <v>9</v>
      </c>
      <c r="E97" s="1" t="str">
        <f>VLOOKUP($B97,AffectorValueTable!$1:$1048576,MATCH(AffectorValueTable!$B$1,AffectorValueTable!$1:$1,0),0)</f>
        <v>ChangeActorStatus</v>
      </c>
      <c r="H97" s="1" t="str">
        <f>IF(ISBLANK(G97),"",
IF(ISERROR(FIND(",",G97)),
  IF(ISERROR(VLOOKUP(G97,ConditionValueTable!$A:$A,1,0)),"컨디션밸류없음",
  ""),
IF(ISERROR(FIND(",",G97,FIND(",",G97)+1)),
  IF(OR(ISERROR(VLOOKUP(LEFT(G97,FIND(",",G97)-1),ConditionValueTable!$A:$A,1,0)),ISERROR(VLOOKUP(TRIM(MID(G97,FIND(",",G97)+1,999)),ConditionValueTable!$A:$A,1,0))),"컨디션밸류없음",
  ""),
IF(ISERROR(FIND(",",G97,FIND(",",G97,FIND(",",G97)+1)+1)),
  IF(OR(ISERROR(VLOOKUP(LEFT(G97,FIND(",",G97)-1),ConditionValueTable!$A:$A,1,0)),ISERROR(VLOOKUP(TRIM(MID(G97,FIND(",",G97)+1,FIND(",",G97,FIND(",",G97)+1)-FIND(",",G97)-1)),ConditionValueTable!$A:$A,1,0)),ISERROR(VLOOKUP(TRIM(MID(G97,FIND(",",G97,FIND(",",G97)+1)+1,999)),ConditionValueTable!$A:$A,1,0))),"컨디션밸류없음",
  ""),
IF(ISERROR(FIND(",",G97,FIND(",",G97,FIND(",",G97,FIND(",",G97)+1)+1)+1)),
  IF(OR(ISERROR(VLOOKUP(LEFT(G97,FIND(",",G97)-1),ConditionValueTable!$A:$A,1,0)),ISERROR(VLOOKUP(TRIM(MID(G97,FIND(",",G97)+1,FIND(",",G97,FIND(",",G97)+1)-FIND(",",G97)-1)),ConditionValueTable!$A:$A,1,0)),ISERROR(VLOOKUP(TRIM(MID(G97,FIND(",",G97,FIND(",",G97)+1)+1,FIND(",",G97,FIND(",",G97,FIND(",",G97)+1)+1)-FIND(",",G97,FIND(",",G97)+1)-1)),ConditionValueTable!$A:$A,1,0)),ISERROR(VLOOKUP(TRIM(MID(G97,FIND(",",G97,FIND(",",G97,FIND(",",G97)+1)+1)+1,999)),ConditionValueTable!$A:$A,1,0))),"컨디션밸류없음",
  ""),
)))))</f>
        <v/>
      </c>
      <c r="I97" s="1">
        <v>-1</v>
      </c>
      <c r="J97" s="1">
        <f t="shared" si="62"/>
        <v>1.4962499999999999</v>
      </c>
      <c r="M97" s="1" t="s">
        <v>149</v>
      </c>
      <c r="O97" s="7">
        <f t="shared" ca="1" si="58"/>
        <v>3</v>
      </c>
      <c r="S97" s="7" t="str">
        <f t="shared" ca="1" si="2"/>
        <v/>
      </c>
    </row>
    <row r="98" spans="1:19" x14ac:dyDescent="0.3">
      <c r="A98" s="1" t="str">
        <f t="shared" si="59"/>
        <v>LP_AtkSpeedBetter_01</v>
      </c>
      <c r="B98" s="1" t="s">
        <v>260</v>
      </c>
      <c r="C98" s="1" t="str">
        <f>IF(ISERROR(VLOOKUP(B98,AffectorValueTable!$A:$A,1,0)),"어펙터밸류없음","")</f>
        <v/>
      </c>
      <c r="D98" s="1">
        <v>1</v>
      </c>
      <c r="E98" s="1" t="str">
        <f>VLOOKUP($B98,AffectorValueTable!$1:$1048576,MATCH(AffectorValueTable!$B$1,AffectorValueTable!$1:$1,0),0)</f>
        <v>ChangeActorStatus</v>
      </c>
      <c r="H98" s="1" t="str">
        <f>IF(ISBLANK(G98),"",
IF(ISERROR(FIND(",",G98)),
  IF(ISERROR(VLOOKUP(G98,ConditionValueTable!$A:$A,1,0)),"컨디션밸류없음",
  ""),
IF(ISERROR(FIND(",",G98,FIND(",",G98)+1)),
  IF(OR(ISERROR(VLOOKUP(LEFT(G98,FIND(",",G98)-1),ConditionValueTable!$A:$A,1,0)),ISERROR(VLOOKUP(TRIM(MID(G98,FIND(",",G98)+1,999)),ConditionValueTable!$A:$A,1,0))),"컨디션밸류없음",
  ""),
IF(ISERROR(FIND(",",G98,FIND(",",G98,FIND(",",G98)+1)+1)),
  IF(OR(ISERROR(VLOOKUP(LEFT(G98,FIND(",",G98)-1),ConditionValueTable!$A:$A,1,0)),ISERROR(VLOOKUP(TRIM(MID(G98,FIND(",",G98)+1,FIND(",",G98,FIND(",",G98)+1)-FIND(",",G98)-1)),ConditionValueTable!$A:$A,1,0)),ISERROR(VLOOKUP(TRIM(MID(G98,FIND(",",G98,FIND(",",G98)+1)+1,999)),ConditionValueTable!$A:$A,1,0))),"컨디션밸류없음",
  ""),
IF(ISERROR(FIND(",",G98,FIND(",",G98,FIND(",",G98,FIND(",",G98)+1)+1)+1)),
  IF(OR(ISERROR(VLOOKUP(LEFT(G98,FIND(",",G98)-1),ConditionValueTable!$A:$A,1,0)),ISERROR(VLOOKUP(TRIM(MID(G98,FIND(",",G98)+1,FIND(",",G98,FIND(",",G98)+1)-FIND(",",G98)-1)),ConditionValueTable!$A:$A,1,0)),ISERROR(VLOOKUP(TRIM(MID(G98,FIND(",",G98,FIND(",",G98)+1)+1,FIND(",",G98,FIND(",",G98,FIND(",",G98)+1)+1)-FIND(",",G98,FIND(",",G98)+1)-1)),ConditionValueTable!$A:$A,1,0)),ISERROR(VLOOKUP(TRIM(MID(G98,FIND(",",G98,FIND(",",G98,FIND(",",G98)+1)+1)+1,999)),ConditionValueTable!$A:$A,1,0))),"컨디션밸류없음",
  ""),
)))))</f>
        <v/>
      </c>
      <c r="I98" s="1">
        <v>-1</v>
      </c>
      <c r="J98" s="1">
        <f t="shared" si="62"/>
        <v>0.19791666666666666</v>
      </c>
      <c r="M98" s="1" t="s">
        <v>149</v>
      </c>
      <c r="O98" s="7">
        <f t="shared" ca="1" si="58"/>
        <v>3</v>
      </c>
      <c r="S98" s="7" t="str">
        <f t="shared" ca="1" si="2"/>
        <v/>
      </c>
    </row>
    <row r="99" spans="1:19" x14ac:dyDescent="0.3">
      <c r="A99" s="1" t="str">
        <f t="shared" si="59"/>
        <v>LP_AtkSpeedBetter_02</v>
      </c>
      <c r="B99" s="1" t="s">
        <v>260</v>
      </c>
      <c r="C99" s="1" t="str">
        <f>IF(ISERROR(VLOOKUP(B99,AffectorValueTable!$A:$A,1,0)),"어펙터밸류없음","")</f>
        <v/>
      </c>
      <c r="D99" s="1">
        <v>2</v>
      </c>
      <c r="E99" s="1" t="str">
        <f>VLOOKUP($B99,AffectorValueTable!$1:$1048576,MATCH(AffectorValueTable!$B$1,AffectorValueTable!$1:$1,0),0)</f>
        <v>ChangeActorStatus</v>
      </c>
      <c r="H99" s="1" t="str">
        <f>IF(ISBLANK(G99),"",
IF(ISERROR(FIND(",",G99)),
  IF(ISERROR(VLOOKUP(G99,ConditionValueTable!$A:$A,1,0)),"컨디션밸류없음",
  ""),
IF(ISERROR(FIND(",",G99,FIND(",",G99)+1)),
  IF(OR(ISERROR(VLOOKUP(LEFT(G99,FIND(",",G99)-1),ConditionValueTable!$A:$A,1,0)),ISERROR(VLOOKUP(TRIM(MID(G99,FIND(",",G99)+1,999)),ConditionValueTable!$A:$A,1,0))),"컨디션밸류없음",
  ""),
IF(ISERROR(FIND(",",G99,FIND(",",G99,FIND(",",G99)+1)+1)),
  IF(OR(ISERROR(VLOOKUP(LEFT(G99,FIND(",",G99)-1),ConditionValueTable!$A:$A,1,0)),ISERROR(VLOOKUP(TRIM(MID(G99,FIND(",",G99)+1,FIND(",",G99,FIND(",",G99)+1)-FIND(",",G99)-1)),ConditionValueTable!$A:$A,1,0)),ISERROR(VLOOKUP(TRIM(MID(G99,FIND(",",G99,FIND(",",G99)+1)+1,999)),ConditionValueTable!$A:$A,1,0))),"컨디션밸류없음",
  ""),
IF(ISERROR(FIND(",",G99,FIND(",",G99,FIND(",",G99,FIND(",",G99)+1)+1)+1)),
  IF(OR(ISERROR(VLOOKUP(LEFT(G99,FIND(",",G99)-1),ConditionValueTable!$A:$A,1,0)),ISERROR(VLOOKUP(TRIM(MID(G99,FIND(",",G99)+1,FIND(",",G99,FIND(",",G99)+1)-FIND(",",G99)-1)),ConditionValueTable!$A:$A,1,0)),ISERROR(VLOOKUP(TRIM(MID(G99,FIND(",",G99,FIND(",",G99)+1)+1,FIND(",",G99,FIND(",",G99,FIND(",",G99)+1)+1)-FIND(",",G99,FIND(",",G99)+1)-1)),ConditionValueTable!$A:$A,1,0)),ISERROR(VLOOKUP(TRIM(MID(G99,FIND(",",G99,FIND(",",G99,FIND(",",G99)+1)+1)+1,999)),ConditionValueTable!$A:$A,1,0))),"컨디션밸류없음",
  ""),
)))))</f>
        <v/>
      </c>
      <c r="I99" s="1">
        <v>-1</v>
      </c>
      <c r="J99" s="1">
        <f t="shared" si="62"/>
        <v>0.41562499999999997</v>
      </c>
      <c r="M99" s="1" t="s">
        <v>149</v>
      </c>
      <c r="O99" s="7">
        <f t="shared" ca="1" si="58"/>
        <v>3</v>
      </c>
      <c r="S99" s="7" t="str">
        <f t="shared" ca="1" si="2"/>
        <v/>
      </c>
    </row>
    <row r="100" spans="1:19" x14ac:dyDescent="0.3">
      <c r="A100" s="1" t="str">
        <f t="shared" ref="A100:A120" si="63">B100&amp;"_"&amp;TEXT(D100,"00")</f>
        <v>LP_AtkSpeedBetter_03</v>
      </c>
      <c r="B100" s="1" t="s">
        <v>260</v>
      </c>
      <c r="C100" s="1" t="str">
        <f>IF(ISERROR(VLOOKUP(B100,AffectorValueTable!$A:$A,1,0)),"어펙터밸류없음","")</f>
        <v/>
      </c>
      <c r="D100" s="1">
        <v>3</v>
      </c>
      <c r="E100" s="1" t="str">
        <f>VLOOKUP($B100,AffectorValueTable!$1:$1048576,MATCH(AffectorValueTable!$B$1,AffectorValueTable!$1:$1,0),0)</f>
        <v>ChangeActorStatus</v>
      </c>
      <c r="H100" s="1" t="str">
        <f>IF(ISBLANK(G100),"",
IF(ISERROR(FIND(",",G100)),
  IF(ISERROR(VLOOKUP(G100,ConditionValueTable!$A:$A,1,0)),"컨디션밸류없음",
  ""),
IF(ISERROR(FIND(",",G100,FIND(",",G100)+1)),
  IF(OR(ISERROR(VLOOKUP(LEFT(G100,FIND(",",G100)-1),ConditionValueTable!$A:$A,1,0)),ISERROR(VLOOKUP(TRIM(MID(G100,FIND(",",G100)+1,999)),ConditionValueTable!$A:$A,1,0))),"컨디션밸류없음",
  ""),
IF(ISERROR(FIND(",",G100,FIND(",",G100,FIND(",",G100)+1)+1)),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+1,999)),ConditionValueTable!$A:$A,1,0))),"컨디션밸류없음",
  ""),
IF(ISERROR(FIND(",",G100,FIND(",",G100,FIND(",",G100,FIND(",",G100)+1)+1)+1)),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FIND(",",G100,FIND(",",G100,FIND(",",G100)+1)+1)-FIND(",",G100,FIND(",",G100)+1)-1)),ConditionValueTable!$A:$A,1,0)),ISERROR(VLOOKUP(TRIM(MID(G100,FIND(",",G100,FIND(",",G100,FIND(",",G100)+1)+1)+1,999)),ConditionValueTable!$A:$A,1,0))),"컨디션밸류없음",
  ""),
)))))</f>
        <v/>
      </c>
      <c r="I100" s="1">
        <v>-1</v>
      </c>
      <c r="J100" s="1">
        <f t="shared" si="62"/>
        <v>0.65312500000000007</v>
      </c>
      <c r="M100" s="1" t="s">
        <v>149</v>
      </c>
      <c r="O100" s="7">
        <f t="shared" ca="1" si="58"/>
        <v>3</v>
      </c>
      <c r="S100" s="7" t="str">
        <f t="shared" ca="1" si="2"/>
        <v/>
      </c>
    </row>
    <row r="101" spans="1:19" x14ac:dyDescent="0.3">
      <c r="A101" s="1" t="str">
        <f t="shared" si="63"/>
        <v>LP_AtkSpeedBetter_04</v>
      </c>
      <c r="B101" s="1" t="s">
        <v>260</v>
      </c>
      <c r="C101" s="1" t="str">
        <f>IF(ISERROR(VLOOKUP(B101,AffectorValueTable!$A:$A,1,0)),"어펙터밸류없음","")</f>
        <v/>
      </c>
      <c r="D101" s="1">
        <v>4</v>
      </c>
      <c r="E101" s="1" t="str">
        <f>VLOOKUP($B101,AffectorValueTable!$1:$1048576,MATCH(AffectorValueTable!$B$1,AffectorValueTable!$1:$1,0),0)</f>
        <v>ChangeActorStatus</v>
      </c>
      <c r="H101" s="1" t="str">
        <f>IF(ISBLANK(G101),"",
IF(ISERROR(FIND(",",G101)),
  IF(ISERROR(VLOOKUP(G101,ConditionValueTable!$A:$A,1,0)),"컨디션밸류없음",
  ""),
IF(ISERROR(FIND(",",G101,FIND(",",G101)+1)),
  IF(OR(ISERROR(VLOOKUP(LEFT(G101,FIND(",",G101)-1),ConditionValueTable!$A:$A,1,0)),ISERROR(VLOOKUP(TRIM(MID(G101,FIND(",",G101)+1,999)),ConditionValueTable!$A:$A,1,0))),"컨디션밸류없음",
  ""),
IF(ISERROR(FIND(",",G101,FIND(",",G101,FIND(",",G101)+1)+1)),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+1,999)),ConditionValueTable!$A:$A,1,0))),"컨디션밸류없음",
  ""),
IF(ISERROR(FIND(",",G101,FIND(",",G101,FIND(",",G101,FIND(",",G101)+1)+1)+1)),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FIND(",",G101,FIND(",",G101,FIND(",",G101)+1)+1)-FIND(",",G101,FIND(",",G101)+1)-1)),ConditionValueTable!$A:$A,1,0)),ISERROR(VLOOKUP(TRIM(MID(G101,FIND(",",G101,FIND(",",G101,FIND(",",G101)+1)+1)+1,999)),ConditionValueTable!$A:$A,1,0))),"컨디션밸류없음",
  ""),
)))))</f>
        <v/>
      </c>
      <c r="I101" s="1">
        <v>-1</v>
      </c>
      <c r="J101" s="1">
        <f t="shared" si="62"/>
        <v>0.91041666666666654</v>
      </c>
      <c r="M101" s="1" t="s">
        <v>149</v>
      </c>
      <c r="O101" s="7">
        <f t="shared" ca="1" si="58"/>
        <v>3</v>
      </c>
      <c r="S101" s="7" t="str">
        <f t="shared" ca="1" si="2"/>
        <v/>
      </c>
    </row>
    <row r="102" spans="1:19" x14ac:dyDescent="0.3">
      <c r="A102" s="1" t="str">
        <f t="shared" si="63"/>
        <v>LP_AtkSpeedBetter_05</v>
      </c>
      <c r="B102" s="1" t="s">
        <v>260</v>
      </c>
      <c r="C102" s="1" t="str">
        <f>IF(ISERROR(VLOOKUP(B102,AffectorValueTable!$A:$A,1,0)),"어펙터밸류없음","")</f>
        <v/>
      </c>
      <c r="D102" s="1">
        <v>5</v>
      </c>
      <c r="E102" s="1" t="str">
        <f>VLOOKUP($B102,AffectorValueTable!$1:$1048576,MATCH(AffectorValueTable!$B$1,AffectorValueTable!$1:$1,0),0)</f>
        <v>ChangeActorStatus</v>
      </c>
      <c r="H102" s="1" t="str">
        <f>IF(ISBLANK(G102),"",
IF(ISERROR(FIND(",",G102)),
  IF(ISERROR(VLOOKUP(G102,ConditionValueTable!$A:$A,1,0)),"컨디션밸류없음",
  ""),
IF(ISERROR(FIND(",",G102,FIND(",",G102)+1)),
  IF(OR(ISERROR(VLOOKUP(LEFT(G102,FIND(",",G102)-1),ConditionValueTable!$A:$A,1,0)),ISERROR(VLOOKUP(TRIM(MID(G102,FIND(",",G102)+1,999)),ConditionValueTable!$A:$A,1,0))),"컨디션밸류없음",
  ""),
IF(ISERROR(FIND(",",G102,FIND(",",G102,FIND(",",G102)+1)+1)),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+1,999)),ConditionValueTable!$A:$A,1,0))),"컨디션밸류없음",
  ""),
IF(ISERROR(FIND(",",G102,FIND(",",G102,FIND(",",G102,FIND(",",G102)+1)+1)+1)),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FIND(",",G102,FIND(",",G102,FIND(",",G102)+1)+1)-FIND(",",G102,FIND(",",G102)+1)-1)),ConditionValueTable!$A:$A,1,0)),ISERROR(VLOOKUP(TRIM(MID(G102,FIND(",",G102,FIND(",",G102,FIND(",",G102)+1)+1)+1,999)),ConditionValueTable!$A:$A,1,0))),"컨디션밸류없음",
  ""),
)))))</f>
        <v/>
      </c>
      <c r="I102" s="1">
        <v>-1</v>
      </c>
      <c r="J102" s="1">
        <f t="shared" si="62"/>
        <v>1.1875</v>
      </c>
      <c r="M102" s="1" t="s">
        <v>149</v>
      </c>
      <c r="O102" s="7">
        <f t="shared" ca="1" si="58"/>
        <v>3</v>
      </c>
      <c r="S102" s="7" t="str">
        <f t="shared" ca="1" si="2"/>
        <v/>
      </c>
    </row>
    <row r="103" spans="1:19" x14ac:dyDescent="0.3">
      <c r="A103" s="1" t="str">
        <f t="shared" si="63"/>
        <v>LP_AtkSpeedBetter_06</v>
      </c>
      <c r="B103" s="1" t="s">
        <v>260</v>
      </c>
      <c r="C103" s="1" t="str">
        <f>IF(ISERROR(VLOOKUP(B103,AffectorValueTable!$A:$A,1,0)),"어펙터밸류없음","")</f>
        <v/>
      </c>
      <c r="D103" s="1">
        <v>6</v>
      </c>
      <c r="E103" s="1" t="str">
        <f>VLOOKUP($B103,AffectorValueTable!$1:$1048576,MATCH(AffectorValueTable!$B$1,AffectorValueTable!$1:$1,0),0)</f>
        <v>ChangeActorStatus</v>
      </c>
      <c r="H103" s="1" t="str">
        <f>IF(ISBLANK(G103),"",
IF(ISERROR(FIND(",",G103)),
  IF(ISERROR(VLOOKUP(G103,ConditionValueTable!$A:$A,1,0)),"컨디션밸류없음",
  ""),
IF(ISERROR(FIND(",",G103,FIND(",",G103)+1)),
  IF(OR(ISERROR(VLOOKUP(LEFT(G103,FIND(",",G103)-1),ConditionValueTable!$A:$A,1,0)),ISERROR(VLOOKUP(TRIM(MID(G103,FIND(",",G103)+1,999)),ConditionValueTable!$A:$A,1,0))),"컨디션밸류없음",
  ""),
IF(ISERROR(FIND(",",G103,FIND(",",G103,FIND(",",G103)+1)+1)),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+1,999)),ConditionValueTable!$A:$A,1,0))),"컨디션밸류없음",
  ""),
IF(ISERROR(FIND(",",G103,FIND(",",G103,FIND(",",G103,FIND(",",G103)+1)+1)+1)),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FIND(",",G103,FIND(",",G103,FIND(",",G103)+1)+1)-FIND(",",G103,FIND(",",G103)+1)-1)),ConditionValueTable!$A:$A,1,0)),ISERROR(VLOOKUP(TRIM(MID(G103,FIND(",",G103,FIND(",",G103,FIND(",",G103)+1)+1)+1,999)),ConditionValueTable!$A:$A,1,0))),"컨디션밸류없음",
  ""),
)))))</f>
        <v/>
      </c>
      <c r="I103" s="1">
        <v>-1</v>
      </c>
      <c r="J103" s="1">
        <f t="shared" si="62"/>
        <v>1.484375</v>
      </c>
      <c r="M103" s="1" t="s">
        <v>149</v>
      </c>
      <c r="O103" s="7">
        <f t="shared" ca="1" si="58"/>
        <v>3</v>
      </c>
      <c r="S103" s="7" t="str">
        <f t="shared" ca="1" si="2"/>
        <v/>
      </c>
    </row>
    <row r="104" spans="1:19" x14ac:dyDescent="0.3">
      <c r="A104" s="1" t="str">
        <f t="shared" si="63"/>
        <v>LP_AtkSpeedBetter_07</v>
      </c>
      <c r="B104" s="1" t="s">
        <v>260</v>
      </c>
      <c r="C104" s="1" t="str">
        <f>IF(ISERROR(VLOOKUP(B104,AffectorValueTable!$A:$A,1,0)),"어펙터밸류없음","")</f>
        <v/>
      </c>
      <c r="D104" s="1">
        <v>7</v>
      </c>
      <c r="E104" s="1" t="str">
        <f>VLOOKUP($B104,AffectorValueTable!$1:$1048576,MATCH(AffectorValueTable!$B$1,AffectorValueTable!$1:$1,0),0)</f>
        <v>ChangeActorStatus</v>
      </c>
      <c r="H104" s="1" t="str">
        <f>IF(ISBLANK(G104),"",
IF(ISERROR(FIND(",",G104)),
  IF(ISERROR(VLOOKUP(G104,ConditionValueTable!$A:$A,1,0)),"컨디션밸류없음",
  ""),
IF(ISERROR(FIND(",",G104,FIND(",",G104)+1)),
  IF(OR(ISERROR(VLOOKUP(LEFT(G104,FIND(",",G104)-1),ConditionValueTable!$A:$A,1,0)),ISERROR(VLOOKUP(TRIM(MID(G104,FIND(",",G104)+1,999)),ConditionValueTable!$A:$A,1,0))),"컨디션밸류없음",
  ""),
IF(ISERROR(FIND(",",G104,FIND(",",G104,FIND(",",G104)+1)+1)),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+1,999)),ConditionValueTable!$A:$A,1,0))),"컨디션밸류없음",
  ""),
IF(ISERROR(FIND(",",G104,FIND(",",G104,FIND(",",G104,FIND(",",G104)+1)+1)+1)),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FIND(",",G104,FIND(",",G104,FIND(",",G104)+1)+1)-FIND(",",G104,FIND(",",G104)+1)-1)),ConditionValueTable!$A:$A,1,0)),ISERROR(VLOOKUP(TRIM(MID(G104,FIND(",",G104,FIND(",",G104,FIND(",",G104)+1)+1)+1,999)),ConditionValueTable!$A:$A,1,0))),"컨디션밸류없음",
  ""),
)))))</f>
        <v/>
      </c>
      <c r="I104" s="1">
        <v>-1</v>
      </c>
      <c r="J104" s="1">
        <f t="shared" si="62"/>
        <v>1.8010416666666667</v>
      </c>
      <c r="M104" s="1" t="s">
        <v>149</v>
      </c>
      <c r="O104" s="7">
        <f t="shared" ca="1" si="58"/>
        <v>3</v>
      </c>
      <c r="S104" s="7" t="str">
        <f t="shared" ca="1" si="2"/>
        <v/>
      </c>
    </row>
    <row r="105" spans="1:19" x14ac:dyDescent="0.3">
      <c r="A105" s="1" t="str">
        <f t="shared" si="63"/>
        <v>LP_AtkSpeedBetter_08</v>
      </c>
      <c r="B105" s="1" t="s">
        <v>260</v>
      </c>
      <c r="C105" s="1" t="str">
        <f>IF(ISERROR(VLOOKUP(B105,AffectorValueTable!$A:$A,1,0)),"어펙터밸류없음","")</f>
        <v/>
      </c>
      <c r="D105" s="1">
        <v>8</v>
      </c>
      <c r="E105" s="1" t="str">
        <f>VLOOKUP($B105,AffectorValueTable!$1:$1048576,MATCH(AffectorValueTable!$B$1,AffectorValueTable!$1:$1,0),0)</f>
        <v>ChangeActorStatus</v>
      </c>
      <c r="H105" s="1" t="str">
        <f>IF(ISBLANK(G105),"",
IF(ISERROR(FIND(",",G105)),
  IF(ISERROR(VLOOKUP(G105,ConditionValueTable!$A:$A,1,0)),"컨디션밸류없음",
  ""),
IF(ISERROR(FIND(",",G105,FIND(",",G105)+1)),
  IF(OR(ISERROR(VLOOKUP(LEFT(G105,FIND(",",G105)-1),ConditionValueTable!$A:$A,1,0)),ISERROR(VLOOKUP(TRIM(MID(G105,FIND(",",G105)+1,999)),ConditionValueTable!$A:$A,1,0))),"컨디션밸류없음",
  ""),
IF(ISERROR(FIND(",",G105,FIND(",",G105,FIND(",",G105)+1)+1)),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+1,999)),ConditionValueTable!$A:$A,1,0))),"컨디션밸류없음",
  ""),
IF(ISERROR(FIND(",",G105,FIND(",",G105,FIND(",",G105,FIND(",",G105)+1)+1)+1)),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FIND(",",G105,FIND(",",G105,FIND(",",G105)+1)+1)-FIND(",",G105,FIND(",",G105)+1)-1)),ConditionValueTable!$A:$A,1,0)),ISERROR(VLOOKUP(TRIM(MID(G105,FIND(",",G105,FIND(",",G105,FIND(",",G105)+1)+1)+1,999)),ConditionValueTable!$A:$A,1,0))),"컨디션밸류없음",
  ""),
)))))</f>
        <v/>
      </c>
      <c r="I105" s="1">
        <v>-1</v>
      </c>
      <c r="J105" s="1">
        <f t="shared" si="62"/>
        <v>2.1375000000000002</v>
      </c>
      <c r="M105" s="1" t="s">
        <v>149</v>
      </c>
      <c r="O105" s="7">
        <f t="shared" ca="1" si="58"/>
        <v>3</v>
      </c>
      <c r="S105" s="7" t="str">
        <f t="shared" ca="1" si="2"/>
        <v/>
      </c>
    </row>
    <row r="106" spans="1:19" x14ac:dyDescent="0.3">
      <c r="A106" s="1" t="str">
        <f t="shared" si="63"/>
        <v>LP_AtkSpeedBetter_09</v>
      </c>
      <c r="B106" s="1" t="s">
        <v>260</v>
      </c>
      <c r="C106" s="1" t="str">
        <f>IF(ISERROR(VLOOKUP(B106,AffectorValueTable!$A:$A,1,0)),"어펙터밸류없음","")</f>
        <v/>
      </c>
      <c r="D106" s="1">
        <v>9</v>
      </c>
      <c r="E106" s="1" t="str">
        <f>VLOOKUP($B106,AffectorValueTable!$1:$1048576,MATCH(AffectorValueTable!$B$1,AffectorValueTable!$1:$1,0),0)</f>
        <v>ChangeActorStatus</v>
      </c>
      <c r="H106" s="1" t="str">
        <f>IF(ISBLANK(G106),"",
IF(ISERROR(FIND(",",G106)),
  IF(ISERROR(VLOOKUP(G106,ConditionValueTable!$A:$A,1,0)),"컨디션밸류없음",
  ""),
IF(ISERROR(FIND(",",G106,FIND(",",G106)+1)),
  IF(OR(ISERROR(VLOOKUP(LEFT(G106,FIND(",",G106)-1),ConditionValueTable!$A:$A,1,0)),ISERROR(VLOOKUP(TRIM(MID(G106,FIND(",",G106)+1,999)),ConditionValueTable!$A:$A,1,0))),"컨디션밸류없음",
  ""),
IF(ISERROR(FIND(",",G106,FIND(",",G106,FIND(",",G106)+1)+1)),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+1,999)),ConditionValueTable!$A:$A,1,0))),"컨디션밸류없음",
  ""),
IF(ISERROR(FIND(",",G106,FIND(",",G106,FIND(",",G106,FIND(",",G106)+1)+1)+1)),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FIND(",",G106,FIND(",",G106,FIND(",",G106)+1)+1)-FIND(",",G106,FIND(",",G106)+1)-1)),ConditionValueTable!$A:$A,1,0)),ISERROR(VLOOKUP(TRIM(MID(G106,FIND(",",G106,FIND(",",G106,FIND(",",G106)+1)+1)+1,999)),ConditionValueTable!$A:$A,1,0))),"컨디션밸류없음",
  ""),
)))))</f>
        <v/>
      </c>
      <c r="I106" s="1">
        <v>-1</v>
      </c>
      <c r="J106" s="1">
        <f t="shared" si="62"/>
        <v>2.4937499999999999</v>
      </c>
      <c r="M106" s="1" t="s">
        <v>149</v>
      </c>
      <c r="O106" s="7">
        <f t="shared" ca="1" si="58"/>
        <v>3</v>
      </c>
      <c r="S106" s="7" t="str">
        <f t="shared" ca="1" si="2"/>
        <v/>
      </c>
    </row>
    <row r="107" spans="1:19" x14ac:dyDescent="0.3">
      <c r="A107" s="1" t="str">
        <f t="shared" si="63"/>
        <v>LP_AtkSpeedBest_01</v>
      </c>
      <c r="B107" s="1" t="s">
        <v>261</v>
      </c>
      <c r="C107" s="1" t="str">
        <f>IF(ISERROR(VLOOKUP(B107,AffectorValueTable!$A:$A,1,0)),"어펙터밸류없음","")</f>
        <v/>
      </c>
      <c r="D107" s="1">
        <v>1</v>
      </c>
      <c r="E107" s="1" t="str">
        <f>VLOOKUP($B107,AffectorValueTable!$1:$1048576,MATCH(AffectorValueTable!$B$1,AffectorValueTable!$1:$1,0),0)</f>
        <v>ChangeActorStatus</v>
      </c>
      <c r="H107" s="1" t="str">
        <f>IF(ISBLANK(G107),"",
IF(ISERROR(FIND(",",G107)),
  IF(ISERROR(VLOOKUP(G107,ConditionValueTable!$A:$A,1,0)),"컨디션밸류없음",
  ""),
IF(ISERROR(FIND(",",G107,FIND(",",G107)+1)),
  IF(OR(ISERROR(VLOOKUP(LEFT(G107,FIND(",",G107)-1),ConditionValueTable!$A:$A,1,0)),ISERROR(VLOOKUP(TRIM(MID(G107,FIND(",",G107)+1,999)),ConditionValueTable!$A:$A,1,0))),"컨디션밸류없음",
  ""),
IF(ISERROR(FIND(",",G107,FIND(",",G107,FIND(",",G107)+1)+1)),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+1,999)),ConditionValueTable!$A:$A,1,0))),"컨디션밸류없음",
  ""),
IF(ISERROR(FIND(",",G107,FIND(",",G107,FIND(",",G107,FIND(",",G107)+1)+1)+1)),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FIND(",",G107,FIND(",",G107,FIND(",",G107)+1)+1)-FIND(",",G107,FIND(",",G107)+1)-1)),ConditionValueTable!$A:$A,1,0)),ISERROR(VLOOKUP(TRIM(MID(G107,FIND(",",G107,FIND(",",G107,FIND(",",G107)+1)+1)+1,999)),ConditionValueTable!$A:$A,1,0))),"컨디션밸류없음",
  ""),
)))))</f>
        <v/>
      </c>
      <c r="I107" s="1">
        <v>-1</v>
      </c>
      <c r="J107" s="1">
        <f t="shared" si="62"/>
        <v>0.35625000000000001</v>
      </c>
      <c r="M107" s="1" t="s">
        <v>149</v>
      </c>
      <c r="O107" s="7">
        <f t="shared" ca="1" si="58"/>
        <v>3</v>
      </c>
      <c r="S107" s="7" t="str">
        <f t="shared" ca="1" si="2"/>
        <v/>
      </c>
    </row>
    <row r="108" spans="1:19" x14ac:dyDescent="0.3">
      <c r="A108" s="1" t="str">
        <f t="shared" ref="A108:A109" si="64">B108&amp;"_"&amp;TEXT(D108,"00")</f>
        <v>LP_AtkSpeedBest_02</v>
      </c>
      <c r="B108" s="1" t="s">
        <v>261</v>
      </c>
      <c r="C108" s="1" t="str">
        <f>IF(ISERROR(VLOOKUP(B108,AffectorValueTable!$A:$A,1,0)),"어펙터밸류없음","")</f>
        <v/>
      </c>
      <c r="D108" s="1">
        <v>2</v>
      </c>
      <c r="E108" s="1" t="str">
        <f>VLOOKUP($B108,AffectorValueTable!$1:$1048576,MATCH(AffectorValueTable!$B$1,AffectorValueTable!$1:$1,0),0)</f>
        <v>ChangeActorStatus</v>
      </c>
      <c r="H108" s="1" t="str">
        <f>IF(ISBLANK(G108),"",
IF(ISERROR(FIND(",",G108)),
  IF(ISERROR(VLOOKUP(G108,ConditionValueTable!$A:$A,1,0)),"컨디션밸류없음",
  ""),
IF(ISERROR(FIND(",",G108,FIND(",",G108)+1)),
  IF(OR(ISERROR(VLOOKUP(LEFT(G108,FIND(",",G108)-1),ConditionValueTable!$A:$A,1,0)),ISERROR(VLOOKUP(TRIM(MID(G108,FIND(",",G108)+1,999)),ConditionValueTable!$A:$A,1,0))),"컨디션밸류없음",
  ""),
IF(ISERROR(FIND(",",G108,FIND(",",G108,FIND(",",G108)+1)+1)),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+1,999)),ConditionValueTable!$A:$A,1,0))),"컨디션밸류없음",
  ""),
IF(ISERROR(FIND(",",G108,FIND(",",G108,FIND(",",G108,FIND(",",G108)+1)+1)+1)),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FIND(",",G108,FIND(",",G108,FIND(",",G108)+1)+1)-FIND(",",G108,FIND(",",G108)+1)-1)),ConditionValueTable!$A:$A,1,0)),ISERROR(VLOOKUP(TRIM(MID(G108,FIND(",",G108,FIND(",",G108,FIND(",",G108)+1)+1)+1,999)),ConditionValueTable!$A:$A,1,0))),"컨디션밸류없음",
  ""),
)))))</f>
        <v/>
      </c>
      <c r="I108" s="1">
        <v>-1</v>
      </c>
      <c r="J108" s="1">
        <f t="shared" si="62"/>
        <v>0.74812500000000004</v>
      </c>
      <c r="M108" s="1" t="s">
        <v>149</v>
      </c>
      <c r="O108" s="7">
        <f t="shared" ref="O108:O109" ca="1" si="65">IF(NOT(ISBLANK(N108)),N108,
IF(ISBLANK(M108),"",
VLOOKUP(M108,OFFSET(INDIRECT("$A:$B"),0,MATCH(M$1&amp;"_Verify",INDIRECT("$1:$1"),0)-1),2,0)
))</f>
        <v>3</v>
      </c>
      <c r="S108" s="7" t="str">
        <f t="shared" ref="S108:S109" ca="1" si="66">IF(NOT(ISBLANK(R108)),R108,
IF(ISBLANK(Q108),"",
VLOOKUP(Q108,OFFSET(INDIRECT("$A:$B"),0,MATCH(Q$1&amp;"_Verify",INDIRECT("$1:$1"),0)-1),2,0)
))</f>
        <v/>
      </c>
    </row>
    <row r="109" spans="1:19" x14ac:dyDescent="0.3">
      <c r="A109" s="1" t="str">
        <f t="shared" si="64"/>
        <v>LP_AtkSpeedBest_03</v>
      </c>
      <c r="B109" s="1" t="s">
        <v>261</v>
      </c>
      <c r="C109" s="1" t="str">
        <f>IF(ISERROR(VLOOKUP(B109,AffectorValueTable!$A:$A,1,0)),"어펙터밸류없음","")</f>
        <v/>
      </c>
      <c r="D109" s="1">
        <v>3</v>
      </c>
      <c r="E109" s="1" t="str">
        <f>VLOOKUP($B109,AffectorValueTable!$1:$1048576,MATCH(AffectorValueTable!$B$1,AffectorValueTable!$1:$1,0),0)</f>
        <v>ChangeActorStatus</v>
      </c>
      <c r="H109" s="1" t="str">
        <f>IF(ISBLANK(G109),"",
IF(ISERROR(FIND(",",G109)),
  IF(ISERROR(VLOOKUP(G109,ConditionValueTable!$A:$A,1,0)),"컨디션밸류없음",
  ""),
IF(ISERROR(FIND(",",G109,FIND(",",G109)+1)),
  IF(OR(ISERROR(VLOOKUP(LEFT(G109,FIND(",",G109)-1),ConditionValueTable!$A:$A,1,0)),ISERROR(VLOOKUP(TRIM(MID(G109,FIND(",",G109)+1,999)),ConditionValueTable!$A:$A,1,0))),"컨디션밸류없음",
  ""),
IF(ISERROR(FIND(",",G109,FIND(",",G109,FIND(",",G109)+1)+1)),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+1,999)),ConditionValueTable!$A:$A,1,0))),"컨디션밸류없음",
  ""),
IF(ISERROR(FIND(",",G109,FIND(",",G109,FIND(",",G109,FIND(",",G109)+1)+1)+1)),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FIND(",",G109,FIND(",",G109,FIND(",",G109)+1)+1)-FIND(",",G109,FIND(",",G109)+1)-1)),ConditionValueTable!$A:$A,1,0)),ISERROR(VLOOKUP(TRIM(MID(G109,FIND(",",G109,FIND(",",G109,FIND(",",G109)+1)+1)+1,999)),ConditionValueTable!$A:$A,1,0))),"컨디션밸류없음",
  ""),
)))))</f>
        <v/>
      </c>
      <c r="I109" s="1">
        <v>-1</v>
      </c>
      <c r="J109" s="1">
        <f t="shared" si="62"/>
        <v>1.1756250000000004</v>
      </c>
      <c r="M109" s="1" t="s">
        <v>149</v>
      </c>
      <c r="O109" s="7">
        <f t="shared" ca="1" si="65"/>
        <v>3</v>
      </c>
      <c r="S109" s="7" t="str">
        <f t="shared" ca="1" si="66"/>
        <v/>
      </c>
    </row>
    <row r="110" spans="1:19" x14ac:dyDescent="0.3">
      <c r="A110" s="1" t="str">
        <f t="shared" si="63"/>
        <v>LP_Crit_01</v>
      </c>
      <c r="B110" s="1" t="s">
        <v>262</v>
      </c>
      <c r="C110" s="1" t="str">
        <f>IF(ISERROR(VLOOKUP(B110,AffectorValueTable!$A:$A,1,0)),"어펙터밸류없음","")</f>
        <v/>
      </c>
      <c r="D110" s="1">
        <v>1</v>
      </c>
      <c r="E110" s="1" t="str">
        <f>VLOOKUP($B110,AffectorValueTable!$1:$1048576,MATCH(AffectorValueTable!$B$1,AffectorValueTable!$1:$1,0),0)</f>
        <v>ChangeActorStatus</v>
      </c>
      <c r="H110" s="1" t="str">
        <f>IF(ISBLANK(G110),"",
IF(ISERROR(FIND(",",G110)),
  IF(ISERROR(VLOOKUP(G110,ConditionValueTable!$A:$A,1,0)),"컨디션밸류없음",
  ""),
IF(ISERROR(FIND(",",G110,FIND(",",G110)+1)),
  IF(OR(ISERROR(VLOOKUP(LEFT(G110,FIND(",",G110)-1),ConditionValueTable!$A:$A,1,0)),ISERROR(VLOOKUP(TRIM(MID(G110,FIND(",",G110)+1,999)),ConditionValueTable!$A:$A,1,0))),"컨디션밸류없음",
  ""),
IF(ISERROR(FIND(",",G110,FIND(",",G110,FIND(",",G110)+1)+1)),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+1,999)),ConditionValueTable!$A:$A,1,0))),"컨디션밸류없음",
  ""),
IF(ISERROR(FIND(",",G110,FIND(",",G110,FIND(",",G110,FIND(",",G110)+1)+1)+1)),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FIND(",",G110,FIND(",",G110,FIND(",",G110)+1)+1)-FIND(",",G110,FIND(",",G110)+1)-1)),ConditionValueTable!$A:$A,1,0)),ISERROR(VLOOKUP(TRIM(MID(G110,FIND(",",G110,FIND(",",G110,FIND(",",G110)+1)+1)+1,999)),ConditionValueTable!$A:$A,1,0))),"컨디션밸류없음",
  ""),
)))))</f>
        <v/>
      </c>
      <c r="I110" s="1">
        <v>-1</v>
      </c>
      <c r="J110" s="1">
        <f t="shared" ref="J110:J118" si="67">J68*4.5/6</f>
        <v>0.11249999999999999</v>
      </c>
      <c r="M110" s="1" t="s">
        <v>550</v>
      </c>
      <c r="O110" s="7">
        <f t="shared" ca="1" si="58"/>
        <v>20</v>
      </c>
      <c r="S110" s="7" t="str">
        <f t="shared" ca="1" si="2"/>
        <v/>
      </c>
    </row>
    <row r="111" spans="1:19" x14ac:dyDescent="0.3">
      <c r="A111" s="1" t="str">
        <f t="shared" si="63"/>
        <v>LP_Crit_02</v>
      </c>
      <c r="B111" s="1" t="s">
        <v>262</v>
      </c>
      <c r="C111" s="1" t="str">
        <f>IF(ISERROR(VLOOKUP(B111,AffectorValueTable!$A:$A,1,0)),"어펙터밸류없음","")</f>
        <v/>
      </c>
      <c r="D111" s="1">
        <v>2</v>
      </c>
      <c r="E111" s="1" t="str">
        <f>VLOOKUP($B111,AffectorValueTable!$1:$1048576,MATCH(AffectorValueTable!$B$1,AffectorValueTable!$1:$1,0),0)</f>
        <v>ChangeActorStatus</v>
      </c>
      <c r="H111" s="1" t="str">
        <f>IF(ISBLANK(G111),"",
IF(ISERROR(FIND(",",G111)),
  IF(ISERROR(VLOOKUP(G111,ConditionValueTable!$A:$A,1,0)),"컨디션밸류없음",
  ""),
IF(ISERROR(FIND(",",G111,FIND(",",G111)+1)),
  IF(OR(ISERROR(VLOOKUP(LEFT(G111,FIND(",",G111)-1),ConditionValueTable!$A:$A,1,0)),ISERROR(VLOOKUP(TRIM(MID(G111,FIND(",",G111)+1,999)),ConditionValueTable!$A:$A,1,0))),"컨디션밸류없음",
  ""),
IF(ISERROR(FIND(",",G111,FIND(",",G111,FIND(",",G111)+1)+1)),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+1,999)),ConditionValueTable!$A:$A,1,0))),"컨디션밸류없음",
  ""),
IF(ISERROR(FIND(",",G111,FIND(",",G111,FIND(",",G111,FIND(",",G111)+1)+1)+1)),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FIND(",",G111,FIND(",",G111,FIND(",",G111)+1)+1)-FIND(",",G111,FIND(",",G111)+1)-1)),ConditionValueTable!$A:$A,1,0)),ISERROR(VLOOKUP(TRIM(MID(G111,FIND(",",G111,FIND(",",G111,FIND(",",G111)+1)+1)+1,999)),ConditionValueTable!$A:$A,1,0))),"컨디션밸류없음",
  ""),
)))))</f>
        <v/>
      </c>
      <c r="I111" s="1">
        <v>-1</v>
      </c>
      <c r="J111" s="1">
        <f t="shared" si="67"/>
        <v>0.23624999999999999</v>
      </c>
      <c r="M111" s="1" t="s">
        <v>550</v>
      </c>
      <c r="O111" s="7">
        <f t="shared" ca="1" si="58"/>
        <v>20</v>
      </c>
      <c r="S111" s="7" t="str">
        <f t="shared" ca="1" si="2"/>
        <v/>
      </c>
    </row>
    <row r="112" spans="1:19" x14ac:dyDescent="0.3">
      <c r="A112" s="1" t="str">
        <f t="shared" si="63"/>
        <v>LP_Crit_03</v>
      </c>
      <c r="B112" s="1" t="s">
        <v>262</v>
      </c>
      <c r="C112" s="1" t="str">
        <f>IF(ISERROR(VLOOKUP(B112,AffectorValueTable!$A:$A,1,0)),"어펙터밸류없음","")</f>
        <v/>
      </c>
      <c r="D112" s="1">
        <v>3</v>
      </c>
      <c r="E112" s="1" t="str">
        <f>VLOOKUP($B112,AffectorValueTable!$1:$1048576,MATCH(AffectorValueTable!$B$1,AffectorValueTable!$1:$1,0),0)</f>
        <v>ChangeActorStatus</v>
      </c>
      <c r="H112" s="1" t="str">
        <f>IF(ISBLANK(G112),"",
IF(ISERROR(FIND(",",G112)),
  IF(ISERROR(VLOOKUP(G112,ConditionValueTable!$A:$A,1,0)),"컨디션밸류없음",
  ""),
IF(ISERROR(FIND(",",G112,FIND(",",G112)+1)),
  IF(OR(ISERROR(VLOOKUP(LEFT(G112,FIND(",",G112)-1),ConditionValueTable!$A:$A,1,0)),ISERROR(VLOOKUP(TRIM(MID(G112,FIND(",",G112)+1,999)),ConditionValueTable!$A:$A,1,0))),"컨디션밸류없음",
  ""),
IF(ISERROR(FIND(",",G112,FIND(",",G112,FIND(",",G112)+1)+1)),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+1,999)),ConditionValueTable!$A:$A,1,0))),"컨디션밸류없음",
  ""),
IF(ISERROR(FIND(",",G112,FIND(",",G112,FIND(",",G112,FIND(",",G112)+1)+1)+1)),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FIND(",",G112,FIND(",",G112,FIND(",",G112)+1)+1)-FIND(",",G112,FIND(",",G112)+1)-1)),ConditionValueTable!$A:$A,1,0)),ISERROR(VLOOKUP(TRIM(MID(G112,FIND(",",G112,FIND(",",G112,FIND(",",G112)+1)+1)+1,999)),ConditionValueTable!$A:$A,1,0))),"컨디션밸류없음",
  ""),
)))))</f>
        <v/>
      </c>
      <c r="I112" s="1">
        <v>-1</v>
      </c>
      <c r="J112" s="1">
        <f t="shared" si="67"/>
        <v>0.37125000000000002</v>
      </c>
      <c r="M112" s="1" t="s">
        <v>550</v>
      </c>
      <c r="O112" s="7">
        <f t="shared" ca="1" si="58"/>
        <v>20</v>
      </c>
      <c r="S112" s="7" t="str">
        <f t="shared" ca="1" si="2"/>
        <v/>
      </c>
    </row>
    <row r="113" spans="1:19" x14ac:dyDescent="0.3">
      <c r="A113" s="1" t="str">
        <f t="shared" si="63"/>
        <v>LP_Crit_04</v>
      </c>
      <c r="B113" s="1" t="s">
        <v>262</v>
      </c>
      <c r="C113" s="1" t="str">
        <f>IF(ISERROR(VLOOKUP(B113,AffectorValueTable!$A:$A,1,0)),"어펙터밸류없음","")</f>
        <v/>
      </c>
      <c r="D113" s="1">
        <v>4</v>
      </c>
      <c r="E113" s="1" t="str">
        <f>VLOOKUP($B113,AffectorValueTable!$1:$1048576,MATCH(AffectorValueTable!$B$1,AffectorValueTable!$1:$1,0),0)</f>
        <v>ChangeActorStatus</v>
      </c>
      <c r="H113" s="1" t="str">
        <f>IF(ISBLANK(G113),"",
IF(ISERROR(FIND(",",G113)),
  IF(ISERROR(VLOOKUP(G113,ConditionValueTable!$A:$A,1,0)),"컨디션밸류없음",
  ""),
IF(ISERROR(FIND(",",G113,FIND(",",G113)+1)),
  IF(OR(ISERROR(VLOOKUP(LEFT(G113,FIND(",",G113)-1),ConditionValueTable!$A:$A,1,0)),ISERROR(VLOOKUP(TRIM(MID(G113,FIND(",",G113)+1,999)),ConditionValueTable!$A:$A,1,0))),"컨디션밸류없음",
  ""),
IF(ISERROR(FIND(",",G113,FIND(",",G113,FIND(",",G113)+1)+1)),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+1,999)),ConditionValueTable!$A:$A,1,0))),"컨디션밸류없음",
  ""),
IF(ISERROR(FIND(",",G113,FIND(",",G113,FIND(",",G113,FIND(",",G113)+1)+1)+1)),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FIND(",",G113,FIND(",",G113,FIND(",",G113)+1)+1)-FIND(",",G113,FIND(",",G113)+1)-1)),ConditionValueTable!$A:$A,1,0)),ISERROR(VLOOKUP(TRIM(MID(G113,FIND(",",G113,FIND(",",G113,FIND(",",G113)+1)+1)+1,999)),ConditionValueTable!$A:$A,1,0))),"컨디션밸류없음",
  ""),
)))))</f>
        <v/>
      </c>
      <c r="I113" s="1">
        <v>-1</v>
      </c>
      <c r="J113" s="1">
        <f t="shared" si="67"/>
        <v>0.51749999999999996</v>
      </c>
      <c r="M113" s="1" t="s">
        <v>550</v>
      </c>
      <c r="O113" s="7">
        <f t="shared" ca="1" si="58"/>
        <v>20</v>
      </c>
      <c r="S113" s="7" t="str">
        <f t="shared" ca="1" si="2"/>
        <v/>
      </c>
    </row>
    <row r="114" spans="1:19" x14ac:dyDescent="0.3">
      <c r="A114" s="1" t="str">
        <f t="shared" si="63"/>
        <v>LP_Crit_05</v>
      </c>
      <c r="B114" s="1" t="s">
        <v>262</v>
      </c>
      <c r="C114" s="1" t="str">
        <f>IF(ISERROR(VLOOKUP(B114,AffectorValueTable!$A:$A,1,0)),"어펙터밸류없음","")</f>
        <v/>
      </c>
      <c r="D114" s="1">
        <v>5</v>
      </c>
      <c r="E114" s="1" t="str">
        <f>VLOOKUP($B114,AffectorValueTable!$1:$1048576,MATCH(AffectorValueTable!$B$1,AffectorValueTable!$1:$1,0),0)</f>
        <v>ChangeActorStatus</v>
      </c>
      <c r="H114" s="1" t="str">
        <f>IF(ISBLANK(G114),"",
IF(ISERROR(FIND(",",G114)),
  IF(ISERROR(VLOOKUP(G114,ConditionValueTable!$A:$A,1,0)),"컨디션밸류없음",
  ""),
IF(ISERROR(FIND(",",G114,FIND(",",G114)+1)),
  IF(OR(ISERROR(VLOOKUP(LEFT(G114,FIND(",",G114)-1),ConditionValueTable!$A:$A,1,0)),ISERROR(VLOOKUP(TRIM(MID(G114,FIND(",",G114)+1,999)),ConditionValueTable!$A:$A,1,0))),"컨디션밸류없음",
  ""),
IF(ISERROR(FIND(",",G114,FIND(",",G114,FIND(",",G114)+1)+1)),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+1,999)),ConditionValueTable!$A:$A,1,0))),"컨디션밸류없음",
  ""),
IF(ISERROR(FIND(",",G114,FIND(",",G114,FIND(",",G114,FIND(",",G114)+1)+1)+1)),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FIND(",",G114,FIND(",",G114,FIND(",",G114)+1)+1)-FIND(",",G114,FIND(",",G114)+1)-1)),ConditionValueTable!$A:$A,1,0)),ISERROR(VLOOKUP(TRIM(MID(G114,FIND(",",G114,FIND(",",G114,FIND(",",G114)+1)+1)+1,999)),ConditionValueTable!$A:$A,1,0))),"컨디션밸류없음",
  ""),
)))))</f>
        <v/>
      </c>
      <c r="I114" s="1">
        <v>-1</v>
      </c>
      <c r="J114" s="1">
        <f t="shared" si="67"/>
        <v>0.67499999999999993</v>
      </c>
      <c r="M114" s="1" t="s">
        <v>550</v>
      </c>
      <c r="O114" s="7">
        <f t="shared" ca="1" si="58"/>
        <v>20</v>
      </c>
      <c r="S114" s="7" t="str">
        <f t="shared" ca="1" si="2"/>
        <v/>
      </c>
    </row>
    <row r="115" spans="1:19" x14ac:dyDescent="0.3">
      <c r="A115" s="1" t="str">
        <f t="shared" ref="A115:A118" si="68">B115&amp;"_"&amp;TEXT(D115,"00")</f>
        <v>LP_Crit_06</v>
      </c>
      <c r="B115" s="1" t="s">
        <v>262</v>
      </c>
      <c r="C115" s="1" t="str">
        <f>IF(ISERROR(VLOOKUP(B115,AffectorValueTable!$A:$A,1,0)),"어펙터밸류없음","")</f>
        <v/>
      </c>
      <c r="D115" s="1">
        <v>6</v>
      </c>
      <c r="E115" s="1" t="str">
        <f>VLOOKUP($B115,AffectorValueTable!$1:$1048576,MATCH(AffectorValueTable!$B$1,AffectorValueTable!$1:$1,0),0)</f>
        <v>ChangeActorStatus</v>
      </c>
      <c r="H115" s="1" t="str">
        <f>IF(ISBLANK(G115),"",
IF(ISERROR(FIND(",",G115)),
  IF(ISERROR(VLOOKUP(G115,ConditionValueTable!$A:$A,1,0)),"컨디션밸류없음",
  ""),
IF(ISERROR(FIND(",",G115,FIND(",",G115)+1)),
  IF(OR(ISERROR(VLOOKUP(LEFT(G115,FIND(",",G115)-1),ConditionValueTable!$A:$A,1,0)),ISERROR(VLOOKUP(TRIM(MID(G115,FIND(",",G115)+1,999)),ConditionValueTable!$A:$A,1,0))),"컨디션밸류없음",
  ""),
IF(ISERROR(FIND(",",G115,FIND(",",G115,FIND(",",G115)+1)+1)),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+1,999)),ConditionValueTable!$A:$A,1,0))),"컨디션밸류없음",
  ""),
IF(ISERROR(FIND(",",G115,FIND(",",G115,FIND(",",G115,FIND(",",G115)+1)+1)+1)),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FIND(",",G115,FIND(",",G115,FIND(",",G115)+1)+1)-FIND(",",G115,FIND(",",G115)+1)-1)),ConditionValueTable!$A:$A,1,0)),ISERROR(VLOOKUP(TRIM(MID(G115,FIND(",",G115,FIND(",",G115,FIND(",",G115)+1)+1)+1,999)),ConditionValueTable!$A:$A,1,0))),"컨디션밸류없음",
  ""),
)))))</f>
        <v/>
      </c>
      <c r="I115" s="1">
        <v>-1</v>
      </c>
      <c r="J115" s="1">
        <f t="shared" si="67"/>
        <v>0.84375</v>
      </c>
      <c r="M115" s="1" t="s">
        <v>550</v>
      </c>
      <c r="O115" s="7">
        <f t="shared" ref="O115:O118" ca="1" si="69">IF(NOT(ISBLANK(N115)),N115,
IF(ISBLANK(M115),"",
VLOOKUP(M115,OFFSET(INDIRECT("$A:$B"),0,MATCH(M$1&amp;"_Verify",INDIRECT("$1:$1"),0)-1),2,0)
))</f>
        <v>20</v>
      </c>
      <c r="S115" s="7" t="str">
        <f t="shared" ref="S115:S118" ca="1" si="70">IF(NOT(ISBLANK(R115)),R115,
IF(ISBLANK(Q115),"",
VLOOKUP(Q115,OFFSET(INDIRECT("$A:$B"),0,MATCH(Q$1&amp;"_Verify",INDIRECT("$1:$1"),0)-1),2,0)
))</f>
        <v/>
      </c>
    </row>
    <row r="116" spans="1:19" x14ac:dyDescent="0.3">
      <c r="A116" s="1" t="str">
        <f t="shared" si="68"/>
        <v>LP_Crit_07</v>
      </c>
      <c r="B116" s="1" t="s">
        <v>262</v>
      </c>
      <c r="C116" s="1" t="str">
        <f>IF(ISERROR(VLOOKUP(B116,AffectorValueTable!$A:$A,1,0)),"어펙터밸류없음","")</f>
        <v/>
      </c>
      <c r="D116" s="1">
        <v>7</v>
      </c>
      <c r="E116" s="1" t="str">
        <f>VLOOKUP($B116,AffectorValueTable!$1:$1048576,MATCH(AffectorValueTable!$B$1,AffectorValueTable!$1:$1,0),0)</f>
        <v>ChangeActorStatus</v>
      </c>
      <c r="H116" s="1" t="str">
        <f>IF(ISBLANK(G116),"",
IF(ISERROR(FIND(",",G116)),
  IF(ISERROR(VLOOKUP(G116,ConditionValueTable!$A:$A,1,0)),"컨디션밸류없음",
  ""),
IF(ISERROR(FIND(",",G116,FIND(",",G116)+1)),
  IF(OR(ISERROR(VLOOKUP(LEFT(G116,FIND(",",G116)-1),ConditionValueTable!$A:$A,1,0)),ISERROR(VLOOKUP(TRIM(MID(G116,FIND(",",G116)+1,999)),ConditionValueTable!$A:$A,1,0))),"컨디션밸류없음",
  ""),
IF(ISERROR(FIND(",",G116,FIND(",",G116,FIND(",",G116)+1)+1)),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+1,999)),ConditionValueTable!$A:$A,1,0))),"컨디션밸류없음",
  ""),
IF(ISERROR(FIND(",",G116,FIND(",",G116,FIND(",",G116,FIND(",",G116)+1)+1)+1)),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FIND(",",G116,FIND(",",G116,FIND(",",G116)+1)+1)-FIND(",",G116,FIND(",",G116)+1)-1)),ConditionValueTable!$A:$A,1,0)),ISERROR(VLOOKUP(TRIM(MID(G116,FIND(",",G116,FIND(",",G116,FIND(",",G116)+1)+1)+1,999)),ConditionValueTable!$A:$A,1,0))),"컨디션밸류없음",
  ""),
)))))</f>
        <v/>
      </c>
      <c r="I116" s="1">
        <v>-1</v>
      </c>
      <c r="J116" s="1">
        <f t="shared" si="67"/>
        <v>1.0237500000000002</v>
      </c>
      <c r="M116" s="1" t="s">
        <v>550</v>
      </c>
      <c r="O116" s="7">
        <f t="shared" ca="1" si="69"/>
        <v>20</v>
      </c>
      <c r="S116" s="7" t="str">
        <f t="shared" ca="1" si="70"/>
        <v/>
      </c>
    </row>
    <row r="117" spans="1:19" x14ac:dyDescent="0.3">
      <c r="A117" s="1" t="str">
        <f t="shared" si="68"/>
        <v>LP_Crit_08</v>
      </c>
      <c r="B117" s="1" t="s">
        <v>262</v>
      </c>
      <c r="C117" s="1" t="str">
        <f>IF(ISERROR(VLOOKUP(B117,AffectorValueTable!$A:$A,1,0)),"어펙터밸류없음","")</f>
        <v/>
      </c>
      <c r="D117" s="1">
        <v>8</v>
      </c>
      <c r="E117" s="1" t="str">
        <f>VLOOKUP($B117,AffectorValueTable!$1:$1048576,MATCH(AffectorValueTable!$B$1,AffectorValueTable!$1:$1,0),0)</f>
        <v>ChangeActorStatus</v>
      </c>
      <c r="H117" s="1" t="str">
        <f>IF(ISBLANK(G117),"",
IF(ISERROR(FIND(",",G117)),
  IF(ISERROR(VLOOKUP(G117,ConditionValueTable!$A:$A,1,0)),"컨디션밸류없음",
  ""),
IF(ISERROR(FIND(",",G117,FIND(",",G117)+1)),
  IF(OR(ISERROR(VLOOKUP(LEFT(G117,FIND(",",G117)-1),ConditionValueTable!$A:$A,1,0)),ISERROR(VLOOKUP(TRIM(MID(G117,FIND(",",G117)+1,999)),ConditionValueTable!$A:$A,1,0))),"컨디션밸류없음",
  ""),
IF(ISERROR(FIND(",",G117,FIND(",",G117,FIND(",",G117)+1)+1)),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+1,999)),ConditionValueTable!$A:$A,1,0))),"컨디션밸류없음",
  ""),
IF(ISERROR(FIND(",",G117,FIND(",",G117,FIND(",",G117,FIND(",",G117)+1)+1)+1)),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FIND(",",G117,FIND(",",G117,FIND(",",G117)+1)+1)-FIND(",",G117,FIND(",",G117)+1)-1)),ConditionValueTable!$A:$A,1,0)),ISERROR(VLOOKUP(TRIM(MID(G117,FIND(",",G117,FIND(",",G117,FIND(",",G117)+1)+1)+1,999)),ConditionValueTable!$A:$A,1,0))),"컨디션밸류없음",
  ""),
)))))</f>
        <v/>
      </c>
      <c r="I117" s="1">
        <v>-1</v>
      </c>
      <c r="J117" s="1">
        <f t="shared" si="67"/>
        <v>1.2150000000000001</v>
      </c>
      <c r="M117" s="1" t="s">
        <v>550</v>
      </c>
      <c r="O117" s="7">
        <f t="shared" ca="1" si="69"/>
        <v>20</v>
      </c>
      <c r="S117" s="7" t="str">
        <f t="shared" ca="1" si="70"/>
        <v/>
      </c>
    </row>
    <row r="118" spans="1:19" x14ac:dyDescent="0.3">
      <c r="A118" s="1" t="str">
        <f t="shared" si="68"/>
        <v>LP_Crit_09</v>
      </c>
      <c r="B118" s="1" t="s">
        <v>262</v>
      </c>
      <c r="C118" s="1" t="str">
        <f>IF(ISERROR(VLOOKUP(B118,AffectorValueTable!$A:$A,1,0)),"어펙터밸류없음","")</f>
        <v/>
      </c>
      <c r="D118" s="1">
        <v>9</v>
      </c>
      <c r="E118" s="1" t="str">
        <f>VLOOKUP($B118,AffectorValueTable!$1:$1048576,MATCH(AffectorValueTable!$B$1,AffectorValueTable!$1:$1,0),0)</f>
        <v>ChangeActorStatus</v>
      </c>
      <c r="H118" s="1" t="str">
        <f>IF(ISBLANK(G118),"",
IF(ISERROR(FIND(",",G118)),
  IF(ISERROR(VLOOKUP(G118,ConditionValueTable!$A:$A,1,0)),"컨디션밸류없음",
  ""),
IF(ISERROR(FIND(",",G118,FIND(",",G118)+1)),
  IF(OR(ISERROR(VLOOKUP(LEFT(G118,FIND(",",G118)-1),ConditionValueTable!$A:$A,1,0)),ISERROR(VLOOKUP(TRIM(MID(G118,FIND(",",G118)+1,999)),ConditionValueTable!$A:$A,1,0))),"컨디션밸류없음",
  ""),
IF(ISERROR(FIND(",",G118,FIND(",",G118,FIND(",",G118)+1)+1)),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+1,999)),ConditionValueTable!$A:$A,1,0))),"컨디션밸류없음",
  ""),
IF(ISERROR(FIND(",",G118,FIND(",",G118,FIND(",",G118,FIND(",",G118)+1)+1)+1)),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FIND(",",G118,FIND(",",G118,FIND(",",G118)+1)+1)-FIND(",",G118,FIND(",",G118)+1)-1)),ConditionValueTable!$A:$A,1,0)),ISERROR(VLOOKUP(TRIM(MID(G118,FIND(",",G118,FIND(",",G118,FIND(",",G118)+1)+1)+1,999)),ConditionValueTable!$A:$A,1,0))),"컨디션밸류없음",
  ""),
)))))</f>
        <v/>
      </c>
      <c r="I118" s="1">
        <v>-1</v>
      </c>
      <c r="J118" s="1">
        <f t="shared" si="67"/>
        <v>1.4174999999999998</v>
      </c>
      <c r="M118" s="1" t="s">
        <v>550</v>
      </c>
      <c r="O118" s="7">
        <f t="shared" ca="1" si="69"/>
        <v>20</v>
      </c>
      <c r="S118" s="7" t="str">
        <f t="shared" ca="1" si="70"/>
        <v/>
      </c>
    </row>
    <row r="119" spans="1:19" x14ac:dyDescent="0.3">
      <c r="A119" s="1" t="str">
        <f t="shared" si="63"/>
        <v>LP_CritBetter_01</v>
      </c>
      <c r="B119" s="1" t="s">
        <v>263</v>
      </c>
      <c r="C119" s="1" t="str">
        <f>IF(ISERROR(VLOOKUP(B119,AffectorValueTable!$A:$A,1,0)),"어펙터밸류없음","")</f>
        <v/>
      </c>
      <c r="D119" s="1">
        <v>1</v>
      </c>
      <c r="E119" s="1" t="str">
        <f>VLOOKUP($B119,AffectorValueTable!$1:$1048576,MATCH(AffectorValueTable!$B$1,AffectorValueTable!$1:$1,0),0)</f>
        <v>ChangeActorStatus</v>
      </c>
      <c r="H119" s="1" t="str">
        <f>IF(ISBLANK(G119),"",
IF(ISERROR(FIND(",",G119)),
  IF(ISERROR(VLOOKUP(G119,ConditionValueTable!$A:$A,1,0)),"컨디션밸류없음",
  ""),
IF(ISERROR(FIND(",",G119,FIND(",",G119)+1)),
  IF(OR(ISERROR(VLOOKUP(LEFT(G119,FIND(",",G119)-1),ConditionValueTable!$A:$A,1,0)),ISERROR(VLOOKUP(TRIM(MID(G119,FIND(",",G119)+1,999)),ConditionValueTable!$A:$A,1,0))),"컨디션밸류없음",
  ""),
IF(ISERROR(FIND(",",G119,FIND(",",G119,FIND(",",G119)+1)+1)),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+1,999)),ConditionValueTable!$A:$A,1,0))),"컨디션밸류없음",
  ""),
IF(ISERROR(FIND(",",G119,FIND(",",G119,FIND(",",G119,FIND(",",G119)+1)+1)+1)),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FIND(",",G119,FIND(",",G119,FIND(",",G119)+1)+1)-FIND(",",G119,FIND(",",G119)+1)-1)),ConditionValueTable!$A:$A,1,0)),ISERROR(VLOOKUP(TRIM(MID(G119,FIND(",",G119,FIND(",",G119,FIND(",",G119)+1)+1)+1,999)),ConditionValueTable!$A:$A,1,0))),"컨디션밸류없음",
  ""),
)))))</f>
        <v/>
      </c>
      <c r="I119" s="1">
        <v>-1</v>
      </c>
      <c r="J119" s="1">
        <f t="shared" ref="J119:J123" si="71">J77*4.5/6</f>
        <v>0.1875</v>
      </c>
      <c r="M119" s="1" t="s">
        <v>550</v>
      </c>
      <c r="O119" s="7">
        <f t="shared" ca="1" si="58"/>
        <v>20</v>
      </c>
      <c r="S119" s="7" t="str">
        <f t="shared" ca="1" si="2"/>
        <v/>
      </c>
    </row>
    <row r="120" spans="1:19" x14ac:dyDescent="0.3">
      <c r="A120" s="1" t="str">
        <f t="shared" si="63"/>
        <v>LP_CritBetter_02</v>
      </c>
      <c r="B120" s="1" t="s">
        <v>263</v>
      </c>
      <c r="C120" s="1" t="str">
        <f>IF(ISERROR(VLOOKUP(B120,AffectorValueTable!$A:$A,1,0)),"어펙터밸류없음","")</f>
        <v/>
      </c>
      <c r="D120" s="1">
        <v>2</v>
      </c>
      <c r="E120" s="1" t="str">
        <f>VLOOKUP($B120,AffectorValueTable!$1:$1048576,MATCH(AffectorValueTable!$B$1,AffectorValueTable!$1:$1,0),0)</f>
        <v>ChangeActorStatus</v>
      </c>
      <c r="H120" s="1" t="str">
        <f>IF(ISBLANK(G120),"",
IF(ISERROR(FIND(",",G120)),
  IF(ISERROR(VLOOKUP(G120,ConditionValueTable!$A:$A,1,0)),"컨디션밸류없음",
  ""),
IF(ISERROR(FIND(",",G120,FIND(",",G120)+1)),
  IF(OR(ISERROR(VLOOKUP(LEFT(G120,FIND(",",G120)-1),ConditionValueTable!$A:$A,1,0)),ISERROR(VLOOKUP(TRIM(MID(G120,FIND(",",G120)+1,999)),ConditionValueTable!$A:$A,1,0))),"컨디션밸류없음",
  ""),
IF(ISERROR(FIND(",",G120,FIND(",",G120,FIND(",",G120)+1)+1)),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+1,999)),ConditionValueTable!$A:$A,1,0))),"컨디션밸류없음",
  ""),
IF(ISERROR(FIND(",",G120,FIND(",",G120,FIND(",",G120,FIND(",",G120)+1)+1)+1)),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FIND(",",G120,FIND(",",G120,FIND(",",G120)+1)+1)-FIND(",",G120,FIND(",",G120)+1)-1)),ConditionValueTable!$A:$A,1,0)),ISERROR(VLOOKUP(TRIM(MID(G120,FIND(",",G120,FIND(",",G120,FIND(",",G120)+1)+1)+1,999)),ConditionValueTable!$A:$A,1,0))),"컨디션밸류없음",
  ""),
)))))</f>
        <v/>
      </c>
      <c r="I120" s="1">
        <v>-1</v>
      </c>
      <c r="J120" s="1">
        <f t="shared" si="71"/>
        <v>0.39375000000000004</v>
      </c>
      <c r="M120" s="1" t="s">
        <v>550</v>
      </c>
      <c r="O120" s="7">
        <f t="shared" ca="1" si="58"/>
        <v>20</v>
      </c>
      <c r="S120" s="7" t="str">
        <f t="shared" ca="1" si="2"/>
        <v/>
      </c>
    </row>
    <row r="121" spans="1:19" x14ac:dyDescent="0.3">
      <c r="A121" s="1" t="str">
        <f t="shared" ref="A121:A124" si="72">B121&amp;"_"&amp;TEXT(D121,"00")</f>
        <v>LP_CritBetter_03</v>
      </c>
      <c r="B121" s="1" t="s">
        <v>263</v>
      </c>
      <c r="C121" s="1" t="str">
        <f>IF(ISERROR(VLOOKUP(B121,AffectorValueTable!$A:$A,1,0)),"어펙터밸류없음","")</f>
        <v/>
      </c>
      <c r="D121" s="1">
        <v>3</v>
      </c>
      <c r="E121" s="1" t="str">
        <f>VLOOKUP($B121,AffectorValueTable!$1:$1048576,MATCH(AffectorValueTable!$B$1,AffectorValueTable!$1:$1,0),0)</f>
        <v>ChangeActorStatus</v>
      </c>
      <c r="H121" s="1" t="str">
        <f>IF(ISBLANK(G121),"",
IF(ISERROR(FIND(",",G121)),
  IF(ISERROR(VLOOKUP(G121,ConditionValueTable!$A:$A,1,0)),"컨디션밸류없음",
  ""),
IF(ISERROR(FIND(",",G121,FIND(",",G121)+1)),
  IF(OR(ISERROR(VLOOKUP(LEFT(G121,FIND(",",G121)-1),ConditionValueTable!$A:$A,1,0)),ISERROR(VLOOKUP(TRIM(MID(G121,FIND(",",G121)+1,999)),ConditionValueTable!$A:$A,1,0))),"컨디션밸류없음",
  ""),
IF(ISERROR(FIND(",",G121,FIND(",",G121,FIND(",",G121)+1)+1)),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+1,999)),ConditionValueTable!$A:$A,1,0))),"컨디션밸류없음",
  ""),
IF(ISERROR(FIND(",",G121,FIND(",",G121,FIND(",",G121,FIND(",",G121)+1)+1)+1)),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FIND(",",G121,FIND(",",G121,FIND(",",G121)+1)+1)-FIND(",",G121,FIND(",",G121)+1)-1)),ConditionValueTable!$A:$A,1,0)),ISERROR(VLOOKUP(TRIM(MID(G121,FIND(",",G121,FIND(",",G121,FIND(",",G121)+1)+1)+1,999)),ConditionValueTable!$A:$A,1,0))),"컨디션밸류없음",
  ""),
)))))</f>
        <v/>
      </c>
      <c r="I121" s="1">
        <v>-1</v>
      </c>
      <c r="J121" s="1">
        <f t="shared" si="71"/>
        <v>0.61875000000000002</v>
      </c>
      <c r="M121" s="1" t="s">
        <v>550</v>
      </c>
      <c r="O121" s="7">
        <f t="shared" ca="1" si="58"/>
        <v>20</v>
      </c>
      <c r="S121" s="7" t="str">
        <f t="shared" ca="1" si="2"/>
        <v/>
      </c>
    </row>
    <row r="122" spans="1:19" x14ac:dyDescent="0.3">
      <c r="A122" s="1" t="str">
        <f t="shared" ref="A122:A123" si="73">B122&amp;"_"&amp;TEXT(D122,"00")</f>
        <v>LP_CritBetter_04</v>
      </c>
      <c r="B122" s="1" t="s">
        <v>263</v>
      </c>
      <c r="C122" s="1" t="str">
        <f>IF(ISERROR(VLOOKUP(B122,AffectorValueTable!$A:$A,1,0)),"어펙터밸류없음","")</f>
        <v/>
      </c>
      <c r="D122" s="1">
        <v>4</v>
      </c>
      <c r="E122" s="1" t="str">
        <f>VLOOKUP($B122,AffectorValueTable!$1:$1048576,MATCH(AffectorValueTable!$B$1,AffectorValueTable!$1:$1,0),0)</f>
        <v>ChangeActorStatus</v>
      </c>
      <c r="H122" s="1" t="str">
        <f>IF(ISBLANK(G122),"",
IF(ISERROR(FIND(",",G122)),
  IF(ISERROR(VLOOKUP(G122,ConditionValueTable!$A:$A,1,0)),"컨디션밸류없음",
  ""),
IF(ISERROR(FIND(",",G122,FIND(",",G122)+1)),
  IF(OR(ISERROR(VLOOKUP(LEFT(G122,FIND(",",G122)-1),ConditionValueTable!$A:$A,1,0)),ISERROR(VLOOKUP(TRIM(MID(G122,FIND(",",G122)+1,999)),ConditionValueTable!$A:$A,1,0))),"컨디션밸류없음",
  ""),
IF(ISERROR(FIND(",",G122,FIND(",",G122,FIND(",",G122)+1)+1)),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+1,999)),ConditionValueTable!$A:$A,1,0))),"컨디션밸류없음",
  ""),
IF(ISERROR(FIND(",",G122,FIND(",",G122,FIND(",",G122,FIND(",",G122)+1)+1)+1)),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FIND(",",G122,FIND(",",G122,FIND(",",G122)+1)+1)-FIND(",",G122,FIND(",",G122)+1)-1)),ConditionValueTable!$A:$A,1,0)),ISERROR(VLOOKUP(TRIM(MID(G122,FIND(",",G122,FIND(",",G122,FIND(",",G122)+1)+1)+1,999)),ConditionValueTable!$A:$A,1,0))),"컨디션밸류없음",
  ""),
)))))</f>
        <v/>
      </c>
      <c r="I122" s="1">
        <v>-1</v>
      </c>
      <c r="J122" s="1">
        <f t="shared" si="71"/>
        <v>0.86249999999999993</v>
      </c>
      <c r="M122" s="1" t="s">
        <v>550</v>
      </c>
      <c r="O122" s="7">
        <f t="shared" ref="O122:O123" ca="1" si="74">IF(NOT(ISBLANK(N122)),N122,
IF(ISBLANK(M122),"",
VLOOKUP(M122,OFFSET(INDIRECT("$A:$B"),0,MATCH(M$1&amp;"_Verify",INDIRECT("$1:$1"),0)-1),2,0)
))</f>
        <v>20</v>
      </c>
      <c r="S122" s="7" t="str">
        <f t="shared" ref="S122:S123" ca="1" si="75">IF(NOT(ISBLANK(R122)),R122,
IF(ISBLANK(Q122),"",
VLOOKUP(Q122,OFFSET(INDIRECT("$A:$B"),0,MATCH(Q$1&amp;"_Verify",INDIRECT("$1:$1"),0)-1),2,0)
))</f>
        <v/>
      </c>
    </row>
    <row r="123" spans="1:19" x14ac:dyDescent="0.3">
      <c r="A123" s="1" t="str">
        <f t="shared" si="73"/>
        <v>LP_CritBetter_05</v>
      </c>
      <c r="B123" s="1" t="s">
        <v>263</v>
      </c>
      <c r="C123" s="1" t="str">
        <f>IF(ISERROR(VLOOKUP(B123,AffectorValueTable!$A:$A,1,0)),"어펙터밸류없음","")</f>
        <v/>
      </c>
      <c r="D123" s="1">
        <v>5</v>
      </c>
      <c r="E123" s="1" t="str">
        <f>VLOOKUP($B123,AffectorValueTable!$1:$1048576,MATCH(AffectorValueTable!$B$1,AffectorValueTable!$1:$1,0),0)</f>
        <v>ChangeActorStatus</v>
      </c>
      <c r="H123" s="1" t="str">
        <f>IF(ISBLANK(G123),"",
IF(ISERROR(FIND(",",G123)),
  IF(ISERROR(VLOOKUP(G123,ConditionValueTable!$A:$A,1,0)),"컨디션밸류없음",
  ""),
IF(ISERROR(FIND(",",G123,FIND(",",G123)+1)),
  IF(OR(ISERROR(VLOOKUP(LEFT(G123,FIND(",",G123)-1),ConditionValueTable!$A:$A,1,0)),ISERROR(VLOOKUP(TRIM(MID(G123,FIND(",",G123)+1,999)),ConditionValueTable!$A:$A,1,0))),"컨디션밸류없음",
  ""),
IF(ISERROR(FIND(",",G123,FIND(",",G123,FIND(",",G123)+1)+1)),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+1,999)),ConditionValueTable!$A:$A,1,0))),"컨디션밸류없음",
  ""),
IF(ISERROR(FIND(",",G123,FIND(",",G123,FIND(",",G123,FIND(",",G123)+1)+1)+1)),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FIND(",",G123,FIND(",",G123,FIND(",",G123)+1)+1)-FIND(",",G123,FIND(",",G123)+1)-1)),ConditionValueTable!$A:$A,1,0)),ISERROR(VLOOKUP(TRIM(MID(G123,FIND(",",G123,FIND(",",G123,FIND(",",G123)+1)+1)+1,999)),ConditionValueTable!$A:$A,1,0))),"컨디션밸류없음",
  ""),
)))))</f>
        <v/>
      </c>
      <c r="I123" s="1">
        <v>-1</v>
      </c>
      <c r="J123" s="1">
        <f t="shared" si="71"/>
        <v>1.125</v>
      </c>
      <c r="M123" s="1" t="s">
        <v>550</v>
      </c>
      <c r="O123" s="7">
        <f t="shared" ca="1" si="74"/>
        <v>20</v>
      </c>
      <c r="S123" s="7" t="str">
        <f t="shared" ca="1" si="75"/>
        <v/>
      </c>
    </row>
    <row r="124" spans="1:19" x14ac:dyDescent="0.3">
      <c r="A124" s="1" t="str">
        <f t="shared" si="72"/>
        <v>LP_CritBest_01</v>
      </c>
      <c r="B124" s="1" t="s">
        <v>264</v>
      </c>
      <c r="C124" s="1" t="str">
        <f>IF(ISERROR(VLOOKUP(B124,AffectorValueTable!$A:$A,1,0)),"어펙터밸류없음","")</f>
        <v/>
      </c>
      <c r="D124" s="1">
        <v>1</v>
      </c>
      <c r="E124" s="1" t="str">
        <f>VLOOKUP($B124,AffectorValueTable!$1:$1048576,MATCH(AffectorValueTable!$B$1,AffectorValueTable!$1:$1,0),0)</f>
        <v>ChangeActorStatus</v>
      </c>
      <c r="H124" s="1" t="str">
        <f>IF(ISBLANK(G124),"",
IF(ISERROR(FIND(",",G124)),
  IF(ISERROR(VLOOKUP(G124,ConditionValueTable!$A:$A,1,0)),"컨디션밸류없음",
  ""),
IF(ISERROR(FIND(",",G124,FIND(",",G124)+1)),
  IF(OR(ISERROR(VLOOKUP(LEFT(G124,FIND(",",G124)-1),ConditionValueTable!$A:$A,1,0)),ISERROR(VLOOKUP(TRIM(MID(G124,FIND(",",G124)+1,999)),ConditionValueTable!$A:$A,1,0))),"컨디션밸류없음",
  ""),
IF(ISERROR(FIND(",",G124,FIND(",",G124,FIND(",",G124)+1)+1)),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+1,999)),ConditionValueTable!$A:$A,1,0))),"컨디션밸류없음",
  ""),
IF(ISERROR(FIND(",",G124,FIND(",",G124,FIND(",",G124,FIND(",",G124)+1)+1)+1)),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FIND(",",G124,FIND(",",G124,FIND(",",G124)+1)+1)-FIND(",",G124,FIND(",",G124)+1)-1)),ConditionValueTable!$A:$A,1,0)),ISERROR(VLOOKUP(TRIM(MID(G124,FIND(",",G124,FIND(",",G124,FIND(",",G124)+1)+1)+1,999)),ConditionValueTable!$A:$A,1,0))),"컨디션밸류없음",
  ""),
)))))</f>
        <v/>
      </c>
      <c r="I124" s="1">
        <v>-1</v>
      </c>
      <c r="J124" s="1">
        <f t="shared" ref="J124:J126" si="76">J86*4.5/6</f>
        <v>0.33749999999999997</v>
      </c>
      <c r="M124" s="1" t="s">
        <v>550</v>
      </c>
      <c r="O124" s="7">
        <f t="shared" ca="1" si="58"/>
        <v>20</v>
      </c>
      <c r="S124" s="7" t="str">
        <f t="shared" ca="1" si="2"/>
        <v/>
      </c>
    </row>
    <row r="125" spans="1:19" x14ac:dyDescent="0.3">
      <c r="A125" s="1" t="str">
        <f t="shared" ref="A125:A126" si="77">B125&amp;"_"&amp;TEXT(D125,"00")</f>
        <v>LP_CritBest_02</v>
      </c>
      <c r="B125" s="1" t="s">
        <v>264</v>
      </c>
      <c r="C125" s="1" t="str">
        <f>IF(ISERROR(VLOOKUP(B125,AffectorValueTable!$A:$A,1,0)),"어펙터밸류없음","")</f>
        <v/>
      </c>
      <c r="D125" s="1">
        <v>2</v>
      </c>
      <c r="E125" s="1" t="str">
        <f>VLOOKUP($B125,AffectorValueTable!$1:$1048576,MATCH(AffectorValueTable!$B$1,AffectorValueTable!$1:$1,0),0)</f>
        <v>ChangeActorStatus</v>
      </c>
      <c r="H125" s="1" t="str">
        <f>IF(ISBLANK(G125),"",
IF(ISERROR(FIND(",",G125)),
  IF(ISERROR(VLOOKUP(G125,ConditionValueTable!$A:$A,1,0)),"컨디션밸류없음",
  ""),
IF(ISERROR(FIND(",",G125,FIND(",",G125)+1)),
  IF(OR(ISERROR(VLOOKUP(LEFT(G125,FIND(",",G125)-1),ConditionValueTable!$A:$A,1,0)),ISERROR(VLOOKUP(TRIM(MID(G125,FIND(",",G125)+1,999)),ConditionValueTable!$A:$A,1,0))),"컨디션밸류없음",
  ""),
IF(ISERROR(FIND(",",G125,FIND(",",G125,FIND(",",G125)+1)+1)),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+1,999)),ConditionValueTable!$A:$A,1,0))),"컨디션밸류없음",
  ""),
IF(ISERROR(FIND(",",G125,FIND(",",G125,FIND(",",G125,FIND(",",G125)+1)+1)+1)),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FIND(",",G125,FIND(",",G125,FIND(",",G125)+1)+1)-FIND(",",G125,FIND(",",G125)+1)-1)),ConditionValueTable!$A:$A,1,0)),ISERROR(VLOOKUP(TRIM(MID(G125,FIND(",",G125,FIND(",",G125,FIND(",",G125)+1)+1)+1,999)),ConditionValueTable!$A:$A,1,0))),"컨디션밸류없음",
  ""),
)))))</f>
        <v/>
      </c>
      <c r="I125" s="1">
        <v>-1</v>
      </c>
      <c r="J125" s="1">
        <f t="shared" si="76"/>
        <v>0.7087500000000001</v>
      </c>
      <c r="M125" s="1" t="s">
        <v>550</v>
      </c>
      <c r="O125" s="7">
        <f t="shared" ref="O125:O126" ca="1" si="78">IF(NOT(ISBLANK(N125)),N125,
IF(ISBLANK(M125),"",
VLOOKUP(M125,OFFSET(INDIRECT("$A:$B"),0,MATCH(M$1&amp;"_Verify",INDIRECT("$1:$1"),0)-1),2,0)
))</f>
        <v>20</v>
      </c>
      <c r="S125" s="7" t="str">
        <f t="shared" ref="S125:S126" ca="1" si="79">IF(NOT(ISBLANK(R125)),R125,
IF(ISBLANK(Q125),"",
VLOOKUP(Q125,OFFSET(INDIRECT("$A:$B"),0,MATCH(Q$1&amp;"_Verify",INDIRECT("$1:$1"),0)-1),2,0)
))</f>
        <v/>
      </c>
    </row>
    <row r="126" spans="1:19" x14ac:dyDescent="0.3">
      <c r="A126" s="1" t="str">
        <f t="shared" si="77"/>
        <v>LP_CritBest_03</v>
      </c>
      <c r="B126" s="1" t="s">
        <v>264</v>
      </c>
      <c r="C126" s="1" t="str">
        <f>IF(ISERROR(VLOOKUP(B126,AffectorValueTable!$A:$A,1,0)),"어펙터밸류없음","")</f>
        <v/>
      </c>
      <c r="D126" s="1">
        <v>3</v>
      </c>
      <c r="E126" s="1" t="str">
        <f>VLOOKUP($B126,AffectorValueTable!$1:$1048576,MATCH(AffectorValueTable!$B$1,AffectorValueTable!$1:$1,0),0)</f>
        <v>ChangeActorStatus</v>
      </c>
      <c r="H126" s="1" t="str">
        <f>IF(ISBLANK(G126),"",
IF(ISERROR(FIND(",",G126)),
  IF(ISERROR(VLOOKUP(G126,ConditionValueTable!$A:$A,1,0)),"컨디션밸류없음",
  ""),
IF(ISERROR(FIND(",",G126,FIND(",",G126)+1)),
  IF(OR(ISERROR(VLOOKUP(LEFT(G126,FIND(",",G126)-1),ConditionValueTable!$A:$A,1,0)),ISERROR(VLOOKUP(TRIM(MID(G126,FIND(",",G126)+1,999)),ConditionValueTable!$A:$A,1,0))),"컨디션밸류없음",
  ""),
IF(ISERROR(FIND(",",G126,FIND(",",G126,FIND(",",G126)+1)+1)),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+1,999)),ConditionValueTable!$A:$A,1,0))),"컨디션밸류없음",
  ""),
IF(ISERROR(FIND(",",G126,FIND(",",G126,FIND(",",G126,FIND(",",G126)+1)+1)+1)),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FIND(",",G126,FIND(",",G126,FIND(",",G126)+1)+1)-FIND(",",G126,FIND(",",G126)+1)-1)),ConditionValueTable!$A:$A,1,0)),ISERROR(VLOOKUP(TRIM(MID(G126,FIND(",",G126,FIND(",",G126,FIND(",",G126)+1)+1)+1,999)),ConditionValueTable!$A:$A,1,0))),"컨디션밸류없음",
  ""),
)))))</f>
        <v/>
      </c>
      <c r="I126" s="1">
        <v>-1</v>
      </c>
      <c r="J126" s="1">
        <f t="shared" si="76"/>
        <v>1.1137500000000002</v>
      </c>
      <c r="M126" s="1" t="s">
        <v>550</v>
      </c>
      <c r="O126" s="7">
        <f t="shared" ca="1" si="78"/>
        <v>20</v>
      </c>
      <c r="S126" s="7" t="str">
        <f t="shared" ca="1" si="79"/>
        <v/>
      </c>
    </row>
    <row r="127" spans="1:19" x14ac:dyDescent="0.3">
      <c r="A127" s="1" t="str">
        <f t="shared" ref="A127:A145" si="80">B127&amp;"_"&amp;TEXT(D127,"00")</f>
        <v>LP_MaxHp_01</v>
      </c>
      <c r="B127" s="1" t="s">
        <v>265</v>
      </c>
      <c r="C127" s="1" t="str">
        <f>IF(ISERROR(VLOOKUP(B127,AffectorValueTable!$A:$A,1,0)),"어펙터밸류없음","")</f>
        <v/>
      </c>
      <c r="D127" s="1">
        <v>1</v>
      </c>
      <c r="E127" s="1" t="str">
        <f>VLOOKUP($B127,AffectorValueTable!$1:$1048576,MATCH(AffectorValueTable!$B$1,AffectorValueTable!$1:$1,0),0)</f>
        <v>ChangeActorStatus</v>
      </c>
      <c r="H127" s="1" t="str">
        <f>IF(ISBLANK(G127),"",
IF(ISERROR(FIND(",",G127)),
  IF(ISERROR(VLOOKUP(G127,ConditionValueTable!$A:$A,1,0)),"컨디션밸류없음",
  ""),
IF(ISERROR(FIND(",",G127,FIND(",",G127)+1)),
  IF(OR(ISERROR(VLOOKUP(LEFT(G127,FIND(",",G127)-1),ConditionValueTable!$A:$A,1,0)),ISERROR(VLOOKUP(TRIM(MID(G127,FIND(",",G127)+1,999)),ConditionValueTable!$A:$A,1,0))),"컨디션밸류없음",
  ""),
IF(ISERROR(FIND(",",G127,FIND(",",G127,FIND(",",G127)+1)+1)),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+1,999)),ConditionValueTable!$A:$A,1,0))),"컨디션밸류없음",
  ""),
IF(ISERROR(FIND(",",G127,FIND(",",G127,FIND(",",G127,FIND(",",G127)+1)+1)+1)),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FIND(",",G127,FIND(",",G127,FIND(",",G127)+1)+1)-FIND(",",G127,FIND(",",G127)+1)-1)),ConditionValueTable!$A:$A,1,0)),ISERROR(VLOOKUP(TRIM(MID(G127,FIND(",",G127,FIND(",",G127,FIND(",",G127)+1)+1)+1,999)),ConditionValueTable!$A:$A,1,0))),"컨디션밸류없음",
  ""),
)))))</f>
        <v/>
      </c>
      <c r="I127" s="1">
        <v>-1</v>
      </c>
      <c r="J127" s="1">
        <f t="shared" ref="J127:J147" si="81">J68*2.5/6</f>
        <v>6.25E-2</v>
      </c>
      <c r="M127" s="1" t="s">
        <v>163</v>
      </c>
      <c r="O127" s="7">
        <f t="shared" ref="O127:O263" ca="1" si="82">IF(NOT(ISBLANK(N127)),N127,
IF(ISBLANK(M127),"",
VLOOKUP(M127,OFFSET(INDIRECT("$A:$B"),0,MATCH(M$1&amp;"_Verify",INDIRECT("$1:$1"),0)-1),2,0)
))</f>
        <v>18</v>
      </c>
      <c r="S127" s="7" t="str">
        <f t="shared" ref="S127:S272" ca="1" si="83">IF(NOT(ISBLANK(R127)),R127,
IF(ISBLANK(Q127),"",
VLOOKUP(Q127,OFFSET(INDIRECT("$A:$B"),0,MATCH(Q$1&amp;"_Verify",INDIRECT("$1:$1"),0)-1),2,0)
))</f>
        <v/>
      </c>
    </row>
    <row r="128" spans="1:19" x14ac:dyDescent="0.3">
      <c r="A128" s="1" t="str">
        <f t="shared" si="80"/>
        <v>LP_MaxHp_02</v>
      </c>
      <c r="B128" s="1" t="s">
        <v>265</v>
      </c>
      <c r="C128" s="1" t="str">
        <f>IF(ISERROR(VLOOKUP(B128,AffectorValueTable!$A:$A,1,0)),"어펙터밸류없음","")</f>
        <v/>
      </c>
      <c r="D128" s="1">
        <v>2</v>
      </c>
      <c r="E128" s="1" t="str">
        <f>VLOOKUP($B128,AffectorValueTable!$1:$1048576,MATCH(AffectorValueTable!$B$1,AffectorValueTable!$1:$1,0),0)</f>
        <v>ChangeActorStatus</v>
      </c>
      <c r="H128" s="1" t="str">
        <f>IF(ISBLANK(G128),"",
IF(ISERROR(FIND(",",G128)),
  IF(ISERROR(VLOOKUP(G128,ConditionValueTable!$A:$A,1,0)),"컨디션밸류없음",
  ""),
IF(ISERROR(FIND(",",G128,FIND(",",G128)+1)),
  IF(OR(ISERROR(VLOOKUP(LEFT(G128,FIND(",",G128)-1),ConditionValueTable!$A:$A,1,0)),ISERROR(VLOOKUP(TRIM(MID(G128,FIND(",",G128)+1,999)),ConditionValueTable!$A:$A,1,0))),"컨디션밸류없음",
  ""),
IF(ISERROR(FIND(",",G128,FIND(",",G128,FIND(",",G128)+1)+1)),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+1,999)),ConditionValueTable!$A:$A,1,0))),"컨디션밸류없음",
  ""),
IF(ISERROR(FIND(",",G128,FIND(",",G128,FIND(",",G128,FIND(",",G128)+1)+1)+1)),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FIND(",",G128,FIND(",",G128,FIND(",",G128)+1)+1)-FIND(",",G128,FIND(",",G128)+1)-1)),ConditionValueTable!$A:$A,1,0)),ISERROR(VLOOKUP(TRIM(MID(G128,FIND(",",G128,FIND(",",G128,FIND(",",G128)+1)+1)+1,999)),ConditionValueTable!$A:$A,1,0))),"컨디션밸류없음",
  ""),
)))))</f>
        <v/>
      </c>
      <c r="I128" s="1">
        <v>-1</v>
      </c>
      <c r="J128" s="1">
        <f t="shared" si="81"/>
        <v>0.13125000000000001</v>
      </c>
      <c r="M128" s="1" t="s">
        <v>163</v>
      </c>
      <c r="O128" s="7">
        <f t="shared" ca="1" si="82"/>
        <v>18</v>
      </c>
      <c r="S128" s="7" t="str">
        <f t="shared" ca="1" si="83"/>
        <v/>
      </c>
    </row>
    <row r="129" spans="1:19" x14ac:dyDescent="0.3">
      <c r="A129" s="1" t="str">
        <f t="shared" si="80"/>
        <v>LP_MaxHp_03</v>
      </c>
      <c r="B129" s="1" t="s">
        <v>265</v>
      </c>
      <c r="C129" s="1" t="str">
        <f>IF(ISERROR(VLOOKUP(B129,AffectorValueTable!$A:$A,1,0)),"어펙터밸류없음","")</f>
        <v/>
      </c>
      <c r="D129" s="1">
        <v>3</v>
      </c>
      <c r="E129" s="1" t="str">
        <f>VLOOKUP($B129,AffectorValueTable!$1:$1048576,MATCH(AffectorValueTable!$B$1,AffectorValueTable!$1:$1,0),0)</f>
        <v>ChangeActorStatus</v>
      </c>
      <c r="H129" s="1" t="str">
        <f>IF(ISBLANK(G129),"",
IF(ISERROR(FIND(",",G129)),
  IF(ISERROR(VLOOKUP(G129,ConditionValueTable!$A:$A,1,0)),"컨디션밸류없음",
  ""),
IF(ISERROR(FIND(",",G129,FIND(",",G129)+1)),
  IF(OR(ISERROR(VLOOKUP(LEFT(G129,FIND(",",G129)-1),ConditionValueTable!$A:$A,1,0)),ISERROR(VLOOKUP(TRIM(MID(G129,FIND(",",G129)+1,999)),ConditionValueTable!$A:$A,1,0))),"컨디션밸류없음",
  ""),
IF(ISERROR(FIND(",",G129,FIND(",",G129,FIND(",",G129)+1)+1)),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+1,999)),ConditionValueTable!$A:$A,1,0))),"컨디션밸류없음",
  ""),
IF(ISERROR(FIND(",",G129,FIND(",",G129,FIND(",",G129,FIND(",",G129)+1)+1)+1)),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FIND(",",G129,FIND(",",G129,FIND(",",G129)+1)+1)-FIND(",",G129,FIND(",",G129)+1)-1)),ConditionValueTable!$A:$A,1,0)),ISERROR(VLOOKUP(TRIM(MID(G129,FIND(",",G129,FIND(",",G129,FIND(",",G129)+1)+1)+1,999)),ConditionValueTable!$A:$A,1,0))),"컨디션밸류없음",
  ""),
)))))</f>
        <v/>
      </c>
      <c r="I129" s="1">
        <v>-1</v>
      </c>
      <c r="J129" s="1">
        <f t="shared" si="81"/>
        <v>0.20625000000000002</v>
      </c>
      <c r="M129" s="1" t="s">
        <v>163</v>
      </c>
      <c r="O129" s="7">
        <f t="shared" ca="1" si="82"/>
        <v>18</v>
      </c>
      <c r="S129" s="7" t="str">
        <f t="shared" ca="1" si="83"/>
        <v/>
      </c>
    </row>
    <row r="130" spans="1:19" x14ac:dyDescent="0.3">
      <c r="A130" s="1" t="str">
        <f t="shared" si="80"/>
        <v>LP_MaxHp_04</v>
      </c>
      <c r="B130" s="1" t="s">
        <v>265</v>
      </c>
      <c r="C130" s="1" t="str">
        <f>IF(ISERROR(VLOOKUP(B130,AffectorValueTable!$A:$A,1,0)),"어펙터밸류없음","")</f>
        <v/>
      </c>
      <c r="D130" s="1">
        <v>4</v>
      </c>
      <c r="E130" s="1" t="str">
        <f>VLOOKUP($B130,AffectorValueTable!$1:$1048576,MATCH(AffectorValueTable!$B$1,AffectorValueTable!$1:$1,0),0)</f>
        <v>ChangeActorStatus</v>
      </c>
      <c r="H130" s="1" t="str">
        <f>IF(ISBLANK(G130),"",
IF(ISERROR(FIND(",",G130)),
  IF(ISERROR(VLOOKUP(G130,ConditionValueTable!$A:$A,1,0)),"컨디션밸류없음",
  ""),
IF(ISERROR(FIND(",",G130,FIND(",",G130)+1)),
  IF(OR(ISERROR(VLOOKUP(LEFT(G130,FIND(",",G130)-1),ConditionValueTable!$A:$A,1,0)),ISERROR(VLOOKUP(TRIM(MID(G130,FIND(",",G130)+1,999)),ConditionValueTable!$A:$A,1,0))),"컨디션밸류없음",
  ""),
IF(ISERROR(FIND(",",G130,FIND(",",G130,FIND(",",G130)+1)+1)),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+1,999)),ConditionValueTable!$A:$A,1,0))),"컨디션밸류없음",
  ""),
IF(ISERROR(FIND(",",G130,FIND(",",G130,FIND(",",G130,FIND(",",G130)+1)+1)+1)),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FIND(",",G130,FIND(",",G130,FIND(",",G130)+1)+1)-FIND(",",G130,FIND(",",G130)+1)-1)),ConditionValueTable!$A:$A,1,0)),ISERROR(VLOOKUP(TRIM(MID(G130,FIND(",",G130,FIND(",",G130,FIND(",",G130)+1)+1)+1,999)),ConditionValueTable!$A:$A,1,0))),"컨디션밸류없음",
  ""),
)))))</f>
        <v/>
      </c>
      <c r="I130" s="1">
        <v>-1</v>
      </c>
      <c r="J130" s="1">
        <f t="shared" si="81"/>
        <v>0.28749999999999998</v>
      </c>
      <c r="M130" s="1" t="s">
        <v>163</v>
      </c>
      <c r="O130" s="7">
        <f t="shared" ca="1" si="82"/>
        <v>18</v>
      </c>
      <c r="S130" s="7" t="str">
        <f t="shared" ca="1" si="83"/>
        <v/>
      </c>
    </row>
    <row r="131" spans="1:19" x14ac:dyDescent="0.3">
      <c r="A131" s="1" t="str">
        <f t="shared" si="80"/>
        <v>LP_MaxHp_05</v>
      </c>
      <c r="B131" s="1" t="s">
        <v>265</v>
      </c>
      <c r="C131" s="1" t="str">
        <f>IF(ISERROR(VLOOKUP(B131,AffectorValueTable!$A:$A,1,0)),"어펙터밸류없음","")</f>
        <v/>
      </c>
      <c r="D131" s="1">
        <v>5</v>
      </c>
      <c r="E131" s="1" t="str">
        <f>VLOOKUP($B131,AffectorValueTable!$1:$1048576,MATCH(AffectorValueTable!$B$1,AffectorValueTable!$1:$1,0),0)</f>
        <v>ChangeActorStatus</v>
      </c>
      <c r="H131" s="1" t="str">
        <f>IF(ISBLANK(G131),"",
IF(ISERROR(FIND(",",G131)),
  IF(ISERROR(VLOOKUP(G131,ConditionValueTable!$A:$A,1,0)),"컨디션밸류없음",
  ""),
IF(ISERROR(FIND(",",G131,FIND(",",G131)+1)),
  IF(OR(ISERROR(VLOOKUP(LEFT(G131,FIND(",",G131)-1),ConditionValueTable!$A:$A,1,0)),ISERROR(VLOOKUP(TRIM(MID(G131,FIND(",",G131)+1,999)),ConditionValueTable!$A:$A,1,0))),"컨디션밸류없음",
  ""),
IF(ISERROR(FIND(",",G131,FIND(",",G131,FIND(",",G131)+1)+1)),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+1,999)),ConditionValueTable!$A:$A,1,0))),"컨디션밸류없음",
  ""),
IF(ISERROR(FIND(",",G131,FIND(",",G131,FIND(",",G131,FIND(",",G131)+1)+1)+1)),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FIND(",",G131,FIND(",",G131,FIND(",",G131)+1)+1)-FIND(",",G131,FIND(",",G131)+1)-1)),ConditionValueTable!$A:$A,1,0)),ISERROR(VLOOKUP(TRIM(MID(G131,FIND(",",G131,FIND(",",G131,FIND(",",G131)+1)+1)+1,999)),ConditionValueTable!$A:$A,1,0))),"컨디션밸류없음",
  ""),
)))))</f>
        <v/>
      </c>
      <c r="I131" s="1">
        <v>-1</v>
      </c>
      <c r="J131" s="1">
        <f t="shared" si="81"/>
        <v>0.375</v>
      </c>
      <c r="M131" s="1" t="s">
        <v>163</v>
      </c>
      <c r="O131" s="7">
        <f t="shared" ca="1" si="82"/>
        <v>18</v>
      </c>
      <c r="S131" s="7" t="str">
        <f t="shared" ca="1" si="83"/>
        <v/>
      </c>
    </row>
    <row r="132" spans="1:19" x14ac:dyDescent="0.3">
      <c r="A132" s="1" t="str">
        <f t="shared" si="80"/>
        <v>LP_MaxHp_06</v>
      </c>
      <c r="B132" s="1" t="s">
        <v>265</v>
      </c>
      <c r="C132" s="1" t="str">
        <f>IF(ISERROR(VLOOKUP(B132,AffectorValueTable!$A:$A,1,0)),"어펙터밸류없음","")</f>
        <v/>
      </c>
      <c r="D132" s="1">
        <v>6</v>
      </c>
      <c r="E132" s="1" t="str">
        <f>VLOOKUP($B132,AffectorValueTable!$1:$1048576,MATCH(AffectorValueTable!$B$1,AffectorValueTable!$1:$1,0),0)</f>
        <v>ChangeActorStatus</v>
      </c>
      <c r="H132" s="1" t="str">
        <f>IF(ISBLANK(G132),"",
IF(ISERROR(FIND(",",G132)),
  IF(ISERROR(VLOOKUP(G132,ConditionValueTable!$A:$A,1,0)),"컨디션밸류없음",
  ""),
IF(ISERROR(FIND(",",G132,FIND(",",G132)+1)),
  IF(OR(ISERROR(VLOOKUP(LEFT(G132,FIND(",",G132)-1),ConditionValueTable!$A:$A,1,0)),ISERROR(VLOOKUP(TRIM(MID(G132,FIND(",",G132)+1,999)),ConditionValueTable!$A:$A,1,0))),"컨디션밸류없음",
  ""),
IF(ISERROR(FIND(",",G132,FIND(",",G132,FIND(",",G132)+1)+1)),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+1,999)),ConditionValueTable!$A:$A,1,0))),"컨디션밸류없음",
  ""),
IF(ISERROR(FIND(",",G132,FIND(",",G132,FIND(",",G132,FIND(",",G132)+1)+1)+1)),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FIND(",",G132,FIND(",",G132,FIND(",",G132)+1)+1)-FIND(",",G132,FIND(",",G132)+1)-1)),ConditionValueTable!$A:$A,1,0)),ISERROR(VLOOKUP(TRIM(MID(G132,FIND(",",G132,FIND(",",G132,FIND(",",G132)+1)+1)+1,999)),ConditionValueTable!$A:$A,1,0))),"컨디션밸류없음",
  ""),
)))))</f>
        <v/>
      </c>
      <c r="I132" s="1">
        <v>-1</v>
      </c>
      <c r="J132" s="1">
        <f t="shared" si="81"/>
        <v>0.46875</v>
      </c>
      <c r="M132" s="1" t="s">
        <v>163</v>
      </c>
      <c r="O132" s="7">
        <f t="shared" ca="1" si="82"/>
        <v>18</v>
      </c>
      <c r="S132" s="7" t="str">
        <f t="shared" ca="1" si="83"/>
        <v/>
      </c>
    </row>
    <row r="133" spans="1:19" x14ac:dyDescent="0.3">
      <c r="A133" s="1" t="str">
        <f t="shared" si="80"/>
        <v>LP_MaxHp_07</v>
      </c>
      <c r="B133" s="1" t="s">
        <v>265</v>
      </c>
      <c r="C133" s="1" t="str">
        <f>IF(ISERROR(VLOOKUP(B133,AffectorValueTable!$A:$A,1,0)),"어펙터밸류없음","")</f>
        <v/>
      </c>
      <c r="D133" s="1">
        <v>7</v>
      </c>
      <c r="E133" s="1" t="str">
        <f>VLOOKUP($B133,AffectorValueTable!$1:$1048576,MATCH(AffectorValueTable!$B$1,AffectorValueTable!$1:$1,0),0)</f>
        <v>ChangeActorStatus</v>
      </c>
      <c r="H133" s="1" t="str">
        <f>IF(ISBLANK(G133),"",
IF(ISERROR(FIND(",",G133)),
  IF(ISERROR(VLOOKUP(G133,ConditionValueTable!$A:$A,1,0)),"컨디션밸류없음",
  ""),
IF(ISERROR(FIND(",",G133,FIND(",",G133)+1)),
  IF(OR(ISERROR(VLOOKUP(LEFT(G133,FIND(",",G133)-1),ConditionValueTable!$A:$A,1,0)),ISERROR(VLOOKUP(TRIM(MID(G133,FIND(",",G133)+1,999)),ConditionValueTable!$A:$A,1,0))),"컨디션밸류없음",
  ""),
IF(ISERROR(FIND(",",G133,FIND(",",G133,FIND(",",G133)+1)+1)),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+1,999)),ConditionValueTable!$A:$A,1,0))),"컨디션밸류없음",
  ""),
IF(ISERROR(FIND(",",G133,FIND(",",G133,FIND(",",G133,FIND(",",G133)+1)+1)+1)),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FIND(",",G133,FIND(",",G133,FIND(",",G133)+1)+1)-FIND(",",G133,FIND(",",G133)+1)-1)),ConditionValueTable!$A:$A,1,0)),ISERROR(VLOOKUP(TRIM(MID(G133,FIND(",",G133,FIND(",",G133,FIND(",",G133)+1)+1)+1,999)),ConditionValueTable!$A:$A,1,0))),"컨디션밸류없음",
  ""),
)))))</f>
        <v/>
      </c>
      <c r="I133" s="1">
        <v>-1</v>
      </c>
      <c r="J133" s="1">
        <f t="shared" si="81"/>
        <v>0.56875000000000009</v>
      </c>
      <c r="M133" s="1" t="s">
        <v>163</v>
      </c>
      <c r="O133" s="7">
        <f t="shared" ca="1" si="82"/>
        <v>18</v>
      </c>
      <c r="S133" s="7" t="str">
        <f t="shared" ca="1" si="83"/>
        <v/>
      </c>
    </row>
    <row r="134" spans="1:19" x14ac:dyDescent="0.3">
      <c r="A134" s="1" t="str">
        <f t="shared" si="80"/>
        <v>LP_MaxHp_08</v>
      </c>
      <c r="B134" s="1" t="s">
        <v>265</v>
      </c>
      <c r="C134" s="1" t="str">
        <f>IF(ISERROR(VLOOKUP(B134,AffectorValueTable!$A:$A,1,0)),"어펙터밸류없음","")</f>
        <v/>
      </c>
      <c r="D134" s="1">
        <v>8</v>
      </c>
      <c r="E134" s="1" t="str">
        <f>VLOOKUP($B134,AffectorValueTable!$1:$1048576,MATCH(AffectorValueTable!$B$1,AffectorValueTable!$1:$1,0),0)</f>
        <v>ChangeActorStatus</v>
      </c>
      <c r="H134" s="1" t="str">
        <f>IF(ISBLANK(G134),"",
IF(ISERROR(FIND(",",G134)),
  IF(ISERROR(VLOOKUP(G134,ConditionValueTable!$A:$A,1,0)),"컨디션밸류없음",
  ""),
IF(ISERROR(FIND(",",G134,FIND(",",G134)+1)),
  IF(OR(ISERROR(VLOOKUP(LEFT(G134,FIND(",",G134)-1),ConditionValueTable!$A:$A,1,0)),ISERROR(VLOOKUP(TRIM(MID(G134,FIND(",",G134)+1,999)),ConditionValueTable!$A:$A,1,0))),"컨디션밸류없음",
  ""),
IF(ISERROR(FIND(",",G134,FIND(",",G134,FIND(",",G134)+1)+1)),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+1,999)),ConditionValueTable!$A:$A,1,0))),"컨디션밸류없음",
  ""),
IF(ISERROR(FIND(",",G134,FIND(",",G134,FIND(",",G134,FIND(",",G134)+1)+1)+1)),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FIND(",",G134,FIND(",",G134,FIND(",",G134)+1)+1)-FIND(",",G134,FIND(",",G134)+1)-1)),ConditionValueTable!$A:$A,1,0)),ISERROR(VLOOKUP(TRIM(MID(G134,FIND(",",G134,FIND(",",G134,FIND(",",G134)+1)+1)+1,999)),ConditionValueTable!$A:$A,1,0))),"컨디션밸류없음",
  ""),
)))))</f>
        <v/>
      </c>
      <c r="I134" s="1">
        <v>-1</v>
      </c>
      <c r="J134" s="1">
        <f t="shared" si="81"/>
        <v>0.67500000000000016</v>
      </c>
      <c r="M134" s="1" t="s">
        <v>163</v>
      </c>
      <c r="O134" s="7">
        <f t="shared" ca="1" si="82"/>
        <v>18</v>
      </c>
      <c r="S134" s="7" t="str">
        <f t="shared" ca="1" si="83"/>
        <v/>
      </c>
    </row>
    <row r="135" spans="1:19" x14ac:dyDescent="0.3">
      <c r="A135" s="1" t="str">
        <f t="shared" si="80"/>
        <v>LP_MaxHp_09</v>
      </c>
      <c r="B135" s="1" t="s">
        <v>265</v>
      </c>
      <c r="C135" s="1" t="str">
        <f>IF(ISERROR(VLOOKUP(B135,AffectorValueTable!$A:$A,1,0)),"어펙터밸류없음","")</f>
        <v/>
      </c>
      <c r="D135" s="1">
        <v>9</v>
      </c>
      <c r="E135" s="1" t="str">
        <f>VLOOKUP($B135,AffectorValueTable!$1:$1048576,MATCH(AffectorValueTable!$B$1,AffectorValueTable!$1:$1,0),0)</f>
        <v>ChangeActorStatus</v>
      </c>
      <c r="H135" s="1" t="str">
        <f>IF(ISBLANK(G135),"",
IF(ISERROR(FIND(",",G135)),
  IF(ISERROR(VLOOKUP(G135,ConditionValueTable!$A:$A,1,0)),"컨디션밸류없음",
  ""),
IF(ISERROR(FIND(",",G135,FIND(",",G135)+1)),
  IF(OR(ISERROR(VLOOKUP(LEFT(G135,FIND(",",G135)-1),ConditionValueTable!$A:$A,1,0)),ISERROR(VLOOKUP(TRIM(MID(G135,FIND(",",G135)+1,999)),ConditionValueTable!$A:$A,1,0))),"컨디션밸류없음",
  ""),
IF(ISERROR(FIND(",",G135,FIND(",",G135,FIND(",",G135)+1)+1)),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+1,999)),ConditionValueTable!$A:$A,1,0))),"컨디션밸류없음",
  ""),
IF(ISERROR(FIND(",",G135,FIND(",",G135,FIND(",",G135,FIND(",",G135)+1)+1)+1)),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FIND(",",G135,FIND(",",G135,FIND(",",G135)+1)+1)-FIND(",",G135,FIND(",",G135)+1)-1)),ConditionValueTable!$A:$A,1,0)),ISERROR(VLOOKUP(TRIM(MID(G135,FIND(",",G135,FIND(",",G135,FIND(",",G135)+1)+1)+1,999)),ConditionValueTable!$A:$A,1,0))),"컨디션밸류없음",
  ""),
)))))</f>
        <v/>
      </c>
      <c r="I135" s="1">
        <v>-1</v>
      </c>
      <c r="J135" s="1">
        <f t="shared" si="81"/>
        <v>0.78749999999999998</v>
      </c>
      <c r="M135" s="1" t="s">
        <v>163</v>
      </c>
      <c r="O135" s="7">
        <f t="shared" ca="1" si="82"/>
        <v>18</v>
      </c>
      <c r="S135" s="7" t="str">
        <f t="shared" ca="1" si="83"/>
        <v/>
      </c>
    </row>
    <row r="136" spans="1:19" x14ac:dyDescent="0.3">
      <c r="A136" s="1" t="str">
        <f t="shared" si="80"/>
        <v>LP_MaxHpBetter_01</v>
      </c>
      <c r="B136" s="1" t="s">
        <v>266</v>
      </c>
      <c r="C136" s="1" t="str">
        <f>IF(ISERROR(VLOOKUP(B136,AffectorValueTable!$A:$A,1,0)),"어펙터밸류없음","")</f>
        <v/>
      </c>
      <c r="D136" s="1">
        <v>1</v>
      </c>
      <c r="E136" s="1" t="str">
        <f>VLOOKUP($B136,AffectorValueTable!$1:$1048576,MATCH(AffectorValueTable!$B$1,AffectorValueTable!$1:$1,0),0)</f>
        <v>ChangeActorStatus</v>
      </c>
      <c r="H136" s="1" t="str">
        <f>IF(ISBLANK(G136),"",
IF(ISERROR(FIND(",",G136)),
  IF(ISERROR(VLOOKUP(G136,ConditionValueTable!$A:$A,1,0)),"컨디션밸류없음",
  ""),
IF(ISERROR(FIND(",",G136,FIND(",",G136)+1)),
  IF(OR(ISERROR(VLOOKUP(LEFT(G136,FIND(",",G136)-1),ConditionValueTable!$A:$A,1,0)),ISERROR(VLOOKUP(TRIM(MID(G136,FIND(",",G136)+1,999)),ConditionValueTable!$A:$A,1,0))),"컨디션밸류없음",
  ""),
IF(ISERROR(FIND(",",G136,FIND(",",G136,FIND(",",G136)+1)+1)),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+1,999)),ConditionValueTable!$A:$A,1,0))),"컨디션밸류없음",
  ""),
IF(ISERROR(FIND(",",G136,FIND(",",G136,FIND(",",G136,FIND(",",G136)+1)+1)+1)),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FIND(",",G136,FIND(",",G136,FIND(",",G136)+1)+1)-FIND(",",G136,FIND(",",G136)+1)-1)),ConditionValueTable!$A:$A,1,0)),ISERROR(VLOOKUP(TRIM(MID(G136,FIND(",",G136,FIND(",",G136,FIND(",",G136)+1)+1)+1,999)),ConditionValueTable!$A:$A,1,0))),"컨디션밸류없음",
  ""),
)))))</f>
        <v/>
      </c>
      <c r="I136" s="1">
        <v>-1</v>
      </c>
      <c r="J136" s="1">
        <f t="shared" si="81"/>
        <v>0.10416666666666667</v>
      </c>
      <c r="M136" s="1" t="s">
        <v>163</v>
      </c>
      <c r="O136" s="7">
        <f t="shared" ca="1" si="82"/>
        <v>18</v>
      </c>
      <c r="S136" s="7" t="str">
        <f t="shared" ca="1" si="83"/>
        <v/>
      </c>
    </row>
    <row r="137" spans="1:19" x14ac:dyDescent="0.3">
      <c r="A137" s="1" t="str">
        <f t="shared" si="80"/>
        <v>LP_MaxHpBetter_02</v>
      </c>
      <c r="B137" s="1" t="s">
        <v>266</v>
      </c>
      <c r="C137" s="1" t="str">
        <f>IF(ISERROR(VLOOKUP(B137,AffectorValueTable!$A:$A,1,0)),"어펙터밸류없음","")</f>
        <v/>
      </c>
      <c r="D137" s="1">
        <v>2</v>
      </c>
      <c r="E137" s="1" t="str">
        <f>VLOOKUP($B137,AffectorValueTable!$1:$1048576,MATCH(AffectorValueTable!$B$1,AffectorValueTable!$1:$1,0),0)</f>
        <v>ChangeActorStatus</v>
      </c>
      <c r="H137" s="1" t="str">
        <f>IF(ISBLANK(G137),"",
IF(ISERROR(FIND(",",G137)),
  IF(ISERROR(VLOOKUP(G137,ConditionValueTable!$A:$A,1,0)),"컨디션밸류없음",
  ""),
IF(ISERROR(FIND(",",G137,FIND(",",G137)+1)),
  IF(OR(ISERROR(VLOOKUP(LEFT(G137,FIND(",",G137)-1),ConditionValueTable!$A:$A,1,0)),ISERROR(VLOOKUP(TRIM(MID(G137,FIND(",",G137)+1,999)),ConditionValueTable!$A:$A,1,0))),"컨디션밸류없음",
  ""),
IF(ISERROR(FIND(",",G137,FIND(",",G137,FIND(",",G137)+1)+1)),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+1,999)),ConditionValueTable!$A:$A,1,0))),"컨디션밸류없음",
  ""),
IF(ISERROR(FIND(",",G137,FIND(",",G137,FIND(",",G137,FIND(",",G137)+1)+1)+1)),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FIND(",",G137,FIND(",",G137,FIND(",",G137)+1)+1)-FIND(",",G137,FIND(",",G137)+1)-1)),ConditionValueTable!$A:$A,1,0)),ISERROR(VLOOKUP(TRIM(MID(G137,FIND(",",G137,FIND(",",G137,FIND(",",G137)+1)+1)+1,999)),ConditionValueTable!$A:$A,1,0))),"컨디션밸류없음",
  ""),
)))))</f>
        <v/>
      </c>
      <c r="I137" s="1">
        <v>-1</v>
      </c>
      <c r="J137" s="1">
        <f t="shared" si="81"/>
        <v>0.21875</v>
      </c>
      <c r="M137" s="1" t="s">
        <v>163</v>
      </c>
      <c r="O137" s="7">
        <f t="shared" ca="1" si="82"/>
        <v>18</v>
      </c>
      <c r="S137" s="7" t="str">
        <f t="shared" ca="1" si="83"/>
        <v/>
      </c>
    </row>
    <row r="138" spans="1:19" x14ac:dyDescent="0.3">
      <c r="A138" s="1" t="str">
        <f t="shared" si="80"/>
        <v>LP_MaxHpBetter_03</v>
      </c>
      <c r="B138" s="1" t="s">
        <v>266</v>
      </c>
      <c r="C138" s="1" t="str">
        <f>IF(ISERROR(VLOOKUP(B138,AffectorValueTable!$A:$A,1,0)),"어펙터밸류없음","")</f>
        <v/>
      </c>
      <c r="D138" s="1">
        <v>3</v>
      </c>
      <c r="E138" s="1" t="str">
        <f>VLOOKUP($B138,AffectorValueTable!$1:$1048576,MATCH(AffectorValueTable!$B$1,AffectorValueTable!$1:$1,0),0)</f>
        <v>ChangeActorStatus</v>
      </c>
      <c r="H138" s="1" t="str">
        <f>IF(ISBLANK(G138),"",
IF(ISERROR(FIND(",",G138)),
  IF(ISERROR(VLOOKUP(G138,ConditionValueTable!$A:$A,1,0)),"컨디션밸류없음",
  ""),
IF(ISERROR(FIND(",",G138,FIND(",",G138)+1)),
  IF(OR(ISERROR(VLOOKUP(LEFT(G138,FIND(",",G138)-1),ConditionValueTable!$A:$A,1,0)),ISERROR(VLOOKUP(TRIM(MID(G138,FIND(",",G138)+1,999)),ConditionValueTable!$A:$A,1,0))),"컨디션밸류없음",
  ""),
IF(ISERROR(FIND(",",G138,FIND(",",G138,FIND(",",G138)+1)+1)),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+1,999)),ConditionValueTable!$A:$A,1,0))),"컨디션밸류없음",
  ""),
IF(ISERROR(FIND(",",G138,FIND(",",G138,FIND(",",G138,FIND(",",G138)+1)+1)+1)),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FIND(",",G138,FIND(",",G138,FIND(",",G138)+1)+1)-FIND(",",G138,FIND(",",G138)+1)-1)),ConditionValueTable!$A:$A,1,0)),ISERROR(VLOOKUP(TRIM(MID(G138,FIND(",",G138,FIND(",",G138,FIND(",",G138)+1)+1)+1,999)),ConditionValueTable!$A:$A,1,0))),"컨디션밸류없음",
  ""),
)))))</f>
        <v/>
      </c>
      <c r="I138" s="1">
        <v>-1</v>
      </c>
      <c r="J138" s="1">
        <f t="shared" si="81"/>
        <v>0.34375</v>
      </c>
      <c r="M138" s="1" t="s">
        <v>163</v>
      </c>
      <c r="O138" s="7">
        <f t="shared" ca="1" si="82"/>
        <v>18</v>
      </c>
      <c r="S138" s="7" t="str">
        <f t="shared" ca="1" si="83"/>
        <v/>
      </c>
    </row>
    <row r="139" spans="1:19" x14ac:dyDescent="0.3">
      <c r="A139" s="1" t="str">
        <f t="shared" si="80"/>
        <v>LP_MaxHpBetter_04</v>
      </c>
      <c r="B139" s="1" t="s">
        <v>266</v>
      </c>
      <c r="C139" s="1" t="str">
        <f>IF(ISERROR(VLOOKUP(B139,AffectorValueTable!$A:$A,1,0)),"어펙터밸류없음","")</f>
        <v/>
      </c>
      <c r="D139" s="1">
        <v>4</v>
      </c>
      <c r="E139" s="1" t="str">
        <f>VLOOKUP($B139,AffectorValueTable!$1:$1048576,MATCH(AffectorValueTable!$B$1,AffectorValueTable!$1:$1,0),0)</f>
        <v>ChangeActorStatus</v>
      </c>
      <c r="H139" s="1" t="str">
        <f>IF(ISBLANK(G139),"",
IF(ISERROR(FIND(",",G139)),
  IF(ISERROR(VLOOKUP(G139,ConditionValueTable!$A:$A,1,0)),"컨디션밸류없음",
  ""),
IF(ISERROR(FIND(",",G139,FIND(",",G139)+1)),
  IF(OR(ISERROR(VLOOKUP(LEFT(G139,FIND(",",G139)-1),ConditionValueTable!$A:$A,1,0)),ISERROR(VLOOKUP(TRIM(MID(G139,FIND(",",G139)+1,999)),ConditionValueTable!$A:$A,1,0))),"컨디션밸류없음",
  ""),
IF(ISERROR(FIND(",",G139,FIND(",",G139,FIND(",",G139)+1)+1)),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+1,999)),ConditionValueTable!$A:$A,1,0))),"컨디션밸류없음",
  ""),
IF(ISERROR(FIND(",",G139,FIND(",",G139,FIND(",",G139,FIND(",",G139)+1)+1)+1)),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FIND(",",G139,FIND(",",G139,FIND(",",G139)+1)+1)-FIND(",",G139,FIND(",",G139)+1)-1)),ConditionValueTable!$A:$A,1,0)),ISERROR(VLOOKUP(TRIM(MID(G139,FIND(",",G139,FIND(",",G139,FIND(",",G139)+1)+1)+1,999)),ConditionValueTable!$A:$A,1,0))),"컨디션밸류없음",
  ""),
)))))</f>
        <v/>
      </c>
      <c r="I139" s="1">
        <v>-1</v>
      </c>
      <c r="J139" s="1">
        <f t="shared" si="81"/>
        <v>0.47916666666666669</v>
      </c>
      <c r="M139" s="1" t="s">
        <v>163</v>
      </c>
      <c r="O139" s="7">
        <f t="shared" ca="1" si="82"/>
        <v>18</v>
      </c>
      <c r="S139" s="7" t="str">
        <f t="shared" ca="1" si="83"/>
        <v/>
      </c>
    </row>
    <row r="140" spans="1:19" x14ac:dyDescent="0.3">
      <c r="A140" s="1" t="str">
        <f t="shared" si="80"/>
        <v>LP_MaxHpBetter_05</v>
      </c>
      <c r="B140" s="1" t="s">
        <v>266</v>
      </c>
      <c r="C140" s="1" t="str">
        <f>IF(ISERROR(VLOOKUP(B140,AffectorValueTable!$A:$A,1,0)),"어펙터밸류없음","")</f>
        <v/>
      </c>
      <c r="D140" s="1">
        <v>5</v>
      </c>
      <c r="E140" s="1" t="str">
        <f>VLOOKUP($B140,AffectorValueTable!$1:$1048576,MATCH(AffectorValueTable!$B$1,AffectorValueTable!$1:$1,0),0)</f>
        <v>ChangeActorStatus</v>
      </c>
      <c r="H140" s="1" t="str">
        <f>IF(ISBLANK(G140),"",
IF(ISERROR(FIND(",",G140)),
  IF(ISERROR(VLOOKUP(G140,ConditionValueTable!$A:$A,1,0)),"컨디션밸류없음",
  ""),
IF(ISERROR(FIND(",",G140,FIND(",",G140)+1)),
  IF(OR(ISERROR(VLOOKUP(LEFT(G140,FIND(",",G140)-1),ConditionValueTable!$A:$A,1,0)),ISERROR(VLOOKUP(TRIM(MID(G140,FIND(",",G140)+1,999)),ConditionValueTable!$A:$A,1,0))),"컨디션밸류없음",
  ""),
IF(ISERROR(FIND(",",G140,FIND(",",G140,FIND(",",G140)+1)+1)),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+1,999)),ConditionValueTable!$A:$A,1,0))),"컨디션밸류없음",
  ""),
IF(ISERROR(FIND(",",G140,FIND(",",G140,FIND(",",G140,FIND(",",G140)+1)+1)+1)),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FIND(",",G140,FIND(",",G140,FIND(",",G140)+1)+1)-FIND(",",G140,FIND(",",G140)+1)-1)),ConditionValueTable!$A:$A,1,0)),ISERROR(VLOOKUP(TRIM(MID(G140,FIND(",",G140,FIND(",",G140,FIND(",",G140)+1)+1)+1,999)),ConditionValueTable!$A:$A,1,0))),"컨디션밸류없음",
  ""),
)))))</f>
        <v/>
      </c>
      <c r="I140" s="1">
        <v>-1</v>
      </c>
      <c r="J140" s="1">
        <f t="shared" si="81"/>
        <v>0.625</v>
      </c>
      <c r="M140" s="1" t="s">
        <v>163</v>
      </c>
      <c r="O140" s="7">
        <f t="shared" ca="1" si="82"/>
        <v>18</v>
      </c>
      <c r="S140" s="7" t="str">
        <f t="shared" ca="1" si="83"/>
        <v/>
      </c>
    </row>
    <row r="141" spans="1:19" x14ac:dyDescent="0.3">
      <c r="A141" s="1" t="str">
        <f t="shared" si="80"/>
        <v>LP_MaxHpBetter_06</v>
      </c>
      <c r="B141" s="1" t="s">
        <v>266</v>
      </c>
      <c r="C141" s="1" t="str">
        <f>IF(ISERROR(VLOOKUP(B141,AffectorValueTable!$A:$A,1,0)),"어펙터밸류없음","")</f>
        <v/>
      </c>
      <c r="D141" s="1">
        <v>6</v>
      </c>
      <c r="E141" s="1" t="str">
        <f>VLOOKUP($B141,AffectorValueTable!$1:$1048576,MATCH(AffectorValueTable!$B$1,AffectorValueTable!$1:$1,0),0)</f>
        <v>ChangeActorStatus</v>
      </c>
      <c r="H141" s="1" t="str">
        <f>IF(ISBLANK(G141),"",
IF(ISERROR(FIND(",",G141)),
  IF(ISERROR(VLOOKUP(G141,ConditionValueTable!$A:$A,1,0)),"컨디션밸류없음",
  ""),
IF(ISERROR(FIND(",",G141,FIND(",",G141)+1)),
  IF(OR(ISERROR(VLOOKUP(LEFT(G141,FIND(",",G141)-1),ConditionValueTable!$A:$A,1,0)),ISERROR(VLOOKUP(TRIM(MID(G141,FIND(",",G141)+1,999)),ConditionValueTable!$A:$A,1,0))),"컨디션밸류없음",
  ""),
IF(ISERROR(FIND(",",G141,FIND(",",G141,FIND(",",G141)+1)+1)),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+1,999)),ConditionValueTable!$A:$A,1,0))),"컨디션밸류없음",
  ""),
IF(ISERROR(FIND(",",G141,FIND(",",G141,FIND(",",G141,FIND(",",G141)+1)+1)+1)),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FIND(",",G141,FIND(",",G141,FIND(",",G141)+1)+1)-FIND(",",G141,FIND(",",G141)+1)-1)),ConditionValueTable!$A:$A,1,0)),ISERROR(VLOOKUP(TRIM(MID(G141,FIND(",",G141,FIND(",",G141,FIND(",",G141)+1)+1)+1,999)),ConditionValueTable!$A:$A,1,0))),"컨디션밸류없음",
  ""),
)))))</f>
        <v/>
      </c>
      <c r="I141" s="1">
        <v>-1</v>
      </c>
      <c r="J141" s="1">
        <f t="shared" si="81"/>
        <v>0.78125</v>
      </c>
      <c r="M141" s="1" t="s">
        <v>163</v>
      </c>
      <c r="O141" s="7">
        <f t="shared" ca="1" si="82"/>
        <v>18</v>
      </c>
      <c r="S141" s="7" t="str">
        <f t="shared" ca="1" si="83"/>
        <v/>
      </c>
    </row>
    <row r="142" spans="1:19" x14ac:dyDescent="0.3">
      <c r="A142" s="1" t="str">
        <f t="shared" si="80"/>
        <v>LP_MaxHpBetter_07</v>
      </c>
      <c r="B142" s="1" t="s">
        <v>266</v>
      </c>
      <c r="C142" s="1" t="str">
        <f>IF(ISERROR(VLOOKUP(B142,AffectorValueTable!$A:$A,1,0)),"어펙터밸류없음","")</f>
        <v/>
      </c>
      <c r="D142" s="1">
        <v>7</v>
      </c>
      <c r="E142" s="1" t="str">
        <f>VLOOKUP($B142,AffectorValueTable!$1:$1048576,MATCH(AffectorValueTable!$B$1,AffectorValueTable!$1:$1,0),0)</f>
        <v>ChangeActorStatus</v>
      </c>
      <c r="H142" s="1" t="str">
        <f>IF(ISBLANK(G142),"",
IF(ISERROR(FIND(",",G142)),
  IF(ISERROR(VLOOKUP(G142,ConditionValueTable!$A:$A,1,0)),"컨디션밸류없음",
  ""),
IF(ISERROR(FIND(",",G142,FIND(",",G142)+1)),
  IF(OR(ISERROR(VLOOKUP(LEFT(G142,FIND(",",G142)-1),ConditionValueTable!$A:$A,1,0)),ISERROR(VLOOKUP(TRIM(MID(G142,FIND(",",G142)+1,999)),ConditionValueTable!$A:$A,1,0))),"컨디션밸류없음",
  ""),
IF(ISERROR(FIND(",",G142,FIND(",",G142,FIND(",",G142)+1)+1)),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+1,999)),ConditionValueTable!$A:$A,1,0))),"컨디션밸류없음",
  ""),
IF(ISERROR(FIND(",",G142,FIND(",",G142,FIND(",",G142,FIND(",",G142)+1)+1)+1)),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FIND(",",G142,FIND(",",G142,FIND(",",G142)+1)+1)-FIND(",",G142,FIND(",",G142)+1)-1)),ConditionValueTable!$A:$A,1,0)),ISERROR(VLOOKUP(TRIM(MID(G142,FIND(",",G142,FIND(",",G142,FIND(",",G142)+1)+1)+1,999)),ConditionValueTable!$A:$A,1,0))),"컨디션밸류없음",
  ""),
)))))</f>
        <v/>
      </c>
      <c r="I142" s="1">
        <v>-1</v>
      </c>
      <c r="J142" s="1">
        <f t="shared" si="81"/>
        <v>0.94791666666666663</v>
      </c>
      <c r="M142" s="1" t="s">
        <v>163</v>
      </c>
      <c r="O142" s="7">
        <f t="shared" ca="1" si="82"/>
        <v>18</v>
      </c>
      <c r="S142" s="7" t="str">
        <f t="shared" ca="1" si="83"/>
        <v/>
      </c>
    </row>
    <row r="143" spans="1:19" x14ac:dyDescent="0.3">
      <c r="A143" s="1" t="str">
        <f t="shared" si="80"/>
        <v>LP_MaxHpBetter_08</v>
      </c>
      <c r="B143" s="1" t="s">
        <v>266</v>
      </c>
      <c r="C143" s="1" t="str">
        <f>IF(ISERROR(VLOOKUP(B143,AffectorValueTable!$A:$A,1,0)),"어펙터밸류없음","")</f>
        <v/>
      </c>
      <c r="D143" s="1">
        <v>8</v>
      </c>
      <c r="E143" s="1" t="str">
        <f>VLOOKUP($B143,AffectorValueTable!$1:$1048576,MATCH(AffectorValueTable!$B$1,AffectorValueTable!$1:$1,0),0)</f>
        <v>ChangeActorStatus</v>
      </c>
      <c r="H143" s="1" t="str">
        <f>IF(ISBLANK(G143),"",
IF(ISERROR(FIND(",",G143)),
  IF(ISERROR(VLOOKUP(G143,ConditionValueTable!$A:$A,1,0)),"컨디션밸류없음",
  ""),
IF(ISERROR(FIND(",",G143,FIND(",",G143)+1)),
  IF(OR(ISERROR(VLOOKUP(LEFT(G143,FIND(",",G143)-1),ConditionValueTable!$A:$A,1,0)),ISERROR(VLOOKUP(TRIM(MID(G143,FIND(",",G143)+1,999)),ConditionValueTable!$A:$A,1,0))),"컨디션밸류없음",
  ""),
IF(ISERROR(FIND(",",G143,FIND(",",G143,FIND(",",G143)+1)+1)),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+1,999)),ConditionValueTable!$A:$A,1,0))),"컨디션밸류없음",
  ""),
IF(ISERROR(FIND(",",G143,FIND(",",G143,FIND(",",G143,FIND(",",G143)+1)+1)+1)),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FIND(",",G143,FIND(",",G143,FIND(",",G143)+1)+1)-FIND(",",G143,FIND(",",G143)+1)-1)),ConditionValueTable!$A:$A,1,0)),ISERROR(VLOOKUP(TRIM(MID(G143,FIND(",",G143,FIND(",",G143,FIND(",",G143)+1)+1)+1,999)),ConditionValueTable!$A:$A,1,0))),"컨디션밸류없음",
  ""),
)))))</f>
        <v/>
      </c>
      <c r="I143" s="1">
        <v>-1</v>
      </c>
      <c r="J143" s="1">
        <f t="shared" si="81"/>
        <v>1.125</v>
      </c>
      <c r="M143" s="1" t="s">
        <v>163</v>
      </c>
      <c r="O143" s="7">
        <f t="shared" ca="1" si="82"/>
        <v>18</v>
      </c>
      <c r="S143" s="7" t="str">
        <f t="shared" ca="1" si="83"/>
        <v/>
      </c>
    </row>
    <row r="144" spans="1:19" x14ac:dyDescent="0.3">
      <c r="A144" s="1" t="str">
        <f t="shared" si="80"/>
        <v>LP_MaxHpBetter_09</v>
      </c>
      <c r="B144" s="1" t="s">
        <v>266</v>
      </c>
      <c r="C144" s="1" t="str">
        <f>IF(ISERROR(VLOOKUP(B144,AffectorValueTable!$A:$A,1,0)),"어펙터밸류없음","")</f>
        <v/>
      </c>
      <c r="D144" s="1">
        <v>9</v>
      </c>
      <c r="E144" s="1" t="str">
        <f>VLOOKUP($B144,AffectorValueTable!$1:$1048576,MATCH(AffectorValueTable!$B$1,AffectorValueTable!$1:$1,0),0)</f>
        <v>ChangeActorStatus</v>
      </c>
      <c r="H144" s="1" t="str">
        <f>IF(ISBLANK(G144),"",
IF(ISERROR(FIND(",",G144)),
  IF(ISERROR(VLOOKUP(G144,ConditionValueTable!$A:$A,1,0)),"컨디션밸류없음",
  ""),
IF(ISERROR(FIND(",",G144,FIND(",",G144)+1)),
  IF(OR(ISERROR(VLOOKUP(LEFT(G144,FIND(",",G144)-1),ConditionValueTable!$A:$A,1,0)),ISERROR(VLOOKUP(TRIM(MID(G144,FIND(",",G144)+1,999)),ConditionValueTable!$A:$A,1,0))),"컨디션밸류없음",
  ""),
IF(ISERROR(FIND(",",G144,FIND(",",G144,FIND(",",G144)+1)+1)),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+1,999)),ConditionValueTable!$A:$A,1,0))),"컨디션밸류없음",
  ""),
IF(ISERROR(FIND(",",G144,FIND(",",G144,FIND(",",G144,FIND(",",G144)+1)+1)+1)),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FIND(",",G144,FIND(",",G144,FIND(",",G144)+1)+1)-FIND(",",G144,FIND(",",G144)+1)-1)),ConditionValueTable!$A:$A,1,0)),ISERROR(VLOOKUP(TRIM(MID(G144,FIND(",",G144,FIND(",",G144,FIND(",",G144)+1)+1)+1,999)),ConditionValueTable!$A:$A,1,0))),"컨디션밸류없음",
  ""),
)))))</f>
        <v/>
      </c>
      <c r="I144" s="1">
        <v>-1</v>
      </c>
      <c r="J144" s="1">
        <f t="shared" si="81"/>
        <v>1.3125</v>
      </c>
      <c r="M144" s="1" t="s">
        <v>163</v>
      </c>
      <c r="O144" s="7">
        <f t="shared" ca="1" si="82"/>
        <v>18</v>
      </c>
      <c r="S144" s="7" t="str">
        <f t="shared" ca="1" si="83"/>
        <v/>
      </c>
    </row>
    <row r="145" spans="1:19" x14ac:dyDescent="0.3">
      <c r="A145" s="1" t="str">
        <f t="shared" si="80"/>
        <v>LP_MaxHpBest_01</v>
      </c>
      <c r="B145" s="1" t="s">
        <v>267</v>
      </c>
      <c r="C145" s="1" t="str">
        <f>IF(ISERROR(VLOOKUP(B145,AffectorValueTable!$A:$A,1,0)),"어펙터밸류없음","")</f>
        <v/>
      </c>
      <c r="D145" s="1">
        <v>1</v>
      </c>
      <c r="E145" s="1" t="str">
        <f>VLOOKUP($B145,AffectorValueTable!$1:$1048576,MATCH(AffectorValueTable!$B$1,AffectorValueTable!$1:$1,0),0)</f>
        <v>ChangeActorStatus</v>
      </c>
      <c r="H145" s="1" t="str">
        <f>IF(ISBLANK(G145),"",
IF(ISERROR(FIND(",",G145)),
  IF(ISERROR(VLOOKUP(G145,ConditionValueTable!$A:$A,1,0)),"컨디션밸류없음",
  ""),
IF(ISERROR(FIND(",",G145,FIND(",",G145)+1)),
  IF(OR(ISERROR(VLOOKUP(LEFT(G145,FIND(",",G145)-1),ConditionValueTable!$A:$A,1,0)),ISERROR(VLOOKUP(TRIM(MID(G145,FIND(",",G145)+1,999)),ConditionValueTable!$A:$A,1,0))),"컨디션밸류없음",
  ""),
IF(ISERROR(FIND(",",G145,FIND(",",G145,FIND(",",G145)+1)+1)),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+1,999)),ConditionValueTable!$A:$A,1,0))),"컨디션밸류없음",
  ""),
IF(ISERROR(FIND(",",G145,FIND(",",G145,FIND(",",G145,FIND(",",G145)+1)+1)+1)),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FIND(",",G145,FIND(",",G145,FIND(",",G145)+1)+1)-FIND(",",G145,FIND(",",G145)+1)-1)),ConditionValueTable!$A:$A,1,0)),ISERROR(VLOOKUP(TRIM(MID(G145,FIND(",",G145,FIND(",",G145,FIND(",",G145)+1)+1)+1,999)),ConditionValueTable!$A:$A,1,0))),"컨디션밸류없음",
  ""),
)))))</f>
        <v/>
      </c>
      <c r="I145" s="1">
        <v>-1</v>
      </c>
      <c r="J145" s="1">
        <f t="shared" si="81"/>
        <v>0.1875</v>
      </c>
      <c r="M145" s="1" t="s">
        <v>163</v>
      </c>
      <c r="O145" s="7">
        <f t="shared" ca="1" si="82"/>
        <v>18</v>
      </c>
      <c r="S145" s="7" t="str">
        <f t="shared" ca="1" si="83"/>
        <v/>
      </c>
    </row>
    <row r="146" spans="1:19" x14ac:dyDescent="0.3">
      <c r="A146" s="1" t="str">
        <f t="shared" ref="A146:A189" si="84">B146&amp;"_"&amp;TEXT(D146,"00")</f>
        <v>LP_MaxHpBest_02</v>
      </c>
      <c r="B146" s="1" t="s">
        <v>267</v>
      </c>
      <c r="C146" s="1" t="str">
        <f>IF(ISERROR(VLOOKUP(B146,AffectorValueTable!$A:$A,1,0)),"어펙터밸류없음","")</f>
        <v/>
      </c>
      <c r="D146" s="1">
        <v>2</v>
      </c>
      <c r="E146" s="1" t="str">
        <f>VLOOKUP($B146,AffectorValueTable!$1:$1048576,MATCH(AffectorValueTable!$B$1,AffectorValueTable!$1:$1,0),0)</f>
        <v>ChangeActorStatus</v>
      </c>
      <c r="H146" s="1" t="str">
        <f>IF(ISBLANK(G146),"",
IF(ISERROR(FIND(",",G146)),
  IF(ISERROR(VLOOKUP(G146,ConditionValueTable!$A:$A,1,0)),"컨디션밸류없음",
  ""),
IF(ISERROR(FIND(",",G146,FIND(",",G146)+1)),
  IF(OR(ISERROR(VLOOKUP(LEFT(G146,FIND(",",G146)-1),ConditionValueTable!$A:$A,1,0)),ISERROR(VLOOKUP(TRIM(MID(G146,FIND(",",G146)+1,999)),ConditionValueTable!$A:$A,1,0))),"컨디션밸류없음",
  ""),
IF(ISERROR(FIND(",",G146,FIND(",",G146,FIND(",",G146)+1)+1)),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+1,999)),ConditionValueTable!$A:$A,1,0))),"컨디션밸류없음",
  ""),
IF(ISERROR(FIND(",",G146,FIND(",",G146,FIND(",",G146,FIND(",",G146)+1)+1)+1)),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FIND(",",G146,FIND(",",G146,FIND(",",G146)+1)+1)-FIND(",",G146,FIND(",",G146)+1)-1)),ConditionValueTable!$A:$A,1,0)),ISERROR(VLOOKUP(TRIM(MID(G146,FIND(",",G146,FIND(",",G146,FIND(",",G146)+1)+1)+1,999)),ConditionValueTable!$A:$A,1,0))),"컨디션밸류없음",
  ""),
)))))</f>
        <v/>
      </c>
      <c r="I146" s="1">
        <v>-1</v>
      </c>
      <c r="J146" s="1">
        <f t="shared" si="81"/>
        <v>0.39375000000000004</v>
      </c>
      <c r="M146" s="1" t="s">
        <v>163</v>
      </c>
      <c r="O146" s="7">
        <f t="shared" ca="1" si="82"/>
        <v>18</v>
      </c>
      <c r="S146" s="7" t="str">
        <f t="shared" ca="1" si="83"/>
        <v/>
      </c>
    </row>
    <row r="147" spans="1:19" x14ac:dyDescent="0.3">
      <c r="A147" s="1" t="str">
        <f t="shared" si="84"/>
        <v>LP_MaxHpBest_03</v>
      </c>
      <c r="B147" s="1" t="s">
        <v>267</v>
      </c>
      <c r="C147" s="1" t="str">
        <f>IF(ISERROR(VLOOKUP(B147,AffectorValueTable!$A:$A,1,0)),"어펙터밸류없음","")</f>
        <v/>
      </c>
      <c r="D147" s="1">
        <v>3</v>
      </c>
      <c r="E147" s="1" t="str">
        <f>VLOOKUP($B147,AffectorValueTable!$1:$1048576,MATCH(AffectorValueTable!$B$1,AffectorValueTable!$1:$1,0),0)</f>
        <v>ChangeActorStatus</v>
      </c>
      <c r="H147" s="1" t="str">
        <f>IF(ISBLANK(G147),"",
IF(ISERROR(FIND(",",G147)),
  IF(ISERROR(VLOOKUP(G147,ConditionValueTable!$A:$A,1,0)),"컨디션밸류없음",
  ""),
IF(ISERROR(FIND(",",G147,FIND(",",G147)+1)),
  IF(OR(ISERROR(VLOOKUP(LEFT(G147,FIND(",",G147)-1),ConditionValueTable!$A:$A,1,0)),ISERROR(VLOOKUP(TRIM(MID(G147,FIND(",",G147)+1,999)),ConditionValueTable!$A:$A,1,0))),"컨디션밸류없음",
  ""),
IF(ISERROR(FIND(",",G147,FIND(",",G147,FIND(",",G147)+1)+1)),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+1,999)),ConditionValueTable!$A:$A,1,0))),"컨디션밸류없음",
  ""),
IF(ISERROR(FIND(",",G147,FIND(",",G147,FIND(",",G147,FIND(",",G147)+1)+1)+1)),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FIND(",",G147,FIND(",",G147,FIND(",",G147)+1)+1)-FIND(",",G147,FIND(",",G147)+1)-1)),ConditionValueTable!$A:$A,1,0)),ISERROR(VLOOKUP(TRIM(MID(G147,FIND(",",G147,FIND(",",G147,FIND(",",G147)+1)+1)+1,999)),ConditionValueTable!$A:$A,1,0))),"컨디션밸류없음",
  ""),
)))))</f>
        <v/>
      </c>
      <c r="I147" s="1">
        <v>-1</v>
      </c>
      <c r="J147" s="1">
        <f t="shared" si="81"/>
        <v>0.61875000000000013</v>
      </c>
      <c r="M147" s="1" t="s">
        <v>163</v>
      </c>
      <c r="O147" s="7">
        <f t="shared" ca="1" si="82"/>
        <v>18</v>
      </c>
      <c r="S147" s="7" t="str">
        <f t="shared" ca="1" si="83"/>
        <v/>
      </c>
    </row>
    <row r="148" spans="1:19" x14ac:dyDescent="0.3">
      <c r="A148" s="1" t="str">
        <f t="shared" si="84"/>
        <v>LP_MaxHpBest_04</v>
      </c>
      <c r="B148" s="1" t="s">
        <v>267</v>
      </c>
      <c r="C148" s="1" t="str">
        <f>IF(ISERROR(VLOOKUP(B148,AffectorValueTable!$A:$A,1,0)),"어펙터밸류없음","")</f>
        <v/>
      </c>
      <c r="D148" s="1">
        <v>4</v>
      </c>
      <c r="E148" s="1" t="str">
        <f>VLOOKUP($B148,AffectorValueTable!$1:$1048576,MATCH(AffectorValueTable!$B$1,AffectorValueTable!$1:$1,0),0)</f>
        <v>ChangeActorStatus</v>
      </c>
      <c r="H148" s="1" t="str">
        <f>IF(ISBLANK(G148),"",
IF(ISERROR(FIND(",",G148)),
  IF(ISERROR(VLOOKUP(G148,ConditionValueTable!$A:$A,1,0)),"컨디션밸류없음",
  ""),
IF(ISERROR(FIND(",",G148,FIND(",",G148)+1)),
  IF(OR(ISERROR(VLOOKUP(LEFT(G148,FIND(",",G148)-1),ConditionValueTable!$A:$A,1,0)),ISERROR(VLOOKUP(TRIM(MID(G148,FIND(",",G148)+1,999)),ConditionValueTable!$A:$A,1,0))),"컨디션밸류없음",
  ""),
IF(ISERROR(FIND(",",G148,FIND(",",G148,FIND(",",G148)+1)+1)),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+1,999)),ConditionValueTable!$A:$A,1,0))),"컨디션밸류없음",
  ""),
IF(ISERROR(FIND(",",G148,FIND(",",G148,FIND(",",G148,FIND(",",G148)+1)+1)+1)),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FIND(",",G148,FIND(",",G148,FIND(",",G148)+1)+1)-FIND(",",G148,FIND(",",G148)+1)-1)),ConditionValueTable!$A:$A,1,0)),ISERROR(VLOOKUP(TRIM(MID(G148,FIND(",",G148,FIND(",",G148,FIND(",",G148)+1)+1)+1,999)),ConditionValueTable!$A:$A,1,0))),"컨디션밸류없음",
  ""),
)))))</f>
        <v/>
      </c>
      <c r="I148" s="1">
        <v>-1</v>
      </c>
      <c r="J148" s="1">
        <v>0.86249999999999993</v>
      </c>
      <c r="M148" s="1" t="s">
        <v>163</v>
      </c>
      <c r="O148" s="7">
        <f t="shared" ca="1" si="82"/>
        <v>18</v>
      </c>
      <c r="S148" s="7" t="str">
        <f t="shared" ca="1" si="83"/>
        <v/>
      </c>
    </row>
    <row r="149" spans="1:19" x14ac:dyDescent="0.3">
      <c r="A149" s="1" t="str">
        <f t="shared" si="84"/>
        <v>LP_MaxHpBest_05</v>
      </c>
      <c r="B149" s="1" t="s">
        <v>267</v>
      </c>
      <c r="C149" s="1" t="str">
        <f>IF(ISERROR(VLOOKUP(B149,AffectorValueTable!$A:$A,1,0)),"어펙터밸류없음","")</f>
        <v/>
      </c>
      <c r="D149" s="1">
        <v>5</v>
      </c>
      <c r="E149" s="1" t="str">
        <f>VLOOKUP($B149,AffectorValueTable!$1:$1048576,MATCH(AffectorValueTable!$B$1,AffectorValueTable!$1:$1,0),0)</f>
        <v>ChangeActorStatus</v>
      </c>
      <c r="H149" s="1" t="str">
        <f>IF(ISBLANK(G149),"",
IF(ISERROR(FIND(",",G149)),
  IF(ISERROR(VLOOKUP(G149,ConditionValueTable!$A:$A,1,0)),"컨디션밸류없음",
  ""),
IF(ISERROR(FIND(",",G149,FIND(",",G149)+1)),
  IF(OR(ISERROR(VLOOKUP(LEFT(G149,FIND(",",G149)-1),ConditionValueTable!$A:$A,1,0)),ISERROR(VLOOKUP(TRIM(MID(G149,FIND(",",G149)+1,999)),ConditionValueTable!$A:$A,1,0))),"컨디션밸류없음",
  ""),
IF(ISERROR(FIND(",",G149,FIND(",",G149,FIND(",",G149)+1)+1)),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+1,999)),ConditionValueTable!$A:$A,1,0))),"컨디션밸류없음",
  ""),
IF(ISERROR(FIND(",",G149,FIND(",",G149,FIND(",",G149,FIND(",",G149)+1)+1)+1)),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FIND(",",G149,FIND(",",G149,FIND(",",G149)+1)+1)-FIND(",",G149,FIND(",",G149)+1)-1)),ConditionValueTable!$A:$A,1,0)),ISERROR(VLOOKUP(TRIM(MID(G149,FIND(",",G149,FIND(",",G149,FIND(",",G149)+1)+1)+1,999)),ConditionValueTable!$A:$A,1,0))),"컨디션밸류없음",
  ""),
)))))</f>
        <v/>
      </c>
      <c r="I149" s="1">
        <v>-1</v>
      </c>
      <c r="J149" s="1">
        <v>1.125</v>
      </c>
      <c r="M149" s="1" t="s">
        <v>163</v>
      </c>
      <c r="O149" s="7">
        <f t="shared" ca="1" si="82"/>
        <v>18</v>
      </c>
      <c r="S149" s="7" t="str">
        <f t="shared" ca="1" si="83"/>
        <v/>
      </c>
    </row>
    <row r="150" spans="1:19" x14ac:dyDescent="0.3">
      <c r="A150" s="1" t="str">
        <f t="shared" si="84"/>
        <v>LP_ReduceDmgProjectile_01</v>
      </c>
      <c r="B150" s="1" t="s">
        <v>268</v>
      </c>
      <c r="C150" s="1" t="str">
        <f>IF(ISERROR(VLOOKUP(B150,AffectorValueTable!$A:$A,1,0)),"어펙터밸류없음","")</f>
        <v/>
      </c>
      <c r="D150" s="1">
        <v>1</v>
      </c>
      <c r="E150" s="1" t="str">
        <f>VLOOKUP($B150,AffectorValueTable!$1:$1048576,MATCH(AffectorValueTable!$B$1,AffectorValueTable!$1:$1,0),0)</f>
        <v>ReduceDamage</v>
      </c>
      <c r="H150" s="1" t="str">
        <f>IF(ISBLANK(G150),"",
IF(ISERROR(FIND(",",G150)),
  IF(ISERROR(VLOOKUP(G150,ConditionValueTable!$A:$A,1,0)),"컨디션밸류없음",
  ""),
IF(ISERROR(FIND(",",G150,FIND(",",G150)+1)),
  IF(OR(ISERROR(VLOOKUP(LEFT(G150,FIND(",",G150)-1),ConditionValueTable!$A:$A,1,0)),ISERROR(VLOOKUP(TRIM(MID(G150,FIND(",",G150)+1,999)),ConditionValueTable!$A:$A,1,0))),"컨디션밸류없음",
  ""),
IF(ISERROR(FIND(",",G150,FIND(",",G150,FIND(",",G150)+1)+1)),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+1,999)),ConditionValueTable!$A:$A,1,0))),"컨디션밸류없음",
  ""),
IF(ISERROR(FIND(",",G150,FIND(",",G150,FIND(",",G150,FIND(",",G150)+1)+1)+1)),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FIND(",",G150,FIND(",",G150,FIND(",",G150)+1)+1)-FIND(",",G150,FIND(",",G150)+1)-1)),ConditionValueTable!$A:$A,1,0)),ISERROR(VLOOKUP(TRIM(MID(G150,FIND(",",G150,FIND(",",G150,FIND(",",G150)+1)+1)+1,999)),ConditionValueTable!$A:$A,1,0))),"컨디션밸류없음",
  ""),
)))))</f>
        <v/>
      </c>
      <c r="J150" s="1">
        <f t="shared" ref="J150:J167" si="85">J68*4/6</f>
        <v>9.9999999999999992E-2</v>
      </c>
      <c r="O150" s="7" t="str">
        <f t="shared" ca="1" si="82"/>
        <v/>
      </c>
      <c r="S150" s="7" t="str">
        <f t="shared" ca="1" si="83"/>
        <v/>
      </c>
    </row>
    <row r="151" spans="1:19" x14ac:dyDescent="0.3">
      <c r="A151" s="1" t="str">
        <f t="shared" si="84"/>
        <v>LP_ReduceDmgProjectile_02</v>
      </c>
      <c r="B151" s="1" t="s">
        <v>268</v>
      </c>
      <c r="C151" s="1" t="str">
        <f>IF(ISERROR(VLOOKUP(B151,AffectorValueTable!$A:$A,1,0)),"어펙터밸류없음","")</f>
        <v/>
      </c>
      <c r="D151" s="1">
        <v>2</v>
      </c>
      <c r="E151" s="1" t="str">
        <f>VLOOKUP($B151,AffectorValueTable!$1:$1048576,MATCH(AffectorValueTable!$B$1,AffectorValueTable!$1:$1,0),0)</f>
        <v>ReduceDamage</v>
      </c>
      <c r="H151" s="1" t="str">
        <f>IF(ISBLANK(G151),"",
IF(ISERROR(FIND(",",G151)),
  IF(ISERROR(VLOOKUP(G151,ConditionValueTable!$A:$A,1,0)),"컨디션밸류없음",
  ""),
IF(ISERROR(FIND(",",G151,FIND(",",G151)+1)),
  IF(OR(ISERROR(VLOOKUP(LEFT(G151,FIND(",",G151)-1),ConditionValueTable!$A:$A,1,0)),ISERROR(VLOOKUP(TRIM(MID(G151,FIND(",",G151)+1,999)),ConditionValueTable!$A:$A,1,0))),"컨디션밸류없음",
  ""),
IF(ISERROR(FIND(",",G151,FIND(",",G151,FIND(",",G151)+1)+1)),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+1,999)),ConditionValueTable!$A:$A,1,0))),"컨디션밸류없음",
  ""),
IF(ISERROR(FIND(",",G151,FIND(",",G151,FIND(",",G151,FIND(",",G151)+1)+1)+1)),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FIND(",",G151,FIND(",",G151,FIND(",",G151)+1)+1)-FIND(",",G151,FIND(",",G151)+1)-1)),ConditionValueTable!$A:$A,1,0)),ISERROR(VLOOKUP(TRIM(MID(G151,FIND(",",G151,FIND(",",G151,FIND(",",G151)+1)+1)+1,999)),ConditionValueTable!$A:$A,1,0))),"컨디션밸류없음",
  ""),
)))))</f>
        <v/>
      </c>
      <c r="J151" s="1">
        <f t="shared" si="85"/>
        <v>0.21</v>
      </c>
      <c r="O151" s="7" t="str">
        <f t="shared" ca="1" si="82"/>
        <v/>
      </c>
      <c r="S151" s="7" t="str">
        <f t="shared" ca="1" si="83"/>
        <v/>
      </c>
    </row>
    <row r="152" spans="1:19" x14ac:dyDescent="0.3">
      <c r="A152" s="1" t="str">
        <f t="shared" si="84"/>
        <v>LP_ReduceDmgProjectile_03</v>
      </c>
      <c r="B152" s="1" t="s">
        <v>268</v>
      </c>
      <c r="C152" s="1" t="str">
        <f>IF(ISERROR(VLOOKUP(B152,AffectorValueTable!$A:$A,1,0)),"어펙터밸류없음","")</f>
        <v/>
      </c>
      <c r="D152" s="1">
        <v>3</v>
      </c>
      <c r="E152" s="1" t="str">
        <f>VLOOKUP($B152,AffectorValueTable!$1:$1048576,MATCH(AffectorValueTable!$B$1,AffectorValueTable!$1:$1,0),0)</f>
        <v>ReduceDamage</v>
      </c>
      <c r="H152" s="1" t="str">
        <f>IF(ISBLANK(G152),"",
IF(ISERROR(FIND(",",G152)),
  IF(ISERROR(VLOOKUP(G152,ConditionValueTable!$A:$A,1,0)),"컨디션밸류없음",
  ""),
IF(ISERROR(FIND(",",G152,FIND(",",G152)+1)),
  IF(OR(ISERROR(VLOOKUP(LEFT(G152,FIND(",",G152)-1),ConditionValueTable!$A:$A,1,0)),ISERROR(VLOOKUP(TRIM(MID(G152,FIND(",",G152)+1,999)),ConditionValueTable!$A:$A,1,0))),"컨디션밸류없음",
  ""),
IF(ISERROR(FIND(",",G152,FIND(",",G152,FIND(",",G152)+1)+1)),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+1,999)),ConditionValueTable!$A:$A,1,0))),"컨디션밸류없음",
  ""),
IF(ISERROR(FIND(",",G152,FIND(",",G152,FIND(",",G152,FIND(",",G152)+1)+1)+1)),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FIND(",",G152,FIND(",",G152,FIND(",",G152)+1)+1)-FIND(",",G152,FIND(",",G152)+1)-1)),ConditionValueTable!$A:$A,1,0)),ISERROR(VLOOKUP(TRIM(MID(G152,FIND(",",G152,FIND(",",G152,FIND(",",G152)+1)+1)+1,999)),ConditionValueTable!$A:$A,1,0))),"컨디션밸류없음",
  ""),
)))))</f>
        <v/>
      </c>
      <c r="J152" s="1">
        <f t="shared" si="85"/>
        <v>0.33</v>
      </c>
      <c r="O152" s="7" t="str">
        <f t="shared" ca="1" si="82"/>
        <v/>
      </c>
      <c r="S152" s="7" t="str">
        <f t="shared" ca="1" si="83"/>
        <v/>
      </c>
    </row>
    <row r="153" spans="1:19" x14ac:dyDescent="0.3">
      <c r="A153" s="1" t="str">
        <f t="shared" si="84"/>
        <v>LP_ReduceDmgProjectile_04</v>
      </c>
      <c r="B153" s="1" t="s">
        <v>268</v>
      </c>
      <c r="C153" s="1" t="str">
        <f>IF(ISERROR(VLOOKUP(B153,AffectorValueTable!$A:$A,1,0)),"어펙터밸류없음","")</f>
        <v/>
      </c>
      <c r="D153" s="1">
        <v>4</v>
      </c>
      <c r="E153" s="1" t="str">
        <f>VLOOKUP($B153,AffectorValueTable!$1:$1048576,MATCH(AffectorValueTable!$B$1,AffectorValueTable!$1:$1,0),0)</f>
        <v>ReduceDamage</v>
      </c>
      <c r="H153" s="1" t="str">
        <f>IF(ISBLANK(G153),"",
IF(ISERROR(FIND(",",G153)),
  IF(ISERROR(VLOOKUP(G153,ConditionValueTable!$A:$A,1,0)),"컨디션밸류없음",
  ""),
IF(ISERROR(FIND(",",G153,FIND(",",G153)+1)),
  IF(OR(ISERROR(VLOOKUP(LEFT(G153,FIND(",",G153)-1),ConditionValueTable!$A:$A,1,0)),ISERROR(VLOOKUP(TRIM(MID(G153,FIND(",",G153)+1,999)),ConditionValueTable!$A:$A,1,0))),"컨디션밸류없음",
  ""),
IF(ISERROR(FIND(",",G153,FIND(",",G153,FIND(",",G153)+1)+1)),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+1,999)),ConditionValueTable!$A:$A,1,0))),"컨디션밸류없음",
  ""),
IF(ISERROR(FIND(",",G153,FIND(",",G153,FIND(",",G153,FIND(",",G153)+1)+1)+1)),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FIND(",",G153,FIND(",",G153,FIND(",",G153)+1)+1)-FIND(",",G153,FIND(",",G153)+1)-1)),ConditionValueTable!$A:$A,1,0)),ISERROR(VLOOKUP(TRIM(MID(G153,FIND(",",G153,FIND(",",G153,FIND(",",G153)+1)+1)+1,999)),ConditionValueTable!$A:$A,1,0))),"컨디션밸류없음",
  ""),
)))))</f>
        <v/>
      </c>
      <c r="J153" s="1">
        <f t="shared" si="85"/>
        <v>0.45999999999999996</v>
      </c>
      <c r="O153" s="7" t="str">
        <f t="shared" ca="1" si="82"/>
        <v/>
      </c>
      <c r="S153" s="7" t="str">
        <f t="shared" ca="1" si="83"/>
        <v/>
      </c>
    </row>
    <row r="154" spans="1:19" x14ac:dyDescent="0.3">
      <c r="A154" s="1" t="str">
        <f t="shared" ref="A154:A157" si="86">B154&amp;"_"&amp;TEXT(D154,"00")</f>
        <v>LP_ReduceDmgProjectile_05</v>
      </c>
      <c r="B154" s="1" t="s">
        <v>268</v>
      </c>
      <c r="C154" s="1" t="str">
        <f>IF(ISERROR(VLOOKUP(B154,AffectorValueTable!$A:$A,1,0)),"어펙터밸류없음","")</f>
        <v/>
      </c>
      <c r="D154" s="1">
        <v>5</v>
      </c>
      <c r="E154" s="1" t="str">
        <f>VLOOKUP($B154,AffectorValueTable!$1:$1048576,MATCH(AffectorValueTable!$B$1,AffectorValueTable!$1:$1,0),0)</f>
        <v>ReduceDamage</v>
      </c>
      <c r="H154" s="1" t="str">
        <f>IF(ISBLANK(G154),"",
IF(ISERROR(FIND(",",G154)),
  IF(ISERROR(VLOOKUP(G154,ConditionValueTable!$A:$A,1,0)),"컨디션밸류없음",
  ""),
IF(ISERROR(FIND(",",G154,FIND(",",G154)+1)),
  IF(OR(ISERROR(VLOOKUP(LEFT(G154,FIND(",",G154)-1),ConditionValueTable!$A:$A,1,0)),ISERROR(VLOOKUP(TRIM(MID(G154,FIND(",",G154)+1,999)),ConditionValueTable!$A:$A,1,0))),"컨디션밸류없음",
  ""),
IF(ISERROR(FIND(",",G154,FIND(",",G154,FIND(",",G154)+1)+1)),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+1,999)),ConditionValueTable!$A:$A,1,0))),"컨디션밸류없음",
  ""),
IF(ISERROR(FIND(",",G154,FIND(",",G154,FIND(",",G154,FIND(",",G154)+1)+1)+1)),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FIND(",",G154,FIND(",",G154,FIND(",",G154)+1)+1)-FIND(",",G154,FIND(",",G154)+1)-1)),ConditionValueTable!$A:$A,1,0)),ISERROR(VLOOKUP(TRIM(MID(G154,FIND(",",G154,FIND(",",G154,FIND(",",G154)+1)+1)+1,999)),ConditionValueTable!$A:$A,1,0))),"컨디션밸류없음",
  ""),
)))))</f>
        <v/>
      </c>
      <c r="J154" s="1">
        <f t="shared" si="85"/>
        <v>0.6</v>
      </c>
      <c r="O154" s="7" t="str">
        <f t="shared" ca="1" si="82"/>
        <v/>
      </c>
      <c r="S154" s="7" t="str">
        <f t="shared" ca="1" si="83"/>
        <v/>
      </c>
    </row>
    <row r="155" spans="1:19" x14ac:dyDescent="0.3">
      <c r="A155" s="1" t="str">
        <f t="shared" si="86"/>
        <v>LP_ReduceDmgProjectile_06</v>
      </c>
      <c r="B155" s="1" t="s">
        <v>268</v>
      </c>
      <c r="C155" s="1" t="str">
        <f>IF(ISERROR(VLOOKUP(B155,AffectorValueTable!$A:$A,1,0)),"어펙터밸류없음","")</f>
        <v/>
      </c>
      <c r="D155" s="1">
        <v>6</v>
      </c>
      <c r="E155" s="1" t="str">
        <f>VLOOKUP($B155,AffectorValueTable!$1:$1048576,MATCH(AffectorValueTable!$B$1,AffectorValueTable!$1:$1,0),0)</f>
        <v>ReduceDamage</v>
      </c>
      <c r="H155" s="1" t="str">
        <f>IF(ISBLANK(G155),"",
IF(ISERROR(FIND(",",G155)),
  IF(ISERROR(VLOOKUP(G155,ConditionValueTable!$A:$A,1,0)),"컨디션밸류없음",
  ""),
IF(ISERROR(FIND(",",G155,FIND(",",G155)+1)),
  IF(OR(ISERROR(VLOOKUP(LEFT(G155,FIND(",",G155)-1),ConditionValueTable!$A:$A,1,0)),ISERROR(VLOOKUP(TRIM(MID(G155,FIND(",",G155)+1,999)),ConditionValueTable!$A:$A,1,0))),"컨디션밸류없음",
  ""),
IF(ISERROR(FIND(",",G155,FIND(",",G155,FIND(",",G155)+1)+1)),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+1,999)),ConditionValueTable!$A:$A,1,0))),"컨디션밸류없음",
  ""),
IF(ISERROR(FIND(",",G155,FIND(",",G155,FIND(",",G155,FIND(",",G155)+1)+1)+1)),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FIND(",",G155,FIND(",",G155,FIND(",",G155)+1)+1)-FIND(",",G155,FIND(",",G155)+1)-1)),ConditionValueTable!$A:$A,1,0)),ISERROR(VLOOKUP(TRIM(MID(G155,FIND(",",G155,FIND(",",G155,FIND(",",G155)+1)+1)+1,999)),ConditionValueTable!$A:$A,1,0))),"컨디션밸류없음",
  ""),
)))))</f>
        <v/>
      </c>
      <c r="J155" s="1">
        <f t="shared" si="85"/>
        <v>0.75</v>
      </c>
      <c r="O155" s="7" t="str">
        <f t="shared" ca="1" si="82"/>
        <v/>
      </c>
      <c r="S155" s="7" t="str">
        <f t="shared" ca="1" si="83"/>
        <v/>
      </c>
    </row>
    <row r="156" spans="1:19" x14ac:dyDescent="0.3">
      <c r="A156" s="1" t="str">
        <f t="shared" si="86"/>
        <v>LP_ReduceDmgProjectile_07</v>
      </c>
      <c r="B156" s="1" t="s">
        <v>268</v>
      </c>
      <c r="C156" s="1" t="str">
        <f>IF(ISERROR(VLOOKUP(B156,AffectorValueTable!$A:$A,1,0)),"어펙터밸류없음","")</f>
        <v/>
      </c>
      <c r="D156" s="1">
        <v>7</v>
      </c>
      <c r="E156" s="1" t="str">
        <f>VLOOKUP($B156,AffectorValueTable!$1:$1048576,MATCH(AffectorValueTable!$B$1,AffectorValueTable!$1:$1,0),0)</f>
        <v>ReduceDamage</v>
      </c>
      <c r="H156" s="1" t="str">
        <f>IF(ISBLANK(G156),"",
IF(ISERROR(FIND(",",G156)),
  IF(ISERROR(VLOOKUP(G156,ConditionValueTable!$A:$A,1,0)),"컨디션밸류없음",
  ""),
IF(ISERROR(FIND(",",G156,FIND(",",G156)+1)),
  IF(OR(ISERROR(VLOOKUP(LEFT(G156,FIND(",",G156)-1),ConditionValueTable!$A:$A,1,0)),ISERROR(VLOOKUP(TRIM(MID(G156,FIND(",",G156)+1,999)),ConditionValueTable!$A:$A,1,0))),"컨디션밸류없음",
  ""),
IF(ISERROR(FIND(",",G156,FIND(",",G156,FIND(",",G156)+1)+1)),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+1,999)),ConditionValueTable!$A:$A,1,0))),"컨디션밸류없음",
  ""),
IF(ISERROR(FIND(",",G156,FIND(",",G156,FIND(",",G156,FIND(",",G156)+1)+1)+1)),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FIND(",",G156,FIND(",",G156,FIND(",",G156)+1)+1)-FIND(",",G156,FIND(",",G156)+1)-1)),ConditionValueTable!$A:$A,1,0)),ISERROR(VLOOKUP(TRIM(MID(G156,FIND(",",G156,FIND(",",G156,FIND(",",G156)+1)+1)+1,999)),ConditionValueTable!$A:$A,1,0))),"컨디션밸류없음",
  ""),
)))))</f>
        <v/>
      </c>
      <c r="J156" s="1">
        <f t="shared" si="85"/>
        <v>0.91000000000000014</v>
      </c>
      <c r="O156" s="7" t="str">
        <f t="shared" ca="1" si="82"/>
        <v/>
      </c>
      <c r="S156" s="7" t="str">
        <f t="shared" ca="1" si="83"/>
        <v/>
      </c>
    </row>
    <row r="157" spans="1:19" x14ac:dyDescent="0.3">
      <c r="A157" s="1" t="str">
        <f t="shared" si="86"/>
        <v>LP_ReduceDmgProjectile_08</v>
      </c>
      <c r="B157" s="1" t="s">
        <v>268</v>
      </c>
      <c r="C157" s="1" t="str">
        <f>IF(ISERROR(VLOOKUP(B157,AffectorValueTable!$A:$A,1,0)),"어펙터밸류없음","")</f>
        <v/>
      </c>
      <c r="D157" s="1">
        <v>8</v>
      </c>
      <c r="E157" s="1" t="str">
        <f>VLOOKUP($B157,AffectorValueTable!$1:$1048576,MATCH(AffectorValueTable!$B$1,AffectorValueTable!$1:$1,0),0)</f>
        <v>ReduceDamage</v>
      </c>
      <c r="H157" s="1" t="str">
        <f>IF(ISBLANK(G157),"",
IF(ISERROR(FIND(",",G157)),
  IF(ISERROR(VLOOKUP(G157,ConditionValueTable!$A:$A,1,0)),"컨디션밸류없음",
  ""),
IF(ISERROR(FIND(",",G157,FIND(",",G157)+1)),
  IF(OR(ISERROR(VLOOKUP(LEFT(G157,FIND(",",G157)-1),ConditionValueTable!$A:$A,1,0)),ISERROR(VLOOKUP(TRIM(MID(G157,FIND(",",G157)+1,999)),ConditionValueTable!$A:$A,1,0))),"컨디션밸류없음",
  ""),
IF(ISERROR(FIND(",",G157,FIND(",",G157,FIND(",",G157)+1)+1)),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+1,999)),ConditionValueTable!$A:$A,1,0))),"컨디션밸류없음",
  ""),
IF(ISERROR(FIND(",",G157,FIND(",",G157,FIND(",",G157,FIND(",",G157)+1)+1)+1)),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FIND(",",G157,FIND(",",G157,FIND(",",G157)+1)+1)-FIND(",",G157,FIND(",",G157)+1)-1)),ConditionValueTable!$A:$A,1,0)),ISERROR(VLOOKUP(TRIM(MID(G157,FIND(",",G157,FIND(",",G157,FIND(",",G157)+1)+1)+1,999)),ConditionValueTable!$A:$A,1,0))),"컨디션밸류없음",
  ""),
)))))</f>
        <v/>
      </c>
      <c r="J157" s="1">
        <f t="shared" si="85"/>
        <v>1.08</v>
      </c>
      <c r="O157" s="7" t="str">
        <f t="shared" ca="1" si="82"/>
        <v/>
      </c>
      <c r="S157" s="7" t="str">
        <f t="shared" ca="1" si="83"/>
        <v/>
      </c>
    </row>
    <row r="158" spans="1:19" x14ac:dyDescent="0.3">
      <c r="A158" s="1" t="str">
        <f t="shared" ref="A158:A180" si="87">B158&amp;"_"&amp;TEXT(D158,"00")</f>
        <v>LP_ReduceDmgProjectile_09</v>
      </c>
      <c r="B158" s="1" t="s">
        <v>268</v>
      </c>
      <c r="C158" s="1" t="str">
        <f>IF(ISERROR(VLOOKUP(B158,AffectorValueTable!$A:$A,1,0)),"어펙터밸류없음","")</f>
        <v/>
      </c>
      <c r="D158" s="1">
        <v>9</v>
      </c>
      <c r="E158" s="1" t="str">
        <f>VLOOKUP($B158,AffectorValueTable!$1:$1048576,MATCH(AffectorValueTable!$B$1,AffectorValueTable!$1:$1,0),0)</f>
        <v>ReduceDamage</v>
      </c>
      <c r="H158" s="1" t="str">
        <f>IF(ISBLANK(G158),"",
IF(ISERROR(FIND(",",G158)),
  IF(ISERROR(VLOOKUP(G158,ConditionValueTable!$A:$A,1,0)),"컨디션밸류없음",
  ""),
IF(ISERROR(FIND(",",G158,FIND(",",G158)+1)),
  IF(OR(ISERROR(VLOOKUP(LEFT(G158,FIND(",",G158)-1),ConditionValueTable!$A:$A,1,0)),ISERROR(VLOOKUP(TRIM(MID(G158,FIND(",",G158)+1,999)),ConditionValueTable!$A:$A,1,0))),"컨디션밸류없음",
  ""),
IF(ISERROR(FIND(",",G158,FIND(",",G158,FIND(",",G158)+1)+1)),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+1,999)),ConditionValueTable!$A:$A,1,0))),"컨디션밸류없음",
  ""),
IF(ISERROR(FIND(",",G158,FIND(",",G158,FIND(",",G158,FIND(",",G158)+1)+1)+1)),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FIND(",",G158,FIND(",",G158,FIND(",",G158)+1)+1)-FIND(",",G158,FIND(",",G158)+1)-1)),ConditionValueTable!$A:$A,1,0)),ISERROR(VLOOKUP(TRIM(MID(G158,FIND(",",G158,FIND(",",G158,FIND(",",G158)+1)+1)+1,999)),ConditionValueTable!$A:$A,1,0))),"컨디션밸류없음",
  ""),
)))))</f>
        <v/>
      </c>
      <c r="J158" s="1">
        <f t="shared" si="85"/>
        <v>1.26</v>
      </c>
      <c r="O158" s="7" t="str">
        <f t="shared" ca="1" si="82"/>
        <v/>
      </c>
      <c r="S158" s="7" t="str">
        <f t="shared" ca="1" si="83"/>
        <v/>
      </c>
    </row>
    <row r="159" spans="1:19" x14ac:dyDescent="0.3">
      <c r="A159" s="1" t="str">
        <f t="shared" si="87"/>
        <v>LP_ReduceDmgProjectileBetter_01</v>
      </c>
      <c r="B159" s="1" t="s">
        <v>506</v>
      </c>
      <c r="C159" s="1" t="str">
        <f>IF(ISERROR(VLOOKUP(B159,AffectorValueTable!$A:$A,1,0)),"어펙터밸류없음","")</f>
        <v/>
      </c>
      <c r="D159" s="1">
        <v>1</v>
      </c>
      <c r="E159" s="1" t="str">
        <f>VLOOKUP($B159,AffectorValueTable!$1:$1048576,MATCH(AffectorValueTable!$B$1,AffectorValueTable!$1:$1,0),0)</f>
        <v>ReduceDamage</v>
      </c>
      <c r="H159" s="1" t="str">
        <f>IF(ISBLANK(G159),"",
IF(ISERROR(FIND(",",G159)),
  IF(ISERROR(VLOOKUP(G159,ConditionValueTable!$A:$A,1,0)),"컨디션밸류없음",
  ""),
IF(ISERROR(FIND(",",G159,FIND(",",G159)+1)),
  IF(OR(ISERROR(VLOOKUP(LEFT(G159,FIND(",",G159)-1),ConditionValueTable!$A:$A,1,0)),ISERROR(VLOOKUP(TRIM(MID(G159,FIND(",",G159)+1,999)),ConditionValueTable!$A:$A,1,0))),"컨디션밸류없음",
  ""),
IF(ISERROR(FIND(",",G159,FIND(",",G159,FIND(",",G159)+1)+1)),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+1,999)),ConditionValueTable!$A:$A,1,0))),"컨디션밸류없음",
  ""),
IF(ISERROR(FIND(",",G159,FIND(",",G159,FIND(",",G159,FIND(",",G159)+1)+1)+1)),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FIND(",",G159,FIND(",",G159,FIND(",",G159)+1)+1)-FIND(",",G159,FIND(",",G159)+1)-1)),ConditionValueTable!$A:$A,1,0)),ISERROR(VLOOKUP(TRIM(MID(G159,FIND(",",G159,FIND(",",G159,FIND(",",G159)+1)+1)+1,999)),ConditionValueTable!$A:$A,1,0))),"컨디션밸류없음",
  ""),
)))))</f>
        <v/>
      </c>
      <c r="J159" s="1">
        <f t="shared" si="85"/>
        <v>0.16666666666666666</v>
      </c>
      <c r="O159" s="7" t="str">
        <f t="shared" ref="O159:O180" ca="1" si="88">IF(NOT(ISBLANK(N159)),N159,
IF(ISBLANK(M159),"",
VLOOKUP(M159,OFFSET(INDIRECT("$A:$B"),0,MATCH(M$1&amp;"_Verify",INDIRECT("$1:$1"),0)-1),2,0)
))</f>
        <v/>
      </c>
      <c r="S159" s="7" t="str">
        <f t="shared" ref="S159:S180" ca="1" si="89">IF(NOT(ISBLANK(R159)),R159,
IF(ISBLANK(Q159),"",
VLOOKUP(Q159,OFFSET(INDIRECT("$A:$B"),0,MATCH(Q$1&amp;"_Verify",INDIRECT("$1:$1"),0)-1),2,0)
))</f>
        <v/>
      </c>
    </row>
    <row r="160" spans="1:19" x14ac:dyDescent="0.3">
      <c r="A160" s="1" t="str">
        <f t="shared" si="87"/>
        <v>LP_ReduceDmgProjectileBetter_02</v>
      </c>
      <c r="B160" s="1" t="s">
        <v>506</v>
      </c>
      <c r="C160" s="1" t="str">
        <f>IF(ISERROR(VLOOKUP(B160,AffectorValueTable!$A:$A,1,0)),"어펙터밸류없음","")</f>
        <v/>
      </c>
      <c r="D160" s="1">
        <v>2</v>
      </c>
      <c r="E160" s="1" t="str">
        <f>VLOOKUP($B160,AffectorValueTable!$1:$1048576,MATCH(AffectorValueTable!$B$1,AffectorValueTable!$1:$1,0),0)</f>
        <v>ReduceDamage</v>
      </c>
      <c r="H160" s="1" t="str">
        <f>IF(ISBLANK(G160),"",
IF(ISERROR(FIND(",",G160)),
  IF(ISERROR(VLOOKUP(G160,ConditionValueTable!$A:$A,1,0)),"컨디션밸류없음",
  ""),
IF(ISERROR(FIND(",",G160,FIND(",",G160)+1)),
  IF(OR(ISERROR(VLOOKUP(LEFT(G160,FIND(",",G160)-1),ConditionValueTable!$A:$A,1,0)),ISERROR(VLOOKUP(TRIM(MID(G160,FIND(",",G160)+1,999)),ConditionValueTable!$A:$A,1,0))),"컨디션밸류없음",
  ""),
IF(ISERROR(FIND(",",G160,FIND(",",G160,FIND(",",G160)+1)+1)),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+1,999)),ConditionValueTable!$A:$A,1,0))),"컨디션밸류없음",
  ""),
IF(ISERROR(FIND(",",G160,FIND(",",G160,FIND(",",G160,FIND(",",G160)+1)+1)+1)),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FIND(",",G160,FIND(",",G160,FIND(",",G160)+1)+1)-FIND(",",G160,FIND(",",G160)+1)-1)),ConditionValueTable!$A:$A,1,0)),ISERROR(VLOOKUP(TRIM(MID(G160,FIND(",",G160,FIND(",",G160,FIND(",",G160)+1)+1)+1,999)),ConditionValueTable!$A:$A,1,0))),"컨디션밸류없음",
  ""),
)))))</f>
        <v/>
      </c>
      <c r="J160" s="1">
        <f t="shared" si="85"/>
        <v>0.35000000000000003</v>
      </c>
      <c r="O160" s="7" t="str">
        <f t="shared" ca="1" si="88"/>
        <v/>
      </c>
      <c r="S160" s="7" t="str">
        <f t="shared" ca="1" si="89"/>
        <v/>
      </c>
    </row>
    <row r="161" spans="1:19" x14ac:dyDescent="0.3">
      <c r="A161" s="1" t="str">
        <f t="shared" si="87"/>
        <v>LP_ReduceDmgProjectileBetter_03</v>
      </c>
      <c r="B161" s="1" t="s">
        <v>506</v>
      </c>
      <c r="C161" s="1" t="str">
        <f>IF(ISERROR(VLOOKUP(B161,AffectorValueTable!$A:$A,1,0)),"어펙터밸류없음","")</f>
        <v/>
      </c>
      <c r="D161" s="1">
        <v>3</v>
      </c>
      <c r="E161" s="1" t="str">
        <f>VLOOKUP($B161,AffectorValueTable!$1:$1048576,MATCH(AffectorValueTable!$B$1,AffectorValueTable!$1:$1,0),0)</f>
        <v>ReduceDamage</v>
      </c>
      <c r="H161" s="1" t="str">
        <f>IF(ISBLANK(G161),"",
IF(ISERROR(FIND(",",G161)),
  IF(ISERROR(VLOOKUP(G161,ConditionValueTable!$A:$A,1,0)),"컨디션밸류없음",
  ""),
IF(ISERROR(FIND(",",G161,FIND(",",G161)+1)),
  IF(OR(ISERROR(VLOOKUP(LEFT(G161,FIND(",",G161)-1),ConditionValueTable!$A:$A,1,0)),ISERROR(VLOOKUP(TRIM(MID(G161,FIND(",",G161)+1,999)),ConditionValueTable!$A:$A,1,0))),"컨디션밸류없음",
  ""),
IF(ISERROR(FIND(",",G161,FIND(",",G161,FIND(",",G161)+1)+1)),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+1,999)),ConditionValueTable!$A:$A,1,0))),"컨디션밸류없음",
  ""),
IF(ISERROR(FIND(",",G161,FIND(",",G161,FIND(",",G161,FIND(",",G161)+1)+1)+1)),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FIND(",",G161,FIND(",",G161,FIND(",",G161)+1)+1)-FIND(",",G161,FIND(",",G161)+1)-1)),ConditionValueTable!$A:$A,1,0)),ISERROR(VLOOKUP(TRIM(MID(G161,FIND(",",G161,FIND(",",G161,FIND(",",G161)+1)+1)+1,999)),ConditionValueTable!$A:$A,1,0))),"컨디션밸류없음",
  ""),
)))))</f>
        <v/>
      </c>
      <c r="J161" s="1">
        <f t="shared" si="85"/>
        <v>0.55000000000000004</v>
      </c>
      <c r="O161" s="7" t="str">
        <f t="shared" ca="1" si="88"/>
        <v/>
      </c>
      <c r="S161" s="7" t="str">
        <f t="shared" ca="1" si="89"/>
        <v/>
      </c>
    </row>
    <row r="162" spans="1:19" x14ac:dyDescent="0.3">
      <c r="A162" s="1" t="str">
        <f t="shared" si="87"/>
        <v>LP_ReduceDmgProjectileBetter_04</v>
      </c>
      <c r="B162" s="1" t="s">
        <v>506</v>
      </c>
      <c r="C162" s="1" t="str">
        <f>IF(ISERROR(VLOOKUP(B162,AffectorValueTable!$A:$A,1,0)),"어펙터밸류없음","")</f>
        <v/>
      </c>
      <c r="D162" s="1">
        <v>4</v>
      </c>
      <c r="E162" s="1" t="str">
        <f>VLOOKUP($B162,AffectorValueTable!$1:$1048576,MATCH(AffectorValueTable!$B$1,AffectorValueTable!$1:$1,0),0)</f>
        <v>ReduceDamage</v>
      </c>
      <c r="H162" s="1" t="str">
        <f>IF(ISBLANK(G162),"",
IF(ISERROR(FIND(",",G162)),
  IF(ISERROR(VLOOKUP(G162,ConditionValueTable!$A:$A,1,0)),"컨디션밸류없음",
  ""),
IF(ISERROR(FIND(",",G162,FIND(",",G162)+1)),
  IF(OR(ISERROR(VLOOKUP(LEFT(G162,FIND(",",G162)-1),ConditionValueTable!$A:$A,1,0)),ISERROR(VLOOKUP(TRIM(MID(G162,FIND(",",G162)+1,999)),ConditionValueTable!$A:$A,1,0))),"컨디션밸류없음",
  ""),
IF(ISERROR(FIND(",",G162,FIND(",",G162,FIND(",",G162)+1)+1)),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+1,999)),ConditionValueTable!$A:$A,1,0))),"컨디션밸류없음",
  ""),
IF(ISERROR(FIND(",",G162,FIND(",",G162,FIND(",",G162,FIND(",",G162)+1)+1)+1)),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FIND(",",G162,FIND(",",G162,FIND(",",G162)+1)+1)-FIND(",",G162,FIND(",",G162)+1)-1)),ConditionValueTable!$A:$A,1,0)),ISERROR(VLOOKUP(TRIM(MID(G162,FIND(",",G162,FIND(",",G162,FIND(",",G162)+1)+1)+1,999)),ConditionValueTable!$A:$A,1,0))),"컨디션밸류없음",
  ""),
)))))</f>
        <v/>
      </c>
      <c r="J162" s="1">
        <f t="shared" si="85"/>
        <v>0.76666666666666661</v>
      </c>
      <c r="O162" s="7" t="str">
        <f t="shared" ca="1" si="88"/>
        <v/>
      </c>
      <c r="S162" s="7" t="str">
        <f t="shared" ca="1" si="89"/>
        <v/>
      </c>
    </row>
    <row r="163" spans="1:19" x14ac:dyDescent="0.3">
      <c r="A163" s="1" t="str">
        <f t="shared" ref="A163:A167" si="90">B163&amp;"_"&amp;TEXT(D163,"00")</f>
        <v>LP_ReduceDmgProjectileBetter_05</v>
      </c>
      <c r="B163" s="1" t="s">
        <v>506</v>
      </c>
      <c r="C163" s="1" t="str">
        <f>IF(ISERROR(VLOOKUP(B163,AffectorValueTable!$A:$A,1,0)),"어펙터밸류없음","")</f>
        <v/>
      </c>
      <c r="D163" s="1">
        <v>5</v>
      </c>
      <c r="E163" s="1" t="str">
        <f>VLOOKUP($B163,AffectorValueTable!$1:$1048576,MATCH(AffectorValueTable!$B$1,AffectorValueTable!$1:$1,0),0)</f>
        <v>ReduceDamage</v>
      </c>
      <c r="H163" s="1" t="str">
        <f>IF(ISBLANK(G163),"",
IF(ISERROR(FIND(",",G163)),
  IF(ISERROR(VLOOKUP(G163,ConditionValueTable!$A:$A,1,0)),"컨디션밸류없음",
  ""),
IF(ISERROR(FIND(",",G163,FIND(",",G163)+1)),
  IF(OR(ISERROR(VLOOKUP(LEFT(G163,FIND(",",G163)-1),ConditionValueTable!$A:$A,1,0)),ISERROR(VLOOKUP(TRIM(MID(G163,FIND(",",G163)+1,999)),ConditionValueTable!$A:$A,1,0))),"컨디션밸류없음",
  ""),
IF(ISERROR(FIND(",",G163,FIND(",",G163,FIND(",",G163)+1)+1)),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+1,999)),ConditionValueTable!$A:$A,1,0))),"컨디션밸류없음",
  ""),
IF(ISERROR(FIND(",",G163,FIND(",",G163,FIND(",",G163,FIND(",",G163)+1)+1)+1)),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FIND(",",G163,FIND(",",G163,FIND(",",G163)+1)+1)-FIND(",",G163,FIND(",",G163)+1)-1)),ConditionValueTable!$A:$A,1,0)),ISERROR(VLOOKUP(TRIM(MID(G163,FIND(",",G163,FIND(",",G163,FIND(",",G163)+1)+1)+1,999)),ConditionValueTable!$A:$A,1,0))),"컨디션밸류없음",
  ""),
)))))</f>
        <v/>
      </c>
      <c r="J163" s="1">
        <f t="shared" si="85"/>
        <v>1</v>
      </c>
      <c r="O163" s="7" t="str">
        <f t="shared" ref="O163:O167" ca="1" si="91">IF(NOT(ISBLANK(N163)),N163,
IF(ISBLANK(M163),"",
VLOOKUP(M163,OFFSET(INDIRECT("$A:$B"),0,MATCH(M$1&amp;"_Verify",INDIRECT("$1:$1"),0)-1),2,0)
))</f>
        <v/>
      </c>
      <c r="S163" s="7" t="str">
        <f t="shared" ref="S163:S167" ca="1" si="92">IF(NOT(ISBLANK(R163)),R163,
IF(ISBLANK(Q163),"",
VLOOKUP(Q163,OFFSET(INDIRECT("$A:$B"),0,MATCH(Q$1&amp;"_Verify",INDIRECT("$1:$1"),0)-1),2,0)
))</f>
        <v/>
      </c>
    </row>
    <row r="164" spans="1:19" x14ac:dyDescent="0.3">
      <c r="A164" s="1" t="str">
        <f t="shared" si="90"/>
        <v>LP_ReduceDmgProjectileBetter_06</v>
      </c>
      <c r="B164" s="1" t="s">
        <v>506</v>
      </c>
      <c r="C164" s="1" t="str">
        <f>IF(ISERROR(VLOOKUP(B164,AffectorValueTable!$A:$A,1,0)),"어펙터밸류없음","")</f>
        <v/>
      </c>
      <c r="D164" s="1">
        <v>6</v>
      </c>
      <c r="E164" s="1" t="str">
        <f>VLOOKUP($B164,AffectorValueTable!$1:$1048576,MATCH(AffectorValueTable!$B$1,AffectorValueTable!$1:$1,0),0)</f>
        <v>ReduceDamage</v>
      </c>
      <c r="H164" s="1" t="str">
        <f>IF(ISBLANK(G164),"",
IF(ISERROR(FIND(",",G164)),
  IF(ISERROR(VLOOKUP(G164,ConditionValueTable!$A:$A,1,0)),"컨디션밸류없음",
  ""),
IF(ISERROR(FIND(",",G164,FIND(",",G164)+1)),
  IF(OR(ISERROR(VLOOKUP(LEFT(G164,FIND(",",G164)-1),ConditionValueTable!$A:$A,1,0)),ISERROR(VLOOKUP(TRIM(MID(G164,FIND(",",G164)+1,999)),ConditionValueTable!$A:$A,1,0))),"컨디션밸류없음",
  ""),
IF(ISERROR(FIND(",",G164,FIND(",",G164,FIND(",",G164)+1)+1)),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+1,999)),ConditionValueTable!$A:$A,1,0))),"컨디션밸류없음",
  ""),
IF(ISERROR(FIND(",",G164,FIND(",",G164,FIND(",",G164,FIND(",",G164)+1)+1)+1)),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FIND(",",G164,FIND(",",G164,FIND(",",G164)+1)+1)-FIND(",",G164,FIND(",",G164)+1)-1)),ConditionValueTable!$A:$A,1,0)),ISERROR(VLOOKUP(TRIM(MID(G164,FIND(",",G164,FIND(",",G164,FIND(",",G164)+1)+1)+1,999)),ConditionValueTable!$A:$A,1,0))),"컨디션밸류없음",
  ""),
)))))</f>
        <v/>
      </c>
      <c r="J164" s="1">
        <f t="shared" si="85"/>
        <v>1.25</v>
      </c>
      <c r="O164" s="7" t="str">
        <f t="shared" ca="1" si="91"/>
        <v/>
      </c>
      <c r="S164" s="7" t="str">
        <f t="shared" ca="1" si="92"/>
        <v/>
      </c>
    </row>
    <row r="165" spans="1:19" x14ac:dyDescent="0.3">
      <c r="A165" s="1" t="str">
        <f t="shared" si="90"/>
        <v>LP_ReduceDmgProjectileBetter_07</v>
      </c>
      <c r="B165" s="1" t="s">
        <v>506</v>
      </c>
      <c r="C165" s="1" t="str">
        <f>IF(ISERROR(VLOOKUP(B165,AffectorValueTable!$A:$A,1,0)),"어펙터밸류없음","")</f>
        <v/>
      </c>
      <c r="D165" s="1">
        <v>7</v>
      </c>
      <c r="E165" s="1" t="str">
        <f>VLOOKUP($B165,AffectorValueTable!$1:$1048576,MATCH(AffectorValueTable!$B$1,AffectorValueTable!$1:$1,0),0)</f>
        <v>ReduceDamage</v>
      </c>
      <c r="H165" s="1" t="str">
        <f>IF(ISBLANK(G165),"",
IF(ISERROR(FIND(",",G165)),
  IF(ISERROR(VLOOKUP(G165,ConditionValueTable!$A:$A,1,0)),"컨디션밸류없음",
  ""),
IF(ISERROR(FIND(",",G165,FIND(",",G165)+1)),
  IF(OR(ISERROR(VLOOKUP(LEFT(G165,FIND(",",G165)-1),ConditionValueTable!$A:$A,1,0)),ISERROR(VLOOKUP(TRIM(MID(G165,FIND(",",G165)+1,999)),ConditionValueTable!$A:$A,1,0))),"컨디션밸류없음",
  ""),
IF(ISERROR(FIND(",",G165,FIND(",",G165,FIND(",",G165)+1)+1)),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+1,999)),ConditionValueTable!$A:$A,1,0))),"컨디션밸류없음",
  ""),
IF(ISERROR(FIND(",",G165,FIND(",",G165,FIND(",",G165,FIND(",",G165)+1)+1)+1)),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FIND(",",G165,FIND(",",G165,FIND(",",G165)+1)+1)-FIND(",",G165,FIND(",",G165)+1)-1)),ConditionValueTable!$A:$A,1,0)),ISERROR(VLOOKUP(TRIM(MID(G165,FIND(",",G165,FIND(",",G165,FIND(",",G165)+1)+1)+1,999)),ConditionValueTable!$A:$A,1,0))),"컨디션밸류없음",
  ""),
)))))</f>
        <v/>
      </c>
      <c r="J165" s="1">
        <f t="shared" si="85"/>
        <v>1.5166666666666666</v>
      </c>
      <c r="O165" s="7" t="str">
        <f t="shared" ca="1" si="91"/>
        <v/>
      </c>
      <c r="S165" s="7" t="str">
        <f t="shared" ca="1" si="92"/>
        <v/>
      </c>
    </row>
    <row r="166" spans="1:19" x14ac:dyDescent="0.3">
      <c r="A166" s="1" t="str">
        <f t="shared" si="90"/>
        <v>LP_ReduceDmgProjectileBetter_08</v>
      </c>
      <c r="B166" s="1" t="s">
        <v>506</v>
      </c>
      <c r="C166" s="1" t="str">
        <f>IF(ISERROR(VLOOKUP(B166,AffectorValueTable!$A:$A,1,0)),"어펙터밸류없음","")</f>
        <v/>
      </c>
      <c r="D166" s="1">
        <v>8</v>
      </c>
      <c r="E166" s="1" t="str">
        <f>VLOOKUP($B166,AffectorValueTable!$1:$1048576,MATCH(AffectorValueTable!$B$1,AffectorValueTable!$1:$1,0),0)</f>
        <v>ReduceDamage</v>
      </c>
      <c r="H166" s="1" t="str">
        <f>IF(ISBLANK(G166),"",
IF(ISERROR(FIND(",",G166)),
  IF(ISERROR(VLOOKUP(G166,ConditionValueTable!$A:$A,1,0)),"컨디션밸류없음",
  ""),
IF(ISERROR(FIND(",",G166,FIND(",",G166)+1)),
  IF(OR(ISERROR(VLOOKUP(LEFT(G166,FIND(",",G166)-1),ConditionValueTable!$A:$A,1,0)),ISERROR(VLOOKUP(TRIM(MID(G166,FIND(",",G166)+1,999)),ConditionValueTable!$A:$A,1,0))),"컨디션밸류없음",
  ""),
IF(ISERROR(FIND(",",G166,FIND(",",G166,FIND(",",G166)+1)+1)),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+1,999)),ConditionValueTable!$A:$A,1,0))),"컨디션밸류없음",
  ""),
IF(ISERROR(FIND(",",G166,FIND(",",G166,FIND(",",G166,FIND(",",G166)+1)+1)+1)),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FIND(",",G166,FIND(",",G166,FIND(",",G166)+1)+1)-FIND(",",G166,FIND(",",G166)+1)-1)),ConditionValueTable!$A:$A,1,0)),ISERROR(VLOOKUP(TRIM(MID(G166,FIND(",",G166,FIND(",",G166,FIND(",",G166)+1)+1)+1,999)),ConditionValueTable!$A:$A,1,0))),"컨디션밸류없음",
  ""),
)))))</f>
        <v/>
      </c>
      <c r="J166" s="1">
        <f t="shared" si="85"/>
        <v>1.8</v>
      </c>
      <c r="O166" s="7" t="str">
        <f t="shared" ca="1" si="91"/>
        <v/>
      </c>
      <c r="S166" s="7" t="str">
        <f t="shared" ca="1" si="92"/>
        <v/>
      </c>
    </row>
    <row r="167" spans="1:19" x14ac:dyDescent="0.3">
      <c r="A167" s="1" t="str">
        <f t="shared" si="90"/>
        <v>LP_ReduceDmgProjectileBetter_09</v>
      </c>
      <c r="B167" s="1" t="s">
        <v>506</v>
      </c>
      <c r="C167" s="1" t="str">
        <f>IF(ISERROR(VLOOKUP(B167,AffectorValueTable!$A:$A,1,0)),"어펙터밸류없음","")</f>
        <v/>
      </c>
      <c r="D167" s="1">
        <v>9</v>
      </c>
      <c r="E167" s="1" t="str">
        <f>VLOOKUP($B167,AffectorValueTable!$1:$1048576,MATCH(AffectorValueTable!$B$1,AffectorValueTable!$1:$1,0),0)</f>
        <v>ReduceDamage</v>
      </c>
      <c r="H167" s="1" t="str">
        <f>IF(ISBLANK(G167),"",
IF(ISERROR(FIND(",",G167)),
  IF(ISERROR(VLOOKUP(G167,ConditionValueTable!$A:$A,1,0)),"컨디션밸류없음",
  ""),
IF(ISERROR(FIND(",",G167,FIND(",",G167)+1)),
  IF(OR(ISERROR(VLOOKUP(LEFT(G167,FIND(",",G167)-1),ConditionValueTable!$A:$A,1,0)),ISERROR(VLOOKUP(TRIM(MID(G167,FIND(",",G167)+1,999)),ConditionValueTable!$A:$A,1,0))),"컨디션밸류없음",
  ""),
IF(ISERROR(FIND(",",G167,FIND(",",G167,FIND(",",G167)+1)+1)),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+1,999)),ConditionValueTable!$A:$A,1,0))),"컨디션밸류없음",
  ""),
IF(ISERROR(FIND(",",G167,FIND(",",G167,FIND(",",G167,FIND(",",G167)+1)+1)+1)),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FIND(",",G167,FIND(",",G167,FIND(",",G167)+1)+1)-FIND(",",G167,FIND(",",G167)+1)-1)),ConditionValueTable!$A:$A,1,0)),ISERROR(VLOOKUP(TRIM(MID(G167,FIND(",",G167,FIND(",",G167,FIND(",",G167)+1)+1)+1,999)),ConditionValueTable!$A:$A,1,0))),"컨디션밸류없음",
  ""),
)))))</f>
        <v/>
      </c>
      <c r="J167" s="1">
        <f t="shared" si="85"/>
        <v>2.1</v>
      </c>
      <c r="O167" s="7" t="str">
        <f t="shared" ca="1" si="91"/>
        <v/>
      </c>
      <c r="S167" s="7" t="str">
        <f t="shared" ca="1" si="92"/>
        <v/>
      </c>
    </row>
    <row r="168" spans="1:19" x14ac:dyDescent="0.3">
      <c r="A168" s="1" t="str">
        <f t="shared" si="87"/>
        <v>LP_ReduceDmgMelee_01</v>
      </c>
      <c r="B168" s="1" t="s">
        <v>507</v>
      </c>
      <c r="C168" s="1" t="str">
        <f>IF(ISERROR(VLOOKUP(B168,AffectorValueTable!$A:$A,1,0)),"어펙터밸류없음","")</f>
        <v/>
      </c>
      <c r="D168" s="1">
        <v>1</v>
      </c>
      <c r="E168" s="1" t="str">
        <f>VLOOKUP($B168,AffectorValueTable!$1:$1048576,MATCH(AffectorValueTable!$B$1,AffectorValueTable!$1:$1,0),0)</f>
        <v>ReduceDamage</v>
      </c>
      <c r="H168" s="1" t="str">
        <f>IF(ISBLANK(G168),"",
IF(ISERROR(FIND(",",G168)),
  IF(ISERROR(VLOOKUP(G168,ConditionValueTable!$A:$A,1,0)),"컨디션밸류없음",
  ""),
IF(ISERROR(FIND(",",G168,FIND(",",G168)+1)),
  IF(OR(ISERROR(VLOOKUP(LEFT(G168,FIND(",",G168)-1),ConditionValueTable!$A:$A,1,0)),ISERROR(VLOOKUP(TRIM(MID(G168,FIND(",",G168)+1,999)),ConditionValueTable!$A:$A,1,0))),"컨디션밸류없음",
  ""),
IF(ISERROR(FIND(",",G168,FIND(",",G168,FIND(",",G168)+1)+1)),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+1,999)),ConditionValueTable!$A:$A,1,0))),"컨디션밸류없음",
  ""),
IF(ISERROR(FIND(",",G168,FIND(",",G168,FIND(",",G168,FIND(",",G168)+1)+1)+1)),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FIND(",",G168,FIND(",",G168,FIND(",",G168)+1)+1)-FIND(",",G168,FIND(",",G168)+1)-1)),ConditionValueTable!$A:$A,1,0)),ISERROR(VLOOKUP(TRIM(MID(G168,FIND(",",G168,FIND(",",G168,FIND(",",G168)+1)+1)+1,999)),ConditionValueTable!$A:$A,1,0))),"컨디션밸류없음",
  ""),
)))))</f>
        <v/>
      </c>
      <c r="I168" s="1">
        <f t="shared" ref="I168:I185" si="93">J68*4/6</f>
        <v>9.9999999999999992E-2</v>
      </c>
      <c r="O168" s="7" t="str">
        <f t="shared" ca="1" si="88"/>
        <v/>
      </c>
      <c r="S168" s="7" t="str">
        <f t="shared" ca="1" si="89"/>
        <v/>
      </c>
    </row>
    <row r="169" spans="1:19" x14ac:dyDescent="0.3">
      <c r="A169" s="1" t="str">
        <f t="shared" si="87"/>
        <v>LP_ReduceDmgMelee_02</v>
      </c>
      <c r="B169" s="1" t="s">
        <v>507</v>
      </c>
      <c r="C169" s="1" t="str">
        <f>IF(ISERROR(VLOOKUP(B169,AffectorValueTable!$A:$A,1,0)),"어펙터밸류없음","")</f>
        <v/>
      </c>
      <c r="D169" s="1">
        <v>2</v>
      </c>
      <c r="E169" s="1" t="str">
        <f>VLOOKUP($B169,AffectorValueTable!$1:$1048576,MATCH(AffectorValueTable!$B$1,AffectorValueTable!$1:$1,0),0)</f>
        <v>ReduceDamage</v>
      </c>
      <c r="H169" s="1" t="str">
        <f>IF(ISBLANK(G169),"",
IF(ISERROR(FIND(",",G169)),
  IF(ISERROR(VLOOKUP(G169,ConditionValueTable!$A:$A,1,0)),"컨디션밸류없음",
  ""),
IF(ISERROR(FIND(",",G169,FIND(",",G169)+1)),
  IF(OR(ISERROR(VLOOKUP(LEFT(G169,FIND(",",G169)-1),ConditionValueTable!$A:$A,1,0)),ISERROR(VLOOKUP(TRIM(MID(G169,FIND(",",G169)+1,999)),ConditionValueTable!$A:$A,1,0))),"컨디션밸류없음",
  ""),
IF(ISERROR(FIND(",",G169,FIND(",",G169,FIND(",",G169)+1)+1)),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+1,999)),ConditionValueTable!$A:$A,1,0))),"컨디션밸류없음",
  ""),
IF(ISERROR(FIND(",",G169,FIND(",",G169,FIND(",",G169,FIND(",",G169)+1)+1)+1)),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FIND(",",G169,FIND(",",G169,FIND(",",G169)+1)+1)-FIND(",",G169,FIND(",",G169)+1)-1)),ConditionValueTable!$A:$A,1,0)),ISERROR(VLOOKUP(TRIM(MID(G169,FIND(",",G169,FIND(",",G169,FIND(",",G169)+1)+1)+1,999)),ConditionValueTable!$A:$A,1,0))),"컨디션밸류없음",
  ""),
)))))</f>
        <v/>
      </c>
      <c r="I169" s="1">
        <f t="shared" si="93"/>
        <v>0.21</v>
      </c>
      <c r="O169" s="7" t="str">
        <f t="shared" ca="1" si="88"/>
        <v/>
      </c>
      <c r="S169" s="7" t="str">
        <f t="shared" ca="1" si="89"/>
        <v/>
      </c>
    </row>
    <row r="170" spans="1:19" x14ac:dyDescent="0.3">
      <c r="A170" s="1" t="str">
        <f t="shared" si="87"/>
        <v>LP_ReduceDmgMelee_03</v>
      </c>
      <c r="B170" s="1" t="s">
        <v>507</v>
      </c>
      <c r="C170" s="1" t="str">
        <f>IF(ISERROR(VLOOKUP(B170,AffectorValueTable!$A:$A,1,0)),"어펙터밸류없음","")</f>
        <v/>
      </c>
      <c r="D170" s="1">
        <v>3</v>
      </c>
      <c r="E170" s="1" t="str">
        <f>VLOOKUP($B170,AffectorValueTable!$1:$1048576,MATCH(AffectorValueTable!$B$1,AffectorValueTable!$1:$1,0),0)</f>
        <v>ReduceDamage</v>
      </c>
      <c r="H170" s="1" t="str">
        <f>IF(ISBLANK(G170),"",
IF(ISERROR(FIND(",",G170)),
  IF(ISERROR(VLOOKUP(G170,ConditionValueTable!$A:$A,1,0)),"컨디션밸류없음",
  ""),
IF(ISERROR(FIND(",",G170,FIND(",",G170)+1)),
  IF(OR(ISERROR(VLOOKUP(LEFT(G170,FIND(",",G170)-1),ConditionValueTable!$A:$A,1,0)),ISERROR(VLOOKUP(TRIM(MID(G170,FIND(",",G170)+1,999)),ConditionValueTable!$A:$A,1,0))),"컨디션밸류없음",
  ""),
IF(ISERROR(FIND(",",G170,FIND(",",G170,FIND(",",G170)+1)+1)),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+1,999)),ConditionValueTable!$A:$A,1,0))),"컨디션밸류없음",
  ""),
IF(ISERROR(FIND(",",G170,FIND(",",G170,FIND(",",G170,FIND(",",G170)+1)+1)+1)),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FIND(",",G170,FIND(",",G170,FIND(",",G170)+1)+1)-FIND(",",G170,FIND(",",G170)+1)-1)),ConditionValueTable!$A:$A,1,0)),ISERROR(VLOOKUP(TRIM(MID(G170,FIND(",",G170,FIND(",",G170,FIND(",",G170)+1)+1)+1,999)),ConditionValueTable!$A:$A,1,0))),"컨디션밸류없음",
  ""),
)))))</f>
        <v/>
      </c>
      <c r="I170" s="1">
        <f t="shared" si="93"/>
        <v>0.33</v>
      </c>
      <c r="O170" s="7" t="str">
        <f t="shared" ca="1" si="88"/>
        <v/>
      </c>
      <c r="S170" s="7" t="str">
        <f t="shared" ca="1" si="89"/>
        <v/>
      </c>
    </row>
    <row r="171" spans="1:19" x14ac:dyDescent="0.3">
      <c r="A171" s="1" t="str">
        <f t="shared" si="87"/>
        <v>LP_ReduceDmgMelee_04</v>
      </c>
      <c r="B171" s="1" t="s">
        <v>507</v>
      </c>
      <c r="C171" s="1" t="str">
        <f>IF(ISERROR(VLOOKUP(B171,AffectorValueTable!$A:$A,1,0)),"어펙터밸류없음","")</f>
        <v/>
      </c>
      <c r="D171" s="1">
        <v>4</v>
      </c>
      <c r="E171" s="1" t="str">
        <f>VLOOKUP($B171,AffectorValueTable!$1:$1048576,MATCH(AffectorValueTable!$B$1,AffectorValueTable!$1:$1,0),0)</f>
        <v>ReduceDamage</v>
      </c>
      <c r="H171" s="1" t="str">
        <f>IF(ISBLANK(G171),"",
IF(ISERROR(FIND(",",G171)),
  IF(ISERROR(VLOOKUP(G171,ConditionValueTable!$A:$A,1,0)),"컨디션밸류없음",
  ""),
IF(ISERROR(FIND(",",G171,FIND(",",G171)+1)),
  IF(OR(ISERROR(VLOOKUP(LEFT(G171,FIND(",",G171)-1),ConditionValueTable!$A:$A,1,0)),ISERROR(VLOOKUP(TRIM(MID(G171,FIND(",",G171)+1,999)),ConditionValueTable!$A:$A,1,0))),"컨디션밸류없음",
  ""),
IF(ISERROR(FIND(",",G171,FIND(",",G171,FIND(",",G171)+1)+1)),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+1,999)),ConditionValueTable!$A:$A,1,0))),"컨디션밸류없음",
  ""),
IF(ISERROR(FIND(",",G171,FIND(",",G171,FIND(",",G171,FIND(",",G171)+1)+1)+1)),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FIND(",",G171,FIND(",",G171,FIND(",",G171)+1)+1)-FIND(",",G171,FIND(",",G171)+1)-1)),ConditionValueTable!$A:$A,1,0)),ISERROR(VLOOKUP(TRIM(MID(G171,FIND(",",G171,FIND(",",G171,FIND(",",G171)+1)+1)+1,999)),ConditionValueTable!$A:$A,1,0))),"컨디션밸류없음",
  ""),
)))))</f>
        <v/>
      </c>
      <c r="I171" s="1">
        <f t="shared" si="93"/>
        <v>0.45999999999999996</v>
      </c>
      <c r="O171" s="7" t="str">
        <f t="shared" ca="1" si="88"/>
        <v/>
      </c>
      <c r="S171" s="7" t="str">
        <f t="shared" ca="1" si="89"/>
        <v/>
      </c>
    </row>
    <row r="172" spans="1:19" x14ac:dyDescent="0.3">
      <c r="A172" s="1" t="str">
        <f t="shared" si="87"/>
        <v>LP_ReduceDmgMelee_05</v>
      </c>
      <c r="B172" s="1" t="s">
        <v>507</v>
      </c>
      <c r="C172" s="1" t="str">
        <f>IF(ISERROR(VLOOKUP(B172,AffectorValueTable!$A:$A,1,0)),"어펙터밸류없음","")</f>
        <v/>
      </c>
      <c r="D172" s="1">
        <v>5</v>
      </c>
      <c r="E172" s="1" t="str">
        <f>VLOOKUP($B172,AffectorValueTable!$1:$1048576,MATCH(AffectorValueTable!$B$1,AffectorValueTable!$1:$1,0),0)</f>
        <v>ReduceDamage</v>
      </c>
      <c r="H172" s="1" t="str">
        <f>IF(ISBLANK(G172),"",
IF(ISERROR(FIND(",",G172)),
  IF(ISERROR(VLOOKUP(G172,ConditionValueTable!$A:$A,1,0)),"컨디션밸류없음",
  ""),
IF(ISERROR(FIND(",",G172,FIND(",",G172)+1)),
  IF(OR(ISERROR(VLOOKUP(LEFT(G172,FIND(",",G172)-1),ConditionValueTable!$A:$A,1,0)),ISERROR(VLOOKUP(TRIM(MID(G172,FIND(",",G172)+1,999)),ConditionValueTable!$A:$A,1,0))),"컨디션밸류없음",
  ""),
IF(ISERROR(FIND(",",G172,FIND(",",G172,FIND(",",G172)+1)+1)),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+1,999)),ConditionValueTable!$A:$A,1,0))),"컨디션밸류없음",
  ""),
IF(ISERROR(FIND(",",G172,FIND(",",G172,FIND(",",G172,FIND(",",G172)+1)+1)+1)),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FIND(",",G172,FIND(",",G172,FIND(",",G172)+1)+1)-FIND(",",G172,FIND(",",G172)+1)-1)),ConditionValueTable!$A:$A,1,0)),ISERROR(VLOOKUP(TRIM(MID(G172,FIND(",",G172,FIND(",",G172,FIND(",",G172)+1)+1)+1,999)),ConditionValueTable!$A:$A,1,0))),"컨디션밸류없음",
  ""),
)))))</f>
        <v/>
      </c>
      <c r="I172" s="1">
        <f t="shared" si="93"/>
        <v>0.6</v>
      </c>
      <c r="O172" s="7" t="str">
        <f t="shared" ca="1" si="88"/>
        <v/>
      </c>
      <c r="S172" s="7" t="str">
        <f t="shared" ca="1" si="89"/>
        <v/>
      </c>
    </row>
    <row r="173" spans="1:19" x14ac:dyDescent="0.3">
      <c r="A173" s="1" t="str">
        <f t="shared" si="87"/>
        <v>LP_ReduceDmgMelee_06</v>
      </c>
      <c r="B173" s="1" t="s">
        <v>507</v>
      </c>
      <c r="C173" s="1" t="str">
        <f>IF(ISERROR(VLOOKUP(B173,AffectorValueTable!$A:$A,1,0)),"어펙터밸류없음","")</f>
        <v/>
      </c>
      <c r="D173" s="1">
        <v>6</v>
      </c>
      <c r="E173" s="1" t="str">
        <f>VLOOKUP($B173,AffectorValueTable!$1:$1048576,MATCH(AffectorValueTable!$B$1,AffectorValueTable!$1:$1,0),0)</f>
        <v>ReduceDamage</v>
      </c>
      <c r="H173" s="1" t="str">
        <f>IF(ISBLANK(G173),"",
IF(ISERROR(FIND(",",G173)),
  IF(ISERROR(VLOOKUP(G173,ConditionValueTable!$A:$A,1,0)),"컨디션밸류없음",
  ""),
IF(ISERROR(FIND(",",G173,FIND(",",G173)+1)),
  IF(OR(ISERROR(VLOOKUP(LEFT(G173,FIND(",",G173)-1),ConditionValueTable!$A:$A,1,0)),ISERROR(VLOOKUP(TRIM(MID(G173,FIND(",",G173)+1,999)),ConditionValueTable!$A:$A,1,0))),"컨디션밸류없음",
  ""),
IF(ISERROR(FIND(",",G173,FIND(",",G173,FIND(",",G173)+1)+1)),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+1,999)),ConditionValueTable!$A:$A,1,0))),"컨디션밸류없음",
  ""),
IF(ISERROR(FIND(",",G173,FIND(",",G173,FIND(",",G173,FIND(",",G173)+1)+1)+1)),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FIND(",",G173,FIND(",",G173,FIND(",",G173)+1)+1)-FIND(",",G173,FIND(",",G173)+1)-1)),ConditionValueTable!$A:$A,1,0)),ISERROR(VLOOKUP(TRIM(MID(G173,FIND(",",G173,FIND(",",G173,FIND(",",G173)+1)+1)+1,999)),ConditionValueTable!$A:$A,1,0))),"컨디션밸류없음",
  ""),
)))))</f>
        <v/>
      </c>
      <c r="I173" s="1">
        <f t="shared" si="93"/>
        <v>0.75</v>
      </c>
      <c r="O173" s="7" t="str">
        <f t="shared" ca="1" si="88"/>
        <v/>
      </c>
      <c r="S173" s="7" t="str">
        <f t="shared" ca="1" si="89"/>
        <v/>
      </c>
    </row>
    <row r="174" spans="1:19" x14ac:dyDescent="0.3">
      <c r="A174" s="1" t="str">
        <f t="shared" si="87"/>
        <v>LP_ReduceDmgMelee_07</v>
      </c>
      <c r="B174" s="1" t="s">
        <v>507</v>
      </c>
      <c r="C174" s="1" t="str">
        <f>IF(ISERROR(VLOOKUP(B174,AffectorValueTable!$A:$A,1,0)),"어펙터밸류없음","")</f>
        <v/>
      </c>
      <c r="D174" s="1">
        <v>7</v>
      </c>
      <c r="E174" s="1" t="str">
        <f>VLOOKUP($B174,AffectorValueTable!$1:$1048576,MATCH(AffectorValueTable!$B$1,AffectorValueTable!$1:$1,0),0)</f>
        <v>ReduceDamage</v>
      </c>
      <c r="H174" s="1" t="str">
        <f>IF(ISBLANK(G174),"",
IF(ISERROR(FIND(",",G174)),
  IF(ISERROR(VLOOKUP(G174,ConditionValueTable!$A:$A,1,0)),"컨디션밸류없음",
  ""),
IF(ISERROR(FIND(",",G174,FIND(",",G174)+1)),
  IF(OR(ISERROR(VLOOKUP(LEFT(G174,FIND(",",G174)-1),ConditionValueTable!$A:$A,1,0)),ISERROR(VLOOKUP(TRIM(MID(G174,FIND(",",G174)+1,999)),ConditionValueTable!$A:$A,1,0))),"컨디션밸류없음",
  ""),
IF(ISERROR(FIND(",",G174,FIND(",",G174,FIND(",",G174)+1)+1)),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+1,999)),ConditionValueTable!$A:$A,1,0))),"컨디션밸류없음",
  ""),
IF(ISERROR(FIND(",",G174,FIND(",",G174,FIND(",",G174,FIND(",",G174)+1)+1)+1)),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FIND(",",G174,FIND(",",G174,FIND(",",G174)+1)+1)-FIND(",",G174,FIND(",",G174)+1)-1)),ConditionValueTable!$A:$A,1,0)),ISERROR(VLOOKUP(TRIM(MID(G174,FIND(",",G174,FIND(",",G174,FIND(",",G174)+1)+1)+1,999)),ConditionValueTable!$A:$A,1,0))),"컨디션밸류없음",
  ""),
)))))</f>
        <v/>
      </c>
      <c r="I174" s="1">
        <f t="shared" si="93"/>
        <v>0.91000000000000014</v>
      </c>
      <c r="O174" s="7" t="str">
        <f t="shared" ca="1" si="88"/>
        <v/>
      </c>
      <c r="S174" s="7" t="str">
        <f t="shared" ca="1" si="89"/>
        <v/>
      </c>
    </row>
    <row r="175" spans="1:19" x14ac:dyDescent="0.3">
      <c r="A175" s="1" t="str">
        <f t="shared" si="87"/>
        <v>LP_ReduceDmgMelee_08</v>
      </c>
      <c r="B175" s="1" t="s">
        <v>507</v>
      </c>
      <c r="C175" s="1" t="str">
        <f>IF(ISERROR(VLOOKUP(B175,AffectorValueTable!$A:$A,1,0)),"어펙터밸류없음","")</f>
        <v/>
      </c>
      <c r="D175" s="1">
        <v>8</v>
      </c>
      <c r="E175" s="1" t="str">
        <f>VLOOKUP($B175,AffectorValueTable!$1:$1048576,MATCH(AffectorValueTable!$B$1,AffectorValueTable!$1:$1,0),0)</f>
        <v>ReduceDamage</v>
      </c>
      <c r="H175" s="1" t="str">
        <f>IF(ISBLANK(G175),"",
IF(ISERROR(FIND(",",G175)),
  IF(ISERROR(VLOOKUP(G175,ConditionValueTable!$A:$A,1,0)),"컨디션밸류없음",
  ""),
IF(ISERROR(FIND(",",G175,FIND(",",G175)+1)),
  IF(OR(ISERROR(VLOOKUP(LEFT(G175,FIND(",",G175)-1),ConditionValueTable!$A:$A,1,0)),ISERROR(VLOOKUP(TRIM(MID(G175,FIND(",",G175)+1,999)),ConditionValueTable!$A:$A,1,0))),"컨디션밸류없음",
  ""),
IF(ISERROR(FIND(",",G175,FIND(",",G175,FIND(",",G175)+1)+1)),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+1,999)),ConditionValueTable!$A:$A,1,0))),"컨디션밸류없음",
  ""),
IF(ISERROR(FIND(",",G175,FIND(",",G175,FIND(",",G175,FIND(",",G175)+1)+1)+1)),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FIND(",",G175,FIND(",",G175,FIND(",",G175)+1)+1)-FIND(",",G175,FIND(",",G175)+1)-1)),ConditionValueTable!$A:$A,1,0)),ISERROR(VLOOKUP(TRIM(MID(G175,FIND(",",G175,FIND(",",G175,FIND(",",G175)+1)+1)+1,999)),ConditionValueTable!$A:$A,1,0))),"컨디션밸류없음",
  ""),
)))))</f>
        <v/>
      </c>
      <c r="I175" s="1">
        <f t="shared" si="93"/>
        <v>1.08</v>
      </c>
      <c r="O175" s="7" t="str">
        <f t="shared" ca="1" si="88"/>
        <v/>
      </c>
      <c r="S175" s="7" t="str">
        <f t="shared" ca="1" si="89"/>
        <v/>
      </c>
    </row>
    <row r="176" spans="1:19" x14ac:dyDescent="0.3">
      <c r="A176" s="1" t="str">
        <f t="shared" si="87"/>
        <v>LP_ReduceDmgMelee_09</v>
      </c>
      <c r="B176" s="1" t="s">
        <v>507</v>
      </c>
      <c r="C176" s="1" t="str">
        <f>IF(ISERROR(VLOOKUP(B176,AffectorValueTable!$A:$A,1,0)),"어펙터밸류없음","")</f>
        <v/>
      </c>
      <c r="D176" s="1">
        <v>9</v>
      </c>
      <c r="E176" s="1" t="str">
        <f>VLOOKUP($B176,AffectorValueTable!$1:$1048576,MATCH(AffectorValueTable!$B$1,AffectorValueTable!$1:$1,0),0)</f>
        <v>ReduceDamage</v>
      </c>
      <c r="H176" s="1" t="str">
        <f>IF(ISBLANK(G176),"",
IF(ISERROR(FIND(",",G176)),
  IF(ISERROR(VLOOKUP(G176,ConditionValueTable!$A:$A,1,0)),"컨디션밸류없음",
  ""),
IF(ISERROR(FIND(",",G176,FIND(",",G176)+1)),
  IF(OR(ISERROR(VLOOKUP(LEFT(G176,FIND(",",G176)-1),ConditionValueTable!$A:$A,1,0)),ISERROR(VLOOKUP(TRIM(MID(G176,FIND(",",G176)+1,999)),ConditionValueTable!$A:$A,1,0))),"컨디션밸류없음",
  ""),
IF(ISERROR(FIND(",",G176,FIND(",",G176,FIND(",",G176)+1)+1)),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+1,999)),ConditionValueTable!$A:$A,1,0))),"컨디션밸류없음",
  ""),
IF(ISERROR(FIND(",",G176,FIND(",",G176,FIND(",",G176,FIND(",",G176)+1)+1)+1)),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FIND(",",G176,FIND(",",G176,FIND(",",G176)+1)+1)-FIND(",",G176,FIND(",",G176)+1)-1)),ConditionValueTable!$A:$A,1,0)),ISERROR(VLOOKUP(TRIM(MID(G176,FIND(",",G176,FIND(",",G176,FIND(",",G176)+1)+1)+1,999)),ConditionValueTable!$A:$A,1,0))),"컨디션밸류없음",
  ""),
)))))</f>
        <v/>
      </c>
      <c r="I176" s="1">
        <f t="shared" si="93"/>
        <v>1.26</v>
      </c>
      <c r="O176" s="7" t="str">
        <f t="shared" ca="1" si="88"/>
        <v/>
      </c>
      <c r="S176" s="7" t="str">
        <f t="shared" ca="1" si="89"/>
        <v/>
      </c>
    </row>
    <row r="177" spans="1:19" x14ac:dyDescent="0.3">
      <c r="A177" s="1" t="str">
        <f t="shared" si="87"/>
        <v>LP_ReduceDmgMeleeBetter_01</v>
      </c>
      <c r="B177" s="1" t="s">
        <v>509</v>
      </c>
      <c r="C177" s="1" t="str">
        <f>IF(ISERROR(VLOOKUP(B177,AffectorValueTable!$A:$A,1,0)),"어펙터밸류없음","")</f>
        <v/>
      </c>
      <c r="D177" s="1">
        <v>1</v>
      </c>
      <c r="E177" s="1" t="str">
        <f>VLOOKUP($B177,AffectorValueTable!$1:$1048576,MATCH(AffectorValueTable!$B$1,AffectorValueTable!$1:$1,0),0)</f>
        <v>ReduceDamage</v>
      </c>
      <c r="H177" s="1" t="str">
        <f>IF(ISBLANK(G177),"",
IF(ISERROR(FIND(",",G177)),
  IF(ISERROR(VLOOKUP(G177,ConditionValueTable!$A:$A,1,0)),"컨디션밸류없음",
  ""),
IF(ISERROR(FIND(",",G177,FIND(",",G177)+1)),
  IF(OR(ISERROR(VLOOKUP(LEFT(G177,FIND(",",G177)-1),ConditionValueTable!$A:$A,1,0)),ISERROR(VLOOKUP(TRIM(MID(G177,FIND(",",G177)+1,999)),ConditionValueTable!$A:$A,1,0))),"컨디션밸류없음",
  ""),
IF(ISERROR(FIND(",",G177,FIND(",",G177,FIND(",",G177)+1)+1)),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+1,999)),ConditionValueTable!$A:$A,1,0))),"컨디션밸류없음",
  ""),
IF(ISERROR(FIND(",",G177,FIND(",",G177,FIND(",",G177,FIND(",",G177)+1)+1)+1)),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FIND(",",G177,FIND(",",G177,FIND(",",G177)+1)+1)-FIND(",",G177,FIND(",",G177)+1)-1)),ConditionValueTable!$A:$A,1,0)),ISERROR(VLOOKUP(TRIM(MID(G177,FIND(",",G177,FIND(",",G177,FIND(",",G177)+1)+1)+1,999)),ConditionValueTable!$A:$A,1,0))),"컨디션밸류없음",
  ""),
)))))</f>
        <v/>
      </c>
      <c r="I177" s="1">
        <f t="shared" si="93"/>
        <v>0.16666666666666666</v>
      </c>
      <c r="O177" s="7" t="str">
        <f t="shared" ca="1" si="88"/>
        <v/>
      </c>
      <c r="S177" s="7" t="str">
        <f t="shared" ca="1" si="89"/>
        <v/>
      </c>
    </row>
    <row r="178" spans="1:19" x14ac:dyDescent="0.3">
      <c r="A178" s="1" t="str">
        <f t="shared" si="87"/>
        <v>LP_ReduceDmgMeleeBetter_02</v>
      </c>
      <c r="B178" s="1" t="s">
        <v>509</v>
      </c>
      <c r="C178" s="1" t="str">
        <f>IF(ISERROR(VLOOKUP(B178,AffectorValueTable!$A:$A,1,0)),"어펙터밸류없음","")</f>
        <v/>
      </c>
      <c r="D178" s="1">
        <v>2</v>
      </c>
      <c r="E178" s="1" t="str">
        <f>VLOOKUP($B178,AffectorValueTable!$1:$1048576,MATCH(AffectorValueTable!$B$1,AffectorValueTable!$1:$1,0),0)</f>
        <v>ReduceDamage</v>
      </c>
      <c r="H178" s="1" t="str">
        <f>IF(ISBLANK(G178),"",
IF(ISERROR(FIND(",",G178)),
  IF(ISERROR(VLOOKUP(G178,ConditionValueTable!$A:$A,1,0)),"컨디션밸류없음",
  ""),
IF(ISERROR(FIND(",",G178,FIND(",",G178)+1)),
  IF(OR(ISERROR(VLOOKUP(LEFT(G178,FIND(",",G178)-1),ConditionValueTable!$A:$A,1,0)),ISERROR(VLOOKUP(TRIM(MID(G178,FIND(",",G178)+1,999)),ConditionValueTable!$A:$A,1,0))),"컨디션밸류없음",
  ""),
IF(ISERROR(FIND(",",G178,FIND(",",G178,FIND(",",G178)+1)+1)),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+1,999)),ConditionValueTable!$A:$A,1,0))),"컨디션밸류없음",
  ""),
IF(ISERROR(FIND(",",G178,FIND(",",G178,FIND(",",G178,FIND(",",G178)+1)+1)+1)),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FIND(",",G178,FIND(",",G178,FIND(",",G178)+1)+1)-FIND(",",G178,FIND(",",G178)+1)-1)),ConditionValueTable!$A:$A,1,0)),ISERROR(VLOOKUP(TRIM(MID(G178,FIND(",",G178,FIND(",",G178,FIND(",",G178)+1)+1)+1,999)),ConditionValueTable!$A:$A,1,0))),"컨디션밸류없음",
  ""),
)))))</f>
        <v/>
      </c>
      <c r="I178" s="1">
        <f t="shared" si="93"/>
        <v>0.35000000000000003</v>
      </c>
      <c r="O178" s="7" t="str">
        <f t="shared" ca="1" si="88"/>
        <v/>
      </c>
      <c r="S178" s="7" t="str">
        <f t="shared" ca="1" si="89"/>
        <v/>
      </c>
    </row>
    <row r="179" spans="1:19" x14ac:dyDescent="0.3">
      <c r="A179" s="1" t="str">
        <f t="shared" si="87"/>
        <v>LP_ReduceDmgMeleeBetter_03</v>
      </c>
      <c r="B179" s="1" t="s">
        <v>509</v>
      </c>
      <c r="C179" s="1" t="str">
        <f>IF(ISERROR(VLOOKUP(B179,AffectorValueTable!$A:$A,1,0)),"어펙터밸류없음","")</f>
        <v/>
      </c>
      <c r="D179" s="1">
        <v>3</v>
      </c>
      <c r="E179" s="1" t="str">
        <f>VLOOKUP($B179,AffectorValueTable!$1:$1048576,MATCH(AffectorValueTable!$B$1,AffectorValueTable!$1:$1,0),0)</f>
        <v>ReduceDamage</v>
      </c>
      <c r="H179" s="1" t="str">
        <f>IF(ISBLANK(G179),"",
IF(ISERROR(FIND(",",G179)),
  IF(ISERROR(VLOOKUP(G179,ConditionValueTable!$A:$A,1,0)),"컨디션밸류없음",
  ""),
IF(ISERROR(FIND(",",G179,FIND(",",G179)+1)),
  IF(OR(ISERROR(VLOOKUP(LEFT(G179,FIND(",",G179)-1),ConditionValueTable!$A:$A,1,0)),ISERROR(VLOOKUP(TRIM(MID(G179,FIND(",",G179)+1,999)),ConditionValueTable!$A:$A,1,0))),"컨디션밸류없음",
  ""),
IF(ISERROR(FIND(",",G179,FIND(",",G179,FIND(",",G179)+1)+1)),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+1,999)),ConditionValueTable!$A:$A,1,0))),"컨디션밸류없음",
  ""),
IF(ISERROR(FIND(",",G179,FIND(",",G179,FIND(",",G179,FIND(",",G179)+1)+1)+1)),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FIND(",",G179,FIND(",",G179,FIND(",",G179)+1)+1)-FIND(",",G179,FIND(",",G179)+1)-1)),ConditionValueTable!$A:$A,1,0)),ISERROR(VLOOKUP(TRIM(MID(G179,FIND(",",G179,FIND(",",G179,FIND(",",G179)+1)+1)+1,999)),ConditionValueTable!$A:$A,1,0))),"컨디션밸류없음",
  ""),
)))))</f>
        <v/>
      </c>
      <c r="I179" s="1">
        <f t="shared" si="93"/>
        <v>0.55000000000000004</v>
      </c>
      <c r="O179" s="7" t="str">
        <f t="shared" ca="1" si="88"/>
        <v/>
      </c>
      <c r="S179" s="7" t="str">
        <f t="shared" ca="1" si="89"/>
        <v/>
      </c>
    </row>
    <row r="180" spans="1:19" x14ac:dyDescent="0.3">
      <c r="A180" s="1" t="str">
        <f t="shared" si="87"/>
        <v>LP_ReduceDmgMeleeBetter_04</v>
      </c>
      <c r="B180" s="1" t="s">
        <v>509</v>
      </c>
      <c r="C180" s="1" t="str">
        <f>IF(ISERROR(VLOOKUP(B180,AffectorValueTable!$A:$A,1,0)),"어펙터밸류없음","")</f>
        <v/>
      </c>
      <c r="D180" s="1">
        <v>4</v>
      </c>
      <c r="E180" s="1" t="str">
        <f>VLOOKUP($B180,AffectorValueTable!$1:$1048576,MATCH(AffectorValueTable!$B$1,AffectorValueTable!$1:$1,0),0)</f>
        <v>ReduceDamage</v>
      </c>
      <c r="H180" s="1" t="str">
        <f>IF(ISBLANK(G180),"",
IF(ISERROR(FIND(",",G180)),
  IF(ISERROR(VLOOKUP(G180,ConditionValueTable!$A:$A,1,0)),"컨디션밸류없음",
  ""),
IF(ISERROR(FIND(",",G180,FIND(",",G180)+1)),
  IF(OR(ISERROR(VLOOKUP(LEFT(G180,FIND(",",G180)-1),ConditionValueTable!$A:$A,1,0)),ISERROR(VLOOKUP(TRIM(MID(G180,FIND(",",G180)+1,999)),ConditionValueTable!$A:$A,1,0))),"컨디션밸류없음",
  ""),
IF(ISERROR(FIND(",",G180,FIND(",",G180,FIND(",",G180)+1)+1)),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+1,999)),ConditionValueTable!$A:$A,1,0))),"컨디션밸류없음",
  ""),
IF(ISERROR(FIND(",",G180,FIND(",",G180,FIND(",",G180,FIND(",",G180)+1)+1)+1)),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FIND(",",G180,FIND(",",G180,FIND(",",G180)+1)+1)-FIND(",",G180,FIND(",",G180)+1)-1)),ConditionValueTable!$A:$A,1,0)),ISERROR(VLOOKUP(TRIM(MID(G180,FIND(",",G180,FIND(",",G180,FIND(",",G180)+1)+1)+1,999)),ConditionValueTable!$A:$A,1,0))),"컨디션밸류없음",
  ""),
)))))</f>
        <v/>
      </c>
      <c r="I180" s="1">
        <f t="shared" si="93"/>
        <v>0.76666666666666661</v>
      </c>
      <c r="O180" s="7" t="str">
        <f t="shared" ca="1" si="88"/>
        <v/>
      </c>
      <c r="S180" s="7" t="str">
        <f t="shared" ca="1" si="89"/>
        <v/>
      </c>
    </row>
    <row r="181" spans="1:19" x14ac:dyDescent="0.3">
      <c r="A181" s="1" t="str">
        <f t="shared" ref="A181:A185" si="94">B181&amp;"_"&amp;TEXT(D181,"00")</f>
        <v>LP_ReduceDmgMeleeBetter_05</v>
      </c>
      <c r="B181" s="1" t="s">
        <v>509</v>
      </c>
      <c r="C181" s="1" t="str">
        <f>IF(ISERROR(VLOOKUP(B181,AffectorValueTable!$A:$A,1,0)),"어펙터밸류없음","")</f>
        <v/>
      </c>
      <c r="D181" s="1">
        <v>5</v>
      </c>
      <c r="E181" s="1" t="str">
        <f>VLOOKUP($B181,AffectorValueTable!$1:$1048576,MATCH(AffectorValueTable!$B$1,AffectorValueTable!$1:$1,0),0)</f>
        <v>ReduceDamage</v>
      </c>
      <c r="H181" s="1" t="str">
        <f>IF(ISBLANK(G181),"",
IF(ISERROR(FIND(",",G181)),
  IF(ISERROR(VLOOKUP(G181,ConditionValueTable!$A:$A,1,0)),"컨디션밸류없음",
  ""),
IF(ISERROR(FIND(",",G181,FIND(",",G181)+1)),
  IF(OR(ISERROR(VLOOKUP(LEFT(G181,FIND(",",G181)-1),ConditionValueTable!$A:$A,1,0)),ISERROR(VLOOKUP(TRIM(MID(G181,FIND(",",G181)+1,999)),ConditionValueTable!$A:$A,1,0))),"컨디션밸류없음",
  ""),
IF(ISERROR(FIND(",",G181,FIND(",",G181,FIND(",",G181)+1)+1)),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+1,999)),ConditionValueTable!$A:$A,1,0))),"컨디션밸류없음",
  ""),
IF(ISERROR(FIND(",",G181,FIND(",",G181,FIND(",",G181,FIND(",",G181)+1)+1)+1)),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FIND(",",G181,FIND(",",G181,FIND(",",G181)+1)+1)-FIND(",",G181,FIND(",",G181)+1)-1)),ConditionValueTable!$A:$A,1,0)),ISERROR(VLOOKUP(TRIM(MID(G181,FIND(",",G181,FIND(",",G181,FIND(",",G181)+1)+1)+1,999)),ConditionValueTable!$A:$A,1,0))),"컨디션밸류없음",
  ""),
)))))</f>
        <v/>
      </c>
      <c r="I181" s="1">
        <f t="shared" si="93"/>
        <v>1</v>
      </c>
      <c r="O181" s="7" t="str">
        <f t="shared" ref="O181:O185" ca="1" si="95">IF(NOT(ISBLANK(N181)),N181,
IF(ISBLANK(M181),"",
VLOOKUP(M181,OFFSET(INDIRECT("$A:$B"),0,MATCH(M$1&amp;"_Verify",INDIRECT("$1:$1"),0)-1),2,0)
))</f>
        <v/>
      </c>
      <c r="S181" s="7" t="str">
        <f t="shared" ref="S181:S185" ca="1" si="96">IF(NOT(ISBLANK(R181)),R181,
IF(ISBLANK(Q181),"",
VLOOKUP(Q181,OFFSET(INDIRECT("$A:$B"),0,MATCH(Q$1&amp;"_Verify",INDIRECT("$1:$1"),0)-1),2,0)
))</f>
        <v/>
      </c>
    </row>
    <row r="182" spans="1:19" x14ac:dyDescent="0.3">
      <c r="A182" s="1" t="str">
        <f t="shared" si="94"/>
        <v>LP_ReduceDmgMeleeBetter_06</v>
      </c>
      <c r="B182" s="1" t="s">
        <v>509</v>
      </c>
      <c r="C182" s="1" t="str">
        <f>IF(ISERROR(VLOOKUP(B182,AffectorValueTable!$A:$A,1,0)),"어펙터밸류없음","")</f>
        <v/>
      </c>
      <c r="D182" s="1">
        <v>6</v>
      </c>
      <c r="E182" s="1" t="str">
        <f>VLOOKUP($B182,AffectorValueTable!$1:$1048576,MATCH(AffectorValueTable!$B$1,AffectorValueTable!$1:$1,0),0)</f>
        <v>ReduceDamage</v>
      </c>
      <c r="H182" s="1" t="str">
        <f>IF(ISBLANK(G182),"",
IF(ISERROR(FIND(",",G182)),
  IF(ISERROR(VLOOKUP(G182,ConditionValueTable!$A:$A,1,0)),"컨디션밸류없음",
  ""),
IF(ISERROR(FIND(",",G182,FIND(",",G182)+1)),
  IF(OR(ISERROR(VLOOKUP(LEFT(G182,FIND(",",G182)-1),ConditionValueTable!$A:$A,1,0)),ISERROR(VLOOKUP(TRIM(MID(G182,FIND(",",G182)+1,999)),ConditionValueTable!$A:$A,1,0))),"컨디션밸류없음",
  ""),
IF(ISERROR(FIND(",",G182,FIND(",",G182,FIND(",",G182)+1)+1)),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+1,999)),ConditionValueTable!$A:$A,1,0))),"컨디션밸류없음",
  ""),
IF(ISERROR(FIND(",",G182,FIND(",",G182,FIND(",",G182,FIND(",",G182)+1)+1)+1)),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FIND(",",G182,FIND(",",G182,FIND(",",G182)+1)+1)-FIND(",",G182,FIND(",",G182)+1)-1)),ConditionValueTable!$A:$A,1,0)),ISERROR(VLOOKUP(TRIM(MID(G182,FIND(",",G182,FIND(",",G182,FIND(",",G182)+1)+1)+1,999)),ConditionValueTable!$A:$A,1,0))),"컨디션밸류없음",
  ""),
)))))</f>
        <v/>
      </c>
      <c r="I182" s="1">
        <f t="shared" si="93"/>
        <v>1.25</v>
      </c>
      <c r="O182" s="7" t="str">
        <f t="shared" ca="1" si="95"/>
        <v/>
      </c>
      <c r="S182" s="7" t="str">
        <f t="shared" ca="1" si="96"/>
        <v/>
      </c>
    </row>
    <row r="183" spans="1:19" x14ac:dyDescent="0.3">
      <c r="A183" s="1" t="str">
        <f t="shared" si="94"/>
        <v>LP_ReduceDmgMeleeBetter_07</v>
      </c>
      <c r="B183" s="1" t="s">
        <v>509</v>
      </c>
      <c r="C183" s="1" t="str">
        <f>IF(ISERROR(VLOOKUP(B183,AffectorValueTable!$A:$A,1,0)),"어펙터밸류없음","")</f>
        <v/>
      </c>
      <c r="D183" s="1">
        <v>7</v>
      </c>
      <c r="E183" s="1" t="str">
        <f>VLOOKUP($B183,AffectorValueTable!$1:$1048576,MATCH(AffectorValueTable!$B$1,AffectorValueTable!$1:$1,0),0)</f>
        <v>ReduceDamage</v>
      </c>
      <c r="H183" s="1" t="str">
        <f>IF(ISBLANK(G183),"",
IF(ISERROR(FIND(",",G183)),
  IF(ISERROR(VLOOKUP(G183,ConditionValueTable!$A:$A,1,0)),"컨디션밸류없음",
  ""),
IF(ISERROR(FIND(",",G183,FIND(",",G183)+1)),
  IF(OR(ISERROR(VLOOKUP(LEFT(G183,FIND(",",G183)-1),ConditionValueTable!$A:$A,1,0)),ISERROR(VLOOKUP(TRIM(MID(G183,FIND(",",G183)+1,999)),ConditionValueTable!$A:$A,1,0))),"컨디션밸류없음",
  ""),
IF(ISERROR(FIND(",",G183,FIND(",",G183,FIND(",",G183)+1)+1)),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+1,999)),ConditionValueTable!$A:$A,1,0))),"컨디션밸류없음",
  ""),
IF(ISERROR(FIND(",",G183,FIND(",",G183,FIND(",",G183,FIND(",",G183)+1)+1)+1)),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FIND(",",G183,FIND(",",G183,FIND(",",G183)+1)+1)-FIND(",",G183,FIND(",",G183)+1)-1)),ConditionValueTable!$A:$A,1,0)),ISERROR(VLOOKUP(TRIM(MID(G183,FIND(",",G183,FIND(",",G183,FIND(",",G183)+1)+1)+1,999)),ConditionValueTable!$A:$A,1,0))),"컨디션밸류없음",
  ""),
)))))</f>
        <v/>
      </c>
      <c r="I183" s="1">
        <f t="shared" si="93"/>
        <v>1.5166666666666666</v>
      </c>
      <c r="O183" s="7" t="str">
        <f t="shared" ca="1" si="95"/>
        <v/>
      </c>
      <c r="S183" s="7" t="str">
        <f t="shared" ca="1" si="96"/>
        <v/>
      </c>
    </row>
    <row r="184" spans="1:19" x14ac:dyDescent="0.3">
      <c r="A184" s="1" t="str">
        <f t="shared" si="94"/>
        <v>LP_ReduceDmgMeleeBetter_08</v>
      </c>
      <c r="B184" s="1" t="s">
        <v>509</v>
      </c>
      <c r="C184" s="1" t="str">
        <f>IF(ISERROR(VLOOKUP(B184,AffectorValueTable!$A:$A,1,0)),"어펙터밸류없음","")</f>
        <v/>
      </c>
      <c r="D184" s="1">
        <v>8</v>
      </c>
      <c r="E184" s="1" t="str">
        <f>VLOOKUP($B184,AffectorValueTable!$1:$1048576,MATCH(AffectorValueTable!$B$1,AffectorValueTable!$1:$1,0),0)</f>
        <v>ReduceDamage</v>
      </c>
      <c r="H184" s="1" t="str">
        <f>IF(ISBLANK(G184),"",
IF(ISERROR(FIND(",",G184)),
  IF(ISERROR(VLOOKUP(G184,ConditionValueTable!$A:$A,1,0)),"컨디션밸류없음",
  ""),
IF(ISERROR(FIND(",",G184,FIND(",",G184)+1)),
  IF(OR(ISERROR(VLOOKUP(LEFT(G184,FIND(",",G184)-1),ConditionValueTable!$A:$A,1,0)),ISERROR(VLOOKUP(TRIM(MID(G184,FIND(",",G184)+1,999)),ConditionValueTable!$A:$A,1,0))),"컨디션밸류없음",
  ""),
IF(ISERROR(FIND(",",G184,FIND(",",G184,FIND(",",G184)+1)+1)),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+1,999)),ConditionValueTable!$A:$A,1,0))),"컨디션밸류없음",
  ""),
IF(ISERROR(FIND(",",G184,FIND(",",G184,FIND(",",G184,FIND(",",G184)+1)+1)+1)),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FIND(",",G184,FIND(",",G184,FIND(",",G184)+1)+1)-FIND(",",G184,FIND(",",G184)+1)-1)),ConditionValueTable!$A:$A,1,0)),ISERROR(VLOOKUP(TRIM(MID(G184,FIND(",",G184,FIND(",",G184,FIND(",",G184)+1)+1)+1,999)),ConditionValueTable!$A:$A,1,0))),"컨디션밸류없음",
  ""),
)))))</f>
        <v/>
      </c>
      <c r="I184" s="1">
        <f t="shared" si="93"/>
        <v>1.8</v>
      </c>
      <c r="O184" s="7" t="str">
        <f t="shared" ca="1" si="95"/>
        <v/>
      </c>
      <c r="S184" s="7" t="str">
        <f t="shared" ca="1" si="96"/>
        <v/>
      </c>
    </row>
    <row r="185" spans="1:19" x14ac:dyDescent="0.3">
      <c r="A185" s="1" t="str">
        <f t="shared" si="94"/>
        <v>LP_ReduceDmgMeleeBetter_09</v>
      </c>
      <c r="B185" s="1" t="s">
        <v>509</v>
      </c>
      <c r="C185" s="1" t="str">
        <f>IF(ISERROR(VLOOKUP(B185,AffectorValueTable!$A:$A,1,0)),"어펙터밸류없음","")</f>
        <v/>
      </c>
      <c r="D185" s="1">
        <v>9</v>
      </c>
      <c r="E185" s="1" t="str">
        <f>VLOOKUP($B185,AffectorValueTable!$1:$1048576,MATCH(AffectorValueTable!$B$1,AffectorValueTable!$1:$1,0),0)</f>
        <v>ReduceDamage</v>
      </c>
      <c r="H185" s="1" t="str">
        <f>IF(ISBLANK(G185),"",
IF(ISERROR(FIND(",",G185)),
  IF(ISERROR(VLOOKUP(G185,ConditionValueTable!$A:$A,1,0)),"컨디션밸류없음",
  ""),
IF(ISERROR(FIND(",",G185,FIND(",",G185)+1)),
  IF(OR(ISERROR(VLOOKUP(LEFT(G185,FIND(",",G185)-1),ConditionValueTable!$A:$A,1,0)),ISERROR(VLOOKUP(TRIM(MID(G185,FIND(",",G185)+1,999)),ConditionValueTable!$A:$A,1,0))),"컨디션밸류없음",
  ""),
IF(ISERROR(FIND(",",G185,FIND(",",G185,FIND(",",G185)+1)+1)),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+1,999)),ConditionValueTable!$A:$A,1,0))),"컨디션밸류없음",
  ""),
IF(ISERROR(FIND(",",G185,FIND(",",G185,FIND(",",G185,FIND(",",G185)+1)+1)+1)),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FIND(",",G185,FIND(",",G185,FIND(",",G185)+1)+1)-FIND(",",G185,FIND(",",G185)+1)-1)),ConditionValueTable!$A:$A,1,0)),ISERROR(VLOOKUP(TRIM(MID(G185,FIND(",",G185,FIND(",",G185,FIND(",",G185)+1)+1)+1,999)),ConditionValueTable!$A:$A,1,0))),"컨디션밸류없음",
  ""),
)))))</f>
        <v/>
      </c>
      <c r="I185" s="1">
        <f t="shared" si="93"/>
        <v>2.1</v>
      </c>
      <c r="O185" s="7" t="str">
        <f t="shared" ca="1" si="95"/>
        <v/>
      </c>
      <c r="S185" s="7" t="str">
        <f t="shared" ca="1" si="96"/>
        <v/>
      </c>
    </row>
    <row r="186" spans="1:19" x14ac:dyDescent="0.3">
      <c r="A186" s="1" t="str">
        <f t="shared" si="84"/>
        <v>LP_ReduceDmgClose_01</v>
      </c>
      <c r="B186" s="1" t="s">
        <v>269</v>
      </c>
      <c r="C186" s="1" t="str">
        <f>IF(ISERROR(VLOOKUP(B186,AffectorValueTable!$A:$A,1,0)),"어펙터밸류없음","")</f>
        <v/>
      </c>
      <c r="D186" s="1">
        <v>1</v>
      </c>
      <c r="E186" s="1" t="str">
        <f>VLOOKUP($B186,AffectorValueTable!$1:$1048576,MATCH(AffectorValueTable!$B$1,AffectorValueTable!$1:$1,0),0)</f>
        <v>ReduceDamage</v>
      </c>
      <c r="H186" s="1" t="str">
        <f>IF(ISBLANK(G186),"",
IF(ISERROR(FIND(",",G186)),
  IF(ISERROR(VLOOKUP(G186,ConditionValueTable!$A:$A,1,0)),"컨디션밸류없음",
  ""),
IF(ISERROR(FIND(",",G186,FIND(",",G186)+1)),
  IF(OR(ISERROR(VLOOKUP(LEFT(G186,FIND(",",G186)-1),ConditionValueTable!$A:$A,1,0)),ISERROR(VLOOKUP(TRIM(MID(G186,FIND(",",G186)+1,999)),ConditionValueTable!$A:$A,1,0))),"컨디션밸류없음",
  ""),
IF(ISERROR(FIND(",",G186,FIND(",",G186,FIND(",",G186)+1)+1)),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+1,999)),ConditionValueTable!$A:$A,1,0))),"컨디션밸류없음",
  ""),
IF(ISERROR(FIND(",",G186,FIND(",",G186,FIND(",",G186,FIND(",",G186)+1)+1)+1)),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FIND(",",G186,FIND(",",G186,FIND(",",G186)+1)+1)-FIND(",",G186,FIND(",",G186)+1)-1)),ConditionValueTable!$A:$A,1,0)),ISERROR(VLOOKUP(TRIM(MID(G186,FIND(",",G186,FIND(",",G186,FIND(",",G186)+1)+1)+1,999)),ConditionValueTable!$A:$A,1,0))),"컨디션밸류없음",
  ""),
)))))</f>
        <v/>
      </c>
      <c r="K186" s="1">
        <f t="shared" ref="K186:K203" si="97">J68*4/6</f>
        <v>9.9999999999999992E-2</v>
      </c>
      <c r="O186" s="7" t="str">
        <f t="shared" ca="1" si="82"/>
        <v/>
      </c>
      <c r="S186" s="7" t="str">
        <f t="shared" ca="1" si="83"/>
        <v/>
      </c>
    </row>
    <row r="187" spans="1:19" x14ac:dyDescent="0.3">
      <c r="A187" s="1" t="str">
        <f t="shared" si="84"/>
        <v>LP_ReduceDmgClose_02</v>
      </c>
      <c r="B187" s="1" t="s">
        <v>269</v>
      </c>
      <c r="C187" s="1" t="str">
        <f>IF(ISERROR(VLOOKUP(B187,AffectorValueTable!$A:$A,1,0)),"어펙터밸류없음","")</f>
        <v/>
      </c>
      <c r="D187" s="1">
        <v>2</v>
      </c>
      <c r="E187" s="1" t="str">
        <f>VLOOKUP($B187,AffectorValueTable!$1:$1048576,MATCH(AffectorValueTable!$B$1,AffectorValueTable!$1:$1,0),0)</f>
        <v>ReduceDamage</v>
      </c>
      <c r="H187" s="1" t="str">
        <f>IF(ISBLANK(G187),"",
IF(ISERROR(FIND(",",G187)),
  IF(ISERROR(VLOOKUP(G187,ConditionValueTable!$A:$A,1,0)),"컨디션밸류없음",
  ""),
IF(ISERROR(FIND(",",G187,FIND(",",G187)+1)),
  IF(OR(ISERROR(VLOOKUP(LEFT(G187,FIND(",",G187)-1),ConditionValueTable!$A:$A,1,0)),ISERROR(VLOOKUP(TRIM(MID(G187,FIND(",",G187)+1,999)),ConditionValueTable!$A:$A,1,0))),"컨디션밸류없음",
  ""),
IF(ISERROR(FIND(",",G187,FIND(",",G187,FIND(",",G187)+1)+1)),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+1,999)),ConditionValueTable!$A:$A,1,0))),"컨디션밸류없음",
  ""),
IF(ISERROR(FIND(",",G187,FIND(",",G187,FIND(",",G187,FIND(",",G187)+1)+1)+1)),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FIND(",",G187,FIND(",",G187,FIND(",",G187)+1)+1)-FIND(",",G187,FIND(",",G187)+1)-1)),ConditionValueTable!$A:$A,1,0)),ISERROR(VLOOKUP(TRIM(MID(G187,FIND(",",G187,FIND(",",G187,FIND(",",G187)+1)+1)+1,999)),ConditionValueTable!$A:$A,1,0))),"컨디션밸류없음",
  ""),
)))))</f>
        <v/>
      </c>
      <c r="K187" s="1">
        <f t="shared" si="97"/>
        <v>0.21</v>
      </c>
      <c r="O187" s="7" t="str">
        <f t="shared" ca="1" si="82"/>
        <v/>
      </c>
      <c r="S187" s="7" t="str">
        <f t="shared" ca="1" si="83"/>
        <v/>
      </c>
    </row>
    <row r="188" spans="1:19" x14ac:dyDescent="0.3">
      <c r="A188" s="1" t="str">
        <f t="shared" si="84"/>
        <v>LP_ReduceDmgClose_03</v>
      </c>
      <c r="B188" s="1" t="s">
        <v>269</v>
      </c>
      <c r="C188" s="1" t="str">
        <f>IF(ISERROR(VLOOKUP(B188,AffectorValueTable!$A:$A,1,0)),"어펙터밸류없음","")</f>
        <v/>
      </c>
      <c r="D188" s="1">
        <v>3</v>
      </c>
      <c r="E188" s="1" t="str">
        <f>VLOOKUP($B188,AffectorValueTable!$1:$1048576,MATCH(AffectorValueTable!$B$1,AffectorValueTable!$1:$1,0),0)</f>
        <v>ReduceDamage</v>
      </c>
      <c r="H188" s="1" t="str">
        <f>IF(ISBLANK(G188),"",
IF(ISERROR(FIND(",",G188)),
  IF(ISERROR(VLOOKUP(G188,ConditionValueTable!$A:$A,1,0)),"컨디션밸류없음",
  ""),
IF(ISERROR(FIND(",",G188,FIND(",",G188)+1)),
  IF(OR(ISERROR(VLOOKUP(LEFT(G188,FIND(",",G188)-1),ConditionValueTable!$A:$A,1,0)),ISERROR(VLOOKUP(TRIM(MID(G188,FIND(",",G188)+1,999)),ConditionValueTable!$A:$A,1,0))),"컨디션밸류없음",
  ""),
IF(ISERROR(FIND(",",G188,FIND(",",G188,FIND(",",G188)+1)+1)),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+1,999)),ConditionValueTable!$A:$A,1,0))),"컨디션밸류없음",
  ""),
IF(ISERROR(FIND(",",G188,FIND(",",G188,FIND(",",G188,FIND(",",G188)+1)+1)+1)),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FIND(",",G188,FIND(",",G188,FIND(",",G188)+1)+1)-FIND(",",G188,FIND(",",G188)+1)-1)),ConditionValueTable!$A:$A,1,0)),ISERROR(VLOOKUP(TRIM(MID(G188,FIND(",",G188,FIND(",",G188,FIND(",",G188)+1)+1)+1,999)),ConditionValueTable!$A:$A,1,0))),"컨디션밸류없음",
  ""),
)))))</f>
        <v/>
      </c>
      <c r="K188" s="1">
        <f t="shared" si="97"/>
        <v>0.33</v>
      </c>
      <c r="O188" s="7" t="str">
        <f t="shared" ca="1" si="82"/>
        <v/>
      </c>
      <c r="S188" s="7" t="str">
        <f t="shared" ca="1" si="83"/>
        <v/>
      </c>
    </row>
    <row r="189" spans="1:19" x14ac:dyDescent="0.3">
      <c r="A189" s="1" t="str">
        <f t="shared" si="84"/>
        <v>LP_ReduceDmgClose_04</v>
      </c>
      <c r="B189" s="1" t="s">
        <v>269</v>
      </c>
      <c r="C189" s="1" t="str">
        <f>IF(ISERROR(VLOOKUP(B189,AffectorValueTable!$A:$A,1,0)),"어펙터밸류없음","")</f>
        <v/>
      </c>
      <c r="D189" s="1">
        <v>4</v>
      </c>
      <c r="E189" s="1" t="str">
        <f>VLOOKUP($B189,AffectorValueTable!$1:$1048576,MATCH(AffectorValueTable!$B$1,AffectorValueTable!$1:$1,0),0)</f>
        <v>ReduceDamage</v>
      </c>
      <c r="H189" s="1" t="str">
        <f>IF(ISBLANK(G189),"",
IF(ISERROR(FIND(",",G189)),
  IF(ISERROR(VLOOKUP(G189,ConditionValueTable!$A:$A,1,0)),"컨디션밸류없음",
  ""),
IF(ISERROR(FIND(",",G189,FIND(",",G189)+1)),
  IF(OR(ISERROR(VLOOKUP(LEFT(G189,FIND(",",G189)-1),ConditionValueTable!$A:$A,1,0)),ISERROR(VLOOKUP(TRIM(MID(G189,FIND(",",G189)+1,999)),ConditionValueTable!$A:$A,1,0))),"컨디션밸류없음",
  ""),
IF(ISERROR(FIND(",",G189,FIND(",",G189,FIND(",",G189)+1)+1)),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+1,999)),ConditionValueTable!$A:$A,1,0))),"컨디션밸류없음",
  ""),
IF(ISERROR(FIND(",",G189,FIND(",",G189,FIND(",",G189,FIND(",",G189)+1)+1)+1)),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FIND(",",G189,FIND(",",G189,FIND(",",G189)+1)+1)-FIND(",",G189,FIND(",",G189)+1)-1)),ConditionValueTable!$A:$A,1,0)),ISERROR(VLOOKUP(TRIM(MID(G189,FIND(",",G189,FIND(",",G189,FIND(",",G189)+1)+1)+1,999)),ConditionValueTable!$A:$A,1,0))),"컨디션밸류없음",
  ""),
)))))</f>
        <v/>
      </c>
      <c r="K189" s="1">
        <f t="shared" si="97"/>
        <v>0.45999999999999996</v>
      </c>
      <c r="O189" s="7" t="str">
        <f t="shared" ca="1" si="82"/>
        <v/>
      </c>
      <c r="S189" s="7" t="str">
        <f t="shared" ca="1" si="83"/>
        <v/>
      </c>
    </row>
    <row r="190" spans="1:19" x14ac:dyDescent="0.3">
      <c r="A190" s="1" t="str">
        <f t="shared" ref="A190:A207" si="98">B190&amp;"_"&amp;TEXT(D190,"00")</f>
        <v>LP_ReduceDmgClose_05</v>
      </c>
      <c r="B190" s="1" t="s">
        <v>269</v>
      </c>
      <c r="C190" s="1" t="str">
        <f>IF(ISERROR(VLOOKUP(B190,AffectorValueTable!$A:$A,1,0)),"어펙터밸류없음","")</f>
        <v/>
      </c>
      <c r="D190" s="1">
        <v>5</v>
      </c>
      <c r="E190" s="1" t="str">
        <f>VLOOKUP($B190,AffectorValueTable!$1:$1048576,MATCH(AffectorValueTable!$B$1,AffectorValueTable!$1:$1,0),0)</f>
        <v>ReduceDamage</v>
      </c>
      <c r="H190" s="1" t="str">
        <f>IF(ISBLANK(G190),"",
IF(ISERROR(FIND(",",G190)),
  IF(ISERROR(VLOOKUP(G190,ConditionValueTable!$A:$A,1,0)),"컨디션밸류없음",
  ""),
IF(ISERROR(FIND(",",G190,FIND(",",G190)+1)),
  IF(OR(ISERROR(VLOOKUP(LEFT(G190,FIND(",",G190)-1),ConditionValueTable!$A:$A,1,0)),ISERROR(VLOOKUP(TRIM(MID(G190,FIND(",",G190)+1,999)),ConditionValueTable!$A:$A,1,0))),"컨디션밸류없음",
  ""),
IF(ISERROR(FIND(",",G190,FIND(",",G190,FIND(",",G190)+1)+1)),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+1,999)),ConditionValueTable!$A:$A,1,0))),"컨디션밸류없음",
  ""),
IF(ISERROR(FIND(",",G190,FIND(",",G190,FIND(",",G190,FIND(",",G190)+1)+1)+1)),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FIND(",",G190,FIND(",",G190,FIND(",",G190)+1)+1)-FIND(",",G190,FIND(",",G190)+1)-1)),ConditionValueTable!$A:$A,1,0)),ISERROR(VLOOKUP(TRIM(MID(G190,FIND(",",G190,FIND(",",G190,FIND(",",G190)+1)+1)+1,999)),ConditionValueTable!$A:$A,1,0))),"컨디션밸류없음",
  ""),
)))))</f>
        <v/>
      </c>
      <c r="K190" s="1">
        <f t="shared" si="97"/>
        <v>0.6</v>
      </c>
      <c r="O190" s="7" t="str">
        <f t="shared" ca="1" si="82"/>
        <v/>
      </c>
      <c r="S190" s="7" t="str">
        <f t="shared" ref="S190:S191" ca="1" si="99">IF(NOT(ISBLANK(R190)),R190,
IF(ISBLANK(Q190),"",
VLOOKUP(Q190,OFFSET(INDIRECT("$A:$B"),0,MATCH(Q$1&amp;"_Verify",INDIRECT("$1:$1"),0)-1),2,0)
))</f>
        <v/>
      </c>
    </row>
    <row r="191" spans="1:19" x14ac:dyDescent="0.3">
      <c r="A191" s="1" t="str">
        <f t="shared" si="98"/>
        <v>LP_ReduceDmgClose_06</v>
      </c>
      <c r="B191" s="1" t="s">
        <v>269</v>
      </c>
      <c r="C191" s="1" t="str">
        <f>IF(ISERROR(VLOOKUP(B191,AffectorValueTable!$A:$A,1,0)),"어펙터밸류없음","")</f>
        <v/>
      </c>
      <c r="D191" s="1">
        <v>6</v>
      </c>
      <c r="E191" s="1" t="str">
        <f>VLOOKUP($B191,AffectorValueTable!$1:$1048576,MATCH(AffectorValueTable!$B$1,AffectorValueTable!$1:$1,0),0)</f>
        <v>ReduceDamage</v>
      </c>
      <c r="H191" s="1" t="str">
        <f>IF(ISBLANK(G191),"",
IF(ISERROR(FIND(",",G191)),
  IF(ISERROR(VLOOKUP(G191,ConditionValueTable!$A:$A,1,0)),"컨디션밸류없음",
  ""),
IF(ISERROR(FIND(",",G191,FIND(",",G191)+1)),
  IF(OR(ISERROR(VLOOKUP(LEFT(G191,FIND(",",G191)-1),ConditionValueTable!$A:$A,1,0)),ISERROR(VLOOKUP(TRIM(MID(G191,FIND(",",G191)+1,999)),ConditionValueTable!$A:$A,1,0))),"컨디션밸류없음",
  ""),
IF(ISERROR(FIND(",",G191,FIND(",",G191,FIND(",",G191)+1)+1)),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+1,999)),ConditionValueTable!$A:$A,1,0))),"컨디션밸류없음",
  ""),
IF(ISERROR(FIND(",",G191,FIND(",",G191,FIND(",",G191,FIND(",",G191)+1)+1)+1)),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FIND(",",G191,FIND(",",G191,FIND(",",G191)+1)+1)-FIND(",",G191,FIND(",",G191)+1)-1)),ConditionValueTable!$A:$A,1,0)),ISERROR(VLOOKUP(TRIM(MID(G191,FIND(",",G191,FIND(",",G191,FIND(",",G191)+1)+1)+1,999)),ConditionValueTable!$A:$A,1,0))),"컨디션밸류없음",
  ""),
)))))</f>
        <v/>
      </c>
      <c r="K191" s="1">
        <f t="shared" si="97"/>
        <v>0.75</v>
      </c>
      <c r="O191" s="7" t="str">
        <f t="shared" ca="1" si="82"/>
        <v/>
      </c>
      <c r="S191" s="7" t="str">
        <f t="shared" ca="1" si="99"/>
        <v/>
      </c>
    </row>
    <row r="192" spans="1:19" x14ac:dyDescent="0.3">
      <c r="A192" s="1" t="str">
        <f t="shared" si="98"/>
        <v>LP_ReduceDmgClose_07</v>
      </c>
      <c r="B192" s="1" t="s">
        <v>269</v>
      </c>
      <c r="C192" s="1" t="str">
        <f>IF(ISERROR(VLOOKUP(B192,AffectorValueTable!$A:$A,1,0)),"어펙터밸류없음","")</f>
        <v/>
      </c>
      <c r="D192" s="1">
        <v>7</v>
      </c>
      <c r="E192" s="1" t="str">
        <f>VLOOKUP($B192,AffectorValueTable!$1:$1048576,MATCH(AffectorValueTable!$B$1,AffectorValueTable!$1:$1,0),0)</f>
        <v>ReduceDamage</v>
      </c>
      <c r="H192" s="1" t="str">
        <f>IF(ISBLANK(G192),"",
IF(ISERROR(FIND(",",G192)),
  IF(ISERROR(VLOOKUP(G192,ConditionValueTable!$A:$A,1,0)),"컨디션밸류없음",
  ""),
IF(ISERROR(FIND(",",G192,FIND(",",G192)+1)),
  IF(OR(ISERROR(VLOOKUP(LEFT(G192,FIND(",",G192)-1),ConditionValueTable!$A:$A,1,0)),ISERROR(VLOOKUP(TRIM(MID(G192,FIND(",",G192)+1,999)),ConditionValueTable!$A:$A,1,0))),"컨디션밸류없음",
  ""),
IF(ISERROR(FIND(",",G192,FIND(",",G192,FIND(",",G192)+1)+1)),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+1,999)),ConditionValueTable!$A:$A,1,0))),"컨디션밸류없음",
  ""),
IF(ISERROR(FIND(",",G192,FIND(",",G192,FIND(",",G192,FIND(",",G192)+1)+1)+1)),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FIND(",",G192,FIND(",",G192,FIND(",",G192)+1)+1)-FIND(",",G192,FIND(",",G192)+1)-1)),ConditionValueTable!$A:$A,1,0)),ISERROR(VLOOKUP(TRIM(MID(G192,FIND(",",G192,FIND(",",G192,FIND(",",G192)+1)+1)+1,999)),ConditionValueTable!$A:$A,1,0))),"컨디션밸류없음",
  ""),
)))))</f>
        <v/>
      </c>
      <c r="K192" s="1">
        <f t="shared" si="97"/>
        <v>0.91000000000000014</v>
      </c>
      <c r="O192" s="7" t="str">
        <f t="shared" ca="1" si="82"/>
        <v/>
      </c>
      <c r="S192" s="7" t="str">
        <f t="shared" ca="1" si="83"/>
        <v/>
      </c>
    </row>
    <row r="193" spans="1:19" x14ac:dyDescent="0.3">
      <c r="A193" s="1" t="str">
        <f t="shared" si="98"/>
        <v>LP_ReduceDmgClose_08</v>
      </c>
      <c r="B193" s="1" t="s">
        <v>269</v>
      </c>
      <c r="C193" s="1" t="str">
        <f>IF(ISERROR(VLOOKUP(B193,AffectorValueTable!$A:$A,1,0)),"어펙터밸류없음","")</f>
        <v/>
      </c>
      <c r="D193" s="1">
        <v>8</v>
      </c>
      <c r="E193" s="1" t="str">
        <f>VLOOKUP($B193,AffectorValueTable!$1:$1048576,MATCH(AffectorValueTable!$B$1,AffectorValueTable!$1:$1,0),0)</f>
        <v>ReduceDamage</v>
      </c>
      <c r="H193" s="1" t="str">
        <f>IF(ISBLANK(G193),"",
IF(ISERROR(FIND(",",G193)),
  IF(ISERROR(VLOOKUP(G193,ConditionValueTable!$A:$A,1,0)),"컨디션밸류없음",
  ""),
IF(ISERROR(FIND(",",G193,FIND(",",G193)+1)),
  IF(OR(ISERROR(VLOOKUP(LEFT(G193,FIND(",",G193)-1),ConditionValueTable!$A:$A,1,0)),ISERROR(VLOOKUP(TRIM(MID(G193,FIND(",",G193)+1,999)),ConditionValueTable!$A:$A,1,0))),"컨디션밸류없음",
  ""),
IF(ISERROR(FIND(",",G193,FIND(",",G193,FIND(",",G193)+1)+1)),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+1,999)),ConditionValueTable!$A:$A,1,0))),"컨디션밸류없음",
  ""),
IF(ISERROR(FIND(",",G193,FIND(",",G193,FIND(",",G193,FIND(",",G193)+1)+1)+1)),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FIND(",",G193,FIND(",",G193,FIND(",",G193)+1)+1)-FIND(",",G193,FIND(",",G193)+1)-1)),ConditionValueTable!$A:$A,1,0)),ISERROR(VLOOKUP(TRIM(MID(G193,FIND(",",G193,FIND(",",G193,FIND(",",G193)+1)+1)+1,999)),ConditionValueTable!$A:$A,1,0))),"컨디션밸류없음",
  ""),
)))))</f>
        <v/>
      </c>
      <c r="K193" s="1">
        <f t="shared" si="97"/>
        <v>1.08</v>
      </c>
      <c r="O193" s="7" t="str">
        <f t="shared" ca="1" si="82"/>
        <v/>
      </c>
      <c r="S193" s="7" t="str">
        <f t="shared" ref="S193:S210" ca="1" si="100">IF(NOT(ISBLANK(R193)),R193,
IF(ISBLANK(Q193),"",
VLOOKUP(Q193,OFFSET(INDIRECT("$A:$B"),0,MATCH(Q$1&amp;"_Verify",INDIRECT("$1:$1"),0)-1),2,0)
))</f>
        <v/>
      </c>
    </row>
    <row r="194" spans="1:19" x14ac:dyDescent="0.3">
      <c r="A194" s="1" t="str">
        <f t="shared" si="98"/>
        <v>LP_ReduceDmgClose_09</v>
      </c>
      <c r="B194" s="1" t="s">
        <v>269</v>
      </c>
      <c r="C194" s="1" t="str">
        <f>IF(ISERROR(VLOOKUP(B194,AffectorValueTable!$A:$A,1,0)),"어펙터밸류없음","")</f>
        <v/>
      </c>
      <c r="D194" s="1">
        <v>9</v>
      </c>
      <c r="E194" s="1" t="str">
        <f>VLOOKUP($B194,AffectorValueTable!$1:$1048576,MATCH(AffectorValueTable!$B$1,AffectorValueTable!$1:$1,0),0)</f>
        <v>ReduceDamage</v>
      </c>
      <c r="H194" s="1" t="str">
        <f>IF(ISBLANK(G194),"",
IF(ISERROR(FIND(",",G194)),
  IF(ISERROR(VLOOKUP(G194,ConditionValueTable!$A:$A,1,0)),"컨디션밸류없음",
  ""),
IF(ISERROR(FIND(",",G194,FIND(",",G194)+1)),
  IF(OR(ISERROR(VLOOKUP(LEFT(G194,FIND(",",G194)-1),ConditionValueTable!$A:$A,1,0)),ISERROR(VLOOKUP(TRIM(MID(G194,FIND(",",G194)+1,999)),ConditionValueTable!$A:$A,1,0))),"컨디션밸류없음",
  ""),
IF(ISERROR(FIND(",",G194,FIND(",",G194,FIND(",",G194)+1)+1)),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+1,999)),ConditionValueTable!$A:$A,1,0))),"컨디션밸류없음",
  ""),
IF(ISERROR(FIND(",",G194,FIND(",",G194,FIND(",",G194,FIND(",",G194)+1)+1)+1)),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FIND(",",G194,FIND(",",G194,FIND(",",G194)+1)+1)-FIND(",",G194,FIND(",",G194)+1)-1)),ConditionValueTable!$A:$A,1,0)),ISERROR(VLOOKUP(TRIM(MID(G194,FIND(",",G194,FIND(",",G194,FIND(",",G194)+1)+1)+1,999)),ConditionValueTable!$A:$A,1,0))),"컨디션밸류없음",
  ""),
)))))</f>
        <v/>
      </c>
      <c r="K194" s="1">
        <f t="shared" si="97"/>
        <v>1.26</v>
      </c>
      <c r="O194" s="7" t="str">
        <f t="shared" ca="1" si="82"/>
        <v/>
      </c>
      <c r="S194" s="7" t="str">
        <f t="shared" ca="1" si="100"/>
        <v/>
      </c>
    </row>
    <row r="195" spans="1:19" x14ac:dyDescent="0.3">
      <c r="A195" s="1" t="str">
        <f t="shared" si="98"/>
        <v>LP_ReduceDmgCloseBetter_01</v>
      </c>
      <c r="B195" s="1" t="s">
        <v>511</v>
      </c>
      <c r="C195" s="1" t="str">
        <f>IF(ISERROR(VLOOKUP(B195,AffectorValueTable!$A:$A,1,0)),"어펙터밸류없음","")</f>
        <v/>
      </c>
      <c r="D195" s="1">
        <v>1</v>
      </c>
      <c r="E195" s="1" t="str">
        <f>VLOOKUP($B195,AffectorValueTable!$1:$1048576,MATCH(AffectorValueTable!$B$1,AffectorValueTable!$1:$1,0),0)</f>
        <v>ReduceDamage</v>
      </c>
      <c r="H195" s="1" t="str">
        <f>IF(ISBLANK(G195),"",
IF(ISERROR(FIND(",",G195)),
  IF(ISERROR(VLOOKUP(G195,ConditionValueTable!$A:$A,1,0)),"컨디션밸류없음",
  ""),
IF(ISERROR(FIND(",",G195,FIND(",",G195)+1)),
  IF(OR(ISERROR(VLOOKUP(LEFT(G195,FIND(",",G195)-1),ConditionValueTable!$A:$A,1,0)),ISERROR(VLOOKUP(TRIM(MID(G195,FIND(",",G195)+1,999)),ConditionValueTable!$A:$A,1,0))),"컨디션밸류없음",
  ""),
IF(ISERROR(FIND(",",G195,FIND(",",G195,FIND(",",G195)+1)+1)),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+1,999)),ConditionValueTable!$A:$A,1,0))),"컨디션밸류없음",
  ""),
IF(ISERROR(FIND(",",G195,FIND(",",G195,FIND(",",G195,FIND(",",G195)+1)+1)+1)),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FIND(",",G195,FIND(",",G195,FIND(",",G195)+1)+1)-FIND(",",G195,FIND(",",G195)+1)-1)),ConditionValueTable!$A:$A,1,0)),ISERROR(VLOOKUP(TRIM(MID(G195,FIND(",",G195,FIND(",",G195,FIND(",",G195)+1)+1)+1,999)),ConditionValueTable!$A:$A,1,0))),"컨디션밸류없음",
  ""),
)))))</f>
        <v/>
      </c>
      <c r="K195" s="1">
        <f t="shared" si="97"/>
        <v>0.16666666666666666</v>
      </c>
      <c r="O195" s="7" t="str">
        <f t="shared" ref="O195:O212" ca="1" si="101">IF(NOT(ISBLANK(N195)),N195,
IF(ISBLANK(M195),"",
VLOOKUP(M195,OFFSET(INDIRECT("$A:$B"),0,MATCH(M$1&amp;"_Verify",INDIRECT("$1:$1"),0)-1),2,0)
))</f>
        <v/>
      </c>
      <c r="S195" s="7" t="str">
        <f t="shared" ca="1" si="100"/>
        <v/>
      </c>
    </row>
    <row r="196" spans="1:19" x14ac:dyDescent="0.3">
      <c r="A196" s="1" t="str">
        <f t="shared" si="98"/>
        <v>LP_ReduceDmgCloseBetter_02</v>
      </c>
      <c r="B196" s="1" t="s">
        <v>511</v>
      </c>
      <c r="C196" s="1" t="str">
        <f>IF(ISERROR(VLOOKUP(B196,AffectorValueTable!$A:$A,1,0)),"어펙터밸류없음","")</f>
        <v/>
      </c>
      <c r="D196" s="1">
        <v>2</v>
      </c>
      <c r="E196" s="1" t="str">
        <f>VLOOKUP($B196,AffectorValueTable!$1:$1048576,MATCH(AffectorValueTable!$B$1,AffectorValueTable!$1:$1,0),0)</f>
        <v>ReduceDamage</v>
      </c>
      <c r="H196" s="1" t="str">
        <f>IF(ISBLANK(G196),"",
IF(ISERROR(FIND(",",G196)),
  IF(ISERROR(VLOOKUP(G196,ConditionValueTable!$A:$A,1,0)),"컨디션밸류없음",
  ""),
IF(ISERROR(FIND(",",G196,FIND(",",G196)+1)),
  IF(OR(ISERROR(VLOOKUP(LEFT(G196,FIND(",",G196)-1),ConditionValueTable!$A:$A,1,0)),ISERROR(VLOOKUP(TRIM(MID(G196,FIND(",",G196)+1,999)),ConditionValueTable!$A:$A,1,0))),"컨디션밸류없음",
  ""),
IF(ISERROR(FIND(",",G196,FIND(",",G196,FIND(",",G196)+1)+1)),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+1,999)),ConditionValueTable!$A:$A,1,0))),"컨디션밸류없음",
  ""),
IF(ISERROR(FIND(",",G196,FIND(",",G196,FIND(",",G196,FIND(",",G196)+1)+1)+1)),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FIND(",",G196,FIND(",",G196,FIND(",",G196)+1)+1)-FIND(",",G196,FIND(",",G196)+1)-1)),ConditionValueTable!$A:$A,1,0)),ISERROR(VLOOKUP(TRIM(MID(G196,FIND(",",G196,FIND(",",G196,FIND(",",G196)+1)+1)+1,999)),ConditionValueTable!$A:$A,1,0))),"컨디션밸류없음",
  ""),
)))))</f>
        <v/>
      </c>
      <c r="K196" s="1">
        <f t="shared" si="97"/>
        <v>0.35000000000000003</v>
      </c>
      <c r="O196" s="7" t="str">
        <f t="shared" ca="1" si="101"/>
        <v/>
      </c>
      <c r="S196" s="7" t="str">
        <f t="shared" ca="1" si="100"/>
        <v/>
      </c>
    </row>
    <row r="197" spans="1:19" x14ac:dyDescent="0.3">
      <c r="A197" s="1" t="str">
        <f t="shared" si="98"/>
        <v>LP_ReduceDmgCloseBetter_03</v>
      </c>
      <c r="B197" s="1" t="s">
        <v>511</v>
      </c>
      <c r="C197" s="1" t="str">
        <f>IF(ISERROR(VLOOKUP(B197,AffectorValueTable!$A:$A,1,0)),"어펙터밸류없음","")</f>
        <v/>
      </c>
      <c r="D197" s="1">
        <v>3</v>
      </c>
      <c r="E197" s="1" t="str">
        <f>VLOOKUP($B197,AffectorValueTable!$1:$1048576,MATCH(AffectorValueTable!$B$1,AffectorValueTable!$1:$1,0),0)</f>
        <v>ReduceDamage</v>
      </c>
      <c r="H197" s="1" t="str">
        <f>IF(ISBLANK(G197),"",
IF(ISERROR(FIND(",",G197)),
  IF(ISERROR(VLOOKUP(G197,ConditionValueTable!$A:$A,1,0)),"컨디션밸류없음",
  ""),
IF(ISERROR(FIND(",",G197,FIND(",",G197)+1)),
  IF(OR(ISERROR(VLOOKUP(LEFT(G197,FIND(",",G197)-1),ConditionValueTable!$A:$A,1,0)),ISERROR(VLOOKUP(TRIM(MID(G197,FIND(",",G197)+1,999)),ConditionValueTable!$A:$A,1,0))),"컨디션밸류없음",
  ""),
IF(ISERROR(FIND(",",G197,FIND(",",G197,FIND(",",G197)+1)+1)),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+1,999)),ConditionValueTable!$A:$A,1,0))),"컨디션밸류없음",
  ""),
IF(ISERROR(FIND(",",G197,FIND(",",G197,FIND(",",G197,FIND(",",G197)+1)+1)+1)),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FIND(",",G197,FIND(",",G197,FIND(",",G197)+1)+1)-FIND(",",G197,FIND(",",G197)+1)-1)),ConditionValueTable!$A:$A,1,0)),ISERROR(VLOOKUP(TRIM(MID(G197,FIND(",",G197,FIND(",",G197,FIND(",",G197)+1)+1)+1,999)),ConditionValueTable!$A:$A,1,0))),"컨디션밸류없음",
  ""),
)))))</f>
        <v/>
      </c>
      <c r="K197" s="1">
        <f t="shared" si="97"/>
        <v>0.55000000000000004</v>
      </c>
      <c r="O197" s="7" t="str">
        <f t="shared" ca="1" si="101"/>
        <v/>
      </c>
      <c r="S197" s="7" t="str">
        <f t="shared" ca="1" si="100"/>
        <v/>
      </c>
    </row>
    <row r="198" spans="1:19" x14ac:dyDescent="0.3">
      <c r="A198" s="1" t="str">
        <f t="shared" si="98"/>
        <v>LP_ReduceDmgCloseBetter_04</v>
      </c>
      <c r="B198" s="1" t="s">
        <v>511</v>
      </c>
      <c r="C198" s="1" t="str">
        <f>IF(ISERROR(VLOOKUP(B198,AffectorValueTable!$A:$A,1,0)),"어펙터밸류없음","")</f>
        <v/>
      </c>
      <c r="D198" s="1">
        <v>4</v>
      </c>
      <c r="E198" s="1" t="str">
        <f>VLOOKUP($B198,AffectorValueTable!$1:$1048576,MATCH(AffectorValueTable!$B$1,AffectorValueTable!$1:$1,0),0)</f>
        <v>ReduceDamage</v>
      </c>
      <c r="H198" s="1" t="str">
        <f>IF(ISBLANK(G198),"",
IF(ISERROR(FIND(",",G198)),
  IF(ISERROR(VLOOKUP(G198,ConditionValueTable!$A:$A,1,0)),"컨디션밸류없음",
  ""),
IF(ISERROR(FIND(",",G198,FIND(",",G198)+1)),
  IF(OR(ISERROR(VLOOKUP(LEFT(G198,FIND(",",G198)-1),ConditionValueTable!$A:$A,1,0)),ISERROR(VLOOKUP(TRIM(MID(G198,FIND(",",G198)+1,999)),ConditionValueTable!$A:$A,1,0))),"컨디션밸류없음",
  ""),
IF(ISERROR(FIND(",",G198,FIND(",",G198,FIND(",",G198)+1)+1)),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+1,999)),ConditionValueTable!$A:$A,1,0))),"컨디션밸류없음",
  ""),
IF(ISERROR(FIND(",",G198,FIND(",",G198,FIND(",",G198,FIND(",",G198)+1)+1)+1)),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FIND(",",G198,FIND(",",G198,FIND(",",G198)+1)+1)-FIND(",",G198,FIND(",",G198)+1)-1)),ConditionValueTable!$A:$A,1,0)),ISERROR(VLOOKUP(TRIM(MID(G198,FIND(",",G198,FIND(",",G198,FIND(",",G198)+1)+1)+1,999)),ConditionValueTable!$A:$A,1,0))),"컨디션밸류없음",
  ""),
)))))</f>
        <v/>
      </c>
      <c r="K198" s="1">
        <f t="shared" si="97"/>
        <v>0.76666666666666661</v>
      </c>
      <c r="O198" s="7" t="str">
        <f t="shared" ca="1" si="101"/>
        <v/>
      </c>
      <c r="S198" s="7" t="str">
        <f t="shared" ca="1" si="100"/>
        <v/>
      </c>
    </row>
    <row r="199" spans="1:19" x14ac:dyDescent="0.3">
      <c r="A199" s="1" t="str">
        <f t="shared" ref="A199:A203" si="102">B199&amp;"_"&amp;TEXT(D199,"00")</f>
        <v>LP_ReduceDmgCloseBetter_05</v>
      </c>
      <c r="B199" s="1" t="s">
        <v>511</v>
      </c>
      <c r="C199" s="1" t="str">
        <f>IF(ISERROR(VLOOKUP(B199,AffectorValueTable!$A:$A,1,0)),"어펙터밸류없음","")</f>
        <v/>
      </c>
      <c r="D199" s="1">
        <v>5</v>
      </c>
      <c r="E199" s="1" t="str">
        <f>VLOOKUP($B199,AffectorValueTable!$1:$1048576,MATCH(AffectorValueTable!$B$1,AffectorValueTable!$1:$1,0),0)</f>
        <v>ReduceDamage</v>
      </c>
      <c r="H199" s="1" t="str">
        <f>IF(ISBLANK(G199),"",
IF(ISERROR(FIND(",",G199)),
  IF(ISERROR(VLOOKUP(G199,ConditionValueTable!$A:$A,1,0)),"컨디션밸류없음",
  ""),
IF(ISERROR(FIND(",",G199,FIND(",",G199)+1)),
  IF(OR(ISERROR(VLOOKUP(LEFT(G199,FIND(",",G199)-1),ConditionValueTable!$A:$A,1,0)),ISERROR(VLOOKUP(TRIM(MID(G199,FIND(",",G199)+1,999)),ConditionValueTable!$A:$A,1,0))),"컨디션밸류없음",
  ""),
IF(ISERROR(FIND(",",G199,FIND(",",G199,FIND(",",G199)+1)+1)),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+1,999)),ConditionValueTable!$A:$A,1,0))),"컨디션밸류없음",
  ""),
IF(ISERROR(FIND(",",G199,FIND(",",G199,FIND(",",G199,FIND(",",G199)+1)+1)+1)),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FIND(",",G199,FIND(",",G199,FIND(",",G199)+1)+1)-FIND(",",G199,FIND(",",G199)+1)-1)),ConditionValueTable!$A:$A,1,0)),ISERROR(VLOOKUP(TRIM(MID(G199,FIND(",",G199,FIND(",",G199,FIND(",",G199)+1)+1)+1,999)),ConditionValueTable!$A:$A,1,0))),"컨디션밸류없음",
  ""),
)))))</f>
        <v/>
      </c>
      <c r="K199" s="1">
        <f t="shared" si="97"/>
        <v>1</v>
      </c>
      <c r="O199" s="7" t="str">
        <f t="shared" ref="O199:O203" ca="1" si="103">IF(NOT(ISBLANK(N199)),N199,
IF(ISBLANK(M199),"",
VLOOKUP(M199,OFFSET(INDIRECT("$A:$B"),0,MATCH(M$1&amp;"_Verify",INDIRECT("$1:$1"),0)-1),2,0)
))</f>
        <v/>
      </c>
      <c r="S199" s="7" t="str">
        <f t="shared" ref="S199:S203" ca="1" si="104">IF(NOT(ISBLANK(R199)),R199,
IF(ISBLANK(Q199),"",
VLOOKUP(Q199,OFFSET(INDIRECT("$A:$B"),0,MATCH(Q$1&amp;"_Verify",INDIRECT("$1:$1"),0)-1),2,0)
))</f>
        <v/>
      </c>
    </row>
    <row r="200" spans="1:19" x14ac:dyDescent="0.3">
      <c r="A200" s="1" t="str">
        <f t="shared" si="102"/>
        <v>LP_ReduceDmgCloseBetter_06</v>
      </c>
      <c r="B200" s="1" t="s">
        <v>511</v>
      </c>
      <c r="C200" s="1" t="str">
        <f>IF(ISERROR(VLOOKUP(B200,AffectorValueTable!$A:$A,1,0)),"어펙터밸류없음","")</f>
        <v/>
      </c>
      <c r="D200" s="1">
        <v>6</v>
      </c>
      <c r="E200" s="1" t="str">
        <f>VLOOKUP($B200,AffectorValueTable!$1:$1048576,MATCH(AffectorValueTable!$B$1,AffectorValueTable!$1:$1,0),0)</f>
        <v>ReduceDamage</v>
      </c>
      <c r="H200" s="1" t="str">
        <f>IF(ISBLANK(G200),"",
IF(ISERROR(FIND(",",G200)),
  IF(ISERROR(VLOOKUP(G200,ConditionValueTable!$A:$A,1,0)),"컨디션밸류없음",
  ""),
IF(ISERROR(FIND(",",G200,FIND(",",G200)+1)),
  IF(OR(ISERROR(VLOOKUP(LEFT(G200,FIND(",",G200)-1),ConditionValueTable!$A:$A,1,0)),ISERROR(VLOOKUP(TRIM(MID(G200,FIND(",",G200)+1,999)),ConditionValueTable!$A:$A,1,0))),"컨디션밸류없음",
  ""),
IF(ISERROR(FIND(",",G200,FIND(",",G200,FIND(",",G200)+1)+1)),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+1,999)),ConditionValueTable!$A:$A,1,0))),"컨디션밸류없음",
  ""),
IF(ISERROR(FIND(",",G200,FIND(",",G200,FIND(",",G200,FIND(",",G200)+1)+1)+1)),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FIND(",",G200,FIND(",",G200,FIND(",",G200)+1)+1)-FIND(",",G200,FIND(",",G200)+1)-1)),ConditionValueTable!$A:$A,1,0)),ISERROR(VLOOKUP(TRIM(MID(G200,FIND(",",G200,FIND(",",G200,FIND(",",G200)+1)+1)+1,999)),ConditionValueTable!$A:$A,1,0))),"컨디션밸류없음",
  ""),
)))))</f>
        <v/>
      </c>
      <c r="K200" s="1">
        <f t="shared" si="97"/>
        <v>1.25</v>
      </c>
      <c r="O200" s="7" t="str">
        <f t="shared" ca="1" si="103"/>
        <v/>
      </c>
      <c r="S200" s="7" t="str">
        <f t="shared" ca="1" si="104"/>
        <v/>
      </c>
    </row>
    <row r="201" spans="1:19" x14ac:dyDescent="0.3">
      <c r="A201" s="1" t="str">
        <f t="shared" si="102"/>
        <v>LP_ReduceDmgCloseBetter_07</v>
      </c>
      <c r="B201" s="1" t="s">
        <v>511</v>
      </c>
      <c r="C201" s="1" t="str">
        <f>IF(ISERROR(VLOOKUP(B201,AffectorValueTable!$A:$A,1,0)),"어펙터밸류없음","")</f>
        <v/>
      </c>
      <c r="D201" s="1">
        <v>7</v>
      </c>
      <c r="E201" s="1" t="str">
        <f>VLOOKUP($B201,AffectorValueTable!$1:$1048576,MATCH(AffectorValueTable!$B$1,AffectorValueTable!$1:$1,0),0)</f>
        <v>ReduceDamage</v>
      </c>
      <c r="H201" s="1" t="str">
        <f>IF(ISBLANK(G201),"",
IF(ISERROR(FIND(",",G201)),
  IF(ISERROR(VLOOKUP(G201,ConditionValueTable!$A:$A,1,0)),"컨디션밸류없음",
  ""),
IF(ISERROR(FIND(",",G201,FIND(",",G201)+1)),
  IF(OR(ISERROR(VLOOKUP(LEFT(G201,FIND(",",G201)-1),ConditionValueTable!$A:$A,1,0)),ISERROR(VLOOKUP(TRIM(MID(G201,FIND(",",G201)+1,999)),ConditionValueTable!$A:$A,1,0))),"컨디션밸류없음",
  ""),
IF(ISERROR(FIND(",",G201,FIND(",",G201,FIND(",",G201)+1)+1)),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+1,999)),ConditionValueTable!$A:$A,1,0))),"컨디션밸류없음",
  ""),
IF(ISERROR(FIND(",",G201,FIND(",",G201,FIND(",",G201,FIND(",",G201)+1)+1)+1)),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FIND(",",G201,FIND(",",G201,FIND(",",G201)+1)+1)-FIND(",",G201,FIND(",",G201)+1)-1)),ConditionValueTable!$A:$A,1,0)),ISERROR(VLOOKUP(TRIM(MID(G201,FIND(",",G201,FIND(",",G201,FIND(",",G201)+1)+1)+1,999)),ConditionValueTable!$A:$A,1,0))),"컨디션밸류없음",
  ""),
)))))</f>
        <v/>
      </c>
      <c r="K201" s="1">
        <f t="shared" si="97"/>
        <v>1.5166666666666666</v>
      </c>
      <c r="O201" s="7" t="str">
        <f t="shared" ca="1" si="103"/>
        <v/>
      </c>
      <c r="S201" s="7" t="str">
        <f t="shared" ca="1" si="104"/>
        <v/>
      </c>
    </row>
    <row r="202" spans="1:19" x14ac:dyDescent="0.3">
      <c r="A202" s="1" t="str">
        <f t="shared" si="102"/>
        <v>LP_ReduceDmgCloseBetter_08</v>
      </c>
      <c r="B202" s="1" t="s">
        <v>511</v>
      </c>
      <c r="C202" s="1" t="str">
        <f>IF(ISERROR(VLOOKUP(B202,AffectorValueTable!$A:$A,1,0)),"어펙터밸류없음","")</f>
        <v/>
      </c>
      <c r="D202" s="1">
        <v>8</v>
      </c>
      <c r="E202" s="1" t="str">
        <f>VLOOKUP($B202,AffectorValueTable!$1:$1048576,MATCH(AffectorValueTable!$B$1,AffectorValueTable!$1:$1,0),0)</f>
        <v>ReduceDamage</v>
      </c>
      <c r="H202" s="1" t="str">
        <f>IF(ISBLANK(G202),"",
IF(ISERROR(FIND(",",G202)),
  IF(ISERROR(VLOOKUP(G202,ConditionValueTable!$A:$A,1,0)),"컨디션밸류없음",
  ""),
IF(ISERROR(FIND(",",G202,FIND(",",G202)+1)),
  IF(OR(ISERROR(VLOOKUP(LEFT(G202,FIND(",",G202)-1),ConditionValueTable!$A:$A,1,0)),ISERROR(VLOOKUP(TRIM(MID(G202,FIND(",",G202)+1,999)),ConditionValueTable!$A:$A,1,0))),"컨디션밸류없음",
  ""),
IF(ISERROR(FIND(",",G202,FIND(",",G202,FIND(",",G202)+1)+1)),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+1,999)),ConditionValueTable!$A:$A,1,0))),"컨디션밸류없음",
  ""),
IF(ISERROR(FIND(",",G202,FIND(",",G202,FIND(",",G202,FIND(",",G202)+1)+1)+1)),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FIND(",",G202,FIND(",",G202,FIND(",",G202)+1)+1)-FIND(",",G202,FIND(",",G202)+1)-1)),ConditionValueTable!$A:$A,1,0)),ISERROR(VLOOKUP(TRIM(MID(G202,FIND(",",G202,FIND(",",G202,FIND(",",G202)+1)+1)+1,999)),ConditionValueTable!$A:$A,1,0))),"컨디션밸류없음",
  ""),
)))))</f>
        <v/>
      </c>
      <c r="K202" s="1">
        <f t="shared" si="97"/>
        <v>1.8</v>
      </c>
      <c r="O202" s="7" t="str">
        <f t="shared" ca="1" si="103"/>
        <v/>
      </c>
      <c r="S202" s="7" t="str">
        <f t="shared" ca="1" si="104"/>
        <v/>
      </c>
    </row>
    <row r="203" spans="1:19" x14ac:dyDescent="0.3">
      <c r="A203" s="1" t="str">
        <f t="shared" si="102"/>
        <v>LP_ReduceDmgCloseBetter_09</v>
      </c>
      <c r="B203" s="1" t="s">
        <v>511</v>
      </c>
      <c r="C203" s="1" t="str">
        <f>IF(ISERROR(VLOOKUP(B203,AffectorValueTable!$A:$A,1,0)),"어펙터밸류없음","")</f>
        <v/>
      </c>
      <c r="D203" s="1">
        <v>9</v>
      </c>
      <c r="E203" s="1" t="str">
        <f>VLOOKUP($B203,AffectorValueTable!$1:$1048576,MATCH(AffectorValueTable!$B$1,AffectorValueTable!$1:$1,0),0)</f>
        <v>ReduceDamage</v>
      </c>
      <c r="H203" s="1" t="str">
        <f>IF(ISBLANK(G203),"",
IF(ISERROR(FIND(",",G203)),
  IF(ISERROR(VLOOKUP(G203,ConditionValueTable!$A:$A,1,0)),"컨디션밸류없음",
  ""),
IF(ISERROR(FIND(",",G203,FIND(",",G203)+1)),
  IF(OR(ISERROR(VLOOKUP(LEFT(G203,FIND(",",G203)-1),ConditionValueTable!$A:$A,1,0)),ISERROR(VLOOKUP(TRIM(MID(G203,FIND(",",G203)+1,999)),ConditionValueTable!$A:$A,1,0))),"컨디션밸류없음",
  ""),
IF(ISERROR(FIND(",",G203,FIND(",",G203,FIND(",",G203)+1)+1)),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+1,999)),ConditionValueTable!$A:$A,1,0))),"컨디션밸류없음",
  ""),
IF(ISERROR(FIND(",",G203,FIND(",",G203,FIND(",",G203,FIND(",",G203)+1)+1)+1)),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FIND(",",G203,FIND(",",G203,FIND(",",G203)+1)+1)-FIND(",",G203,FIND(",",G203)+1)-1)),ConditionValueTable!$A:$A,1,0)),ISERROR(VLOOKUP(TRIM(MID(G203,FIND(",",G203,FIND(",",G203,FIND(",",G203)+1)+1)+1,999)),ConditionValueTable!$A:$A,1,0))),"컨디션밸류없음",
  ""),
)))))</f>
        <v/>
      </c>
      <c r="K203" s="1">
        <f t="shared" si="97"/>
        <v>2.1</v>
      </c>
      <c r="O203" s="7" t="str">
        <f t="shared" ca="1" si="103"/>
        <v/>
      </c>
      <c r="S203" s="7" t="str">
        <f t="shared" ca="1" si="104"/>
        <v/>
      </c>
    </row>
    <row r="204" spans="1:19" x14ac:dyDescent="0.3">
      <c r="A204" s="1" t="str">
        <f t="shared" si="98"/>
        <v>LP_ReduceDmgTrap_01</v>
      </c>
      <c r="B204" s="1" t="s">
        <v>512</v>
      </c>
      <c r="C204" s="1" t="str">
        <f>IF(ISERROR(VLOOKUP(B204,AffectorValueTable!$A:$A,1,0)),"어펙터밸류없음","")</f>
        <v/>
      </c>
      <c r="D204" s="1">
        <v>1</v>
      </c>
      <c r="E204" s="1" t="str">
        <f>VLOOKUP($B204,AffectorValueTable!$1:$1048576,MATCH(AffectorValueTable!$B$1,AffectorValueTable!$1:$1,0),0)</f>
        <v>ReduceDamage</v>
      </c>
      <c r="H204" s="1" t="str">
        <f>IF(ISBLANK(G204),"",
IF(ISERROR(FIND(",",G204)),
  IF(ISERROR(VLOOKUP(G204,ConditionValueTable!$A:$A,1,0)),"컨디션밸류없음",
  ""),
IF(ISERROR(FIND(",",G204,FIND(",",G204)+1)),
  IF(OR(ISERROR(VLOOKUP(LEFT(G204,FIND(",",G204)-1),ConditionValueTable!$A:$A,1,0)),ISERROR(VLOOKUP(TRIM(MID(G204,FIND(",",G204)+1,999)),ConditionValueTable!$A:$A,1,0))),"컨디션밸류없음",
  ""),
IF(ISERROR(FIND(",",G204,FIND(",",G204,FIND(",",G204)+1)+1)),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+1,999)),ConditionValueTable!$A:$A,1,0))),"컨디션밸류없음",
  ""),
IF(ISERROR(FIND(",",G204,FIND(",",G204,FIND(",",G204,FIND(",",G204)+1)+1)+1)),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FIND(",",G204,FIND(",",G204,FIND(",",G204)+1)+1)-FIND(",",G204,FIND(",",G204)+1)-1)),ConditionValueTable!$A:$A,1,0)),ISERROR(VLOOKUP(TRIM(MID(G204,FIND(",",G204,FIND(",",G204,FIND(",",G204)+1)+1)+1,999)),ConditionValueTable!$A:$A,1,0))),"컨디션밸류없음",
  ""),
)))))</f>
        <v/>
      </c>
      <c r="L204" s="1">
        <f t="shared" ref="L204:L221" si="105">J68*4/6</f>
        <v>9.9999999999999992E-2</v>
      </c>
      <c r="O204" s="7" t="str">
        <f t="shared" ca="1" si="101"/>
        <v/>
      </c>
      <c r="S204" s="7" t="str">
        <f t="shared" ca="1" si="100"/>
        <v/>
      </c>
    </row>
    <row r="205" spans="1:19" x14ac:dyDescent="0.3">
      <c r="A205" s="1" t="str">
        <f t="shared" si="98"/>
        <v>LP_ReduceDmgTrap_02</v>
      </c>
      <c r="B205" s="1" t="s">
        <v>512</v>
      </c>
      <c r="C205" s="1" t="str">
        <f>IF(ISERROR(VLOOKUP(B205,AffectorValueTable!$A:$A,1,0)),"어펙터밸류없음","")</f>
        <v/>
      </c>
      <c r="D205" s="1">
        <v>2</v>
      </c>
      <c r="E205" s="1" t="str">
        <f>VLOOKUP($B205,AffectorValueTable!$1:$1048576,MATCH(AffectorValueTable!$B$1,AffectorValueTable!$1:$1,0),0)</f>
        <v>ReduceDamage</v>
      </c>
      <c r="H205" s="1" t="str">
        <f>IF(ISBLANK(G205),"",
IF(ISERROR(FIND(",",G205)),
  IF(ISERROR(VLOOKUP(G205,ConditionValueTable!$A:$A,1,0)),"컨디션밸류없음",
  ""),
IF(ISERROR(FIND(",",G205,FIND(",",G205)+1)),
  IF(OR(ISERROR(VLOOKUP(LEFT(G205,FIND(",",G205)-1),ConditionValueTable!$A:$A,1,0)),ISERROR(VLOOKUP(TRIM(MID(G205,FIND(",",G205)+1,999)),ConditionValueTable!$A:$A,1,0))),"컨디션밸류없음",
  ""),
IF(ISERROR(FIND(",",G205,FIND(",",G205,FIND(",",G205)+1)+1)),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+1,999)),ConditionValueTable!$A:$A,1,0))),"컨디션밸류없음",
  ""),
IF(ISERROR(FIND(",",G205,FIND(",",G205,FIND(",",G205,FIND(",",G205)+1)+1)+1)),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FIND(",",G205,FIND(",",G205,FIND(",",G205)+1)+1)-FIND(",",G205,FIND(",",G205)+1)-1)),ConditionValueTable!$A:$A,1,0)),ISERROR(VLOOKUP(TRIM(MID(G205,FIND(",",G205,FIND(",",G205,FIND(",",G205)+1)+1)+1,999)),ConditionValueTable!$A:$A,1,0))),"컨디션밸류없음",
  ""),
)))))</f>
        <v/>
      </c>
      <c r="L205" s="1">
        <f t="shared" si="105"/>
        <v>0.21</v>
      </c>
      <c r="O205" s="7" t="str">
        <f t="shared" ca="1" si="101"/>
        <v/>
      </c>
      <c r="S205" s="7" t="str">
        <f t="shared" ca="1" si="100"/>
        <v/>
      </c>
    </row>
    <row r="206" spans="1:19" x14ac:dyDescent="0.3">
      <c r="A206" s="1" t="str">
        <f t="shared" si="98"/>
        <v>LP_ReduceDmgTrap_03</v>
      </c>
      <c r="B206" s="1" t="s">
        <v>512</v>
      </c>
      <c r="C206" s="1" t="str">
        <f>IF(ISERROR(VLOOKUP(B206,AffectorValueTable!$A:$A,1,0)),"어펙터밸류없음","")</f>
        <v/>
      </c>
      <c r="D206" s="1">
        <v>3</v>
      </c>
      <c r="E206" s="1" t="str">
        <f>VLOOKUP($B206,AffectorValueTable!$1:$1048576,MATCH(AffectorValueTable!$B$1,AffectorValueTable!$1:$1,0),0)</f>
        <v>ReduceDamage</v>
      </c>
      <c r="H206" s="1" t="str">
        <f>IF(ISBLANK(G206),"",
IF(ISERROR(FIND(",",G206)),
  IF(ISERROR(VLOOKUP(G206,ConditionValueTable!$A:$A,1,0)),"컨디션밸류없음",
  ""),
IF(ISERROR(FIND(",",G206,FIND(",",G206)+1)),
  IF(OR(ISERROR(VLOOKUP(LEFT(G206,FIND(",",G206)-1),ConditionValueTable!$A:$A,1,0)),ISERROR(VLOOKUP(TRIM(MID(G206,FIND(",",G206)+1,999)),ConditionValueTable!$A:$A,1,0))),"컨디션밸류없음",
  ""),
IF(ISERROR(FIND(",",G206,FIND(",",G206,FIND(",",G206)+1)+1)),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+1,999)),ConditionValueTable!$A:$A,1,0))),"컨디션밸류없음",
  ""),
IF(ISERROR(FIND(",",G206,FIND(",",G206,FIND(",",G206,FIND(",",G206)+1)+1)+1)),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FIND(",",G206,FIND(",",G206,FIND(",",G206)+1)+1)-FIND(",",G206,FIND(",",G206)+1)-1)),ConditionValueTable!$A:$A,1,0)),ISERROR(VLOOKUP(TRIM(MID(G206,FIND(",",G206,FIND(",",G206,FIND(",",G206)+1)+1)+1,999)),ConditionValueTable!$A:$A,1,0))),"컨디션밸류없음",
  ""),
)))))</f>
        <v/>
      </c>
      <c r="L206" s="1">
        <f t="shared" si="105"/>
        <v>0.33</v>
      </c>
      <c r="O206" s="7" t="str">
        <f t="shared" ca="1" si="101"/>
        <v/>
      </c>
      <c r="S206" s="7" t="str">
        <f t="shared" ca="1" si="100"/>
        <v/>
      </c>
    </row>
    <row r="207" spans="1:19" x14ac:dyDescent="0.3">
      <c r="A207" s="1" t="str">
        <f t="shared" si="98"/>
        <v>LP_ReduceDmgTrap_04</v>
      </c>
      <c r="B207" s="1" t="s">
        <v>512</v>
      </c>
      <c r="C207" s="1" t="str">
        <f>IF(ISERROR(VLOOKUP(B207,AffectorValueTable!$A:$A,1,0)),"어펙터밸류없음","")</f>
        <v/>
      </c>
      <c r="D207" s="1">
        <v>4</v>
      </c>
      <c r="E207" s="1" t="str">
        <f>VLOOKUP($B207,AffectorValueTable!$1:$1048576,MATCH(AffectorValueTable!$B$1,AffectorValueTable!$1:$1,0),0)</f>
        <v>ReduceDamage</v>
      </c>
      <c r="H207" s="1" t="str">
        <f>IF(ISBLANK(G207),"",
IF(ISERROR(FIND(",",G207)),
  IF(ISERROR(VLOOKUP(G207,ConditionValueTable!$A:$A,1,0)),"컨디션밸류없음",
  ""),
IF(ISERROR(FIND(",",G207,FIND(",",G207)+1)),
  IF(OR(ISERROR(VLOOKUP(LEFT(G207,FIND(",",G207)-1),ConditionValueTable!$A:$A,1,0)),ISERROR(VLOOKUP(TRIM(MID(G207,FIND(",",G207)+1,999)),ConditionValueTable!$A:$A,1,0))),"컨디션밸류없음",
  ""),
IF(ISERROR(FIND(",",G207,FIND(",",G207,FIND(",",G207)+1)+1)),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+1,999)),ConditionValueTable!$A:$A,1,0))),"컨디션밸류없음",
  ""),
IF(ISERROR(FIND(",",G207,FIND(",",G207,FIND(",",G207,FIND(",",G207)+1)+1)+1)),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FIND(",",G207,FIND(",",G207,FIND(",",G207)+1)+1)-FIND(",",G207,FIND(",",G207)+1)-1)),ConditionValueTable!$A:$A,1,0)),ISERROR(VLOOKUP(TRIM(MID(G207,FIND(",",G207,FIND(",",G207,FIND(",",G207)+1)+1)+1,999)),ConditionValueTable!$A:$A,1,0))),"컨디션밸류없음",
  ""),
)))))</f>
        <v/>
      </c>
      <c r="L207" s="1">
        <f t="shared" si="105"/>
        <v>0.45999999999999996</v>
      </c>
      <c r="O207" s="7" t="str">
        <f t="shared" ca="1" si="101"/>
        <v/>
      </c>
      <c r="S207" s="7" t="str">
        <f t="shared" ca="1" si="100"/>
        <v/>
      </c>
    </row>
    <row r="208" spans="1:19" x14ac:dyDescent="0.3">
      <c r="A208" s="1" t="str">
        <f t="shared" ref="A208:A224" si="106">B208&amp;"_"&amp;TEXT(D208,"00")</f>
        <v>LP_ReduceDmgTrap_05</v>
      </c>
      <c r="B208" s="1" t="s">
        <v>512</v>
      </c>
      <c r="C208" s="1" t="str">
        <f>IF(ISERROR(VLOOKUP(B208,AffectorValueTable!$A:$A,1,0)),"어펙터밸류없음","")</f>
        <v/>
      </c>
      <c r="D208" s="1">
        <v>5</v>
      </c>
      <c r="E208" s="1" t="str">
        <f>VLOOKUP($B208,AffectorValueTable!$1:$1048576,MATCH(AffectorValueTable!$B$1,AffectorValueTable!$1:$1,0),0)</f>
        <v>ReduceDamage</v>
      </c>
      <c r="H208" s="1" t="str">
        <f>IF(ISBLANK(G208),"",
IF(ISERROR(FIND(",",G208)),
  IF(ISERROR(VLOOKUP(G208,ConditionValueTable!$A:$A,1,0)),"컨디션밸류없음",
  ""),
IF(ISERROR(FIND(",",G208,FIND(",",G208)+1)),
  IF(OR(ISERROR(VLOOKUP(LEFT(G208,FIND(",",G208)-1),ConditionValueTable!$A:$A,1,0)),ISERROR(VLOOKUP(TRIM(MID(G208,FIND(",",G208)+1,999)),ConditionValueTable!$A:$A,1,0))),"컨디션밸류없음",
  ""),
IF(ISERROR(FIND(",",G208,FIND(",",G208,FIND(",",G208)+1)+1)),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+1,999)),ConditionValueTable!$A:$A,1,0))),"컨디션밸류없음",
  ""),
IF(ISERROR(FIND(",",G208,FIND(",",G208,FIND(",",G208,FIND(",",G208)+1)+1)+1)),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FIND(",",G208,FIND(",",G208,FIND(",",G208)+1)+1)-FIND(",",G208,FIND(",",G208)+1)-1)),ConditionValueTable!$A:$A,1,0)),ISERROR(VLOOKUP(TRIM(MID(G208,FIND(",",G208,FIND(",",G208,FIND(",",G208)+1)+1)+1,999)),ConditionValueTable!$A:$A,1,0))),"컨디션밸류없음",
  ""),
)))))</f>
        <v/>
      </c>
      <c r="L208" s="1">
        <f t="shared" si="105"/>
        <v>0.6</v>
      </c>
      <c r="O208" s="7" t="str">
        <f t="shared" ca="1" si="101"/>
        <v/>
      </c>
      <c r="S208" s="7" t="str">
        <f t="shared" ca="1" si="100"/>
        <v/>
      </c>
    </row>
    <row r="209" spans="1:19" x14ac:dyDescent="0.3">
      <c r="A209" s="1" t="str">
        <f t="shared" si="106"/>
        <v>LP_ReduceDmgTrap_06</v>
      </c>
      <c r="B209" s="1" t="s">
        <v>512</v>
      </c>
      <c r="C209" s="1" t="str">
        <f>IF(ISERROR(VLOOKUP(B209,AffectorValueTable!$A:$A,1,0)),"어펙터밸류없음","")</f>
        <v/>
      </c>
      <c r="D209" s="1">
        <v>6</v>
      </c>
      <c r="E209" s="1" t="str">
        <f>VLOOKUP($B209,AffectorValueTable!$1:$1048576,MATCH(AffectorValueTable!$B$1,AffectorValueTable!$1:$1,0),0)</f>
        <v>ReduceDamage</v>
      </c>
      <c r="H209" s="1" t="str">
        <f>IF(ISBLANK(G209),"",
IF(ISERROR(FIND(",",G209)),
  IF(ISERROR(VLOOKUP(G209,ConditionValueTable!$A:$A,1,0)),"컨디션밸류없음",
  ""),
IF(ISERROR(FIND(",",G209,FIND(",",G209)+1)),
  IF(OR(ISERROR(VLOOKUP(LEFT(G209,FIND(",",G209)-1),ConditionValueTable!$A:$A,1,0)),ISERROR(VLOOKUP(TRIM(MID(G209,FIND(",",G209)+1,999)),ConditionValueTable!$A:$A,1,0))),"컨디션밸류없음",
  ""),
IF(ISERROR(FIND(",",G209,FIND(",",G209,FIND(",",G209)+1)+1)),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+1,999)),ConditionValueTable!$A:$A,1,0))),"컨디션밸류없음",
  ""),
IF(ISERROR(FIND(",",G209,FIND(",",G209,FIND(",",G209,FIND(",",G209)+1)+1)+1)),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FIND(",",G209,FIND(",",G209,FIND(",",G209)+1)+1)-FIND(",",G209,FIND(",",G209)+1)-1)),ConditionValueTable!$A:$A,1,0)),ISERROR(VLOOKUP(TRIM(MID(G209,FIND(",",G209,FIND(",",G209,FIND(",",G209)+1)+1)+1,999)),ConditionValueTable!$A:$A,1,0))),"컨디션밸류없음",
  ""),
)))))</f>
        <v/>
      </c>
      <c r="L209" s="1">
        <f t="shared" si="105"/>
        <v>0.75</v>
      </c>
      <c r="O209" s="7" t="str">
        <f t="shared" ca="1" si="101"/>
        <v/>
      </c>
      <c r="S209" s="7" t="str">
        <f t="shared" ca="1" si="100"/>
        <v/>
      </c>
    </row>
    <row r="210" spans="1:19" x14ac:dyDescent="0.3">
      <c r="A210" s="1" t="str">
        <f t="shared" si="106"/>
        <v>LP_ReduceDmgTrap_07</v>
      </c>
      <c r="B210" s="1" t="s">
        <v>512</v>
      </c>
      <c r="C210" s="1" t="str">
        <f>IF(ISERROR(VLOOKUP(B210,AffectorValueTable!$A:$A,1,0)),"어펙터밸류없음","")</f>
        <v/>
      </c>
      <c r="D210" s="1">
        <v>7</v>
      </c>
      <c r="E210" s="1" t="str">
        <f>VLOOKUP($B210,AffectorValueTable!$1:$1048576,MATCH(AffectorValueTable!$B$1,AffectorValueTable!$1:$1,0),0)</f>
        <v>ReduceDamage</v>
      </c>
      <c r="H210" s="1" t="str">
        <f>IF(ISBLANK(G210),"",
IF(ISERROR(FIND(",",G210)),
  IF(ISERROR(VLOOKUP(G210,ConditionValueTable!$A:$A,1,0)),"컨디션밸류없음",
  ""),
IF(ISERROR(FIND(",",G210,FIND(",",G210)+1)),
  IF(OR(ISERROR(VLOOKUP(LEFT(G210,FIND(",",G210)-1),ConditionValueTable!$A:$A,1,0)),ISERROR(VLOOKUP(TRIM(MID(G210,FIND(",",G210)+1,999)),ConditionValueTable!$A:$A,1,0))),"컨디션밸류없음",
  ""),
IF(ISERROR(FIND(",",G210,FIND(",",G210,FIND(",",G210)+1)+1)),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+1,999)),ConditionValueTable!$A:$A,1,0))),"컨디션밸류없음",
  ""),
IF(ISERROR(FIND(",",G210,FIND(",",G210,FIND(",",G210,FIND(",",G210)+1)+1)+1)),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FIND(",",G210,FIND(",",G210,FIND(",",G210)+1)+1)-FIND(",",G210,FIND(",",G210)+1)-1)),ConditionValueTable!$A:$A,1,0)),ISERROR(VLOOKUP(TRIM(MID(G210,FIND(",",G210,FIND(",",G210,FIND(",",G210)+1)+1)+1,999)),ConditionValueTable!$A:$A,1,0))),"컨디션밸류없음",
  ""),
)))))</f>
        <v/>
      </c>
      <c r="L210" s="1">
        <f t="shared" si="105"/>
        <v>0.91000000000000014</v>
      </c>
      <c r="O210" s="7" t="str">
        <f t="shared" ca="1" si="101"/>
        <v/>
      </c>
      <c r="S210" s="7" t="str">
        <f t="shared" ca="1" si="100"/>
        <v/>
      </c>
    </row>
    <row r="211" spans="1:19" x14ac:dyDescent="0.3">
      <c r="A211" s="1" t="str">
        <f t="shared" si="106"/>
        <v>LP_ReduceDmgTrap_08</v>
      </c>
      <c r="B211" s="1" t="s">
        <v>512</v>
      </c>
      <c r="C211" s="1" t="str">
        <f>IF(ISERROR(VLOOKUP(B211,AffectorValueTable!$A:$A,1,0)),"어펙터밸류없음","")</f>
        <v/>
      </c>
      <c r="D211" s="1">
        <v>8</v>
      </c>
      <c r="E211" s="1" t="str">
        <f>VLOOKUP($B211,AffectorValueTable!$1:$1048576,MATCH(AffectorValueTable!$B$1,AffectorValueTable!$1:$1,0),0)</f>
        <v>ReduceDamage</v>
      </c>
      <c r="H211" s="1" t="str">
        <f>IF(ISBLANK(G211),"",
IF(ISERROR(FIND(",",G211)),
  IF(ISERROR(VLOOKUP(G211,ConditionValueTable!$A:$A,1,0)),"컨디션밸류없음",
  ""),
IF(ISERROR(FIND(",",G211,FIND(",",G211)+1)),
  IF(OR(ISERROR(VLOOKUP(LEFT(G211,FIND(",",G211)-1),ConditionValueTable!$A:$A,1,0)),ISERROR(VLOOKUP(TRIM(MID(G211,FIND(",",G211)+1,999)),ConditionValueTable!$A:$A,1,0))),"컨디션밸류없음",
  ""),
IF(ISERROR(FIND(",",G211,FIND(",",G211,FIND(",",G211)+1)+1)),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+1,999)),ConditionValueTable!$A:$A,1,0))),"컨디션밸류없음",
  ""),
IF(ISERROR(FIND(",",G211,FIND(",",G211,FIND(",",G211,FIND(",",G211)+1)+1)+1)),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FIND(",",G211,FIND(",",G211,FIND(",",G211)+1)+1)-FIND(",",G211,FIND(",",G211)+1)-1)),ConditionValueTable!$A:$A,1,0)),ISERROR(VLOOKUP(TRIM(MID(G211,FIND(",",G211,FIND(",",G211,FIND(",",G211)+1)+1)+1,999)),ConditionValueTable!$A:$A,1,0))),"컨디션밸류없음",
  ""),
)))))</f>
        <v/>
      </c>
      <c r="L211" s="1">
        <f t="shared" si="105"/>
        <v>1.08</v>
      </c>
      <c r="O211" s="7" t="str">
        <f t="shared" ca="1" si="101"/>
        <v/>
      </c>
      <c r="S211" s="7" t="str">
        <f t="shared" ref="S211:S226" ca="1" si="107">IF(NOT(ISBLANK(R211)),R211,
IF(ISBLANK(Q211),"",
VLOOKUP(Q211,OFFSET(INDIRECT("$A:$B"),0,MATCH(Q$1&amp;"_Verify",INDIRECT("$1:$1"),0)-1),2,0)
))</f>
        <v/>
      </c>
    </row>
    <row r="212" spans="1:19" x14ac:dyDescent="0.3">
      <c r="A212" s="1" t="str">
        <f t="shared" si="106"/>
        <v>LP_ReduceDmgTrap_09</v>
      </c>
      <c r="B212" s="1" t="s">
        <v>512</v>
      </c>
      <c r="C212" s="1" t="str">
        <f>IF(ISERROR(VLOOKUP(B212,AffectorValueTable!$A:$A,1,0)),"어펙터밸류없음","")</f>
        <v/>
      </c>
      <c r="D212" s="1">
        <v>9</v>
      </c>
      <c r="E212" s="1" t="str">
        <f>VLOOKUP($B212,AffectorValueTable!$1:$1048576,MATCH(AffectorValueTable!$B$1,AffectorValueTable!$1:$1,0),0)</f>
        <v>ReduceDamage</v>
      </c>
      <c r="H212" s="1" t="str">
        <f>IF(ISBLANK(G212),"",
IF(ISERROR(FIND(",",G212)),
  IF(ISERROR(VLOOKUP(G212,ConditionValueTable!$A:$A,1,0)),"컨디션밸류없음",
  ""),
IF(ISERROR(FIND(",",G212,FIND(",",G212)+1)),
  IF(OR(ISERROR(VLOOKUP(LEFT(G212,FIND(",",G212)-1),ConditionValueTable!$A:$A,1,0)),ISERROR(VLOOKUP(TRIM(MID(G212,FIND(",",G212)+1,999)),ConditionValueTable!$A:$A,1,0))),"컨디션밸류없음",
  ""),
IF(ISERROR(FIND(",",G212,FIND(",",G212,FIND(",",G212)+1)+1)),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+1,999)),ConditionValueTable!$A:$A,1,0))),"컨디션밸류없음",
  ""),
IF(ISERROR(FIND(",",G212,FIND(",",G212,FIND(",",G212,FIND(",",G212)+1)+1)+1)),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FIND(",",G212,FIND(",",G212,FIND(",",G212)+1)+1)-FIND(",",G212,FIND(",",G212)+1)-1)),ConditionValueTable!$A:$A,1,0)),ISERROR(VLOOKUP(TRIM(MID(G212,FIND(",",G212,FIND(",",G212,FIND(",",G212)+1)+1)+1,999)),ConditionValueTable!$A:$A,1,0))),"컨디션밸류없음",
  ""),
)))))</f>
        <v/>
      </c>
      <c r="L212" s="1">
        <f t="shared" si="105"/>
        <v>1.26</v>
      </c>
      <c r="O212" s="7" t="str">
        <f t="shared" ca="1" si="101"/>
        <v/>
      </c>
      <c r="S212" s="7" t="str">
        <f t="shared" ca="1" si="107"/>
        <v/>
      </c>
    </row>
    <row r="213" spans="1:19" x14ac:dyDescent="0.3">
      <c r="A213" s="1" t="str">
        <f t="shared" si="106"/>
        <v>LP_ReduceDmgTrapBetter_01</v>
      </c>
      <c r="B213" s="1" t="s">
        <v>513</v>
      </c>
      <c r="C213" s="1" t="str">
        <f>IF(ISERROR(VLOOKUP(B213,AffectorValueTable!$A:$A,1,0)),"어펙터밸류없음","")</f>
        <v/>
      </c>
      <c r="D213" s="1">
        <v>1</v>
      </c>
      <c r="E213" s="1" t="str">
        <f>VLOOKUP($B213,AffectorValueTable!$1:$1048576,MATCH(AffectorValueTable!$B$1,AffectorValueTable!$1:$1,0),0)</f>
        <v>ReduceDamage</v>
      </c>
      <c r="H213" s="1" t="str">
        <f>IF(ISBLANK(G213),"",
IF(ISERROR(FIND(",",G213)),
  IF(ISERROR(VLOOKUP(G213,ConditionValueTable!$A:$A,1,0)),"컨디션밸류없음",
  ""),
IF(ISERROR(FIND(",",G213,FIND(",",G213)+1)),
  IF(OR(ISERROR(VLOOKUP(LEFT(G213,FIND(",",G213)-1),ConditionValueTable!$A:$A,1,0)),ISERROR(VLOOKUP(TRIM(MID(G213,FIND(",",G213)+1,999)),ConditionValueTable!$A:$A,1,0))),"컨디션밸류없음",
  ""),
IF(ISERROR(FIND(",",G213,FIND(",",G213,FIND(",",G213)+1)+1)),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+1,999)),ConditionValueTable!$A:$A,1,0))),"컨디션밸류없음",
  ""),
IF(ISERROR(FIND(",",G213,FIND(",",G213,FIND(",",G213,FIND(",",G213)+1)+1)+1)),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FIND(",",G213,FIND(",",G213,FIND(",",G213)+1)+1)-FIND(",",G213,FIND(",",G213)+1)-1)),ConditionValueTable!$A:$A,1,0)),ISERROR(VLOOKUP(TRIM(MID(G213,FIND(",",G213,FIND(",",G213,FIND(",",G213)+1)+1)+1,999)),ConditionValueTable!$A:$A,1,0))),"컨디션밸류없음",
  ""),
)))))</f>
        <v/>
      </c>
      <c r="L213" s="1">
        <f t="shared" si="105"/>
        <v>0.16666666666666666</v>
      </c>
      <c r="O213" s="7" t="str">
        <f t="shared" ref="O213:O227" ca="1" si="108">IF(NOT(ISBLANK(N213)),N213,
IF(ISBLANK(M213),"",
VLOOKUP(M213,OFFSET(INDIRECT("$A:$B"),0,MATCH(M$1&amp;"_Verify",INDIRECT("$1:$1"),0)-1),2,0)
))</f>
        <v/>
      </c>
      <c r="S213" s="7" t="str">
        <f t="shared" ca="1" si="107"/>
        <v/>
      </c>
    </row>
    <row r="214" spans="1:19" x14ac:dyDescent="0.3">
      <c r="A214" s="1" t="str">
        <f t="shared" si="106"/>
        <v>LP_ReduceDmgTrapBetter_02</v>
      </c>
      <c r="B214" s="1" t="s">
        <v>513</v>
      </c>
      <c r="C214" s="1" t="str">
        <f>IF(ISERROR(VLOOKUP(B214,AffectorValueTable!$A:$A,1,0)),"어펙터밸류없음","")</f>
        <v/>
      </c>
      <c r="D214" s="1">
        <v>2</v>
      </c>
      <c r="E214" s="1" t="str">
        <f>VLOOKUP($B214,AffectorValueTable!$1:$1048576,MATCH(AffectorValueTable!$B$1,AffectorValueTable!$1:$1,0),0)</f>
        <v>ReduceDamage</v>
      </c>
      <c r="H214" s="1" t="str">
        <f>IF(ISBLANK(G214),"",
IF(ISERROR(FIND(",",G214)),
  IF(ISERROR(VLOOKUP(G214,ConditionValueTable!$A:$A,1,0)),"컨디션밸류없음",
  ""),
IF(ISERROR(FIND(",",G214,FIND(",",G214)+1)),
  IF(OR(ISERROR(VLOOKUP(LEFT(G214,FIND(",",G214)-1),ConditionValueTable!$A:$A,1,0)),ISERROR(VLOOKUP(TRIM(MID(G214,FIND(",",G214)+1,999)),ConditionValueTable!$A:$A,1,0))),"컨디션밸류없음",
  ""),
IF(ISERROR(FIND(",",G214,FIND(",",G214,FIND(",",G214)+1)+1)),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+1,999)),ConditionValueTable!$A:$A,1,0))),"컨디션밸류없음",
  ""),
IF(ISERROR(FIND(",",G214,FIND(",",G214,FIND(",",G214,FIND(",",G214)+1)+1)+1)),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FIND(",",G214,FIND(",",G214,FIND(",",G214)+1)+1)-FIND(",",G214,FIND(",",G214)+1)-1)),ConditionValueTable!$A:$A,1,0)),ISERROR(VLOOKUP(TRIM(MID(G214,FIND(",",G214,FIND(",",G214,FIND(",",G214)+1)+1)+1,999)),ConditionValueTable!$A:$A,1,0))),"컨디션밸류없음",
  ""),
)))))</f>
        <v/>
      </c>
      <c r="L214" s="1">
        <f t="shared" si="105"/>
        <v>0.35000000000000003</v>
      </c>
      <c r="O214" s="7" t="str">
        <f t="shared" ca="1" si="108"/>
        <v/>
      </c>
      <c r="S214" s="7" t="str">
        <f t="shared" ca="1" si="107"/>
        <v/>
      </c>
    </row>
    <row r="215" spans="1:19" x14ac:dyDescent="0.3">
      <c r="A215" s="1" t="str">
        <f t="shared" si="106"/>
        <v>LP_ReduceDmgTrapBetter_03</v>
      </c>
      <c r="B215" s="1" t="s">
        <v>513</v>
      </c>
      <c r="C215" s="1" t="str">
        <f>IF(ISERROR(VLOOKUP(B215,AffectorValueTable!$A:$A,1,0)),"어펙터밸류없음","")</f>
        <v/>
      </c>
      <c r="D215" s="1">
        <v>3</v>
      </c>
      <c r="E215" s="1" t="str">
        <f>VLOOKUP($B215,AffectorValueTable!$1:$1048576,MATCH(AffectorValueTable!$B$1,AffectorValueTable!$1:$1,0),0)</f>
        <v>ReduceDamage</v>
      </c>
      <c r="H215" s="1" t="str">
        <f>IF(ISBLANK(G215),"",
IF(ISERROR(FIND(",",G215)),
  IF(ISERROR(VLOOKUP(G215,ConditionValueTable!$A:$A,1,0)),"컨디션밸류없음",
  ""),
IF(ISERROR(FIND(",",G215,FIND(",",G215)+1)),
  IF(OR(ISERROR(VLOOKUP(LEFT(G215,FIND(",",G215)-1),ConditionValueTable!$A:$A,1,0)),ISERROR(VLOOKUP(TRIM(MID(G215,FIND(",",G215)+1,999)),ConditionValueTable!$A:$A,1,0))),"컨디션밸류없음",
  ""),
IF(ISERROR(FIND(",",G215,FIND(",",G215,FIND(",",G215)+1)+1)),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+1,999)),ConditionValueTable!$A:$A,1,0))),"컨디션밸류없음",
  ""),
IF(ISERROR(FIND(",",G215,FIND(",",G215,FIND(",",G215,FIND(",",G215)+1)+1)+1)),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FIND(",",G215,FIND(",",G215,FIND(",",G215)+1)+1)-FIND(",",G215,FIND(",",G215)+1)-1)),ConditionValueTable!$A:$A,1,0)),ISERROR(VLOOKUP(TRIM(MID(G215,FIND(",",G215,FIND(",",G215,FIND(",",G215)+1)+1)+1,999)),ConditionValueTable!$A:$A,1,0))),"컨디션밸류없음",
  ""),
)))))</f>
        <v/>
      </c>
      <c r="L215" s="1">
        <f t="shared" si="105"/>
        <v>0.55000000000000004</v>
      </c>
      <c r="O215" s="7" t="str">
        <f t="shared" ca="1" si="108"/>
        <v/>
      </c>
      <c r="S215" s="7" t="str">
        <f t="shared" ca="1" si="107"/>
        <v/>
      </c>
    </row>
    <row r="216" spans="1:19" x14ac:dyDescent="0.3">
      <c r="A216" s="1" t="str">
        <f t="shared" si="106"/>
        <v>LP_ReduceDmgTrapBetter_04</v>
      </c>
      <c r="B216" s="1" t="s">
        <v>513</v>
      </c>
      <c r="C216" s="1" t="str">
        <f>IF(ISERROR(VLOOKUP(B216,AffectorValueTable!$A:$A,1,0)),"어펙터밸류없음","")</f>
        <v/>
      </c>
      <c r="D216" s="1">
        <v>4</v>
      </c>
      <c r="E216" s="1" t="str">
        <f>VLOOKUP($B216,AffectorValueTable!$1:$1048576,MATCH(AffectorValueTable!$B$1,AffectorValueTable!$1:$1,0),0)</f>
        <v>ReduceDamage</v>
      </c>
      <c r="H216" s="1" t="str">
        <f>IF(ISBLANK(G216),"",
IF(ISERROR(FIND(",",G216)),
  IF(ISERROR(VLOOKUP(G216,ConditionValueTable!$A:$A,1,0)),"컨디션밸류없음",
  ""),
IF(ISERROR(FIND(",",G216,FIND(",",G216)+1)),
  IF(OR(ISERROR(VLOOKUP(LEFT(G216,FIND(",",G216)-1),ConditionValueTable!$A:$A,1,0)),ISERROR(VLOOKUP(TRIM(MID(G216,FIND(",",G216)+1,999)),ConditionValueTable!$A:$A,1,0))),"컨디션밸류없음",
  ""),
IF(ISERROR(FIND(",",G216,FIND(",",G216,FIND(",",G216)+1)+1)),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+1,999)),ConditionValueTable!$A:$A,1,0))),"컨디션밸류없음",
  ""),
IF(ISERROR(FIND(",",G216,FIND(",",G216,FIND(",",G216,FIND(",",G216)+1)+1)+1)),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FIND(",",G216,FIND(",",G216,FIND(",",G216)+1)+1)-FIND(",",G216,FIND(",",G216)+1)-1)),ConditionValueTable!$A:$A,1,0)),ISERROR(VLOOKUP(TRIM(MID(G216,FIND(",",G216,FIND(",",G216,FIND(",",G216)+1)+1)+1,999)),ConditionValueTable!$A:$A,1,0))),"컨디션밸류없음",
  ""),
)))))</f>
        <v/>
      </c>
      <c r="L216" s="1">
        <f t="shared" si="105"/>
        <v>0.76666666666666661</v>
      </c>
      <c r="O216" s="7" t="str">
        <f t="shared" ca="1" si="108"/>
        <v/>
      </c>
      <c r="S216" s="7" t="str">
        <f t="shared" ca="1" si="107"/>
        <v/>
      </c>
    </row>
    <row r="217" spans="1:19" x14ac:dyDescent="0.3">
      <c r="A217" s="1" t="str">
        <f t="shared" ref="A217:A221" si="109">B217&amp;"_"&amp;TEXT(D217,"00")</f>
        <v>LP_ReduceDmgTrapBetter_05</v>
      </c>
      <c r="B217" s="1" t="s">
        <v>513</v>
      </c>
      <c r="C217" s="1" t="str">
        <f>IF(ISERROR(VLOOKUP(B217,AffectorValueTable!$A:$A,1,0)),"어펙터밸류없음","")</f>
        <v/>
      </c>
      <c r="D217" s="1">
        <v>5</v>
      </c>
      <c r="E217" s="1" t="str">
        <f>VLOOKUP($B217,AffectorValueTable!$1:$1048576,MATCH(AffectorValueTable!$B$1,AffectorValueTable!$1:$1,0),0)</f>
        <v>ReduceDamage</v>
      </c>
      <c r="H217" s="1" t="str">
        <f>IF(ISBLANK(G217),"",
IF(ISERROR(FIND(",",G217)),
  IF(ISERROR(VLOOKUP(G217,ConditionValueTable!$A:$A,1,0)),"컨디션밸류없음",
  ""),
IF(ISERROR(FIND(",",G217,FIND(",",G217)+1)),
  IF(OR(ISERROR(VLOOKUP(LEFT(G217,FIND(",",G217)-1),ConditionValueTable!$A:$A,1,0)),ISERROR(VLOOKUP(TRIM(MID(G217,FIND(",",G217)+1,999)),ConditionValueTable!$A:$A,1,0))),"컨디션밸류없음",
  ""),
IF(ISERROR(FIND(",",G217,FIND(",",G217,FIND(",",G217)+1)+1)),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+1,999)),ConditionValueTable!$A:$A,1,0))),"컨디션밸류없음",
  ""),
IF(ISERROR(FIND(",",G217,FIND(",",G217,FIND(",",G217,FIND(",",G217)+1)+1)+1)),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FIND(",",G217,FIND(",",G217,FIND(",",G217)+1)+1)-FIND(",",G217,FIND(",",G217)+1)-1)),ConditionValueTable!$A:$A,1,0)),ISERROR(VLOOKUP(TRIM(MID(G217,FIND(",",G217,FIND(",",G217,FIND(",",G217)+1)+1)+1,999)),ConditionValueTable!$A:$A,1,0))),"컨디션밸류없음",
  ""),
)))))</f>
        <v/>
      </c>
      <c r="L217" s="1">
        <f t="shared" si="105"/>
        <v>1</v>
      </c>
      <c r="O217" s="7" t="str">
        <f t="shared" ref="O217:O221" ca="1" si="110">IF(NOT(ISBLANK(N217)),N217,
IF(ISBLANK(M217),"",
VLOOKUP(M217,OFFSET(INDIRECT("$A:$B"),0,MATCH(M$1&amp;"_Verify",INDIRECT("$1:$1"),0)-1),2,0)
))</f>
        <v/>
      </c>
      <c r="S217" s="7" t="str">
        <f t="shared" ref="S217:S221" ca="1" si="111">IF(NOT(ISBLANK(R217)),R217,
IF(ISBLANK(Q217),"",
VLOOKUP(Q217,OFFSET(INDIRECT("$A:$B"),0,MATCH(Q$1&amp;"_Verify",INDIRECT("$1:$1"),0)-1),2,0)
))</f>
        <v/>
      </c>
    </row>
    <row r="218" spans="1:19" x14ac:dyDescent="0.3">
      <c r="A218" s="1" t="str">
        <f t="shared" si="109"/>
        <v>LP_ReduceDmgTrapBetter_06</v>
      </c>
      <c r="B218" s="1" t="s">
        <v>513</v>
      </c>
      <c r="C218" s="1" t="str">
        <f>IF(ISERROR(VLOOKUP(B218,AffectorValueTable!$A:$A,1,0)),"어펙터밸류없음","")</f>
        <v/>
      </c>
      <c r="D218" s="1">
        <v>6</v>
      </c>
      <c r="E218" s="1" t="str">
        <f>VLOOKUP($B218,AffectorValueTable!$1:$1048576,MATCH(AffectorValueTable!$B$1,AffectorValueTable!$1:$1,0),0)</f>
        <v>ReduceDamage</v>
      </c>
      <c r="H218" s="1" t="str">
        <f>IF(ISBLANK(G218),"",
IF(ISERROR(FIND(",",G218)),
  IF(ISERROR(VLOOKUP(G218,ConditionValueTable!$A:$A,1,0)),"컨디션밸류없음",
  ""),
IF(ISERROR(FIND(",",G218,FIND(",",G218)+1)),
  IF(OR(ISERROR(VLOOKUP(LEFT(G218,FIND(",",G218)-1),ConditionValueTable!$A:$A,1,0)),ISERROR(VLOOKUP(TRIM(MID(G218,FIND(",",G218)+1,999)),ConditionValueTable!$A:$A,1,0))),"컨디션밸류없음",
  ""),
IF(ISERROR(FIND(",",G218,FIND(",",G218,FIND(",",G218)+1)+1)),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+1,999)),ConditionValueTable!$A:$A,1,0))),"컨디션밸류없음",
  ""),
IF(ISERROR(FIND(",",G218,FIND(",",G218,FIND(",",G218,FIND(",",G218)+1)+1)+1)),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FIND(",",G218,FIND(",",G218,FIND(",",G218)+1)+1)-FIND(",",G218,FIND(",",G218)+1)-1)),ConditionValueTable!$A:$A,1,0)),ISERROR(VLOOKUP(TRIM(MID(G218,FIND(",",G218,FIND(",",G218,FIND(",",G218)+1)+1)+1,999)),ConditionValueTable!$A:$A,1,0))),"컨디션밸류없음",
  ""),
)))))</f>
        <v/>
      </c>
      <c r="L218" s="1">
        <f t="shared" si="105"/>
        <v>1.25</v>
      </c>
      <c r="O218" s="7" t="str">
        <f t="shared" ca="1" si="110"/>
        <v/>
      </c>
      <c r="S218" s="7" t="str">
        <f t="shared" ca="1" si="111"/>
        <v/>
      </c>
    </row>
    <row r="219" spans="1:19" x14ac:dyDescent="0.3">
      <c r="A219" s="1" t="str">
        <f t="shared" si="109"/>
        <v>LP_ReduceDmgTrapBetter_07</v>
      </c>
      <c r="B219" s="1" t="s">
        <v>513</v>
      </c>
      <c r="C219" s="1" t="str">
        <f>IF(ISERROR(VLOOKUP(B219,AffectorValueTable!$A:$A,1,0)),"어펙터밸류없음","")</f>
        <v/>
      </c>
      <c r="D219" s="1">
        <v>7</v>
      </c>
      <c r="E219" s="1" t="str">
        <f>VLOOKUP($B219,AffectorValueTable!$1:$1048576,MATCH(AffectorValueTable!$B$1,AffectorValueTable!$1:$1,0),0)</f>
        <v>ReduceDamage</v>
      </c>
      <c r="H219" s="1" t="str">
        <f>IF(ISBLANK(G219),"",
IF(ISERROR(FIND(",",G219)),
  IF(ISERROR(VLOOKUP(G219,ConditionValueTable!$A:$A,1,0)),"컨디션밸류없음",
  ""),
IF(ISERROR(FIND(",",G219,FIND(",",G219)+1)),
  IF(OR(ISERROR(VLOOKUP(LEFT(G219,FIND(",",G219)-1),ConditionValueTable!$A:$A,1,0)),ISERROR(VLOOKUP(TRIM(MID(G219,FIND(",",G219)+1,999)),ConditionValueTable!$A:$A,1,0))),"컨디션밸류없음",
  ""),
IF(ISERROR(FIND(",",G219,FIND(",",G219,FIND(",",G219)+1)+1)),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+1,999)),ConditionValueTable!$A:$A,1,0))),"컨디션밸류없음",
  ""),
IF(ISERROR(FIND(",",G219,FIND(",",G219,FIND(",",G219,FIND(",",G219)+1)+1)+1)),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FIND(",",G219,FIND(",",G219,FIND(",",G219)+1)+1)-FIND(",",G219,FIND(",",G219)+1)-1)),ConditionValueTable!$A:$A,1,0)),ISERROR(VLOOKUP(TRIM(MID(G219,FIND(",",G219,FIND(",",G219,FIND(",",G219)+1)+1)+1,999)),ConditionValueTable!$A:$A,1,0))),"컨디션밸류없음",
  ""),
)))))</f>
        <v/>
      </c>
      <c r="L219" s="1">
        <f t="shared" si="105"/>
        <v>1.5166666666666666</v>
      </c>
      <c r="O219" s="7" t="str">
        <f t="shared" ca="1" si="110"/>
        <v/>
      </c>
      <c r="S219" s="7" t="str">
        <f t="shared" ca="1" si="111"/>
        <v/>
      </c>
    </row>
    <row r="220" spans="1:19" x14ac:dyDescent="0.3">
      <c r="A220" s="1" t="str">
        <f t="shared" si="109"/>
        <v>LP_ReduceDmgTrapBetter_08</v>
      </c>
      <c r="B220" s="1" t="s">
        <v>513</v>
      </c>
      <c r="C220" s="1" t="str">
        <f>IF(ISERROR(VLOOKUP(B220,AffectorValueTable!$A:$A,1,0)),"어펙터밸류없음","")</f>
        <v/>
      </c>
      <c r="D220" s="1">
        <v>8</v>
      </c>
      <c r="E220" s="1" t="str">
        <f>VLOOKUP($B220,AffectorValueTable!$1:$1048576,MATCH(AffectorValueTable!$B$1,AffectorValueTable!$1:$1,0),0)</f>
        <v>ReduceDamage</v>
      </c>
      <c r="H220" s="1" t="str">
        <f>IF(ISBLANK(G220),"",
IF(ISERROR(FIND(",",G220)),
  IF(ISERROR(VLOOKUP(G220,ConditionValueTable!$A:$A,1,0)),"컨디션밸류없음",
  ""),
IF(ISERROR(FIND(",",G220,FIND(",",G220)+1)),
  IF(OR(ISERROR(VLOOKUP(LEFT(G220,FIND(",",G220)-1),ConditionValueTable!$A:$A,1,0)),ISERROR(VLOOKUP(TRIM(MID(G220,FIND(",",G220)+1,999)),ConditionValueTable!$A:$A,1,0))),"컨디션밸류없음",
  ""),
IF(ISERROR(FIND(",",G220,FIND(",",G220,FIND(",",G220)+1)+1)),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+1,999)),ConditionValueTable!$A:$A,1,0))),"컨디션밸류없음",
  ""),
IF(ISERROR(FIND(",",G220,FIND(",",G220,FIND(",",G220,FIND(",",G220)+1)+1)+1)),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FIND(",",G220,FIND(",",G220,FIND(",",G220)+1)+1)-FIND(",",G220,FIND(",",G220)+1)-1)),ConditionValueTable!$A:$A,1,0)),ISERROR(VLOOKUP(TRIM(MID(G220,FIND(",",G220,FIND(",",G220,FIND(",",G220)+1)+1)+1,999)),ConditionValueTable!$A:$A,1,0))),"컨디션밸류없음",
  ""),
)))))</f>
        <v/>
      </c>
      <c r="L220" s="1">
        <f t="shared" si="105"/>
        <v>1.8</v>
      </c>
      <c r="O220" s="7" t="str">
        <f t="shared" ca="1" si="110"/>
        <v/>
      </c>
      <c r="S220" s="7" t="str">
        <f t="shared" ca="1" si="111"/>
        <v/>
      </c>
    </row>
    <row r="221" spans="1:19" x14ac:dyDescent="0.3">
      <c r="A221" s="1" t="str">
        <f t="shared" si="109"/>
        <v>LP_ReduceDmgTrapBetter_09</v>
      </c>
      <c r="B221" s="1" t="s">
        <v>513</v>
      </c>
      <c r="C221" s="1" t="str">
        <f>IF(ISERROR(VLOOKUP(B221,AffectorValueTable!$A:$A,1,0)),"어펙터밸류없음","")</f>
        <v/>
      </c>
      <c r="D221" s="1">
        <v>9</v>
      </c>
      <c r="E221" s="1" t="str">
        <f>VLOOKUP($B221,AffectorValueTable!$1:$1048576,MATCH(AffectorValueTable!$B$1,AffectorValueTable!$1:$1,0),0)</f>
        <v>ReduceDamage</v>
      </c>
      <c r="H221" s="1" t="str">
        <f>IF(ISBLANK(G221),"",
IF(ISERROR(FIND(",",G221)),
  IF(ISERROR(VLOOKUP(G221,ConditionValueTable!$A:$A,1,0)),"컨디션밸류없음",
  ""),
IF(ISERROR(FIND(",",G221,FIND(",",G221)+1)),
  IF(OR(ISERROR(VLOOKUP(LEFT(G221,FIND(",",G221)-1),ConditionValueTable!$A:$A,1,0)),ISERROR(VLOOKUP(TRIM(MID(G221,FIND(",",G221)+1,999)),ConditionValueTable!$A:$A,1,0))),"컨디션밸류없음",
  ""),
IF(ISERROR(FIND(",",G221,FIND(",",G221,FIND(",",G221)+1)+1)),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+1,999)),ConditionValueTable!$A:$A,1,0))),"컨디션밸류없음",
  ""),
IF(ISERROR(FIND(",",G221,FIND(",",G221,FIND(",",G221,FIND(",",G221)+1)+1)+1)),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FIND(",",G221,FIND(",",G221,FIND(",",G221)+1)+1)-FIND(",",G221,FIND(",",G221)+1)-1)),ConditionValueTable!$A:$A,1,0)),ISERROR(VLOOKUP(TRIM(MID(G221,FIND(",",G221,FIND(",",G221,FIND(",",G221)+1)+1)+1,999)),ConditionValueTable!$A:$A,1,0))),"컨디션밸류없음",
  ""),
)))))</f>
        <v/>
      </c>
      <c r="L221" s="1">
        <f t="shared" si="105"/>
        <v>2.1</v>
      </c>
      <c r="O221" s="7" t="str">
        <f t="shared" ca="1" si="110"/>
        <v/>
      </c>
      <c r="S221" s="7" t="str">
        <f t="shared" ca="1" si="111"/>
        <v/>
      </c>
    </row>
    <row r="222" spans="1:19" x14ac:dyDescent="0.3">
      <c r="A222" s="1" t="str">
        <f t="shared" si="106"/>
        <v>LP_ReduceContinuousDmg_01</v>
      </c>
      <c r="B222" s="1" t="s">
        <v>516</v>
      </c>
      <c r="C222" s="1" t="str">
        <f>IF(ISERROR(VLOOKUP(B222,AffectorValueTable!$A:$A,1,0)),"어펙터밸류없음","")</f>
        <v/>
      </c>
      <c r="D222" s="1">
        <v>1</v>
      </c>
      <c r="E222" s="1" t="str">
        <f>VLOOKUP($B222,AffectorValueTable!$1:$1048576,MATCH(AffectorValueTable!$B$1,AffectorValueTable!$1:$1,0),0)</f>
        <v>ReduceContinuousDamage</v>
      </c>
      <c r="H222" s="1" t="str">
        <f>IF(ISBLANK(G222),"",
IF(ISERROR(FIND(",",G222)),
  IF(ISERROR(VLOOKUP(G222,ConditionValueTable!$A:$A,1,0)),"컨디션밸류없음",
  ""),
IF(ISERROR(FIND(",",G222,FIND(",",G222)+1)),
  IF(OR(ISERROR(VLOOKUP(LEFT(G222,FIND(",",G222)-1),ConditionValueTable!$A:$A,1,0)),ISERROR(VLOOKUP(TRIM(MID(G222,FIND(",",G222)+1,999)),ConditionValueTable!$A:$A,1,0))),"컨디션밸류없음",
  ""),
IF(ISERROR(FIND(",",G222,FIND(",",G222,FIND(",",G222)+1)+1)),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+1,999)),ConditionValueTable!$A:$A,1,0))),"컨디션밸류없음",
  ""),
IF(ISERROR(FIND(",",G222,FIND(",",G222,FIND(",",G222,FIND(",",G222)+1)+1)+1)),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FIND(",",G222,FIND(",",G222,FIND(",",G222)+1)+1)-FIND(",",G222,FIND(",",G222)+1)-1)),ConditionValueTable!$A:$A,1,0)),ISERROR(VLOOKUP(TRIM(MID(G222,FIND(",",G222,FIND(",",G222,FIND(",",G222)+1)+1)+1,999)),ConditionValueTable!$A:$A,1,0))),"컨디션밸류없음",
  ""),
)))))</f>
        <v/>
      </c>
      <c r="I222" s="1">
        <v>-1</v>
      </c>
      <c r="J222" s="1">
        <v>1</v>
      </c>
      <c r="K222" s="1">
        <v>0.5</v>
      </c>
      <c r="O222" s="7" t="str">
        <f t="shared" ca="1" si="108"/>
        <v/>
      </c>
      <c r="S222" s="7" t="str">
        <f t="shared" ca="1" si="107"/>
        <v/>
      </c>
    </row>
    <row r="223" spans="1:19" x14ac:dyDescent="0.3">
      <c r="A223" s="1" t="str">
        <f t="shared" si="106"/>
        <v>LP_ReduceContinuousDmg_02</v>
      </c>
      <c r="B223" s="1" t="s">
        <v>516</v>
      </c>
      <c r="C223" s="1" t="str">
        <f>IF(ISERROR(VLOOKUP(B223,AffectorValueTable!$A:$A,1,0)),"어펙터밸류없음","")</f>
        <v/>
      </c>
      <c r="D223" s="1">
        <v>2</v>
      </c>
      <c r="E223" s="1" t="str">
        <f>VLOOKUP($B223,AffectorValueTable!$1:$1048576,MATCH(AffectorValueTable!$B$1,AffectorValueTable!$1:$1,0),0)</f>
        <v>ReduceContinuousDamage</v>
      </c>
      <c r="H223" s="1" t="str">
        <f>IF(ISBLANK(G223),"",
IF(ISERROR(FIND(",",G223)),
  IF(ISERROR(VLOOKUP(G223,ConditionValueTable!$A:$A,1,0)),"컨디션밸류없음",
  ""),
IF(ISERROR(FIND(",",G223,FIND(",",G223)+1)),
  IF(OR(ISERROR(VLOOKUP(LEFT(G223,FIND(",",G223)-1),ConditionValueTable!$A:$A,1,0)),ISERROR(VLOOKUP(TRIM(MID(G223,FIND(",",G223)+1,999)),ConditionValueTable!$A:$A,1,0))),"컨디션밸류없음",
  ""),
IF(ISERROR(FIND(",",G223,FIND(",",G223,FIND(",",G223)+1)+1)),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+1,999)),ConditionValueTable!$A:$A,1,0))),"컨디션밸류없음",
  ""),
IF(ISERROR(FIND(",",G223,FIND(",",G223,FIND(",",G223,FIND(",",G223)+1)+1)+1)),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FIND(",",G223,FIND(",",G223,FIND(",",G223)+1)+1)-FIND(",",G223,FIND(",",G223)+1)-1)),ConditionValueTable!$A:$A,1,0)),ISERROR(VLOOKUP(TRIM(MID(G223,FIND(",",G223,FIND(",",G223,FIND(",",G223)+1)+1)+1,999)),ConditionValueTable!$A:$A,1,0))),"컨디션밸류없음",
  ""),
)))))</f>
        <v/>
      </c>
      <c r="I223" s="1">
        <v>-1</v>
      </c>
      <c r="J223" s="1">
        <v>4.1900000000000004</v>
      </c>
      <c r="K223" s="1">
        <v>0.5</v>
      </c>
      <c r="O223" s="7" t="str">
        <f t="shared" ca="1" si="108"/>
        <v/>
      </c>
      <c r="S223" s="7" t="str">
        <f t="shared" ca="1" si="107"/>
        <v/>
      </c>
    </row>
    <row r="224" spans="1:19" x14ac:dyDescent="0.3">
      <c r="A224" s="1" t="str">
        <f t="shared" si="106"/>
        <v>LP_ReduceContinuousDmg_03</v>
      </c>
      <c r="B224" s="1" t="s">
        <v>516</v>
      </c>
      <c r="C224" s="1" t="str">
        <f>IF(ISERROR(VLOOKUP(B224,AffectorValueTable!$A:$A,1,0)),"어펙터밸류없음","")</f>
        <v/>
      </c>
      <c r="D224" s="1">
        <v>3</v>
      </c>
      <c r="E224" s="1" t="str">
        <f>VLOOKUP($B224,AffectorValueTable!$1:$1048576,MATCH(AffectorValueTable!$B$1,AffectorValueTable!$1:$1,0),0)</f>
        <v>ReduceContinuousDamage</v>
      </c>
      <c r="H224" s="1" t="str">
        <f>IF(ISBLANK(G224),"",
IF(ISERROR(FIND(",",G224)),
  IF(ISERROR(VLOOKUP(G224,ConditionValueTable!$A:$A,1,0)),"컨디션밸류없음",
  ""),
IF(ISERROR(FIND(",",G224,FIND(",",G224)+1)),
  IF(OR(ISERROR(VLOOKUP(LEFT(G224,FIND(",",G224)-1),ConditionValueTable!$A:$A,1,0)),ISERROR(VLOOKUP(TRIM(MID(G224,FIND(",",G224)+1,999)),ConditionValueTable!$A:$A,1,0))),"컨디션밸류없음",
  ""),
IF(ISERROR(FIND(",",G224,FIND(",",G224,FIND(",",G224)+1)+1)),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+1,999)),ConditionValueTable!$A:$A,1,0))),"컨디션밸류없음",
  ""),
IF(ISERROR(FIND(",",G224,FIND(",",G224,FIND(",",G224,FIND(",",G224)+1)+1)+1)),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FIND(",",G224,FIND(",",G224,FIND(",",G224)+1)+1)-FIND(",",G224,FIND(",",G224)+1)-1)),ConditionValueTable!$A:$A,1,0)),ISERROR(VLOOKUP(TRIM(MID(G224,FIND(",",G224,FIND(",",G224,FIND(",",G224)+1)+1)+1,999)),ConditionValueTable!$A:$A,1,0))),"컨디션밸류없음",
  ""),
)))))</f>
        <v/>
      </c>
      <c r="I224" s="1">
        <v>-1</v>
      </c>
      <c r="J224" s="1">
        <v>9.57</v>
      </c>
      <c r="K224" s="1">
        <v>0.5</v>
      </c>
      <c r="O224" s="7" t="str">
        <f t="shared" ca="1" si="108"/>
        <v/>
      </c>
      <c r="S224" s="7" t="str">
        <f t="shared" ca="1" si="107"/>
        <v/>
      </c>
    </row>
    <row r="225" spans="1:19" x14ac:dyDescent="0.3">
      <c r="A225" s="1" t="str">
        <f t="shared" ref="A225:A227" si="112">B225&amp;"_"&amp;TEXT(D225,"00")</f>
        <v>LP_DefenseStrongDmg_01</v>
      </c>
      <c r="B225" s="1" t="s">
        <v>517</v>
      </c>
      <c r="C225" s="1" t="str">
        <f>IF(ISERROR(VLOOKUP(B225,AffectorValueTable!$A:$A,1,0)),"어펙터밸류없음","")</f>
        <v/>
      </c>
      <c r="D225" s="1">
        <v>1</v>
      </c>
      <c r="E225" s="1" t="str">
        <f>VLOOKUP($B225,AffectorValueTable!$1:$1048576,MATCH(AffectorValueTable!$B$1,AffectorValueTable!$1:$1,0),0)</f>
        <v>DefenseStrongDamage</v>
      </c>
      <c r="H225" s="1" t="str">
        <f>IF(ISBLANK(G225),"",
IF(ISERROR(FIND(",",G225)),
  IF(ISERROR(VLOOKUP(G225,ConditionValueTable!$A:$A,1,0)),"컨디션밸류없음",
  ""),
IF(ISERROR(FIND(",",G225,FIND(",",G225)+1)),
  IF(OR(ISERROR(VLOOKUP(LEFT(G225,FIND(",",G225)-1),ConditionValueTable!$A:$A,1,0)),ISERROR(VLOOKUP(TRIM(MID(G225,FIND(",",G225)+1,999)),ConditionValueTable!$A:$A,1,0))),"컨디션밸류없음",
  ""),
IF(ISERROR(FIND(",",G225,FIND(",",G225,FIND(",",G225)+1)+1)),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+1,999)),ConditionValueTable!$A:$A,1,0))),"컨디션밸류없음",
  ""),
IF(ISERROR(FIND(",",G225,FIND(",",G225,FIND(",",G225,FIND(",",G225)+1)+1)+1)),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FIND(",",G225,FIND(",",G225,FIND(",",G225)+1)+1)-FIND(",",G225,FIND(",",G225)+1)-1)),ConditionValueTable!$A:$A,1,0)),ISERROR(VLOOKUP(TRIM(MID(G225,FIND(",",G225,FIND(",",G225,FIND(",",G225)+1)+1)+1,999)),ConditionValueTable!$A:$A,1,0))),"컨디션밸류없음",
  ""),
)))))</f>
        <v/>
      </c>
      <c r="I225" s="1">
        <v>-1</v>
      </c>
      <c r="J225" s="1">
        <v>0.24</v>
      </c>
      <c r="O225" s="7" t="str">
        <f t="shared" ca="1" si="108"/>
        <v/>
      </c>
      <c r="S225" s="7" t="str">
        <f t="shared" ca="1" si="107"/>
        <v/>
      </c>
    </row>
    <row r="226" spans="1:19" x14ac:dyDescent="0.3">
      <c r="A226" s="1" t="str">
        <f t="shared" si="112"/>
        <v>LP_DefenseStrongDmg_02</v>
      </c>
      <c r="B226" s="1" t="s">
        <v>517</v>
      </c>
      <c r="C226" s="1" t="str">
        <f>IF(ISERROR(VLOOKUP(B226,AffectorValueTable!$A:$A,1,0)),"어펙터밸류없음","")</f>
        <v/>
      </c>
      <c r="D226" s="1">
        <v>2</v>
      </c>
      <c r="E226" s="1" t="str">
        <f>VLOOKUP($B226,AffectorValueTable!$1:$1048576,MATCH(AffectorValueTable!$B$1,AffectorValueTable!$1:$1,0),0)</f>
        <v>DefenseStrongDamage</v>
      </c>
      <c r="H226" s="1" t="str">
        <f>IF(ISBLANK(G226),"",
IF(ISERROR(FIND(",",G226)),
  IF(ISERROR(VLOOKUP(G226,ConditionValueTable!$A:$A,1,0)),"컨디션밸류없음",
  ""),
IF(ISERROR(FIND(",",G226,FIND(",",G226)+1)),
  IF(OR(ISERROR(VLOOKUP(LEFT(G226,FIND(",",G226)-1),ConditionValueTable!$A:$A,1,0)),ISERROR(VLOOKUP(TRIM(MID(G226,FIND(",",G226)+1,999)),ConditionValueTable!$A:$A,1,0))),"컨디션밸류없음",
  ""),
IF(ISERROR(FIND(",",G226,FIND(",",G226,FIND(",",G226)+1)+1)),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+1,999)),ConditionValueTable!$A:$A,1,0))),"컨디션밸류없음",
  ""),
IF(ISERROR(FIND(",",G226,FIND(",",G226,FIND(",",G226,FIND(",",G226)+1)+1)+1)),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FIND(",",G226,FIND(",",G226,FIND(",",G226)+1)+1)-FIND(",",G226,FIND(",",G226)+1)-1)),ConditionValueTable!$A:$A,1,0)),ISERROR(VLOOKUP(TRIM(MID(G226,FIND(",",G226,FIND(",",G226,FIND(",",G226)+1)+1)+1,999)),ConditionValueTable!$A:$A,1,0))),"컨디션밸류없음",
  ""),
)))))</f>
        <v/>
      </c>
      <c r="I226" s="1">
        <v>-1</v>
      </c>
      <c r="J226" s="1">
        <v>0.20869565217391306</v>
      </c>
      <c r="O226" s="7" t="str">
        <f t="shared" ca="1" si="108"/>
        <v/>
      </c>
      <c r="S226" s="7" t="str">
        <f t="shared" ca="1" si="107"/>
        <v/>
      </c>
    </row>
    <row r="227" spans="1:19" x14ac:dyDescent="0.3">
      <c r="A227" s="1" t="str">
        <f t="shared" si="112"/>
        <v>LP_DefenseStrongDmg_03</v>
      </c>
      <c r="B227" s="1" t="s">
        <v>517</v>
      </c>
      <c r="C227" s="1" t="str">
        <f>IF(ISERROR(VLOOKUP(B227,AffectorValueTable!$A:$A,1,0)),"어펙터밸류없음","")</f>
        <v/>
      </c>
      <c r="D227" s="1">
        <v>3</v>
      </c>
      <c r="E227" s="1" t="str">
        <f>VLOOKUP($B227,AffectorValueTable!$1:$1048576,MATCH(AffectorValueTable!$B$1,AffectorValueTable!$1:$1,0),0)</f>
        <v>DefenseStrongDamage</v>
      </c>
      <c r="H227" s="1" t="str">
        <f>IF(ISBLANK(G227),"",
IF(ISERROR(FIND(",",G227)),
  IF(ISERROR(VLOOKUP(G227,ConditionValueTable!$A:$A,1,0)),"컨디션밸류없음",
  ""),
IF(ISERROR(FIND(",",G227,FIND(",",G227)+1)),
  IF(OR(ISERROR(VLOOKUP(LEFT(G227,FIND(",",G227)-1),ConditionValueTable!$A:$A,1,0)),ISERROR(VLOOKUP(TRIM(MID(G227,FIND(",",G227)+1,999)),ConditionValueTable!$A:$A,1,0))),"컨디션밸류없음",
  ""),
IF(ISERROR(FIND(",",G227,FIND(",",G227,FIND(",",G227)+1)+1)),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+1,999)),ConditionValueTable!$A:$A,1,0))),"컨디션밸류없음",
  ""),
IF(ISERROR(FIND(",",G227,FIND(",",G227,FIND(",",G227,FIND(",",G227)+1)+1)+1)),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FIND(",",G227,FIND(",",G227,FIND(",",G227)+1)+1)-FIND(",",G227,FIND(",",G227)+1)-1)),ConditionValueTable!$A:$A,1,0)),ISERROR(VLOOKUP(TRIM(MID(G227,FIND(",",G227,FIND(",",G227,FIND(",",G227)+1)+1)+1,999)),ConditionValueTable!$A:$A,1,0))),"컨디션밸류없음",
  ""),
)))))</f>
        <v/>
      </c>
      <c r="I227" s="1">
        <v>-1</v>
      </c>
      <c r="J227" s="1">
        <v>0.18147448015122877</v>
      </c>
      <c r="O227" s="7" t="str">
        <f t="shared" ca="1" si="108"/>
        <v/>
      </c>
      <c r="S227" s="7" t="str">
        <f t="shared" ref="S227" ca="1" si="113">IF(NOT(ISBLANK(R227)),R227,
IF(ISBLANK(Q227),"",
VLOOKUP(Q227,OFFSET(INDIRECT("$A:$B"),0,MATCH(Q$1&amp;"_Verify",INDIRECT("$1:$1"),0)-1),2,0)
))</f>
        <v/>
      </c>
    </row>
    <row r="228" spans="1:19" x14ac:dyDescent="0.3">
      <c r="A228" s="1" t="str">
        <f t="shared" ref="A228:A263" si="114">B228&amp;"_"&amp;TEXT(D228,"00")</f>
        <v>LP_ExtraGold_01</v>
      </c>
      <c r="B228" s="1" t="s">
        <v>172</v>
      </c>
      <c r="C228" s="1" t="str">
        <f>IF(ISERROR(VLOOKUP(B228,AffectorValueTable!$A:$A,1,0)),"어펙터밸류없음","")</f>
        <v/>
      </c>
      <c r="D228" s="1">
        <v>1</v>
      </c>
      <c r="E228" s="1" t="str">
        <f>VLOOKUP($B228,AffectorValueTable!$1:$1048576,MATCH(AffectorValueTable!$B$1,AffectorValueTable!$1:$1,0),0)</f>
        <v>DropAdjust</v>
      </c>
      <c r="H228" s="1" t="str">
        <f>IF(ISBLANK(G228),"",
IF(ISERROR(FIND(",",G228)),
  IF(ISERROR(VLOOKUP(G228,ConditionValueTable!$A:$A,1,0)),"컨디션밸류없음",
  ""),
IF(ISERROR(FIND(",",G228,FIND(",",G228)+1)),
  IF(OR(ISERROR(VLOOKUP(LEFT(G228,FIND(",",G228)-1),ConditionValueTable!$A:$A,1,0)),ISERROR(VLOOKUP(TRIM(MID(G228,FIND(",",G228)+1,999)),ConditionValueTable!$A:$A,1,0))),"컨디션밸류없음",
  ""),
IF(ISERROR(FIND(",",G228,FIND(",",G228,FIND(",",G228)+1)+1)),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+1,999)),ConditionValueTable!$A:$A,1,0))),"컨디션밸류없음",
  ""),
IF(ISERROR(FIND(",",G228,FIND(",",G228,FIND(",",G228,FIND(",",G228)+1)+1)+1)),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FIND(",",G228,FIND(",",G228,FIND(",",G228)+1)+1)-FIND(",",G228,FIND(",",G228)+1)-1)),ConditionValueTable!$A:$A,1,0)),ISERROR(VLOOKUP(TRIM(MID(G228,FIND(",",G228,FIND(",",G228,FIND(",",G228)+1)+1)+1,999)),ConditionValueTable!$A:$A,1,0))),"컨디션밸류없음",
  ""),
)))))</f>
        <v/>
      </c>
      <c r="J228" s="1">
        <v>0.05</v>
      </c>
      <c r="O228" s="7" t="str">
        <f t="shared" ca="1" si="82"/>
        <v/>
      </c>
      <c r="S228" s="7" t="str">
        <f t="shared" ca="1" si="83"/>
        <v/>
      </c>
    </row>
    <row r="229" spans="1:19" x14ac:dyDescent="0.3">
      <c r="A229" s="1" t="str">
        <f t="shared" ref="A229:A231" si="115">B229&amp;"_"&amp;TEXT(D229,"00")</f>
        <v>LP_ExtraGold_02</v>
      </c>
      <c r="B229" s="1" t="s">
        <v>172</v>
      </c>
      <c r="C229" s="1" t="str">
        <f>IF(ISERROR(VLOOKUP(B229,AffectorValueTable!$A:$A,1,0)),"어펙터밸류없음","")</f>
        <v/>
      </c>
      <c r="D229" s="1">
        <v>2</v>
      </c>
      <c r="E229" s="1" t="str">
        <f>VLOOKUP($B229,AffectorValueTable!$1:$1048576,MATCH(AffectorValueTable!$B$1,AffectorValueTable!$1:$1,0),0)</f>
        <v>DropAdjust</v>
      </c>
      <c r="H229" s="1" t="str">
        <f>IF(ISBLANK(G229),"",
IF(ISERROR(FIND(",",G229)),
  IF(ISERROR(VLOOKUP(G229,ConditionValueTable!$A:$A,1,0)),"컨디션밸류없음",
  ""),
IF(ISERROR(FIND(",",G229,FIND(",",G229)+1)),
  IF(OR(ISERROR(VLOOKUP(LEFT(G229,FIND(",",G229)-1),ConditionValueTable!$A:$A,1,0)),ISERROR(VLOOKUP(TRIM(MID(G229,FIND(",",G229)+1,999)),ConditionValueTable!$A:$A,1,0))),"컨디션밸류없음",
  ""),
IF(ISERROR(FIND(",",G229,FIND(",",G229,FIND(",",G229)+1)+1)),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+1,999)),ConditionValueTable!$A:$A,1,0))),"컨디션밸류없음",
  ""),
IF(ISERROR(FIND(",",G229,FIND(",",G229,FIND(",",G229,FIND(",",G229)+1)+1)+1)),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FIND(",",G229,FIND(",",G229,FIND(",",G229)+1)+1)-FIND(",",G229,FIND(",",G229)+1)-1)),ConditionValueTable!$A:$A,1,0)),ISERROR(VLOOKUP(TRIM(MID(G229,FIND(",",G229,FIND(",",G229,FIND(",",G229)+1)+1)+1,999)),ConditionValueTable!$A:$A,1,0))),"컨디션밸류없음",
  ""),
)))))</f>
        <v/>
      </c>
      <c r="J229" s="1">
        <v>0.10500000000000001</v>
      </c>
      <c r="O229" s="7" t="str">
        <f t="shared" ref="O229:O231" ca="1" si="116">IF(NOT(ISBLANK(N229)),N229,
IF(ISBLANK(M229),"",
VLOOKUP(M229,OFFSET(INDIRECT("$A:$B"),0,MATCH(M$1&amp;"_Verify",INDIRECT("$1:$1"),0)-1),2,0)
))</f>
        <v/>
      </c>
      <c r="S229" s="7" t="str">
        <f t="shared" ref="S229:S234" ca="1" si="117">IF(NOT(ISBLANK(R229)),R229,
IF(ISBLANK(Q229),"",
VLOOKUP(Q229,OFFSET(INDIRECT("$A:$B"),0,MATCH(Q$1&amp;"_Verify",INDIRECT("$1:$1"),0)-1),2,0)
))</f>
        <v/>
      </c>
    </row>
    <row r="230" spans="1:19" x14ac:dyDescent="0.3">
      <c r="A230" s="1" t="str">
        <f t="shared" si="115"/>
        <v>LP_ExtraGold_03</v>
      </c>
      <c r="B230" s="1" t="s">
        <v>172</v>
      </c>
      <c r="C230" s="1" t="str">
        <f>IF(ISERROR(VLOOKUP(B230,AffectorValueTable!$A:$A,1,0)),"어펙터밸류없음","")</f>
        <v/>
      </c>
      <c r="D230" s="1">
        <v>3</v>
      </c>
      <c r="E230" s="1" t="str">
        <f>VLOOKUP($B230,AffectorValueTable!$1:$1048576,MATCH(AffectorValueTable!$B$1,AffectorValueTable!$1:$1,0),0)</f>
        <v>DropAdjust</v>
      </c>
      <c r="H230" s="1" t="str">
        <f>IF(ISBLANK(G230),"",
IF(ISERROR(FIND(",",G230)),
  IF(ISERROR(VLOOKUP(G230,ConditionValueTable!$A:$A,1,0)),"컨디션밸류없음",
  ""),
IF(ISERROR(FIND(",",G230,FIND(",",G230)+1)),
  IF(OR(ISERROR(VLOOKUP(LEFT(G230,FIND(",",G230)-1),ConditionValueTable!$A:$A,1,0)),ISERROR(VLOOKUP(TRIM(MID(G230,FIND(",",G230)+1,999)),ConditionValueTable!$A:$A,1,0))),"컨디션밸류없음",
  ""),
IF(ISERROR(FIND(",",G230,FIND(",",G230,FIND(",",G230)+1)+1)),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+1,999)),ConditionValueTable!$A:$A,1,0))),"컨디션밸류없음",
  ""),
IF(ISERROR(FIND(",",G230,FIND(",",G230,FIND(",",G230,FIND(",",G230)+1)+1)+1)),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FIND(",",G230,FIND(",",G230,FIND(",",G230)+1)+1)-FIND(",",G230,FIND(",",G230)+1)-1)),ConditionValueTable!$A:$A,1,0)),ISERROR(VLOOKUP(TRIM(MID(G230,FIND(",",G230,FIND(",",G230,FIND(",",G230)+1)+1)+1,999)),ConditionValueTable!$A:$A,1,0))),"컨디션밸류없음",
  ""),
)))))</f>
        <v/>
      </c>
      <c r="J230" s="1">
        <v>0.16500000000000004</v>
      </c>
      <c r="O230" s="7" t="str">
        <f t="shared" ca="1" si="116"/>
        <v/>
      </c>
      <c r="S230" s="7" t="str">
        <f t="shared" ca="1" si="117"/>
        <v/>
      </c>
    </row>
    <row r="231" spans="1:19" x14ac:dyDescent="0.3">
      <c r="A231" s="1" t="str">
        <f t="shared" si="115"/>
        <v>LP_ExtraGoldBetter_01</v>
      </c>
      <c r="B231" s="1" t="s">
        <v>518</v>
      </c>
      <c r="C231" s="1" t="str">
        <f>IF(ISERROR(VLOOKUP(B231,AffectorValueTable!$A:$A,1,0)),"어펙터밸류없음","")</f>
        <v/>
      </c>
      <c r="D231" s="1">
        <v>1</v>
      </c>
      <c r="E231" s="1" t="str">
        <f>VLOOKUP($B231,AffectorValueTable!$1:$1048576,MATCH(AffectorValueTable!$B$1,AffectorValueTable!$1:$1,0),0)</f>
        <v>DropAdjust</v>
      </c>
      <c r="H231" s="1" t="str">
        <f>IF(ISBLANK(G231),"",
IF(ISERROR(FIND(",",G231)),
  IF(ISERROR(VLOOKUP(G231,ConditionValueTable!$A:$A,1,0)),"컨디션밸류없음",
  ""),
IF(ISERROR(FIND(",",G231,FIND(",",G231)+1)),
  IF(OR(ISERROR(VLOOKUP(LEFT(G231,FIND(",",G231)-1),ConditionValueTable!$A:$A,1,0)),ISERROR(VLOOKUP(TRIM(MID(G231,FIND(",",G231)+1,999)),ConditionValueTable!$A:$A,1,0))),"컨디션밸류없음",
  ""),
IF(ISERROR(FIND(",",G231,FIND(",",G231,FIND(",",G231)+1)+1)),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+1,999)),ConditionValueTable!$A:$A,1,0))),"컨디션밸류없음",
  ""),
IF(ISERROR(FIND(",",G231,FIND(",",G231,FIND(",",G231,FIND(",",G231)+1)+1)+1)),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FIND(",",G231,FIND(",",G231,FIND(",",G231)+1)+1)-FIND(",",G231,FIND(",",G231)+1)-1)),ConditionValueTable!$A:$A,1,0)),ISERROR(VLOOKUP(TRIM(MID(G231,FIND(",",G231,FIND(",",G231,FIND(",",G231)+1)+1)+1,999)),ConditionValueTable!$A:$A,1,0))),"컨디션밸류없음",
  ""),
)))))</f>
        <v/>
      </c>
      <c r="J231" s="1">
        <f t="shared" ref="J231:J233" si="118">J228*5/3</f>
        <v>8.3333333333333329E-2</v>
      </c>
      <c r="O231" s="7" t="str">
        <f t="shared" ca="1" si="116"/>
        <v/>
      </c>
    </row>
    <row r="232" spans="1:19" x14ac:dyDescent="0.3">
      <c r="A232" s="1" t="str">
        <f t="shared" ref="A232:A233" si="119">B232&amp;"_"&amp;TEXT(D232,"00")</f>
        <v>LP_ExtraGoldBetter_02</v>
      </c>
      <c r="B232" s="1" t="s">
        <v>518</v>
      </c>
      <c r="C232" s="1" t="str">
        <f>IF(ISERROR(VLOOKUP(B232,AffectorValueTable!$A:$A,1,0)),"어펙터밸류없음","")</f>
        <v/>
      </c>
      <c r="D232" s="1">
        <v>2</v>
      </c>
      <c r="E232" s="1" t="str">
        <f>VLOOKUP($B232,AffectorValueTable!$1:$1048576,MATCH(AffectorValueTable!$B$1,AffectorValueTable!$1:$1,0),0)</f>
        <v>DropAdjust</v>
      </c>
      <c r="H232" s="1" t="str">
        <f>IF(ISBLANK(G232),"",
IF(ISERROR(FIND(",",G232)),
  IF(ISERROR(VLOOKUP(G232,ConditionValueTable!$A:$A,1,0)),"컨디션밸류없음",
  ""),
IF(ISERROR(FIND(",",G232,FIND(",",G232)+1)),
  IF(OR(ISERROR(VLOOKUP(LEFT(G232,FIND(",",G232)-1),ConditionValueTable!$A:$A,1,0)),ISERROR(VLOOKUP(TRIM(MID(G232,FIND(",",G232)+1,999)),ConditionValueTable!$A:$A,1,0))),"컨디션밸류없음",
  ""),
IF(ISERROR(FIND(",",G232,FIND(",",G232,FIND(",",G232)+1)+1)),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+1,999)),ConditionValueTable!$A:$A,1,0))),"컨디션밸류없음",
  ""),
IF(ISERROR(FIND(",",G232,FIND(",",G232,FIND(",",G232,FIND(",",G232)+1)+1)+1)),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FIND(",",G232,FIND(",",G232,FIND(",",G232)+1)+1)-FIND(",",G232,FIND(",",G232)+1)-1)),ConditionValueTable!$A:$A,1,0)),ISERROR(VLOOKUP(TRIM(MID(G232,FIND(",",G232,FIND(",",G232,FIND(",",G232)+1)+1)+1,999)),ConditionValueTable!$A:$A,1,0))),"컨디션밸류없음",
  ""),
)))))</f>
        <v/>
      </c>
      <c r="J232" s="1">
        <f t="shared" si="118"/>
        <v>0.17500000000000002</v>
      </c>
      <c r="O232" s="7" t="str">
        <f t="shared" ref="O232:O233" ca="1" si="120">IF(NOT(ISBLANK(N232)),N232,
IF(ISBLANK(M232),"",
VLOOKUP(M232,OFFSET(INDIRECT("$A:$B"),0,MATCH(M$1&amp;"_Verify",INDIRECT("$1:$1"),0)-1),2,0)
))</f>
        <v/>
      </c>
    </row>
    <row r="233" spans="1:19" x14ac:dyDescent="0.3">
      <c r="A233" s="1" t="str">
        <f t="shared" si="119"/>
        <v>LP_ExtraGoldBetter_03</v>
      </c>
      <c r="B233" s="1" t="s">
        <v>518</v>
      </c>
      <c r="C233" s="1" t="str">
        <f>IF(ISERROR(VLOOKUP(B233,AffectorValueTable!$A:$A,1,0)),"어펙터밸류없음","")</f>
        <v/>
      </c>
      <c r="D233" s="1">
        <v>3</v>
      </c>
      <c r="E233" s="1" t="str">
        <f>VLOOKUP($B233,AffectorValueTable!$1:$1048576,MATCH(AffectorValueTable!$B$1,AffectorValueTable!$1:$1,0),0)</f>
        <v>DropAdjust</v>
      </c>
      <c r="H233" s="1" t="str">
        <f>IF(ISBLANK(G233),"",
IF(ISERROR(FIND(",",G233)),
  IF(ISERROR(VLOOKUP(G233,ConditionValueTable!$A:$A,1,0)),"컨디션밸류없음",
  ""),
IF(ISERROR(FIND(",",G233,FIND(",",G233)+1)),
  IF(OR(ISERROR(VLOOKUP(LEFT(G233,FIND(",",G233)-1),ConditionValueTable!$A:$A,1,0)),ISERROR(VLOOKUP(TRIM(MID(G233,FIND(",",G233)+1,999)),ConditionValueTable!$A:$A,1,0))),"컨디션밸류없음",
  ""),
IF(ISERROR(FIND(",",G233,FIND(",",G233,FIND(",",G233)+1)+1)),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+1,999)),ConditionValueTable!$A:$A,1,0))),"컨디션밸류없음",
  ""),
IF(ISERROR(FIND(",",G233,FIND(",",G233,FIND(",",G233,FIND(",",G233)+1)+1)+1)),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FIND(",",G233,FIND(",",G233,FIND(",",G233)+1)+1)-FIND(",",G233,FIND(",",G233)+1)-1)),ConditionValueTable!$A:$A,1,0)),ISERROR(VLOOKUP(TRIM(MID(G233,FIND(",",G233,FIND(",",G233,FIND(",",G233)+1)+1)+1,999)),ConditionValueTable!$A:$A,1,0))),"컨디션밸류없음",
  ""),
)))))</f>
        <v/>
      </c>
      <c r="J233" s="1">
        <f t="shared" si="118"/>
        <v>0.27500000000000008</v>
      </c>
      <c r="O233" s="7" t="str">
        <f t="shared" ca="1" si="120"/>
        <v/>
      </c>
    </row>
    <row r="234" spans="1:19" x14ac:dyDescent="0.3">
      <c r="A234" s="1" t="str">
        <f t="shared" si="114"/>
        <v>LP_ItemChanceBoost_01</v>
      </c>
      <c r="B234" s="1" t="s">
        <v>173</v>
      </c>
      <c r="C234" s="1" t="str">
        <f>IF(ISERROR(VLOOKUP(B234,AffectorValueTable!$A:$A,1,0)),"어펙터밸류없음","")</f>
        <v/>
      </c>
      <c r="D234" s="1">
        <v>1</v>
      </c>
      <c r="E234" s="1" t="str">
        <f>VLOOKUP($B234,AffectorValueTable!$1:$1048576,MATCH(AffectorValueTable!$B$1,AffectorValueTable!$1:$1,0),0)</f>
        <v>DropAdjust</v>
      </c>
      <c r="H234" s="1" t="str">
        <f>IF(ISBLANK(G234),"",
IF(ISERROR(FIND(",",G234)),
  IF(ISERROR(VLOOKUP(G234,ConditionValueTable!$A:$A,1,0)),"컨디션밸류없음",
  ""),
IF(ISERROR(FIND(",",G234,FIND(",",G234)+1)),
  IF(OR(ISERROR(VLOOKUP(LEFT(G234,FIND(",",G234)-1),ConditionValueTable!$A:$A,1,0)),ISERROR(VLOOKUP(TRIM(MID(G234,FIND(",",G234)+1,999)),ConditionValueTable!$A:$A,1,0))),"컨디션밸류없음",
  ""),
IF(ISERROR(FIND(",",G234,FIND(",",G234,FIND(",",G234)+1)+1)),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+1,999)),ConditionValueTable!$A:$A,1,0))),"컨디션밸류없음",
  ""),
IF(ISERROR(FIND(",",G234,FIND(",",G234,FIND(",",G234,FIND(",",G234)+1)+1)+1)),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FIND(",",G234,FIND(",",G234,FIND(",",G234)+1)+1)-FIND(",",G234,FIND(",",G234)+1)-1)),ConditionValueTable!$A:$A,1,0)),ISERROR(VLOOKUP(TRIM(MID(G234,FIND(",",G234,FIND(",",G234,FIND(",",G234)+1)+1)+1,999)),ConditionValueTable!$A:$A,1,0))),"컨디션밸류없음",
  ""),
)))))</f>
        <v/>
      </c>
      <c r="K234" s="1">
        <v>2.5000000000000001E-2</v>
      </c>
      <c r="O234" s="7" t="str">
        <f t="shared" ca="1" si="82"/>
        <v/>
      </c>
      <c r="S234" s="7" t="str">
        <f t="shared" ca="1" si="117"/>
        <v/>
      </c>
    </row>
    <row r="235" spans="1:19" x14ac:dyDescent="0.3">
      <c r="A235" s="1" t="str">
        <f t="shared" ref="A235:A237" si="121">B235&amp;"_"&amp;TEXT(D235,"00")</f>
        <v>LP_ItemChanceBoost_02</v>
      </c>
      <c r="B235" s="1" t="s">
        <v>173</v>
      </c>
      <c r="C235" s="1" t="str">
        <f>IF(ISERROR(VLOOKUP(B235,AffectorValueTable!$A:$A,1,0)),"어펙터밸류없음","")</f>
        <v/>
      </c>
      <c r="D235" s="1">
        <v>2</v>
      </c>
      <c r="E235" s="1" t="str">
        <f>VLOOKUP($B235,AffectorValueTable!$1:$1048576,MATCH(AffectorValueTable!$B$1,AffectorValueTable!$1:$1,0),0)</f>
        <v>DropAdjust</v>
      </c>
      <c r="H235" s="1" t="str">
        <f>IF(ISBLANK(G235),"",
IF(ISERROR(FIND(",",G235)),
  IF(ISERROR(VLOOKUP(G235,ConditionValueTable!$A:$A,1,0)),"컨디션밸류없음",
  ""),
IF(ISERROR(FIND(",",G235,FIND(",",G235)+1)),
  IF(OR(ISERROR(VLOOKUP(LEFT(G235,FIND(",",G235)-1),ConditionValueTable!$A:$A,1,0)),ISERROR(VLOOKUP(TRIM(MID(G235,FIND(",",G235)+1,999)),ConditionValueTable!$A:$A,1,0))),"컨디션밸류없음",
  ""),
IF(ISERROR(FIND(",",G235,FIND(",",G235,FIND(",",G235)+1)+1)),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+1,999)),ConditionValueTable!$A:$A,1,0))),"컨디션밸류없음",
  ""),
IF(ISERROR(FIND(",",G235,FIND(",",G235,FIND(",",G235,FIND(",",G235)+1)+1)+1)),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FIND(",",G235,FIND(",",G235,FIND(",",G235)+1)+1)-FIND(",",G235,FIND(",",G235)+1)-1)),ConditionValueTable!$A:$A,1,0)),ISERROR(VLOOKUP(TRIM(MID(G235,FIND(",",G235,FIND(",",G235,FIND(",",G235)+1)+1)+1,999)),ConditionValueTable!$A:$A,1,0))),"컨디션밸류없음",
  ""),
)))))</f>
        <v/>
      </c>
      <c r="K235" s="1">
        <v>5.2500000000000005E-2</v>
      </c>
      <c r="O235" s="7" t="str">
        <f t="shared" ref="O235:O237" ca="1" si="122">IF(NOT(ISBLANK(N235)),N235,
IF(ISBLANK(M235),"",
VLOOKUP(M235,OFFSET(INDIRECT("$A:$B"),0,MATCH(M$1&amp;"_Verify",INDIRECT("$1:$1"),0)-1),2,0)
))</f>
        <v/>
      </c>
      <c r="S235" s="7" t="str">
        <f t="shared" ref="S235:S236" ca="1" si="123">IF(NOT(ISBLANK(R235)),R235,
IF(ISBLANK(Q235),"",
VLOOKUP(Q235,OFFSET(INDIRECT("$A:$B"),0,MATCH(Q$1&amp;"_Verify",INDIRECT("$1:$1"),0)-1),2,0)
))</f>
        <v/>
      </c>
    </row>
    <row r="236" spans="1:19" x14ac:dyDescent="0.3">
      <c r="A236" s="1" t="str">
        <f t="shared" si="121"/>
        <v>LP_ItemChanceBoost_03</v>
      </c>
      <c r="B236" s="1" t="s">
        <v>173</v>
      </c>
      <c r="C236" s="1" t="str">
        <f>IF(ISERROR(VLOOKUP(B236,AffectorValueTable!$A:$A,1,0)),"어펙터밸류없음","")</f>
        <v/>
      </c>
      <c r="D236" s="1">
        <v>3</v>
      </c>
      <c r="E236" s="1" t="str">
        <f>VLOOKUP($B236,AffectorValueTable!$1:$1048576,MATCH(AffectorValueTable!$B$1,AffectorValueTable!$1:$1,0),0)</f>
        <v>DropAdjust</v>
      </c>
      <c r="H236" s="1" t="str">
        <f>IF(ISBLANK(G236),"",
IF(ISERROR(FIND(",",G236)),
  IF(ISERROR(VLOOKUP(G236,ConditionValueTable!$A:$A,1,0)),"컨디션밸류없음",
  ""),
IF(ISERROR(FIND(",",G236,FIND(",",G236)+1)),
  IF(OR(ISERROR(VLOOKUP(LEFT(G236,FIND(",",G236)-1),ConditionValueTable!$A:$A,1,0)),ISERROR(VLOOKUP(TRIM(MID(G236,FIND(",",G236)+1,999)),ConditionValueTable!$A:$A,1,0))),"컨디션밸류없음",
  ""),
IF(ISERROR(FIND(",",G236,FIND(",",G236,FIND(",",G236)+1)+1)),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+1,999)),ConditionValueTable!$A:$A,1,0))),"컨디션밸류없음",
  ""),
IF(ISERROR(FIND(",",G236,FIND(",",G236,FIND(",",G236,FIND(",",G236)+1)+1)+1)),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FIND(",",G236,FIND(",",G236,FIND(",",G236)+1)+1)-FIND(",",G236,FIND(",",G236)+1)-1)),ConditionValueTable!$A:$A,1,0)),ISERROR(VLOOKUP(TRIM(MID(G236,FIND(",",G236,FIND(",",G236,FIND(",",G236)+1)+1)+1,999)),ConditionValueTable!$A:$A,1,0))),"컨디션밸류없음",
  ""),
)))))</f>
        <v/>
      </c>
      <c r="K236" s="1">
        <v>8.2500000000000018E-2</v>
      </c>
      <c r="O236" s="7" t="str">
        <f t="shared" ca="1" si="122"/>
        <v/>
      </c>
      <c r="S236" s="7" t="str">
        <f t="shared" ca="1" si="123"/>
        <v/>
      </c>
    </row>
    <row r="237" spans="1:19" x14ac:dyDescent="0.3">
      <c r="A237" s="1" t="str">
        <f t="shared" si="121"/>
        <v>LP_ItemChanceBoostBetter_01</v>
      </c>
      <c r="B237" s="1" t="s">
        <v>519</v>
      </c>
      <c r="C237" s="1" t="str">
        <f>IF(ISERROR(VLOOKUP(B237,AffectorValueTable!$A:$A,1,0)),"어펙터밸류없음","")</f>
        <v/>
      </c>
      <c r="D237" s="1">
        <v>1</v>
      </c>
      <c r="E237" s="1" t="str">
        <f>VLOOKUP($B237,AffectorValueTable!$1:$1048576,MATCH(AffectorValueTable!$B$1,AffectorValueTable!$1:$1,0),0)</f>
        <v>DropAdjust</v>
      </c>
      <c r="H237" s="1" t="str">
        <f>IF(ISBLANK(G237),"",
IF(ISERROR(FIND(",",G237)),
  IF(ISERROR(VLOOKUP(G237,ConditionValueTable!$A:$A,1,0)),"컨디션밸류없음",
  ""),
IF(ISERROR(FIND(",",G237,FIND(",",G237)+1)),
  IF(OR(ISERROR(VLOOKUP(LEFT(G237,FIND(",",G237)-1),ConditionValueTable!$A:$A,1,0)),ISERROR(VLOOKUP(TRIM(MID(G237,FIND(",",G237)+1,999)),ConditionValueTable!$A:$A,1,0))),"컨디션밸류없음",
  ""),
IF(ISERROR(FIND(",",G237,FIND(",",G237,FIND(",",G237)+1)+1)),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+1,999)),ConditionValueTable!$A:$A,1,0))),"컨디션밸류없음",
  ""),
IF(ISERROR(FIND(",",G237,FIND(",",G237,FIND(",",G237,FIND(",",G237)+1)+1)+1)),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FIND(",",G237,FIND(",",G237,FIND(",",G237)+1)+1)-FIND(",",G237,FIND(",",G237)+1)-1)),ConditionValueTable!$A:$A,1,0)),ISERROR(VLOOKUP(TRIM(MID(G237,FIND(",",G237,FIND(",",G237,FIND(",",G237)+1)+1)+1,999)),ConditionValueTable!$A:$A,1,0))),"컨디션밸류없음",
  ""),
)))))</f>
        <v/>
      </c>
      <c r="K237" s="1">
        <f t="shared" ref="K237:K239" si="124">K234*5/3</f>
        <v>4.1666666666666664E-2</v>
      </c>
      <c r="O237" s="7" t="str">
        <f t="shared" ca="1" si="122"/>
        <v/>
      </c>
    </row>
    <row r="238" spans="1:19" x14ac:dyDescent="0.3">
      <c r="A238" s="1" t="str">
        <f t="shared" ref="A238:A239" si="125">B238&amp;"_"&amp;TEXT(D238,"00")</f>
        <v>LP_ItemChanceBoostBetter_02</v>
      </c>
      <c r="B238" s="1" t="s">
        <v>519</v>
      </c>
      <c r="C238" s="1" t="str">
        <f>IF(ISERROR(VLOOKUP(B238,AffectorValueTable!$A:$A,1,0)),"어펙터밸류없음","")</f>
        <v/>
      </c>
      <c r="D238" s="1">
        <v>2</v>
      </c>
      <c r="E238" s="1" t="str">
        <f>VLOOKUP($B238,AffectorValueTable!$1:$1048576,MATCH(AffectorValueTable!$B$1,AffectorValueTable!$1:$1,0),0)</f>
        <v>DropAdjust</v>
      </c>
      <c r="H238" s="1" t="str">
        <f>IF(ISBLANK(G238),"",
IF(ISERROR(FIND(",",G238)),
  IF(ISERROR(VLOOKUP(G238,ConditionValueTable!$A:$A,1,0)),"컨디션밸류없음",
  ""),
IF(ISERROR(FIND(",",G238,FIND(",",G238)+1)),
  IF(OR(ISERROR(VLOOKUP(LEFT(G238,FIND(",",G238)-1),ConditionValueTable!$A:$A,1,0)),ISERROR(VLOOKUP(TRIM(MID(G238,FIND(",",G238)+1,999)),ConditionValueTable!$A:$A,1,0))),"컨디션밸류없음",
  ""),
IF(ISERROR(FIND(",",G238,FIND(",",G238,FIND(",",G238)+1)+1)),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+1,999)),ConditionValueTable!$A:$A,1,0))),"컨디션밸류없음",
  ""),
IF(ISERROR(FIND(",",G238,FIND(",",G238,FIND(",",G238,FIND(",",G238)+1)+1)+1)),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FIND(",",G238,FIND(",",G238,FIND(",",G238)+1)+1)-FIND(",",G238,FIND(",",G238)+1)-1)),ConditionValueTable!$A:$A,1,0)),ISERROR(VLOOKUP(TRIM(MID(G238,FIND(",",G238,FIND(",",G238,FIND(",",G238)+1)+1)+1,999)),ConditionValueTable!$A:$A,1,0))),"컨디션밸류없음",
  ""),
)))))</f>
        <v/>
      </c>
      <c r="K238" s="1">
        <f t="shared" si="124"/>
        <v>8.7500000000000008E-2</v>
      </c>
      <c r="O238" s="7" t="str">
        <f t="shared" ref="O238:O239" ca="1" si="126">IF(NOT(ISBLANK(N238)),N238,
IF(ISBLANK(M238),"",
VLOOKUP(M238,OFFSET(INDIRECT("$A:$B"),0,MATCH(M$1&amp;"_Verify",INDIRECT("$1:$1"),0)-1),2,0)
))</f>
        <v/>
      </c>
    </row>
    <row r="239" spans="1:19" x14ac:dyDescent="0.3">
      <c r="A239" s="1" t="str">
        <f t="shared" si="125"/>
        <v>LP_ItemChanceBoostBetter_03</v>
      </c>
      <c r="B239" s="1" t="s">
        <v>519</v>
      </c>
      <c r="C239" s="1" t="str">
        <f>IF(ISERROR(VLOOKUP(B239,AffectorValueTable!$A:$A,1,0)),"어펙터밸류없음","")</f>
        <v/>
      </c>
      <c r="D239" s="1">
        <v>3</v>
      </c>
      <c r="E239" s="1" t="str">
        <f>VLOOKUP($B239,AffectorValueTable!$1:$1048576,MATCH(AffectorValueTable!$B$1,AffectorValueTable!$1:$1,0),0)</f>
        <v>DropAdjust</v>
      </c>
      <c r="H239" s="1" t="str">
        <f>IF(ISBLANK(G239),"",
IF(ISERROR(FIND(",",G239)),
  IF(ISERROR(VLOOKUP(G239,ConditionValueTable!$A:$A,1,0)),"컨디션밸류없음",
  ""),
IF(ISERROR(FIND(",",G239,FIND(",",G239)+1)),
  IF(OR(ISERROR(VLOOKUP(LEFT(G239,FIND(",",G239)-1),ConditionValueTable!$A:$A,1,0)),ISERROR(VLOOKUP(TRIM(MID(G239,FIND(",",G239)+1,999)),ConditionValueTable!$A:$A,1,0))),"컨디션밸류없음",
  ""),
IF(ISERROR(FIND(",",G239,FIND(",",G239,FIND(",",G239)+1)+1)),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+1,999)),ConditionValueTable!$A:$A,1,0))),"컨디션밸류없음",
  ""),
IF(ISERROR(FIND(",",G239,FIND(",",G239,FIND(",",G239,FIND(",",G239)+1)+1)+1)),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FIND(",",G239,FIND(",",G239,FIND(",",G239)+1)+1)-FIND(",",G239,FIND(",",G239)+1)-1)),ConditionValueTable!$A:$A,1,0)),ISERROR(VLOOKUP(TRIM(MID(G239,FIND(",",G239,FIND(",",G239,FIND(",",G239)+1)+1)+1,999)),ConditionValueTable!$A:$A,1,0))),"컨디션밸류없음",
  ""),
)))))</f>
        <v/>
      </c>
      <c r="K239" s="1">
        <f t="shared" si="124"/>
        <v>0.13750000000000004</v>
      </c>
      <c r="O239" s="7" t="str">
        <f t="shared" ca="1" si="126"/>
        <v/>
      </c>
    </row>
    <row r="240" spans="1:19" x14ac:dyDescent="0.3">
      <c r="A240" s="1" t="str">
        <f t="shared" si="114"/>
        <v>LP_HealChanceBoost_01</v>
      </c>
      <c r="B240" s="1" t="s">
        <v>174</v>
      </c>
      <c r="C240" s="1" t="str">
        <f>IF(ISERROR(VLOOKUP(B240,AffectorValueTable!$A:$A,1,0)),"어펙터밸류없음","")</f>
        <v/>
      </c>
      <c r="D240" s="1">
        <v>1</v>
      </c>
      <c r="E240" s="1" t="str">
        <f>VLOOKUP($B240,AffectorValueTable!$1:$1048576,MATCH(AffectorValueTable!$B$1,AffectorValueTable!$1:$1,0),0)</f>
        <v>DropAdjust</v>
      </c>
      <c r="H240" s="1" t="str">
        <f>IF(ISBLANK(G240),"",
IF(ISERROR(FIND(",",G240)),
  IF(ISERROR(VLOOKUP(G240,ConditionValueTable!$A:$A,1,0)),"컨디션밸류없음",
  ""),
IF(ISERROR(FIND(",",G240,FIND(",",G240)+1)),
  IF(OR(ISERROR(VLOOKUP(LEFT(G240,FIND(",",G240)-1),ConditionValueTable!$A:$A,1,0)),ISERROR(VLOOKUP(TRIM(MID(G240,FIND(",",G240)+1,999)),ConditionValueTable!$A:$A,1,0))),"컨디션밸류없음",
  ""),
IF(ISERROR(FIND(",",G240,FIND(",",G240,FIND(",",G240)+1)+1)),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+1,999)),ConditionValueTable!$A:$A,1,0))),"컨디션밸류없음",
  ""),
IF(ISERROR(FIND(",",G240,FIND(",",G240,FIND(",",G240,FIND(",",G240)+1)+1)+1)),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FIND(",",G240,FIND(",",G240,FIND(",",G240)+1)+1)-FIND(",",G240,FIND(",",G240)+1)-1)),ConditionValueTable!$A:$A,1,0)),ISERROR(VLOOKUP(TRIM(MID(G240,FIND(",",G240,FIND(",",G240,FIND(",",G240)+1)+1)+1,999)),ConditionValueTable!$A:$A,1,0))),"컨디션밸류없음",
  ""),
)))))</f>
        <v/>
      </c>
      <c r="L240" s="1">
        <v>0.16666666666666666</v>
      </c>
      <c r="O240" s="7" t="str">
        <f t="shared" ca="1" si="82"/>
        <v/>
      </c>
      <c r="S240" s="7" t="str">
        <f t="shared" ca="1" si="83"/>
        <v/>
      </c>
    </row>
    <row r="241" spans="1:19" x14ac:dyDescent="0.3">
      <c r="A241" s="1" t="str">
        <f t="shared" ref="A241:A243" si="127">B241&amp;"_"&amp;TEXT(D241,"00")</f>
        <v>LP_HealChanceBoost_02</v>
      </c>
      <c r="B241" s="1" t="s">
        <v>174</v>
      </c>
      <c r="C241" s="1" t="str">
        <f>IF(ISERROR(VLOOKUP(B241,AffectorValueTable!$A:$A,1,0)),"어펙터밸류없음","")</f>
        <v/>
      </c>
      <c r="D241" s="1">
        <v>2</v>
      </c>
      <c r="E241" s="1" t="str">
        <f>VLOOKUP($B241,AffectorValueTable!$1:$1048576,MATCH(AffectorValueTable!$B$1,AffectorValueTable!$1:$1,0),0)</f>
        <v>DropAdjust</v>
      </c>
      <c r="H241" s="1" t="str">
        <f>IF(ISBLANK(G241),"",
IF(ISERROR(FIND(",",G241)),
  IF(ISERROR(VLOOKUP(G241,ConditionValueTable!$A:$A,1,0)),"컨디션밸류없음",
  ""),
IF(ISERROR(FIND(",",G241,FIND(",",G241)+1)),
  IF(OR(ISERROR(VLOOKUP(LEFT(G241,FIND(",",G241)-1),ConditionValueTable!$A:$A,1,0)),ISERROR(VLOOKUP(TRIM(MID(G241,FIND(",",G241)+1,999)),ConditionValueTable!$A:$A,1,0))),"컨디션밸류없음",
  ""),
IF(ISERROR(FIND(",",G241,FIND(",",G241,FIND(",",G241)+1)+1)),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+1,999)),ConditionValueTable!$A:$A,1,0))),"컨디션밸류없음",
  ""),
IF(ISERROR(FIND(",",G241,FIND(",",G241,FIND(",",G241,FIND(",",G241)+1)+1)+1)),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FIND(",",G241,FIND(",",G241,FIND(",",G241)+1)+1)-FIND(",",G241,FIND(",",G241)+1)-1)),ConditionValueTable!$A:$A,1,0)),ISERROR(VLOOKUP(TRIM(MID(G241,FIND(",",G241,FIND(",",G241,FIND(",",G241)+1)+1)+1,999)),ConditionValueTable!$A:$A,1,0))),"컨디션밸류없음",
  ""),
)))))</f>
        <v/>
      </c>
      <c r="L241" s="1">
        <v>0.35</v>
      </c>
      <c r="O241" s="7" t="str">
        <f t="shared" ref="O241:O243" ca="1" si="128">IF(NOT(ISBLANK(N241)),N241,
IF(ISBLANK(M241),"",
VLOOKUP(M241,OFFSET(INDIRECT("$A:$B"),0,MATCH(M$1&amp;"_Verify",INDIRECT("$1:$1"),0)-1),2,0)
))</f>
        <v/>
      </c>
      <c r="S241" s="7" t="str">
        <f t="shared" ca="1" si="83"/>
        <v/>
      </c>
    </row>
    <row r="242" spans="1:19" x14ac:dyDescent="0.3">
      <c r="A242" s="1" t="str">
        <f t="shared" si="127"/>
        <v>LP_HealChanceBoost_03</v>
      </c>
      <c r="B242" s="1" t="s">
        <v>174</v>
      </c>
      <c r="C242" s="1" t="str">
        <f>IF(ISERROR(VLOOKUP(B242,AffectorValueTable!$A:$A,1,0)),"어펙터밸류없음","")</f>
        <v/>
      </c>
      <c r="D242" s="1">
        <v>3</v>
      </c>
      <c r="E242" s="1" t="str">
        <f>VLOOKUP($B242,AffectorValueTable!$1:$1048576,MATCH(AffectorValueTable!$B$1,AffectorValueTable!$1:$1,0),0)</f>
        <v>DropAdjust</v>
      </c>
      <c r="H242" s="1" t="str">
        <f>IF(ISBLANK(G242),"",
IF(ISERROR(FIND(",",G242)),
  IF(ISERROR(VLOOKUP(G242,ConditionValueTable!$A:$A,1,0)),"컨디션밸류없음",
  ""),
IF(ISERROR(FIND(",",G242,FIND(",",G242)+1)),
  IF(OR(ISERROR(VLOOKUP(LEFT(G242,FIND(",",G242)-1),ConditionValueTable!$A:$A,1,0)),ISERROR(VLOOKUP(TRIM(MID(G242,FIND(",",G242)+1,999)),ConditionValueTable!$A:$A,1,0))),"컨디션밸류없음",
  ""),
IF(ISERROR(FIND(",",G242,FIND(",",G242,FIND(",",G242)+1)+1)),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+1,999)),ConditionValueTable!$A:$A,1,0))),"컨디션밸류없음",
  ""),
IF(ISERROR(FIND(",",G242,FIND(",",G242,FIND(",",G242,FIND(",",G242)+1)+1)+1)),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FIND(",",G242,FIND(",",G242,FIND(",",G242)+1)+1)-FIND(",",G242,FIND(",",G242)+1)-1)),ConditionValueTable!$A:$A,1,0)),ISERROR(VLOOKUP(TRIM(MID(G242,FIND(",",G242,FIND(",",G242,FIND(",",G242)+1)+1)+1,999)),ConditionValueTable!$A:$A,1,0))),"컨디션밸류없음",
  ""),
)))))</f>
        <v/>
      </c>
      <c r="L242" s="1">
        <v>0.55000000000000004</v>
      </c>
      <c r="O242" s="7" t="str">
        <f t="shared" ca="1" si="128"/>
        <v/>
      </c>
      <c r="S242" s="7" t="str">
        <f t="shared" ca="1" si="83"/>
        <v/>
      </c>
    </row>
    <row r="243" spans="1:19" x14ac:dyDescent="0.3">
      <c r="A243" s="1" t="str">
        <f t="shared" si="127"/>
        <v>LP_HealChanceBoostBetter_01</v>
      </c>
      <c r="B243" s="1" t="s">
        <v>520</v>
      </c>
      <c r="C243" s="1" t="str">
        <f>IF(ISERROR(VLOOKUP(B243,AffectorValueTable!$A:$A,1,0)),"어펙터밸류없음","")</f>
        <v/>
      </c>
      <c r="D243" s="1">
        <v>1</v>
      </c>
      <c r="E243" s="1" t="str">
        <f>VLOOKUP($B243,AffectorValueTable!$1:$1048576,MATCH(AffectorValueTable!$B$1,AffectorValueTable!$1:$1,0),0)</f>
        <v>DropAdjust</v>
      </c>
      <c r="H243" s="1" t="str">
        <f>IF(ISBLANK(G243),"",
IF(ISERROR(FIND(",",G243)),
  IF(ISERROR(VLOOKUP(G243,ConditionValueTable!$A:$A,1,0)),"컨디션밸류없음",
  ""),
IF(ISERROR(FIND(",",G243,FIND(",",G243)+1)),
  IF(OR(ISERROR(VLOOKUP(LEFT(G243,FIND(",",G243)-1),ConditionValueTable!$A:$A,1,0)),ISERROR(VLOOKUP(TRIM(MID(G243,FIND(",",G243)+1,999)),ConditionValueTable!$A:$A,1,0))),"컨디션밸류없음",
  ""),
IF(ISERROR(FIND(",",G243,FIND(",",G243,FIND(",",G243)+1)+1)),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+1,999)),ConditionValueTable!$A:$A,1,0))),"컨디션밸류없음",
  ""),
IF(ISERROR(FIND(",",G243,FIND(",",G243,FIND(",",G243,FIND(",",G243)+1)+1)+1)),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FIND(",",G243,FIND(",",G243,FIND(",",G243)+1)+1)-FIND(",",G243,FIND(",",G243)+1)-1)),ConditionValueTable!$A:$A,1,0)),ISERROR(VLOOKUP(TRIM(MID(G243,FIND(",",G243,FIND(",",G243,FIND(",",G243)+1)+1)+1,999)),ConditionValueTable!$A:$A,1,0))),"컨디션밸류없음",
  ""),
)))))</f>
        <v/>
      </c>
      <c r="L243" s="1">
        <f t="shared" ref="L243:L245" si="129">L240*5/3</f>
        <v>0.27777777777777773</v>
      </c>
      <c r="O243" s="7" t="str">
        <f t="shared" ca="1" si="128"/>
        <v/>
      </c>
      <c r="S243" s="7" t="str">
        <f t="shared" ref="S243:S245" ca="1" si="130">IF(NOT(ISBLANK(R243)),R243,
IF(ISBLANK(Q243),"",
VLOOKUP(Q243,OFFSET(INDIRECT("$A:$B"),0,MATCH(Q$1&amp;"_Verify",INDIRECT("$1:$1"),0)-1),2,0)
))</f>
        <v/>
      </c>
    </row>
    <row r="244" spans="1:19" x14ac:dyDescent="0.3">
      <c r="A244" s="1" t="str">
        <f t="shared" ref="A244:A245" si="131">B244&amp;"_"&amp;TEXT(D244,"00")</f>
        <v>LP_HealChanceBoostBetter_02</v>
      </c>
      <c r="B244" s="1" t="s">
        <v>520</v>
      </c>
      <c r="C244" s="1" t="str">
        <f>IF(ISERROR(VLOOKUP(B244,AffectorValueTable!$A:$A,1,0)),"어펙터밸류없음","")</f>
        <v/>
      </c>
      <c r="D244" s="1">
        <v>2</v>
      </c>
      <c r="E244" s="1" t="str">
        <f>VLOOKUP($B244,AffectorValueTable!$1:$1048576,MATCH(AffectorValueTable!$B$1,AffectorValueTable!$1:$1,0),0)</f>
        <v>DropAdjust</v>
      </c>
      <c r="H244" s="1" t="str">
        <f>IF(ISBLANK(G244),"",
IF(ISERROR(FIND(",",G244)),
  IF(ISERROR(VLOOKUP(G244,ConditionValueTable!$A:$A,1,0)),"컨디션밸류없음",
  ""),
IF(ISERROR(FIND(",",G244,FIND(",",G244)+1)),
  IF(OR(ISERROR(VLOOKUP(LEFT(G244,FIND(",",G244)-1),ConditionValueTable!$A:$A,1,0)),ISERROR(VLOOKUP(TRIM(MID(G244,FIND(",",G244)+1,999)),ConditionValueTable!$A:$A,1,0))),"컨디션밸류없음",
  ""),
IF(ISERROR(FIND(",",G244,FIND(",",G244,FIND(",",G244)+1)+1)),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+1,999)),ConditionValueTable!$A:$A,1,0))),"컨디션밸류없음",
  ""),
IF(ISERROR(FIND(",",G244,FIND(",",G244,FIND(",",G244,FIND(",",G244)+1)+1)+1)),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FIND(",",G244,FIND(",",G244,FIND(",",G244)+1)+1)-FIND(",",G244,FIND(",",G244)+1)-1)),ConditionValueTable!$A:$A,1,0)),ISERROR(VLOOKUP(TRIM(MID(G244,FIND(",",G244,FIND(",",G244,FIND(",",G244)+1)+1)+1,999)),ConditionValueTable!$A:$A,1,0))),"컨디션밸류없음",
  ""),
)))))</f>
        <v/>
      </c>
      <c r="L244" s="1">
        <f t="shared" si="129"/>
        <v>0.58333333333333337</v>
      </c>
      <c r="O244" s="7" t="str">
        <f t="shared" ref="O244:O245" ca="1" si="132">IF(NOT(ISBLANK(N244)),N244,
IF(ISBLANK(M244),"",
VLOOKUP(M244,OFFSET(INDIRECT("$A:$B"),0,MATCH(M$1&amp;"_Verify",INDIRECT("$1:$1"),0)-1),2,0)
))</f>
        <v/>
      </c>
      <c r="S244" s="7" t="str">
        <f t="shared" ca="1" si="130"/>
        <v/>
      </c>
    </row>
    <row r="245" spans="1:19" x14ac:dyDescent="0.3">
      <c r="A245" s="1" t="str">
        <f t="shared" si="131"/>
        <v>LP_HealChanceBoostBetter_03</v>
      </c>
      <c r="B245" s="1" t="s">
        <v>520</v>
      </c>
      <c r="C245" s="1" t="str">
        <f>IF(ISERROR(VLOOKUP(B245,AffectorValueTable!$A:$A,1,0)),"어펙터밸류없음","")</f>
        <v/>
      </c>
      <c r="D245" s="1">
        <v>3</v>
      </c>
      <c r="E245" s="1" t="str">
        <f>VLOOKUP($B245,AffectorValueTable!$1:$1048576,MATCH(AffectorValueTable!$B$1,AffectorValueTable!$1:$1,0),0)</f>
        <v>DropAdjust</v>
      </c>
      <c r="H245" s="1" t="str">
        <f>IF(ISBLANK(G245),"",
IF(ISERROR(FIND(",",G245)),
  IF(ISERROR(VLOOKUP(G245,ConditionValueTable!$A:$A,1,0)),"컨디션밸류없음",
  ""),
IF(ISERROR(FIND(",",G245,FIND(",",G245)+1)),
  IF(OR(ISERROR(VLOOKUP(LEFT(G245,FIND(",",G245)-1),ConditionValueTable!$A:$A,1,0)),ISERROR(VLOOKUP(TRIM(MID(G245,FIND(",",G245)+1,999)),ConditionValueTable!$A:$A,1,0))),"컨디션밸류없음",
  ""),
IF(ISERROR(FIND(",",G245,FIND(",",G245,FIND(",",G245)+1)+1)),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+1,999)),ConditionValueTable!$A:$A,1,0))),"컨디션밸류없음",
  ""),
IF(ISERROR(FIND(",",G245,FIND(",",G245,FIND(",",G245,FIND(",",G245)+1)+1)+1)),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FIND(",",G245,FIND(",",G245,FIND(",",G245)+1)+1)-FIND(",",G245,FIND(",",G245)+1)-1)),ConditionValueTable!$A:$A,1,0)),ISERROR(VLOOKUP(TRIM(MID(G245,FIND(",",G245,FIND(",",G245,FIND(",",G245)+1)+1)+1,999)),ConditionValueTable!$A:$A,1,0))),"컨디션밸류없음",
  ""),
)))))</f>
        <v/>
      </c>
      <c r="L245" s="1">
        <f t="shared" si="129"/>
        <v>0.91666666666666663</v>
      </c>
      <c r="O245" s="7" t="str">
        <f t="shared" ca="1" si="132"/>
        <v/>
      </c>
      <c r="S245" s="7" t="str">
        <f t="shared" ca="1" si="130"/>
        <v/>
      </c>
    </row>
    <row r="246" spans="1:19" x14ac:dyDescent="0.3">
      <c r="A246" s="1" t="str">
        <f t="shared" si="114"/>
        <v>LP_MonsterThrough_01</v>
      </c>
      <c r="B246" s="1" t="s">
        <v>175</v>
      </c>
      <c r="C246" s="1" t="str">
        <f>IF(ISERROR(VLOOKUP(B246,AffectorValueTable!$A:$A,1,0)),"어펙터밸류없음","")</f>
        <v/>
      </c>
      <c r="D246" s="1">
        <v>1</v>
      </c>
      <c r="E246" s="1" t="str">
        <f>VLOOKUP($B246,AffectorValueTable!$1:$1048576,MATCH(AffectorValueTable!$B$1,AffectorValueTable!$1:$1,0),0)</f>
        <v>MonsterThroughHitObject</v>
      </c>
      <c r="H246" s="1" t="str">
        <f>IF(ISBLANK(G246),"",
IF(ISERROR(FIND(",",G246)),
  IF(ISERROR(VLOOKUP(G246,ConditionValueTable!$A:$A,1,0)),"컨디션밸류없음",
  ""),
IF(ISERROR(FIND(",",G246,FIND(",",G246)+1)),
  IF(OR(ISERROR(VLOOKUP(LEFT(G246,FIND(",",G246)-1),ConditionValueTable!$A:$A,1,0)),ISERROR(VLOOKUP(TRIM(MID(G246,FIND(",",G246)+1,999)),ConditionValueTable!$A:$A,1,0))),"컨디션밸류없음",
  ""),
IF(ISERROR(FIND(",",G246,FIND(",",G246,FIND(",",G246)+1)+1)),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+1,999)),ConditionValueTable!$A:$A,1,0))),"컨디션밸류없음",
  ""),
IF(ISERROR(FIND(",",G246,FIND(",",G246,FIND(",",G246,FIND(",",G246)+1)+1)+1)),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FIND(",",G246,FIND(",",G246,FIND(",",G246)+1)+1)-FIND(",",G246,FIND(",",G246)+1)-1)),ConditionValueTable!$A:$A,1,0)),ISERROR(VLOOKUP(TRIM(MID(G246,FIND(",",G246,FIND(",",G246,FIND(",",G246)+1)+1)+1,999)),ConditionValueTable!$A:$A,1,0))),"컨디션밸류없음",
  ""),
)))))</f>
        <v/>
      </c>
      <c r="N246" s="1">
        <v>1</v>
      </c>
      <c r="O246" s="7">
        <f t="shared" ca="1" si="82"/>
        <v>1</v>
      </c>
      <c r="S246" s="7" t="str">
        <f t="shared" ca="1" si="83"/>
        <v/>
      </c>
    </row>
    <row r="247" spans="1:19" x14ac:dyDescent="0.3">
      <c r="A247" s="1" t="str">
        <f t="shared" si="114"/>
        <v>LP_MonsterThrough_02</v>
      </c>
      <c r="B247" s="1" t="s">
        <v>175</v>
      </c>
      <c r="C247" s="1" t="str">
        <f>IF(ISERROR(VLOOKUP(B247,AffectorValueTable!$A:$A,1,0)),"어펙터밸류없음","")</f>
        <v/>
      </c>
      <c r="D247" s="1">
        <v>2</v>
      </c>
      <c r="E247" s="1" t="str">
        <f>VLOOKUP($B247,AffectorValueTable!$1:$1048576,MATCH(AffectorValueTable!$B$1,AffectorValueTable!$1:$1,0),0)</f>
        <v>MonsterThroughHitObject</v>
      </c>
      <c r="H247" s="1" t="str">
        <f>IF(ISBLANK(G247),"",
IF(ISERROR(FIND(",",G247)),
  IF(ISERROR(VLOOKUP(G247,ConditionValueTable!$A:$A,1,0)),"컨디션밸류없음",
  ""),
IF(ISERROR(FIND(",",G247,FIND(",",G247)+1)),
  IF(OR(ISERROR(VLOOKUP(LEFT(G247,FIND(",",G247)-1),ConditionValueTable!$A:$A,1,0)),ISERROR(VLOOKUP(TRIM(MID(G247,FIND(",",G247)+1,999)),ConditionValueTable!$A:$A,1,0))),"컨디션밸류없음",
  ""),
IF(ISERROR(FIND(",",G247,FIND(",",G247,FIND(",",G247)+1)+1)),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+1,999)),ConditionValueTable!$A:$A,1,0))),"컨디션밸류없음",
  ""),
IF(ISERROR(FIND(",",G247,FIND(",",G247,FIND(",",G247,FIND(",",G247)+1)+1)+1)),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FIND(",",G247,FIND(",",G247,FIND(",",G247)+1)+1)-FIND(",",G247,FIND(",",G247)+1)-1)),ConditionValueTable!$A:$A,1,0)),ISERROR(VLOOKUP(TRIM(MID(G247,FIND(",",G247,FIND(",",G247,FIND(",",G247)+1)+1)+1,999)),ConditionValueTable!$A:$A,1,0))),"컨디션밸류없음",
  ""),
)))))</f>
        <v/>
      </c>
      <c r="N247" s="1">
        <v>2</v>
      </c>
      <c r="O247" s="7">
        <f t="shared" ca="1" si="82"/>
        <v>2</v>
      </c>
      <c r="S247" s="7" t="str">
        <f t="shared" ca="1" si="83"/>
        <v/>
      </c>
    </row>
    <row r="248" spans="1:19" x14ac:dyDescent="0.3">
      <c r="A248" s="1" t="str">
        <f t="shared" si="114"/>
        <v>LP_Ricochet_01</v>
      </c>
      <c r="B248" s="1" t="s">
        <v>176</v>
      </c>
      <c r="C248" s="1" t="str">
        <f>IF(ISERROR(VLOOKUP(B248,AffectorValueTable!$A:$A,1,0)),"어펙터밸류없음","")</f>
        <v/>
      </c>
      <c r="D248" s="1">
        <v>1</v>
      </c>
      <c r="E248" s="1" t="str">
        <f>VLOOKUP($B248,AffectorValueTable!$1:$1048576,MATCH(AffectorValueTable!$B$1,AffectorValueTable!$1:$1,0),0)</f>
        <v>RicochetHitObject</v>
      </c>
      <c r="H248" s="1" t="str">
        <f>IF(ISBLANK(G248),"",
IF(ISERROR(FIND(",",G248)),
  IF(ISERROR(VLOOKUP(G248,ConditionValueTable!$A:$A,1,0)),"컨디션밸류없음",
  ""),
IF(ISERROR(FIND(",",G248,FIND(",",G248)+1)),
  IF(OR(ISERROR(VLOOKUP(LEFT(G248,FIND(",",G248)-1),ConditionValueTable!$A:$A,1,0)),ISERROR(VLOOKUP(TRIM(MID(G248,FIND(",",G248)+1,999)),ConditionValueTable!$A:$A,1,0))),"컨디션밸류없음",
  ""),
IF(ISERROR(FIND(",",G248,FIND(",",G248,FIND(",",G248)+1)+1)),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+1,999)),ConditionValueTable!$A:$A,1,0))),"컨디션밸류없음",
  ""),
IF(ISERROR(FIND(",",G248,FIND(",",G248,FIND(",",G248,FIND(",",G248)+1)+1)+1)),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FIND(",",G248,FIND(",",G248,FIND(",",G248)+1)+1)-FIND(",",G248,FIND(",",G248)+1)-1)),ConditionValueTable!$A:$A,1,0)),ISERROR(VLOOKUP(TRIM(MID(G248,FIND(",",G248,FIND(",",G248,FIND(",",G248)+1)+1)+1,999)),ConditionValueTable!$A:$A,1,0))),"컨디션밸류없음",
  ""),
)))))</f>
        <v/>
      </c>
      <c r="N248" s="1">
        <v>1</v>
      </c>
      <c r="O248" s="7">
        <f t="shared" ca="1" si="82"/>
        <v>1</v>
      </c>
      <c r="S248" s="7" t="str">
        <f t="shared" ca="1" si="83"/>
        <v/>
      </c>
    </row>
    <row r="249" spans="1:19" x14ac:dyDescent="0.3">
      <c r="A249" s="1" t="str">
        <f t="shared" si="114"/>
        <v>LP_Ricochet_02</v>
      </c>
      <c r="B249" s="1" t="s">
        <v>176</v>
      </c>
      <c r="C249" s="1" t="str">
        <f>IF(ISERROR(VLOOKUP(B249,AffectorValueTable!$A:$A,1,0)),"어펙터밸류없음","")</f>
        <v/>
      </c>
      <c r="D249" s="1">
        <v>2</v>
      </c>
      <c r="E249" s="1" t="str">
        <f>VLOOKUP($B249,AffectorValueTable!$1:$1048576,MATCH(AffectorValueTable!$B$1,AffectorValueTable!$1:$1,0),0)</f>
        <v>RicochetHitObject</v>
      </c>
      <c r="H249" s="1" t="str">
        <f>IF(ISBLANK(G249),"",
IF(ISERROR(FIND(",",G249)),
  IF(ISERROR(VLOOKUP(G249,ConditionValueTable!$A:$A,1,0)),"컨디션밸류없음",
  ""),
IF(ISERROR(FIND(",",G249,FIND(",",G249)+1)),
  IF(OR(ISERROR(VLOOKUP(LEFT(G249,FIND(",",G249)-1),ConditionValueTable!$A:$A,1,0)),ISERROR(VLOOKUP(TRIM(MID(G249,FIND(",",G249)+1,999)),ConditionValueTable!$A:$A,1,0))),"컨디션밸류없음",
  ""),
IF(ISERROR(FIND(",",G249,FIND(",",G249,FIND(",",G249)+1)+1)),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+1,999)),ConditionValueTable!$A:$A,1,0))),"컨디션밸류없음",
  ""),
IF(ISERROR(FIND(",",G249,FIND(",",G249,FIND(",",G249,FIND(",",G249)+1)+1)+1)),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FIND(",",G249,FIND(",",G249,FIND(",",G249)+1)+1)-FIND(",",G249,FIND(",",G249)+1)-1)),ConditionValueTable!$A:$A,1,0)),ISERROR(VLOOKUP(TRIM(MID(G249,FIND(",",G249,FIND(",",G249,FIND(",",G249)+1)+1)+1,999)),ConditionValueTable!$A:$A,1,0))),"컨디션밸류없음",
  ""),
)))))</f>
        <v/>
      </c>
      <c r="N249" s="1">
        <v>2</v>
      </c>
      <c r="O249" s="7">
        <f t="shared" ca="1" si="82"/>
        <v>2</v>
      </c>
      <c r="S249" s="7" t="str">
        <f t="shared" ref="S249:S251" ca="1" si="133">IF(NOT(ISBLANK(R249)),R249,
IF(ISBLANK(Q249),"",
VLOOKUP(Q249,OFFSET(INDIRECT("$A:$B"),0,MATCH(Q$1&amp;"_Verify",INDIRECT("$1:$1"),0)-1),2,0)
))</f>
        <v/>
      </c>
    </row>
    <row r="250" spans="1:19" x14ac:dyDescent="0.3">
      <c r="A250" s="1" t="str">
        <f t="shared" si="114"/>
        <v>LP_BounceWallQuad_01</v>
      </c>
      <c r="B250" s="1" t="s">
        <v>177</v>
      </c>
      <c r="C250" s="1" t="str">
        <f>IF(ISERROR(VLOOKUP(B250,AffectorValueTable!$A:$A,1,0)),"어펙터밸류없음","")</f>
        <v/>
      </c>
      <c r="D250" s="1">
        <v>1</v>
      </c>
      <c r="E250" s="1" t="str">
        <f>VLOOKUP($B250,AffectorValueTable!$1:$1048576,MATCH(AffectorValueTable!$B$1,AffectorValueTable!$1:$1,0),0)</f>
        <v>BounceWallQuadHitObject</v>
      </c>
      <c r="H250" s="1" t="str">
        <f>IF(ISBLANK(G250),"",
IF(ISERROR(FIND(",",G250)),
  IF(ISERROR(VLOOKUP(G250,ConditionValueTable!$A:$A,1,0)),"컨디션밸류없음",
  ""),
IF(ISERROR(FIND(",",G250,FIND(",",G250)+1)),
  IF(OR(ISERROR(VLOOKUP(LEFT(G250,FIND(",",G250)-1),ConditionValueTable!$A:$A,1,0)),ISERROR(VLOOKUP(TRIM(MID(G250,FIND(",",G250)+1,999)),ConditionValueTable!$A:$A,1,0))),"컨디션밸류없음",
  ""),
IF(ISERROR(FIND(",",G250,FIND(",",G250,FIND(",",G250)+1)+1)),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+1,999)),ConditionValueTable!$A:$A,1,0))),"컨디션밸류없음",
  ""),
IF(ISERROR(FIND(",",G250,FIND(",",G250,FIND(",",G250,FIND(",",G250)+1)+1)+1)),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FIND(",",G250,FIND(",",G250,FIND(",",G250)+1)+1)-FIND(",",G250,FIND(",",G250)+1)-1)),ConditionValueTable!$A:$A,1,0)),ISERROR(VLOOKUP(TRIM(MID(G250,FIND(",",G250,FIND(",",G250,FIND(",",G250)+1)+1)+1,999)),ConditionValueTable!$A:$A,1,0))),"컨디션밸류없음",
  ""),
)))))</f>
        <v/>
      </c>
      <c r="N250" s="1">
        <v>1</v>
      </c>
      <c r="O250" s="7">
        <f t="shared" ca="1" si="82"/>
        <v>1</v>
      </c>
      <c r="S250" s="7" t="str">
        <f t="shared" ca="1" si="133"/>
        <v/>
      </c>
    </row>
    <row r="251" spans="1:19" x14ac:dyDescent="0.3">
      <c r="A251" s="1" t="str">
        <f t="shared" si="114"/>
        <v>LP_BounceWallQuad_02</v>
      </c>
      <c r="B251" s="1" t="s">
        <v>177</v>
      </c>
      <c r="C251" s="1" t="str">
        <f>IF(ISERROR(VLOOKUP(B251,AffectorValueTable!$A:$A,1,0)),"어펙터밸류없음","")</f>
        <v/>
      </c>
      <c r="D251" s="1">
        <v>2</v>
      </c>
      <c r="E251" s="1" t="str">
        <f>VLOOKUP($B251,AffectorValueTable!$1:$1048576,MATCH(AffectorValueTable!$B$1,AffectorValueTable!$1:$1,0),0)</f>
        <v>BounceWallQuadHitObject</v>
      </c>
      <c r="H251" s="1" t="str">
        <f>IF(ISBLANK(G251),"",
IF(ISERROR(FIND(",",G251)),
  IF(ISERROR(VLOOKUP(G251,ConditionValueTable!$A:$A,1,0)),"컨디션밸류없음",
  ""),
IF(ISERROR(FIND(",",G251,FIND(",",G251)+1)),
  IF(OR(ISERROR(VLOOKUP(LEFT(G251,FIND(",",G251)-1),ConditionValueTable!$A:$A,1,0)),ISERROR(VLOOKUP(TRIM(MID(G251,FIND(",",G251)+1,999)),ConditionValueTable!$A:$A,1,0))),"컨디션밸류없음",
  ""),
IF(ISERROR(FIND(",",G251,FIND(",",G251,FIND(",",G251)+1)+1)),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+1,999)),ConditionValueTable!$A:$A,1,0))),"컨디션밸류없음",
  ""),
IF(ISERROR(FIND(",",G251,FIND(",",G251,FIND(",",G251,FIND(",",G251)+1)+1)+1)),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FIND(",",G251,FIND(",",G251,FIND(",",G251)+1)+1)-FIND(",",G251,FIND(",",G251)+1)-1)),ConditionValueTable!$A:$A,1,0)),ISERROR(VLOOKUP(TRIM(MID(G251,FIND(",",G251,FIND(",",G251,FIND(",",G251)+1)+1)+1,999)),ConditionValueTable!$A:$A,1,0))),"컨디션밸류없음",
  ""),
)))))</f>
        <v/>
      </c>
      <c r="N251" s="1">
        <v>2</v>
      </c>
      <c r="O251" s="7">
        <f t="shared" ca="1" si="82"/>
        <v>2</v>
      </c>
      <c r="S251" s="7" t="str">
        <f t="shared" ca="1" si="133"/>
        <v/>
      </c>
    </row>
    <row r="252" spans="1:19" x14ac:dyDescent="0.3">
      <c r="A252" s="1" t="str">
        <f t="shared" si="114"/>
        <v>LP_Parallel_01</v>
      </c>
      <c r="B252" s="1" t="s">
        <v>178</v>
      </c>
      <c r="C252" s="1" t="str">
        <f>IF(ISERROR(VLOOKUP(B252,AffectorValueTable!$A:$A,1,0)),"어펙터밸류없음","")</f>
        <v/>
      </c>
      <c r="D252" s="1">
        <v>1</v>
      </c>
      <c r="E252" s="1" t="str">
        <f>VLOOKUP($B252,AffectorValueTable!$1:$1048576,MATCH(AffectorValueTable!$B$1,AffectorValueTable!$1:$1,0),0)</f>
        <v>ParallelHitObject</v>
      </c>
      <c r="H252" s="1" t="str">
        <f>IF(ISBLANK(G252),"",
IF(ISERROR(FIND(",",G252)),
  IF(ISERROR(VLOOKUP(G252,ConditionValueTable!$A:$A,1,0)),"컨디션밸류없음",
  ""),
IF(ISERROR(FIND(",",G252,FIND(",",G252)+1)),
  IF(OR(ISERROR(VLOOKUP(LEFT(G252,FIND(",",G252)-1),ConditionValueTable!$A:$A,1,0)),ISERROR(VLOOKUP(TRIM(MID(G252,FIND(",",G252)+1,999)),ConditionValueTable!$A:$A,1,0))),"컨디션밸류없음",
  ""),
IF(ISERROR(FIND(",",G252,FIND(",",G252,FIND(",",G252)+1)+1)),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+1,999)),ConditionValueTable!$A:$A,1,0))),"컨디션밸류없음",
  ""),
IF(ISERROR(FIND(",",G252,FIND(",",G252,FIND(",",G252,FIND(",",G252)+1)+1)+1)),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FIND(",",G252,FIND(",",G252,FIND(",",G252)+1)+1)-FIND(",",G252,FIND(",",G252)+1)-1)),ConditionValueTable!$A:$A,1,0)),ISERROR(VLOOKUP(TRIM(MID(G252,FIND(",",G252,FIND(",",G252,FIND(",",G252)+1)+1)+1,999)),ConditionValueTable!$A:$A,1,0))),"컨디션밸류없음",
  ""),
)))))</f>
        <v/>
      </c>
      <c r="J252" s="1">
        <v>0.6</v>
      </c>
      <c r="N252" s="1">
        <v>2</v>
      </c>
      <c r="O252" s="7">
        <f t="shared" ca="1" si="82"/>
        <v>2</v>
      </c>
      <c r="S252" s="7" t="str">
        <f t="shared" ca="1" si="83"/>
        <v/>
      </c>
    </row>
    <row r="253" spans="1:19" x14ac:dyDescent="0.3">
      <c r="A253" s="1" t="str">
        <f t="shared" si="114"/>
        <v>LP_Parallel_02</v>
      </c>
      <c r="B253" s="1" t="s">
        <v>178</v>
      </c>
      <c r="C253" s="1" t="str">
        <f>IF(ISERROR(VLOOKUP(B253,AffectorValueTable!$A:$A,1,0)),"어펙터밸류없음","")</f>
        <v/>
      </c>
      <c r="D253" s="1">
        <v>2</v>
      </c>
      <c r="E253" s="1" t="str">
        <f>VLOOKUP($B253,AffectorValueTable!$1:$1048576,MATCH(AffectorValueTable!$B$1,AffectorValueTable!$1:$1,0),0)</f>
        <v>ParallelHitObject</v>
      </c>
      <c r="H253" s="1" t="str">
        <f>IF(ISBLANK(G253),"",
IF(ISERROR(FIND(",",G253)),
  IF(ISERROR(VLOOKUP(G253,ConditionValueTable!$A:$A,1,0)),"컨디션밸류없음",
  ""),
IF(ISERROR(FIND(",",G253,FIND(",",G253)+1)),
  IF(OR(ISERROR(VLOOKUP(LEFT(G253,FIND(",",G253)-1),ConditionValueTable!$A:$A,1,0)),ISERROR(VLOOKUP(TRIM(MID(G253,FIND(",",G253)+1,999)),ConditionValueTable!$A:$A,1,0))),"컨디션밸류없음",
  ""),
IF(ISERROR(FIND(",",G253,FIND(",",G253,FIND(",",G253)+1)+1)),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+1,999)),ConditionValueTable!$A:$A,1,0))),"컨디션밸류없음",
  ""),
IF(ISERROR(FIND(",",G253,FIND(",",G253,FIND(",",G253,FIND(",",G253)+1)+1)+1)),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FIND(",",G253,FIND(",",G253,FIND(",",G253)+1)+1)-FIND(",",G253,FIND(",",G253)+1)-1)),ConditionValueTable!$A:$A,1,0)),ISERROR(VLOOKUP(TRIM(MID(G253,FIND(",",G253,FIND(",",G253,FIND(",",G253)+1)+1)+1,999)),ConditionValueTable!$A:$A,1,0))),"컨디션밸류없음",
  ""),
)))))</f>
        <v/>
      </c>
      <c r="J253" s="1">
        <v>0.6</v>
      </c>
      <c r="N253" s="1">
        <v>3</v>
      </c>
      <c r="O253" s="7">
        <f t="shared" ca="1" si="82"/>
        <v>3</v>
      </c>
      <c r="S253" s="7" t="str">
        <f t="shared" ca="1" si="83"/>
        <v/>
      </c>
    </row>
    <row r="254" spans="1:19" x14ac:dyDescent="0.3">
      <c r="A254" s="1" t="str">
        <f t="shared" si="114"/>
        <v>LP_DiagonalNwayGenerator_01</v>
      </c>
      <c r="B254" s="1" t="s">
        <v>179</v>
      </c>
      <c r="C254" s="1" t="str">
        <f>IF(ISERROR(VLOOKUP(B254,AffectorValueTable!$A:$A,1,0)),"어펙터밸류없음","")</f>
        <v/>
      </c>
      <c r="D254" s="1">
        <v>1</v>
      </c>
      <c r="E254" s="1" t="str">
        <f>VLOOKUP($B254,AffectorValueTable!$1:$1048576,MATCH(AffectorValueTable!$B$1,AffectorValueTable!$1:$1,0),0)</f>
        <v>DiagonalNwayGenerator</v>
      </c>
      <c r="H254" s="1" t="str">
        <f>IF(ISBLANK(G254),"",
IF(ISERROR(FIND(",",G254)),
  IF(ISERROR(VLOOKUP(G254,ConditionValueTable!$A:$A,1,0)),"컨디션밸류없음",
  ""),
IF(ISERROR(FIND(",",G254,FIND(",",G254)+1)),
  IF(OR(ISERROR(VLOOKUP(LEFT(G254,FIND(",",G254)-1),ConditionValueTable!$A:$A,1,0)),ISERROR(VLOOKUP(TRIM(MID(G254,FIND(",",G254)+1,999)),ConditionValueTable!$A:$A,1,0))),"컨디션밸류없음",
  ""),
IF(ISERROR(FIND(",",G254,FIND(",",G254,FIND(",",G254)+1)+1)),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+1,999)),ConditionValueTable!$A:$A,1,0))),"컨디션밸류없음",
  ""),
IF(ISERROR(FIND(",",G254,FIND(",",G254,FIND(",",G254,FIND(",",G254)+1)+1)+1)),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FIND(",",G254,FIND(",",G254,FIND(",",G254)+1)+1)-FIND(",",G254,FIND(",",G254)+1)-1)),ConditionValueTable!$A:$A,1,0)),ISERROR(VLOOKUP(TRIM(MID(G254,FIND(",",G254,FIND(",",G254,FIND(",",G254)+1)+1)+1,999)),ConditionValueTable!$A:$A,1,0))),"컨디션밸류없음",
  ""),
)))))</f>
        <v/>
      </c>
      <c r="N254" s="1">
        <v>1</v>
      </c>
      <c r="O254" s="7">
        <f t="shared" ca="1" si="82"/>
        <v>1</v>
      </c>
      <c r="S254" s="7" t="str">
        <f t="shared" ca="1" si="83"/>
        <v/>
      </c>
    </row>
    <row r="255" spans="1:19" x14ac:dyDescent="0.3">
      <c r="A255" s="1" t="str">
        <f t="shared" si="114"/>
        <v>LP_DiagonalNwayGenerator_02</v>
      </c>
      <c r="B255" s="1" t="s">
        <v>179</v>
      </c>
      <c r="C255" s="1" t="str">
        <f>IF(ISERROR(VLOOKUP(B255,AffectorValueTable!$A:$A,1,0)),"어펙터밸류없음","")</f>
        <v/>
      </c>
      <c r="D255" s="1">
        <v>2</v>
      </c>
      <c r="E255" s="1" t="str">
        <f>VLOOKUP($B255,AffectorValueTable!$1:$1048576,MATCH(AffectorValueTable!$B$1,AffectorValueTable!$1:$1,0),0)</f>
        <v>DiagonalNwayGenerator</v>
      </c>
      <c r="H255" s="1" t="str">
        <f>IF(ISBLANK(G255),"",
IF(ISERROR(FIND(",",G255)),
  IF(ISERROR(VLOOKUP(G255,ConditionValueTable!$A:$A,1,0)),"컨디션밸류없음",
  ""),
IF(ISERROR(FIND(",",G255,FIND(",",G255)+1)),
  IF(OR(ISERROR(VLOOKUP(LEFT(G255,FIND(",",G255)-1),ConditionValueTable!$A:$A,1,0)),ISERROR(VLOOKUP(TRIM(MID(G255,FIND(",",G255)+1,999)),ConditionValueTable!$A:$A,1,0))),"컨디션밸류없음",
  ""),
IF(ISERROR(FIND(",",G255,FIND(",",G255,FIND(",",G255)+1)+1)),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+1,999)),ConditionValueTable!$A:$A,1,0))),"컨디션밸류없음",
  ""),
IF(ISERROR(FIND(",",G255,FIND(",",G255,FIND(",",G255,FIND(",",G255)+1)+1)+1)),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FIND(",",G255,FIND(",",G255,FIND(",",G255)+1)+1)-FIND(",",G255,FIND(",",G255)+1)-1)),ConditionValueTable!$A:$A,1,0)),ISERROR(VLOOKUP(TRIM(MID(G255,FIND(",",G255,FIND(",",G255,FIND(",",G255)+1)+1)+1,999)),ConditionValueTable!$A:$A,1,0))),"컨디션밸류없음",
  ""),
)))))</f>
        <v/>
      </c>
      <c r="N255" s="1">
        <v>2</v>
      </c>
      <c r="O255" s="7">
        <f t="shared" ca="1" si="82"/>
        <v>2</v>
      </c>
      <c r="S255" s="7" t="str">
        <f t="shared" ca="1" si="83"/>
        <v/>
      </c>
    </row>
    <row r="256" spans="1:19" x14ac:dyDescent="0.3">
      <c r="A256" s="1" t="str">
        <f t="shared" si="114"/>
        <v>LP_LeftRightNwayGenerator_01</v>
      </c>
      <c r="B256" s="1" t="s">
        <v>180</v>
      </c>
      <c r="C256" s="1" t="str">
        <f>IF(ISERROR(VLOOKUP(B256,AffectorValueTable!$A:$A,1,0)),"어펙터밸류없음","")</f>
        <v/>
      </c>
      <c r="D256" s="1">
        <v>1</v>
      </c>
      <c r="E256" s="1" t="str">
        <f>VLOOKUP($B256,AffectorValueTable!$1:$1048576,MATCH(AffectorValueTable!$B$1,AffectorValueTable!$1:$1,0),0)</f>
        <v>LeftRightNwayGenerator</v>
      </c>
      <c r="H256" s="1" t="str">
        <f>IF(ISBLANK(G256),"",
IF(ISERROR(FIND(",",G256)),
  IF(ISERROR(VLOOKUP(G256,ConditionValueTable!$A:$A,1,0)),"컨디션밸류없음",
  ""),
IF(ISERROR(FIND(",",G256,FIND(",",G256)+1)),
  IF(OR(ISERROR(VLOOKUP(LEFT(G256,FIND(",",G256)-1),ConditionValueTable!$A:$A,1,0)),ISERROR(VLOOKUP(TRIM(MID(G256,FIND(",",G256)+1,999)),ConditionValueTable!$A:$A,1,0))),"컨디션밸류없음",
  ""),
IF(ISERROR(FIND(",",G256,FIND(",",G256,FIND(",",G256)+1)+1)),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+1,999)),ConditionValueTable!$A:$A,1,0))),"컨디션밸류없음",
  ""),
IF(ISERROR(FIND(",",G256,FIND(",",G256,FIND(",",G256,FIND(",",G256)+1)+1)+1)),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FIND(",",G256,FIND(",",G256,FIND(",",G256)+1)+1)-FIND(",",G256,FIND(",",G256)+1)-1)),ConditionValueTable!$A:$A,1,0)),ISERROR(VLOOKUP(TRIM(MID(G256,FIND(",",G256,FIND(",",G256,FIND(",",G256)+1)+1)+1,999)),ConditionValueTable!$A:$A,1,0))),"컨디션밸류없음",
  ""),
)))))</f>
        <v/>
      </c>
      <c r="N256" s="1">
        <v>1</v>
      </c>
      <c r="O256" s="7">
        <f t="shared" ca="1" si="82"/>
        <v>1</v>
      </c>
      <c r="S256" s="7" t="str">
        <f t="shared" ca="1" si="83"/>
        <v/>
      </c>
    </row>
    <row r="257" spans="1:19" x14ac:dyDescent="0.3">
      <c r="A257" s="1" t="str">
        <f t="shared" si="114"/>
        <v>LP_LeftRightNwayGenerator_02</v>
      </c>
      <c r="B257" s="1" t="s">
        <v>180</v>
      </c>
      <c r="C257" s="1" t="str">
        <f>IF(ISERROR(VLOOKUP(B257,AffectorValueTable!$A:$A,1,0)),"어펙터밸류없음","")</f>
        <v/>
      </c>
      <c r="D257" s="1">
        <v>2</v>
      </c>
      <c r="E257" s="1" t="str">
        <f>VLOOKUP($B257,AffectorValueTable!$1:$1048576,MATCH(AffectorValueTable!$B$1,AffectorValueTable!$1:$1,0),0)</f>
        <v>LeftRightNwayGenerator</v>
      </c>
      <c r="H257" s="1" t="str">
        <f>IF(ISBLANK(G257),"",
IF(ISERROR(FIND(",",G257)),
  IF(ISERROR(VLOOKUP(G257,ConditionValueTable!$A:$A,1,0)),"컨디션밸류없음",
  ""),
IF(ISERROR(FIND(",",G257,FIND(",",G257)+1)),
  IF(OR(ISERROR(VLOOKUP(LEFT(G257,FIND(",",G257)-1),ConditionValueTable!$A:$A,1,0)),ISERROR(VLOOKUP(TRIM(MID(G257,FIND(",",G257)+1,999)),ConditionValueTable!$A:$A,1,0))),"컨디션밸류없음",
  ""),
IF(ISERROR(FIND(",",G257,FIND(",",G257,FIND(",",G257)+1)+1)),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+1,999)),ConditionValueTable!$A:$A,1,0))),"컨디션밸류없음",
  ""),
IF(ISERROR(FIND(",",G257,FIND(",",G257,FIND(",",G257,FIND(",",G257)+1)+1)+1)),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FIND(",",G257,FIND(",",G257,FIND(",",G257)+1)+1)-FIND(",",G257,FIND(",",G257)+1)-1)),ConditionValueTable!$A:$A,1,0)),ISERROR(VLOOKUP(TRIM(MID(G257,FIND(",",G257,FIND(",",G257,FIND(",",G257)+1)+1)+1,999)),ConditionValueTable!$A:$A,1,0))),"컨디션밸류없음",
  ""),
)))))</f>
        <v/>
      </c>
      <c r="N257" s="1">
        <v>2</v>
      </c>
      <c r="O257" s="7">
        <f t="shared" ca="1" si="82"/>
        <v>2</v>
      </c>
      <c r="S257" s="7" t="str">
        <f t="shared" ca="1" si="83"/>
        <v/>
      </c>
    </row>
    <row r="258" spans="1:19" x14ac:dyDescent="0.3">
      <c r="A258" s="1" t="str">
        <f t="shared" si="114"/>
        <v>LP_BackNwayGenerator_01</v>
      </c>
      <c r="B258" s="1" t="s">
        <v>181</v>
      </c>
      <c r="C258" s="1" t="str">
        <f>IF(ISERROR(VLOOKUP(B258,AffectorValueTable!$A:$A,1,0)),"어펙터밸류없음","")</f>
        <v/>
      </c>
      <c r="D258" s="1">
        <v>1</v>
      </c>
      <c r="E258" s="1" t="str">
        <f>VLOOKUP($B258,AffectorValueTable!$1:$1048576,MATCH(AffectorValueTable!$B$1,AffectorValueTable!$1:$1,0),0)</f>
        <v>BackNwayGenerator</v>
      </c>
      <c r="H258" s="1" t="str">
        <f>IF(ISBLANK(G258),"",
IF(ISERROR(FIND(",",G258)),
  IF(ISERROR(VLOOKUP(G258,ConditionValueTable!$A:$A,1,0)),"컨디션밸류없음",
  ""),
IF(ISERROR(FIND(",",G258,FIND(",",G258)+1)),
  IF(OR(ISERROR(VLOOKUP(LEFT(G258,FIND(",",G258)-1),ConditionValueTable!$A:$A,1,0)),ISERROR(VLOOKUP(TRIM(MID(G258,FIND(",",G258)+1,999)),ConditionValueTable!$A:$A,1,0))),"컨디션밸류없음",
  ""),
IF(ISERROR(FIND(",",G258,FIND(",",G258,FIND(",",G258)+1)+1)),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+1,999)),ConditionValueTable!$A:$A,1,0))),"컨디션밸류없음",
  ""),
IF(ISERROR(FIND(",",G258,FIND(",",G258,FIND(",",G258,FIND(",",G258)+1)+1)+1)),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FIND(",",G258,FIND(",",G258,FIND(",",G258)+1)+1)-FIND(",",G258,FIND(",",G258)+1)-1)),ConditionValueTable!$A:$A,1,0)),ISERROR(VLOOKUP(TRIM(MID(G258,FIND(",",G258,FIND(",",G258,FIND(",",G258)+1)+1)+1,999)),ConditionValueTable!$A:$A,1,0))),"컨디션밸류없음",
  ""),
)))))</f>
        <v/>
      </c>
      <c r="N258" s="1">
        <v>1</v>
      </c>
      <c r="O258" s="7">
        <f t="shared" ca="1" si="82"/>
        <v>1</v>
      </c>
      <c r="S258" s="7" t="str">
        <f t="shared" ca="1" si="83"/>
        <v/>
      </c>
    </row>
    <row r="259" spans="1:19" x14ac:dyDescent="0.3">
      <c r="A259" s="1" t="str">
        <f t="shared" si="114"/>
        <v>LP_BackNwayGenerator_02</v>
      </c>
      <c r="B259" s="1" t="s">
        <v>181</v>
      </c>
      <c r="C259" s="1" t="str">
        <f>IF(ISERROR(VLOOKUP(B259,AffectorValueTable!$A:$A,1,0)),"어펙터밸류없음","")</f>
        <v/>
      </c>
      <c r="D259" s="1">
        <v>2</v>
      </c>
      <c r="E259" s="1" t="str">
        <f>VLOOKUP($B259,AffectorValueTable!$1:$1048576,MATCH(AffectorValueTable!$B$1,AffectorValueTable!$1:$1,0),0)</f>
        <v>BackNwayGenerator</v>
      </c>
      <c r="H259" s="1" t="str">
        <f>IF(ISBLANK(G259),"",
IF(ISERROR(FIND(",",G259)),
  IF(ISERROR(VLOOKUP(G259,ConditionValueTable!$A:$A,1,0)),"컨디션밸류없음",
  ""),
IF(ISERROR(FIND(",",G259,FIND(",",G259)+1)),
  IF(OR(ISERROR(VLOOKUP(LEFT(G259,FIND(",",G259)-1),ConditionValueTable!$A:$A,1,0)),ISERROR(VLOOKUP(TRIM(MID(G259,FIND(",",G259)+1,999)),ConditionValueTable!$A:$A,1,0))),"컨디션밸류없음",
  ""),
IF(ISERROR(FIND(",",G259,FIND(",",G259,FIND(",",G259)+1)+1)),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+1,999)),ConditionValueTable!$A:$A,1,0))),"컨디션밸류없음",
  ""),
IF(ISERROR(FIND(",",G259,FIND(",",G259,FIND(",",G259,FIND(",",G259)+1)+1)+1)),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FIND(",",G259,FIND(",",G259,FIND(",",G259)+1)+1)-FIND(",",G259,FIND(",",G259)+1)-1)),ConditionValueTable!$A:$A,1,0)),ISERROR(VLOOKUP(TRIM(MID(G259,FIND(",",G259,FIND(",",G259,FIND(",",G259)+1)+1)+1,999)),ConditionValueTable!$A:$A,1,0))),"컨디션밸류없음",
  ""),
)))))</f>
        <v/>
      </c>
      <c r="N259" s="1">
        <v>2</v>
      </c>
      <c r="O259" s="7">
        <f t="shared" ca="1" si="82"/>
        <v>2</v>
      </c>
      <c r="S259" s="7" t="str">
        <f t="shared" ca="1" si="83"/>
        <v/>
      </c>
    </row>
    <row r="260" spans="1:19" x14ac:dyDescent="0.3">
      <c r="A260" s="1" t="str">
        <f t="shared" si="114"/>
        <v>LP_Repeat_01</v>
      </c>
      <c r="B260" s="1" t="s">
        <v>182</v>
      </c>
      <c r="C260" s="1" t="str">
        <f>IF(ISERROR(VLOOKUP(B260,AffectorValueTable!$A:$A,1,0)),"어펙터밸류없음","")</f>
        <v/>
      </c>
      <c r="D260" s="1">
        <v>1</v>
      </c>
      <c r="E260" s="1" t="str">
        <f>VLOOKUP($B260,AffectorValueTable!$1:$1048576,MATCH(AffectorValueTable!$B$1,AffectorValueTable!$1:$1,0),0)</f>
        <v>RepeatHitObject</v>
      </c>
      <c r="H260" s="1" t="str">
        <f>IF(ISBLANK(G260),"",
IF(ISERROR(FIND(",",G260)),
  IF(ISERROR(VLOOKUP(G260,ConditionValueTable!$A:$A,1,0)),"컨디션밸류없음",
  ""),
IF(ISERROR(FIND(",",G260,FIND(",",G260)+1)),
  IF(OR(ISERROR(VLOOKUP(LEFT(G260,FIND(",",G260)-1),ConditionValueTable!$A:$A,1,0)),ISERROR(VLOOKUP(TRIM(MID(G260,FIND(",",G260)+1,999)),ConditionValueTable!$A:$A,1,0))),"컨디션밸류없음",
  ""),
IF(ISERROR(FIND(",",G260,FIND(",",G260,FIND(",",G260)+1)+1)),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+1,999)),ConditionValueTable!$A:$A,1,0))),"컨디션밸류없음",
  ""),
IF(ISERROR(FIND(",",G260,FIND(",",G260,FIND(",",G260,FIND(",",G260)+1)+1)+1)),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FIND(",",G260,FIND(",",G260,FIND(",",G260)+1)+1)-FIND(",",G260,FIND(",",G260)+1)-1)),ConditionValueTable!$A:$A,1,0)),ISERROR(VLOOKUP(TRIM(MID(G260,FIND(",",G260,FIND(",",G260,FIND(",",G260)+1)+1)+1,999)),ConditionValueTable!$A:$A,1,0))),"컨디션밸류없음",
  ""),
)))))</f>
        <v/>
      </c>
      <c r="J260" s="1">
        <v>0.5</v>
      </c>
      <c r="N260" s="1">
        <v>1</v>
      </c>
      <c r="O260" s="7">
        <f t="shared" ca="1" si="82"/>
        <v>1</v>
      </c>
      <c r="S260" s="7" t="str">
        <f t="shared" ca="1" si="83"/>
        <v/>
      </c>
    </row>
    <row r="261" spans="1:19" x14ac:dyDescent="0.3">
      <c r="A261" s="1" t="str">
        <f t="shared" si="114"/>
        <v>LP_Repeat_02</v>
      </c>
      <c r="B261" s="1" t="s">
        <v>182</v>
      </c>
      <c r="C261" s="1" t="str">
        <f>IF(ISERROR(VLOOKUP(B261,AffectorValueTable!$A:$A,1,0)),"어펙터밸류없음","")</f>
        <v/>
      </c>
      <c r="D261" s="1">
        <v>2</v>
      </c>
      <c r="E261" s="1" t="str">
        <f>VLOOKUP($B261,AffectorValueTable!$1:$1048576,MATCH(AffectorValueTable!$B$1,AffectorValueTable!$1:$1,0),0)</f>
        <v>RepeatHitObject</v>
      </c>
      <c r="H261" s="1" t="str">
        <f>IF(ISBLANK(G261),"",
IF(ISERROR(FIND(",",G261)),
  IF(ISERROR(VLOOKUP(G261,ConditionValueTable!$A:$A,1,0)),"컨디션밸류없음",
  ""),
IF(ISERROR(FIND(",",G261,FIND(",",G261)+1)),
  IF(OR(ISERROR(VLOOKUP(LEFT(G261,FIND(",",G261)-1),ConditionValueTable!$A:$A,1,0)),ISERROR(VLOOKUP(TRIM(MID(G261,FIND(",",G261)+1,999)),ConditionValueTable!$A:$A,1,0))),"컨디션밸류없음",
  ""),
IF(ISERROR(FIND(",",G261,FIND(",",G261,FIND(",",G261)+1)+1)),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+1,999)),ConditionValueTable!$A:$A,1,0))),"컨디션밸류없음",
  ""),
IF(ISERROR(FIND(",",G261,FIND(",",G261,FIND(",",G261,FIND(",",G261)+1)+1)+1)),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FIND(",",G261,FIND(",",G261,FIND(",",G261)+1)+1)-FIND(",",G261,FIND(",",G261)+1)-1)),ConditionValueTable!$A:$A,1,0)),ISERROR(VLOOKUP(TRIM(MID(G261,FIND(",",G261,FIND(",",G261,FIND(",",G261)+1)+1)+1,999)),ConditionValueTable!$A:$A,1,0))),"컨디션밸류없음",
  ""),
)))))</f>
        <v/>
      </c>
      <c r="J261" s="1">
        <v>0.5</v>
      </c>
      <c r="N261" s="1">
        <v>2</v>
      </c>
      <c r="O261" s="7">
        <f t="shared" ca="1" si="82"/>
        <v>2</v>
      </c>
      <c r="S261" s="7" t="str">
        <f t="shared" ca="1" si="83"/>
        <v/>
      </c>
    </row>
    <row r="262" spans="1:19" x14ac:dyDescent="0.3">
      <c r="A262" s="1" t="str">
        <f t="shared" si="114"/>
        <v>LP_HealOnKill_01</v>
      </c>
      <c r="B262" s="1" t="s">
        <v>271</v>
      </c>
      <c r="C262" s="1" t="str">
        <f>IF(ISERROR(VLOOKUP(B262,AffectorValueTable!$A:$A,1,0)),"어펙터밸류없음","")</f>
        <v/>
      </c>
      <c r="D262" s="1">
        <v>1</v>
      </c>
      <c r="E262" s="1" t="str">
        <f>VLOOKUP($B262,AffectorValueTable!$1:$1048576,MATCH(AffectorValueTable!$B$1,AffectorValueTable!$1:$1,0),0)</f>
        <v>Vampire</v>
      </c>
      <c r="H262" s="1" t="str">
        <f>IF(ISBLANK(G262),"",
IF(ISERROR(FIND(",",G262)),
  IF(ISERROR(VLOOKUP(G262,ConditionValueTable!$A:$A,1,0)),"컨디션밸류없음",
  ""),
IF(ISERROR(FIND(",",G262,FIND(",",G262)+1)),
  IF(OR(ISERROR(VLOOKUP(LEFT(G262,FIND(",",G262)-1),ConditionValueTable!$A:$A,1,0)),ISERROR(VLOOKUP(TRIM(MID(G262,FIND(",",G262)+1,999)),ConditionValueTable!$A:$A,1,0))),"컨디션밸류없음",
  ""),
IF(ISERROR(FIND(",",G262,FIND(",",G262,FIND(",",G262)+1)+1)),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+1,999)),ConditionValueTable!$A:$A,1,0))),"컨디션밸류없음",
  ""),
IF(ISERROR(FIND(",",G262,FIND(",",G262,FIND(",",G262,FIND(",",G262)+1)+1)+1)),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FIND(",",G262,FIND(",",G262,FIND(",",G262)+1)+1)-FIND(",",G262,FIND(",",G262)+1)-1)),ConditionValueTable!$A:$A,1,0)),ISERROR(VLOOKUP(TRIM(MID(G262,FIND(",",G262,FIND(",",G262,FIND(",",G262)+1)+1)+1,999)),ConditionValueTable!$A:$A,1,0))),"컨디션밸류없음",
  ""),
)))))</f>
        <v/>
      </c>
      <c r="I262" s="1">
        <v>-1</v>
      </c>
      <c r="K262" s="1">
        <f t="shared" ref="K262:K275" si="134">J68</f>
        <v>0.15</v>
      </c>
      <c r="O262" s="7" t="str">
        <f t="shared" ref="O262" ca="1" si="135">IF(NOT(ISBLANK(N262)),N262,
IF(ISBLANK(M262),"",
VLOOKUP(M262,OFFSET(INDIRECT("$A:$B"),0,MATCH(M$1&amp;"_Verify",INDIRECT("$1:$1"),0)-1),2,0)
))</f>
        <v/>
      </c>
      <c r="S262" s="7" t="str">
        <f t="shared" ca="1" si="83"/>
        <v/>
      </c>
    </row>
    <row r="263" spans="1:19" x14ac:dyDescent="0.3">
      <c r="A263" s="1" t="str">
        <f t="shared" si="114"/>
        <v>LP_HealOnKill_02</v>
      </c>
      <c r="B263" s="1" t="s">
        <v>271</v>
      </c>
      <c r="C263" s="1" t="str">
        <f>IF(ISERROR(VLOOKUP(B263,AffectorValueTable!$A:$A,1,0)),"어펙터밸류없음","")</f>
        <v/>
      </c>
      <c r="D263" s="1">
        <v>2</v>
      </c>
      <c r="E263" s="1" t="str">
        <f>VLOOKUP($B263,AffectorValueTable!$1:$1048576,MATCH(AffectorValueTable!$B$1,AffectorValueTable!$1:$1,0),0)</f>
        <v>Vampire</v>
      </c>
      <c r="H263" s="1" t="str">
        <f>IF(ISBLANK(G263),"",
IF(ISERROR(FIND(",",G263)),
  IF(ISERROR(VLOOKUP(G263,ConditionValueTable!$A:$A,1,0)),"컨디션밸류없음",
  ""),
IF(ISERROR(FIND(",",G263,FIND(",",G263)+1)),
  IF(OR(ISERROR(VLOOKUP(LEFT(G263,FIND(",",G263)-1),ConditionValueTable!$A:$A,1,0)),ISERROR(VLOOKUP(TRIM(MID(G263,FIND(",",G263)+1,999)),ConditionValueTable!$A:$A,1,0))),"컨디션밸류없음",
  ""),
IF(ISERROR(FIND(",",G263,FIND(",",G263,FIND(",",G263)+1)+1)),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+1,999)),ConditionValueTable!$A:$A,1,0))),"컨디션밸류없음",
  ""),
IF(ISERROR(FIND(",",G263,FIND(",",G263,FIND(",",G263,FIND(",",G263)+1)+1)+1)),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FIND(",",G263,FIND(",",G263,FIND(",",G263)+1)+1)-FIND(",",G263,FIND(",",G263)+1)-1)),ConditionValueTable!$A:$A,1,0)),ISERROR(VLOOKUP(TRIM(MID(G263,FIND(",",G263,FIND(",",G263,FIND(",",G263)+1)+1)+1,999)),ConditionValueTable!$A:$A,1,0))),"컨디션밸류없음",
  ""),
)))))</f>
        <v/>
      </c>
      <c r="I263" s="1">
        <v>-1</v>
      </c>
      <c r="K263" s="1">
        <f t="shared" si="134"/>
        <v>0.315</v>
      </c>
      <c r="O263" s="7" t="str">
        <f t="shared" ca="1" si="82"/>
        <v/>
      </c>
      <c r="S263" s="7" t="str">
        <f t="shared" ca="1" si="83"/>
        <v/>
      </c>
    </row>
    <row r="264" spans="1:19" x14ac:dyDescent="0.3">
      <c r="A264" s="1" t="str">
        <f t="shared" ref="A264:A266" si="136">B264&amp;"_"&amp;TEXT(D264,"00")</f>
        <v>LP_HealOnKill_03</v>
      </c>
      <c r="B264" s="1" t="s">
        <v>271</v>
      </c>
      <c r="C264" s="1" t="str">
        <f>IF(ISERROR(VLOOKUP(B264,AffectorValueTable!$A:$A,1,0)),"어펙터밸류없음","")</f>
        <v/>
      </c>
      <c r="D264" s="1">
        <v>3</v>
      </c>
      <c r="E264" s="1" t="str">
        <f>VLOOKUP($B264,AffectorValueTable!$1:$1048576,MATCH(AffectorValueTable!$B$1,AffectorValueTable!$1:$1,0),0)</f>
        <v>Vampire</v>
      </c>
      <c r="H264" s="1" t="str">
        <f>IF(ISBLANK(G264),"",
IF(ISERROR(FIND(",",G264)),
  IF(ISERROR(VLOOKUP(G264,ConditionValueTable!$A:$A,1,0)),"컨디션밸류없음",
  ""),
IF(ISERROR(FIND(",",G264,FIND(",",G264)+1)),
  IF(OR(ISERROR(VLOOKUP(LEFT(G264,FIND(",",G264)-1),ConditionValueTable!$A:$A,1,0)),ISERROR(VLOOKUP(TRIM(MID(G264,FIND(",",G264)+1,999)),ConditionValueTable!$A:$A,1,0))),"컨디션밸류없음",
  ""),
IF(ISERROR(FIND(",",G264,FIND(",",G264,FIND(",",G264)+1)+1)),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+1,999)),ConditionValueTable!$A:$A,1,0))),"컨디션밸류없음",
  ""),
IF(ISERROR(FIND(",",G264,FIND(",",G264,FIND(",",G264,FIND(",",G264)+1)+1)+1)),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FIND(",",G264,FIND(",",G264,FIND(",",G264)+1)+1)-FIND(",",G264,FIND(",",G264)+1)-1)),ConditionValueTable!$A:$A,1,0)),ISERROR(VLOOKUP(TRIM(MID(G264,FIND(",",G264,FIND(",",G264,FIND(",",G264)+1)+1)+1,999)),ConditionValueTable!$A:$A,1,0))),"컨디션밸류없음",
  ""),
)))))</f>
        <v/>
      </c>
      <c r="I264" s="1">
        <v>-1</v>
      </c>
      <c r="K264" s="1">
        <f t="shared" si="134"/>
        <v>0.49500000000000005</v>
      </c>
      <c r="O264" s="7" t="str">
        <f t="shared" ref="O264:O266" ca="1" si="137">IF(NOT(ISBLANK(N264)),N264,
IF(ISBLANK(M264),"",
VLOOKUP(M264,OFFSET(INDIRECT("$A:$B"),0,MATCH(M$1&amp;"_Verify",INDIRECT("$1:$1"),0)-1),2,0)
))</f>
        <v/>
      </c>
      <c r="S264" s="7" t="str">
        <f t="shared" ref="S264:S266" ca="1" si="138">IF(NOT(ISBLANK(R264)),R264,
IF(ISBLANK(Q264),"",
VLOOKUP(Q264,OFFSET(INDIRECT("$A:$B"),0,MATCH(Q$1&amp;"_Verify",INDIRECT("$1:$1"),0)-1),2,0)
))</f>
        <v/>
      </c>
    </row>
    <row r="265" spans="1:19" x14ac:dyDescent="0.3">
      <c r="A265" s="1" t="str">
        <f t="shared" si="136"/>
        <v>LP_HealOnKill_04</v>
      </c>
      <c r="B265" s="1" t="s">
        <v>271</v>
      </c>
      <c r="C265" s="1" t="str">
        <f>IF(ISERROR(VLOOKUP(B265,AffectorValueTable!$A:$A,1,0)),"어펙터밸류없음","")</f>
        <v/>
      </c>
      <c r="D265" s="1">
        <v>4</v>
      </c>
      <c r="E265" s="1" t="str">
        <f>VLOOKUP($B265,AffectorValueTable!$1:$1048576,MATCH(AffectorValueTable!$B$1,AffectorValueTable!$1:$1,0),0)</f>
        <v>Vampire</v>
      </c>
      <c r="H265" s="1" t="str">
        <f>IF(ISBLANK(G265),"",
IF(ISERROR(FIND(",",G265)),
  IF(ISERROR(VLOOKUP(G265,ConditionValueTable!$A:$A,1,0)),"컨디션밸류없음",
  ""),
IF(ISERROR(FIND(",",G265,FIND(",",G265)+1)),
  IF(OR(ISERROR(VLOOKUP(LEFT(G265,FIND(",",G265)-1),ConditionValueTable!$A:$A,1,0)),ISERROR(VLOOKUP(TRIM(MID(G265,FIND(",",G265)+1,999)),ConditionValueTable!$A:$A,1,0))),"컨디션밸류없음",
  ""),
IF(ISERROR(FIND(",",G265,FIND(",",G265,FIND(",",G265)+1)+1)),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+1,999)),ConditionValueTable!$A:$A,1,0))),"컨디션밸류없음",
  ""),
IF(ISERROR(FIND(",",G265,FIND(",",G265,FIND(",",G265,FIND(",",G265)+1)+1)+1)),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FIND(",",G265,FIND(",",G265,FIND(",",G265)+1)+1)-FIND(",",G265,FIND(",",G265)+1)-1)),ConditionValueTable!$A:$A,1,0)),ISERROR(VLOOKUP(TRIM(MID(G265,FIND(",",G265,FIND(",",G265,FIND(",",G265)+1)+1)+1,999)),ConditionValueTable!$A:$A,1,0))),"컨디션밸류없음",
  ""),
)))))</f>
        <v/>
      </c>
      <c r="I265" s="1">
        <v>-1</v>
      </c>
      <c r="K265" s="1">
        <f t="shared" si="134"/>
        <v>0.69</v>
      </c>
      <c r="O265" s="7" t="str">
        <f t="shared" ca="1" si="137"/>
        <v/>
      </c>
      <c r="S265" s="7" t="str">
        <f t="shared" ca="1" si="138"/>
        <v/>
      </c>
    </row>
    <row r="266" spans="1:19" x14ac:dyDescent="0.3">
      <c r="A266" s="1" t="str">
        <f t="shared" si="136"/>
        <v>LP_HealOnKill_05</v>
      </c>
      <c r="B266" s="1" t="s">
        <v>271</v>
      </c>
      <c r="C266" s="1" t="str">
        <f>IF(ISERROR(VLOOKUP(B266,AffectorValueTable!$A:$A,1,0)),"어펙터밸류없음","")</f>
        <v/>
      </c>
      <c r="D266" s="1">
        <v>5</v>
      </c>
      <c r="E266" s="1" t="str">
        <f>VLOOKUP($B266,AffectorValueTable!$1:$1048576,MATCH(AffectorValueTable!$B$1,AffectorValueTable!$1:$1,0),0)</f>
        <v>Vampire</v>
      </c>
      <c r="H266" s="1" t="str">
        <f>IF(ISBLANK(G266),"",
IF(ISERROR(FIND(",",G266)),
  IF(ISERROR(VLOOKUP(G266,ConditionValueTable!$A:$A,1,0)),"컨디션밸류없음",
  ""),
IF(ISERROR(FIND(",",G266,FIND(",",G266)+1)),
  IF(OR(ISERROR(VLOOKUP(LEFT(G266,FIND(",",G266)-1),ConditionValueTable!$A:$A,1,0)),ISERROR(VLOOKUP(TRIM(MID(G266,FIND(",",G266)+1,999)),ConditionValueTable!$A:$A,1,0))),"컨디션밸류없음",
  ""),
IF(ISERROR(FIND(",",G266,FIND(",",G266,FIND(",",G266)+1)+1)),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+1,999)),ConditionValueTable!$A:$A,1,0))),"컨디션밸류없음",
  ""),
IF(ISERROR(FIND(",",G266,FIND(",",G266,FIND(",",G266,FIND(",",G266)+1)+1)+1)),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FIND(",",G266,FIND(",",G266,FIND(",",G266)+1)+1)-FIND(",",G266,FIND(",",G266)+1)-1)),ConditionValueTable!$A:$A,1,0)),ISERROR(VLOOKUP(TRIM(MID(G266,FIND(",",G266,FIND(",",G266,FIND(",",G266)+1)+1)+1,999)),ConditionValueTable!$A:$A,1,0))),"컨디션밸류없음",
  ""),
)))))</f>
        <v/>
      </c>
      <c r="I266" s="1">
        <v>-1</v>
      </c>
      <c r="K266" s="1">
        <f t="shared" si="134"/>
        <v>0.89999999999999991</v>
      </c>
      <c r="O266" s="7" t="str">
        <f t="shared" ca="1" si="137"/>
        <v/>
      </c>
      <c r="S266" s="7" t="str">
        <f t="shared" ca="1" si="138"/>
        <v/>
      </c>
    </row>
    <row r="267" spans="1:19" x14ac:dyDescent="0.3">
      <c r="A267" s="1" t="str">
        <f t="shared" ref="A267:A270" si="139">B267&amp;"_"&amp;TEXT(D267,"00")</f>
        <v>LP_HealOnKill_06</v>
      </c>
      <c r="B267" s="1" t="s">
        <v>271</v>
      </c>
      <c r="C267" s="1" t="str">
        <f>IF(ISERROR(VLOOKUP(B267,AffectorValueTable!$A:$A,1,0)),"어펙터밸류없음","")</f>
        <v/>
      </c>
      <c r="D267" s="1">
        <v>6</v>
      </c>
      <c r="E267" s="1" t="str">
        <f>VLOOKUP($B267,AffectorValueTable!$1:$1048576,MATCH(AffectorValueTable!$B$1,AffectorValueTable!$1:$1,0),0)</f>
        <v>Vampire</v>
      </c>
      <c r="H267" s="1" t="str">
        <f>IF(ISBLANK(G267),"",
IF(ISERROR(FIND(",",G267)),
  IF(ISERROR(VLOOKUP(G267,ConditionValueTable!$A:$A,1,0)),"컨디션밸류없음",
  ""),
IF(ISERROR(FIND(",",G267,FIND(",",G267)+1)),
  IF(OR(ISERROR(VLOOKUP(LEFT(G267,FIND(",",G267)-1),ConditionValueTable!$A:$A,1,0)),ISERROR(VLOOKUP(TRIM(MID(G267,FIND(",",G267)+1,999)),ConditionValueTable!$A:$A,1,0))),"컨디션밸류없음",
  ""),
IF(ISERROR(FIND(",",G267,FIND(",",G267,FIND(",",G267)+1)+1)),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+1,999)),ConditionValueTable!$A:$A,1,0))),"컨디션밸류없음",
  ""),
IF(ISERROR(FIND(",",G267,FIND(",",G267,FIND(",",G267,FIND(",",G267)+1)+1)+1)),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FIND(",",G267,FIND(",",G267,FIND(",",G267)+1)+1)-FIND(",",G267,FIND(",",G267)+1)-1)),ConditionValueTable!$A:$A,1,0)),ISERROR(VLOOKUP(TRIM(MID(G267,FIND(",",G267,FIND(",",G267,FIND(",",G267)+1)+1)+1,999)),ConditionValueTable!$A:$A,1,0))),"컨디션밸류없음",
  ""),
)))))</f>
        <v/>
      </c>
      <c r="I267" s="1">
        <v>-1</v>
      </c>
      <c r="K267" s="1">
        <f t="shared" si="134"/>
        <v>1.125</v>
      </c>
      <c r="O267" s="7" t="str">
        <f t="shared" ref="O267:O270" ca="1" si="140">IF(NOT(ISBLANK(N267)),N267,
IF(ISBLANK(M267),"",
VLOOKUP(M267,OFFSET(INDIRECT("$A:$B"),0,MATCH(M$1&amp;"_Verify",INDIRECT("$1:$1"),0)-1),2,0)
))</f>
        <v/>
      </c>
      <c r="S267" s="7" t="str">
        <f t="shared" ref="S267:S270" ca="1" si="141">IF(NOT(ISBLANK(R267)),R267,
IF(ISBLANK(Q267),"",
VLOOKUP(Q267,OFFSET(INDIRECT("$A:$B"),0,MATCH(Q$1&amp;"_Verify",INDIRECT("$1:$1"),0)-1),2,0)
))</f>
        <v/>
      </c>
    </row>
    <row r="268" spans="1:19" x14ac:dyDescent="0.3">
      <c r="A268" s="1" t="str">
        <f t="shared" si="139"/>
        <v>LP_HealOnKill_07</v>
      </c>
      <c r="B268" s="1" t="s">
        <v>271</v>
      </c>
      <c r="C268" s="1" t="str">
        <f>IF(ISERROR(VLOOKUP(B268,AffectorValueTable!$A:$A,1,0)),"어펙터밸류없음","")</f>
        <v/>
      </c>
      <c r="D268" s="1">
        <v>7</v>
      </c>
      <c r="E268" s="1" t="str">
        <f>VLOOKUP($B268,AffectorValueTable!$1:$1048576,MATCH(AffectorValueTable!$B$1,AffectorValueTable!$1:$1,0),0)</f>
        <v>Vampire</v>
      </c>
      <c r="H268" s="1" t="str">
        <f>IF(ISBLANK(G268),"",
IF(ISERROR(FIND(",",G268)),
  IF(ISERROR(VLOOKUP(G268,ConditionValueTable!$A:$A,1,0)),"컨디션밸류없음",
  ""),
IF(ISERROR(FIND(",",G268,FIND(",",G268)+1)),
  IF(OR(ISERROR(VLOOKUP(LEFT(G268,FIND(",",G268)-1),ConditionValueTable!$A:$A,1,0)),ISERROR(VLOOKUP(TRIM(MID(G268,FIND(",",G268)+1,999)),ConditionValueTable!$A:$A,1,0))),"컨디션밸류없음",
  ""),
IF(ISERROR(FIND(",",G268,FIND(",",G268,FIND(",",G268)+1)+1)),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+1,999)),ConditionValueTable!$A:$A,1,0))),"컨디션밸류없음",
  ""),
IF(ISERROR(FIND(",",G268,FIND(",",G268,FIND(",",G268,FIND(",",G268)+1)+1)+1)),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FIND(",",G268,FIND(",",G268,FIND(",",G268)+1)+1)-FIND(",",G268,FIND(",",G268)+1)-1)),ConditionValueTable!$A:$A,1,0)),ISERROR(VLOOKUP(TRIM(MID(G268,FIND(",",G268,FIND(",",G268,FIND(",",G268)+1)+1)+1,999)),ConditionValueTable!$A:$A,1,0))),"컨디션밸류없음",
  ""),
)))))</f>
        <v/>
      </c>
      <c r="I268" s="1">
        <v>-1</v>
      </c>
      <c r="K268" s="1">
        <f t="shared" si="134"/>
        <v>1.3650000000000002</v>
      </c>
      <c r="O268" s="7" t="str">
        <f t="shared" ca="1" si="140"/>
        <v/>
      </c>
      <c r="S268" s="7" t="str">
        <f t="shared" ca="1" si="141"/>
        <v/>
      </c>
    </row>
    <row r="269" spans="1:19" x14ac:dyDescent="0.3">
      <c r="A269" s="1" t="str">
        <f t="shared" si="139"/>
        <v>LP_HealOnKill_08</v>
      </c>
      <c r="B269" s="1" t="s">
        <v>271</v>
      </c>
      <c r="C269" s="1" t="str">
        <f>IF(ISERROR(VLOOKUP(B269,AffectorValueTable!$A:$A,1,0)),"어펙터밸류없음","")</f>
        <v/>
      </c>
      <c r="D269" s="1">
        <v>8</v>
      </c>
      <c r="E269" s="1" t="str">
        <f>VLOOKUP($B269,AffectorValueTable!$1:$1048576,MATCH(AffectorValueTable!$B$1,AffectorValueTable!$1:$1,0),0)</f>
        <v>Vampire</v>
      </c>
      <c r="H269" s="1" t="str">
        <f>IF(ISBLANK(G269),"",
IF(ISERROR(FIND(",",G269)),
  IF(ISERROR(VLOOKUP(G269,ConditionValueTable!$A:$A,1,0)),"컨디션밸류없음",
  ""),
IF(ISERROR(FIND(",",G269,FIND(",",G269)+1)),
  IF(OR(ISERROR(VLOOKUP(LEFT(G269,FIND(",",G269)-1),ConditionValueTable!$A:$A,1,0)),ISERROR(VLOOKUP(TRIM(MID(G269,FIND(",",G269)+1,999)),ConditionValueTable!$A:$A,1,0))),"컨디션밸류없음",
  ""),
IF(ISERROR(FIND(",",G269,FIND(",",G269,FIND(",",G269)+1)+1)),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+1,999)),ConditionValueTable!$A:$A,1,0))),"컨디션밸류없음",
  ""),
IF(ISERROR(FIND(",",G269,FIND(",",G269,FIND(",",G269,FIND(",",G269)+1)+1)+1)),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FIND(",",G269,FIND(",",G269,FIND(",",G269)+1)+1)-FIND(",",G269,FIND(",",G269)+1)-1)),ConditionValueTable!$A:$A,1,0)),ISERROR(VLOOKUP(TRIM(MID(G269,FIND(",",G269,FIND(",",G269,FIND(",",G269)+1)+1)+1,999)),ConditionValueTable!$A:$A,1,0))),"컨디션밸류없음",
  ""),
)))))</f>
        <v/>
      </c>
      <c r="I269" s="1">
        <v>-1</v>
      </c>
      <c r="K269" s="1">
        <f t="shared" si="134"/>
        <v>1.62</v>
      </c>
      <c r="O269" s="7" t="str">
        <f t="shared" ca="1" si="140"/>
        <v/>
      </c>
      <c r="S269" s="7" t="str">
        <f t="shared" ca="1" si="141"/>
        <v/>
      </c>
    </row>
    <row r="270" spans="1:19" x14ac:dyDescent="0.3">
      <c r="A270" s="1" t="str">
        <f t="shared" si="139"/>
        <v>LP_HealOnKill_09</v>
      </c>
      <c r="B270" s="1" t="s">
        <v>271</v>
      </c>
      <c r="C270" s="1" t="str">
        <f>IF(ISERROR(VLOOKUP(B270,AffectorValueTable!$A:$A,1,0)),"어펙터밸류없음","")</f>
        <v/>
      </c>
      <c r="D270" s="1">
        <v>9</v>
      </c>
      <c r="E270" s="1" t="str">
        <f>VLOOKUP($B270,AffectorValueTable!$1:$1048576,MATCH(AffectorValueTable!$B$1,AffectorValueTable!$1:$1,0),0)</f>
        <v>Vampire</v>
      </c>
      <c r="H270" s="1" t="str">
        <f>IF(ISBLANK(G270),"",
IF(ISERROR(FIND(",",G270)),
  IF(ISERROR(VLOOKUP(G270,ConditionValueTable!$A:$A,1,0)),"컨디션밸류없음",
  ""),
IF(ISERROR(FIND(",",G270,FIND(",",G270)+1)),
  IF(OR(ISERROR(VLOOKUP(LEFT(G270,FIND(",",G270)-1),ConditionValueTable!$A:$A,1,0)),ISERROR(VLOOKUP(TRIM(MID(G270,FIND(",",G270)+1,999)),ConditionValueTable!$A:$A,1,0))),"컨디션밸류없음",
  ""),
IF(ISERROR(FIND(",",G270,FIND(",",G270,FIND(",",G270)+1)+1)),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+1,999)),ConditionValueTable!$A:$A,1,0))),"컨디션밸류없음",
  ""),
IF(ISERROR(FIND(",",G270,FIND(",",G270,FIND(",",G270,FIND(",",G270)+1)+1)+1)),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FIND(",",G270,FIND(",",G270,FIND(",",G270)+1)+1)-FIND(",",G270,FIND(",",G270)+1)-1)),ConditionValueTable!$A:$A,1,0)),ISERROR(VLOOKUP(TRIM(MID(G270,FIND(",",G270,FIND(",",G270,FIND(",",G270)+1)+1)+1,999)),ConditionValueTable!$A:$A,1,0))),"컨디션밸류없음",
  ""),
)))))</f>
        <v/>
      </c>
      <c r="I270" s="1">
        <v>-1</v>
      </c>
      <c r="K270" s="1">
        <f t="shared" si="134"/>
        <v>1.89</v>
      </c>
      <c r="O270" s="7" t="str">
        <f t="shared" ca="1" si="140"/>
        <v/>
      </c>
      <c r="S270" s="7" t="str">
        <f t="shared" ca="1" si="141"/>
        <v/>
      </c>
    </row>
    <row r="271" spans="1:19" x14ac:dyDescent="0.3">
      <c r="A271" s="1" t="str">
        <f t="shared" ref="A271:A286" si="142">B271&amp;"_"&amp;TEXT(D271,"00")</f>
        <v>LP_HealOnKillBetter_01</v>
      </c>
      <c r="B271" s="1" t="s">
        <v>272</v>
      </c>
      <c r="C271" s="1" t="str">
        <f>IF(ISERROR(VLOOKUP(B271,AffectorValueTable!$A:$A,1,0)),"어펙터밸류없음","")</f>
        <v/>
      </c>
      <c r="D271" s="1">
        <v>1</v>
      </c>
      <c r="E271" s="1" t="str">
        <f>VLOOKUP($B271,AffectorValueTable!$1:$1048576,MATCH(AffectorValueTable!$B$1,AffectorValueTable!$1:$1,0),0)</f>
        <v>Vampire</v>
      </c>
      <c r="H271" s="1" t="str">
        <f>IF(ISBLANK(G271),"",
IF(ISERROR(FIND(",",G271)),
  IF(ISERROR(VLOOKUP(G271,ConditionValueTable!$A:$A,1,0)),"컨디션밸류없음",
  ""),
IF(ISERROR(FIND(",",G271,FIND(",",G271)+1)),
  IF(OR(ISERROR(VLOOKUP(LEFT(G271,FIND(",",G271)-1),ConditionValueTable!$A:$A,1,0)),ISERROR(VLOOKUP(TRIM(MID(G271,FIND(",",G271)+1,999)),ConditionValueTable!$A:$A,1,0))),"컨디션밸류없음",
  ""),
IF(ISERROR(FIND(",",G271,FIND(",",G271,FIND(",",G271)+1)+1)),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+1,999)),ConditionValueTable!$A:$A,1,0))),"컨디션밸류없음",
  ""),
IF(ISERROR(FIND(",",G271,FIND(",",G271,FIND(",",G271,FIND(",",G271)+1)+1)+1)),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FIND(",",G271,FIND(",",G271,FIND(",",G271)+1)+1)-FIND(",",G271,FIND(",",G271)+1)-1)),ConditionValueTable!$A:$A,1,0)),ISERROR(VLOOKUP(TRIM(MID(G271,FIND(",",G271,FIND(",",G271,FIND(",",G271)+1)+1)+1,999)),ConditionValueTable!$A:$A,1,0))),"컨디션밸류없음",
  ""),
)))))</f>
        <v/>
      </c>
      <c r="I271" s="1">
        <v>-1</v>
      </c>
      <c r="K271" s="1">
        <f t="shared" si="134"/>
        <v>0.25</v>
      </c>
      <c r="O271" s="7" t="str">
        <f t="shared" ref="O271:O300" ca="1" si="143">IF(NOT(ISBLANK(N271)),N271,
IF(ISBLANK(M271),"",
VLOOKUP(M271,OFFSET(INDIRECT("$A:$B"),0,MATCH(M$1&amp;"_Verify",INDIRECT("$1:$1"),0)-1),2,0)
))</f>
        <v/>
      </c>
      <c r="S271" s="7" t="str">
        <f t="shared" ca="1" si="83"/>
        <v/>
      </c>
    </row>
    <row r="272" spans="1:19" x14ac:dyDescent="0.3">
      <c r="A272" s="1" t="str">
        <f t="shared" si="142"/>
        <v>LP_HealOnKillBetter_02</v>
      </c>
      <c r="B272" s="1" t="s">
        <v>272</v>
      </c>
      <c r="C272" s="1" t="str">
        <f>IF(ISERROR(VLOOKUP(B272,AffectorValueTable!$A:$A,1,0)),"어펙터밸류없음","")</f>
        <v/>
      </c>
      <c r="D272" s="1">
        <v>2</v>
      </c>
      <c r="E272" s="1" t="str">
        <f>VLOOKUP($B272,AffectorValueTable!$1:$1048576,MATCH(AffectorValueTable!$B$1,AffectorValueTable!$1:$1,0),0)</f>
        <v>Vampire</v>
      </c>
      <c r="H272" s="1" t="str">
        <f>IF(ISBLANK(G272),"",
IF(ISERROR(FIND(",",G272)),
  IF(ISERROR(VLOOKUP(G272,ConditionValueTable!$A:$A,1,0)),"컨디션밸류없음",
  ""),
IF(ISERROR(FIND(",",G272,FIND(",",G272)+1)),
  IF(OR(ISERROR(VLOOKUP(LEFT(G272,FIND(",",G272)-1),ConditionValueTable!$A:$A,1,0)),ISERROR(VLOOKUP(TRIM(MID(G272,FIND(",",G272)+1,999)),ConditionValueTable!$A:$A,1,0))),"컨디션밸류없음",
  ""),
IF(ISERROR(FIND(",",G272,FIND(",",G272,FIND(",",G272)+1)+1)),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+1,999)),ConditionValueTable!$A:$A,1,0))),"컨디션밸류없음",
  ""),
IF(ISERROR(FIND(",",G272,FIND(",",G272,FIND(",",G272,FIND(",",G272)+1)+1)+1)),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FIND(",",G272,FIND(",",G272,FIND(",",G272)+1)+1)-FIND(",",G272,FIND(",",G272)+1)-1)),ConditionValueTable!$A:$A,1,0)),ISERROR(VLOOKUP(TRIM(MID(G272,FIND(",",G272,FIND(",",G272,FIND(",",G272)+1)+1)+1,999)),ConditionValueTable!$A:$A,1,0))),"컨디션밸류없음",
  ""),
)))))</f>
        <v/>
      </c>
      <c r="I272" s="1">
        <v>-1</v>
      </c>
      <c r="K272" s="1">
        <f t="shared" si="134"/>
        <v>0.52500000000000002</v>
      </c>
      <c r="O272" s="7" t="str">
        <f t="shared" ca="1" si="143"/>
        <v/>
      </c>
      <c r="S272" s="7" t="str">
        <f t="shared" ca="1" si="83"/>
        <v/>
      </c>
    </row>
    <row r="273" spans="1:23" x14ac:dyDescent="0.3">
      <c r="A273" s="1" t="str">
        <f t="shared" ref="A273:A275" si="144">B273&amp;"_"&amp;TEXT(D273,"00")</f>
        <v>LP_HealOnKillBetter_03</v>
      </c>
      <c r="B273" s="1" t="s">
        <v>272</v>
      </c>
      <c r="C273" s="1" t="str">
        <f>IF(ISERROR(VLOOKUP(B273,AffectorValueTable!$A:$A,1,0)),"어펙터밸류없음","")</f>
        <v/>
      </c>
      <c r="D273" s="1">
        <v>3</v>
      </c>
      <c r="E273" s="1" t="str">
        <f>VLOOKUP($B273,AffectorValueTable!$1:$1048576,MATCH(AffectorValueTable!$B$1,AffectorValueTable!$1:$1,0),0)</f>
        <v>Vampire</v>
      </c>
      <c r="H273" s="1" t="str">
        <f>IF(ISBLANK(G273),"",
IF(ISERROR(FIND(",",G273)),
  IF(ISERROR(VLOOKUP(G273,ConditionValueTable!$A:$A,1,0)),"컨디션밸류없음",
  ""),
IF(ISERROR(FIND(",",G273,FIND(",",G273)+1)),
  IF(OR(ISERROR(VLOOKUP(LEFT(G273,FIND(",",G273)-1),ConditionValueTable!$A:$A,1,0)),ISERROR(VLOOKUP(TRIM(MID(G273,FIND(",",G273)+1,999)),ConditionValueTable!$A:$A,1,0))),"컨디션밸류없음",
  ""),
IF(ISERROR(FIND(",",G273,FIND(",",G273,FIND(",",G273)+1)+1)),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+1,999)),ConditionValueTable!$A:$A,1,0))),"컨디션밸류없음",
  ""),
IF(ISERROR(FIND(",",G273,FIND(",",G273,FIND(",",G273,FIND(",",G273)+1)+1)+1)),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FIND(",",G273,FIND(",",G273,FIND(",",G273)+1)+1)-FIND(",",G273,FIND(",",G273)+1)-1)),ConditionValueTable!$A:$A,1,0)),ISERROR(VLOOKUP(TRIM(MID(G273,FIND(",",G273,FIND(",",G273,FIND(",",G273)+1)+1)+1,999)),ConditionValueTable!$A:$A,1,0))),"컨디션밸류없음",
  ""),
)))))</f>
        <v/>
      </c>
      <c r="I273" s="1">
        <v>-1</v>
      </c>
      <c r="K273" s="1">
        <f t="shared" si="134"/>
        <v>0.82500000000000007</v>
      </c>
      <c r="O273" s="7" t="str">
        <f t="shared" ref="O273:O275" ca="1" si="145">IF(NOT(ISBLANK(N273)),N273,
IF(ISBLANK(M273),"",
VLOOKUP(M273,OFFSET(INDIRECT("$A:$B"),0,MATCH(M$1&amp;"_Verify",INDIRECT("$1:$1"),0)-1),2,0)
))</f>
        <v/>
      </c>
      <c r="S273" s="7" t="str">
        <f t="shared" ref="S273:S275" ca="1" si="146">IF(NOT(ISBLANK(R273)),R273,
IF(ISBLANK(Q273),"",
VLOOKUP(Q273,OFFSET(INDIRECT("$A:$B"),0,MATCH(Q$1&amp;"_Verify",INDIRECT("$1:$1"),0)-1),2,0)
))</f>
        <v/>
      </c>
    </row>
    <row r="274" spans="1:23" x14ac:dyDescent="0.3">
      <c r="A274" s="1" t="str">
        <f t="shared" si="144"/>
        <v>LP_HealOnKillBetter_04</v>
      </c>
      <c r="B274" s="1" t="s">
        <v>272</v>
      </c>
      <c r="C274" s="1" t="str">
        <f>IF(ISERROR(VLOOKUP(B274,AffectorValueTable!$A:$A,1,0)),"어펙터밸류없음","")</f>
        <v/>
      </c>
      <c r="D274" s="1">
        <v>4</v>
      </c>
      <c r="E274" s="1" t="str">
        <f>VLOOKUP($B274,AffectorValueTable!$1:$1048576,MATCH(AffectorValueTable!$B$1,AffectorValueTable!$1:$1,0),0)</f>
        <v>Vampire</v>
      </c>
      <c r="H274" s="1" t="str">
        <f>IF(ISBLANK(G274),"",
IF(ISERROR(FIND(",",G274)),
  IF(ISERROR(VLOOKUP(G274,ConditionValueTable!$A:$A,1,0)),"컨디션밸류없음",
  ""),
IF(ISERROR(FIND(",",G274,FIND(",",G274)+1)),
  IF(OR(ISERROR(VLOOKUP(LEFT(G274,FIND(",",G274)-1),ConditionValueTable!$A:$A,1,0)),ISERROR(VLOOKUP(TRIM(MID(G274,FIND(",",G274)+1,999)),ConditionValueTable!$A:$A,1,0))),"컨디션밸류없음",
  ""),
IF(ISERROR(FIND(",",G274,FIND(",",G274,FIND(",",G274)+1)+1)),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+1,999)),ConditionValueTable!$A:$A,1,0))),"컨디션밸류없음",
  ""),
IF(ISERROR(FIND(",",G274,FIND(",",G274,FIND(",",G274,FIND(",",G274)+1)+1)+1)),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FIND(",",G274,FIND(",",G274,FIND(",",G274)+1)+1)-FIND(",",G274,FIND(",",G274)+1)-1)),ConditionValueTable!$A:$A,1,0)),ISERROR(VLOOKUP(TRIM(MID(G274,FIND(",",G274,FIND(",",G274,FIND(",",G274)+1)+1)+1,999)),ConditionValueTable!$A:$A,1,0))),"컨디션밸류없음",
  ""),
)))))</f>
        <v/>
      </c>
      <c r="I274" s="1">
        <v>-1</v>
      </c>
      <c r="K274" s="1">
        <f t="shared" si="134"/>
        <v>1.1499999999999999</v>
      </c>
      <c r="O274" s="7" t="str">
        <f t="shared" ca="1" si="145"/>
        <v/>
      </c>
      <c r="S274" s="7" t="str">
        <f t="shared" ca="1" si="146"/>
        <v/>
      </c>
    </row>
    <row r="275" spans="1:23" x14ac:dyDescent="0.3">
      <c r="A275" s="1" t="str">
        <f t="shared" si="144"/>
        <v>LP_HealOnKillBetter_05</v>
      </c>
      <c r="B275" s="1" t="s">
        <v>272</v>
      </c>
      <c r="C275" s="1" t="str">
        <f>IF(ISERROR(VLOOKUP(B275,AffectorValueTable!$A:$A,1,0)),"어펙터밸류없음","")</f>
        <v/>
      </c>
      <c r="D275" s="1">
        <v>5</v>
      </c>
      <c r="E275" s="1" t="str">
        <f>VLOOKUP($B275,AffectorValueTable!$1:$1048576,MATCH(AffectorValueTable!$B$1,AffectorValueTable!$1:$1,0),0)</f>
        <v>Vampire</v>
      </c>
      <c r="H275" s="1" t="str">
        <f>IF(ISBLANK(G275),"",
IF(ISERROR(FIND(",",G275)),
  IF(ISERROR(VLOOKUP(G275,ConditionValueTable!$A:$A,1,0)),"컨디션밸류없음",
  ""),
IF(ISERROR(FIND(",",G275,FIND(",",G275)+1)),
  IF(OR(ISERROR(VLOOKUP(LEFT(G275,FIND(",",G275)-1),ConditionValueTable!$A:$A,1,0)),ISERROR(VLOOKUP(TRIM(MID(G275,FIND(",",G275)+1,999)),ConditionValueTable!$A:$A,1,0))),"컨디션밸류없음",
  ""),
IF(ISERROR(FIND(",",G275,FIND(",",G275,FIND(",",G275)+1)+1)),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+1,999)),ConditionValueTable!$A:$A,1,0))),"컨디션밸류없음",
  ""),
IF(ISERROR(FIND(",",G275,FIND(",",G275,FIND(",",G275,FIND(",",G275)+1)+1)+1)),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FIND(",",G275,FIND(",",G275,FIND(",",G275)+1)+1)-FIND(",",G275,FIND(",",G275)+1)-1)),ConditionValueTable!$A:$A,1,0)),ISERROR(VLOOKUP(TRIM(MID(G275,FIND(",",G275,FIND(",",G275,FIND(",",G275)+1)+1)+1,999)),ConditionValueTable!$A:$A,1,0))),"컨디션밸류없음",
  ""),
)))))</f>
        <v/>
      </c>
      <c r="I275" s="1">
        <v>-1</v>
      </c>
      <c r="K275" s="1">
        <f t="shared" si="134"/>
        <v>1.5</v>
      </c>
      <c r="O275" s="7" t="str">
        <f t="shared" ca="1" si="145"/>
        <v/>
      </c>
      <c r="S275" s="7" t="str">
        <f t="shared" ca="1" si="146"/>
        <v/>
      </c>
    </row>
    <row r="276" spans="1:23" x14ac:dyDescent="0.3">
      <c r="A276" s="1" t="str">
        <f t="shared" si="142"/>
        <v>LP_AtkSpeedUpOnEncounter_01</v>
      </c>
      <c r="B276" s="1" t="s">
        <v>297</v>
      </c>
      <c r="C276" s="1" t="str">
        <f>IF(ISERROR(VLOOKUP(B276,AffectorValueTable!$A:$A,1,0)),"어펙터밸류없음","")</f>
        <v/>
      </c>
      <c r="D276" s="1">
        <v>1</v>
      </c>
      <c r="E276" s="1" t="str">
        <f>VLOOKUP($B276,AffectorValueTable!$1:$1048576,MATCH(AffectorValueTable!$B$1,AffectorValueTable!$1:$1,0),0)</f>
        <v>CallAffectorValue</v>
      </c>
      <c r="H276" s="1" t="str">
        <f>IF(ISBLANK(G276),"",
IF(ISERROR(FIND(",",G276)),
  IF(ISERROR(VLOOKUP(G276,ConditionValueTable!$A:$A,1,0)),"컨디션밸류없음",
  ""),
IF(ISERROR(FIND(",",G276,FIND(",",G276)+1)),
  IF(OR(ISERROR(VLOOKUP(LEFT(G276,FIND(",",G276)-1),ConditionValueTable!$A:$A,1,0)),ISERROR(VLOOKUP(TRIM(MID(G276,FIND(",",G276)+1,999)),ConditionValueTable!$A:$A,1,0))),"컨디션밸류없음",
  ""),
IF(ISERROR(FIND(",",G276,FIND(",",G276,FIND(",",G276)+1)+1)),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+1,999)),ConditionValueTable!$A:$A,1,0))),"컨디션밸류없음",
  ""),
IF(ISERROR(FIND(",",G276,FIND(",",G276,FIND(",",G276,FIND(",",G276)+1)+1)+1)),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FIND(",",G276,FIND(",",G276,FIND(",",G276)+1)+1)-FIND(",",G276,FIND(",",G276)+1)-1)),ConditionValueTable!$A:$A,1,0)),ISERROR(VLOOKUP(TRIM(MID(G276,FIND(",",G276,FIND(",",G276,FIND(",",G276)+1)+1)+1,999)),ConditionValueTable!$A:$A,1,0))),"컨디션밸류없음",
  ""),
)))))</f>
        <v/>
      </c>
      <c r="I276" s="1">
        <v>-1</v>
      </c>
      <c r="O276" s="7" t="str">
        <f t="shared" ca="1" si="143"/>
        <v/>
      </c>
      <c r="Q276" s="1" t="s">
        <v>298</v>
      </c>
      <c r="S276" s="7">
        <f t="shared" ref="S276:S327" ca="1" si="147">IF(NOT(ISBLANK(R276)),R276,
IF(ISBLANK(Q276),"",
VLOOKUP(Q276,OFFSET(INDIRECT("$A:$B"),0,MATCH(Q$1&amp;"_Verify",INDIRECT("$1:$1"),0)-1),2,0)
))</f>
        <v>1</v>
      </c>
      <c r="U276" s="1" t="s">
        <v>299</v>
      </c>
    </row>
    <row r="277" spans="1:23" x14ac:dyDescent="0.3">
      <c r="A277" s="1" t="str">
        <f t="shared" si="142"/>
        <v>LP_AtkSpeedUpOnEncounter_02</v>
      </c>
      <c r="B277" s="1" t="s">
        <v>297</v>
      </c>
      <c r="C277" s="1" t="str">
        <f>IF(ISERROR(VLOOKUP(B277,AffectorValueTable!$A:$A,1,0)),"어펙터밸류없음","")</f>
        <v/>
      </c>
      <c r="D277" s="1">
        <v>2</v>
      </c>
      <c r="E277" s="1" t="str">
        <f>VLOOKUP($B277,AffectorValueTable!$1:$1048576,MATCH(AffectorValueTable!$B$1,AffectorValueTable!$1:$1,0),0)</f>
        <v>CallAffectorValue</v>
      </c>
      <c r="H277" s="1" t="str">
        <f>IF(ISBLANK(G277),"",
IF(ISERROR(FIND(",",G277)),
  IF(ISERROR(VLOOKUP(G277,ConditionValueTable!$A:$A,1,0)),"컨디션밸류없음",
  ""),
IF(ISERROR(FIND(",",G277,FIND(",",G277)+1)),
  IF(OR(ISERROR(VLOOKUP(LEFT(G277,FIND(",",G277)-1),ConditionValueTable!$A:$A,1,0)),ISERROR(VLOOKUP(TRIM(MID(G277,FIND(",",G277)+1,999)),ConditionValueTable!$A:$A,1,0))),"컨디션밸류없음",
  ""),
IF(ISERROR(FIND(",",G277,FIND(",",G277,FIND(",",G277)+1)+1)),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+1,999)),ConditionValueTable!$A:$A,1,0))),"컨디션밸류없음",
  ""),
IF(ISERROR(FIND(",",G277,FIND(",",G277,FIND(",",G277,FIND(",",G277)+1)+1)+1)),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FIND(",",G277,FIND(",",G277,FIND(",",G277)+1)+1)-FIND(",",G277,FIND(",",G277)+1)-1)),ConditionValueTable!$A:$A,1,0)),ISERROR(VLOOKUP(TRIM(MID(G277,FIND(",",G277,FIND(",",G277,FIND(",",G277)+1)+1)+1,999)),ConditionValueTable!$A:$A,1,0))),"컨디션밸류없음",
  ""),
)))))</f>
        <v/>
      </c>
      <c r="I277" s="1">
        <v>-1</v>
      </c>
      <c r="O277" s="7" t="str">
        <f t="shared" ca="1" si="143"/>
        <v/>
      </c>
      <c r="Q277" s="1" t="s">
        <v>298</v>
      </c>
      <c r="S277" s="7">
        <f t="shared" ca="1" si="147"/>
        <v>1</v>
      </c>
      <c r="U277" s="1" t="s">
        <v>299</v>
      </c>
    </row>
    <row r="278" spans="1:23" x14ac:dyDescent="0.3">
      <c r="A278" s="1" t="str">
        <f t="shared" ref="A278:A284" si="148">B278&amp;"_"&amp;TEXT(D278,"00")</f>
        <v>LP_AtkSpeedUpOnEncounter_03</v>
      </c>
      <c r="B278" s="1" t="s">
        <v>297</v>
      </c>
      <c r="C278" s="1" t="str">
        <f>IF(ISERROR(VLOOKUP(B278,AffectorValueTable!$A:$A,1,0)),"어펙터밸류없음","")</f>
        <v/>
      </c>
      <c r="D278" s="1">
        <v>3</v>
      </c>
      <c r="E278" s="1" t="str">
        <f>VLOOKUP($B278,AffectorValueTable!$1:$1048576,MATCH(AffectorValueTable!$B$1,AffectorValueTable!$1:$1,0),0)</f>
        <v>CallAffectorValue</v>
      </c>
      <c r="H278" s="1" t="str">
        <f>IF(ISBLANK(G278),"",
IF(ISERROR(FIND(",",G278)),
  IF(ISERROR(VLOOKUP(G278,ConditionValueTable!$A:$A,1,0)),"컨디션밸류없음",
  ""),
IF(ISERROR(FIND(",",G278,FIND(",",G278)+1)),
  IF(OR(ISERROR(VLOOKUP(LEFT(G278,FIND(",",G278)-1),ConditionValueTable!$A:$A,1,0)),ISERROR(VLOOKUP(TRIM(MID(G278,FIND(",",G278)+1,999)),ConditionValueTable!$A:$A,1,0))),"컨디션밸류없음",
  ""),
IF(ISERROR(FIND(",",G278,FIND(",",G278,FIND(",",G278)+1)+1)),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+1,999)),ConditionValueTable!$A:$A,1,0))),"컨디션밸류없음",
  ""),
IF(ISERROR(FIND(",",G278,FIND(",",G278,FIND(",",G278,FIND(",",G278)+1)+1)+1)),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FIND(",",G278,FIND(",",G278,FIND(",",G278)+1)+1)-FIND(",",G278,FIND(",",G278)+1)-1)),ConditionValueTable!$A:$A,1,0)),ISERROR(VLOOKUP(TRIM(MID(G278,FIND(",",G278,FIND(",",G278,FIND(",",G278)+1)+1)+1,999)),ConditionValueTable!$A:$A,1,0))),"컨디션밸류없음",
  ""),
)))))</f>
        <v/>
      </c>
      <c r="I278" s="1">
        <v>-1</v>
      </c>
      <c r="O278" s="7" t="str">
        <f t="shared" ref="O278:O284" ca="1" si="149">IF(NOT(ISBLANK(N278)),N278,
IF(ISBLANK(M278),"",
VLOOKUP(M278,OFFSET(INDIRECT("$A:$B"),0,MATCH(M$1&amp;"_Verify",INDIRECT("$1:$1"),0)-1),2,0)
))</f>
        <v/>
      </c>
      <c r="Q278" s="1" t="s">
        <v>298</v>
      </c>
      <c r="S278" s="7">
        <f t="shared" ca="1" si="147"/>
        <v>1</v>
      </c>
      <c r="U278" s="1" t="s">
        <v>299</v>
      </c>
    </row>
    <row r="279" spans="1:23" x14ac:dyDescent="0.3">
      <c r="A279" s="1" t="str">
        <f t="shared" si="148"/>
        <v>LP_AtkSpeedUpOnEncounter_04</v>
      </c>
      <c r="B279" s="1" t="s">
        <v>297</v>
      </c>
      <c r="C279" s="1" t="str">
        <f>IF(ISERROR(VLOOKUP(B279,AffectorValueTable!$A:$A,1,0)),"어펙터밸류없음","")</f>
        <v/>
      </c>
      <c r="D279" s="1">
        <v>4</v>
      </c>
      <c r="E279" s="1" t="str">
        <f>VLOOKUP($B279,AffectorValueTable!$1:$1048576,MATCH(AffectorValueTable!$B$1,AffectorValueTable!$1:$1,0),0)</f>
        <v>CallAffectorValue</v>
      </c>
      <c r="H279" s="1" t="str">
        <f>IF(ISBLANK(G279),"",
IF(ISERROR(FIND(",",G279)),
  IF(ISERROR(VLOOKUP(G279,ConditionValueTable!$A:$A,1,0)),"컨디션밸류없음",
  ""),
IF(ISERROR(FIND(",",G279,FIND(",",G279)+1)),
  IF(OR(ISERROR(VLOOKUP(LEFT(G279,FIND(",",G279)-1),ConditionValueTable!$A:$A,1,0)),ISERROR(VLOOKUP(TRIM(MID(G279,FIND(",",G279)+1,999)),ConditionValueTable!$A:$A,1,0))),"컨디션밸류없음",
  ""),
IF(ISERROR(FIND(",",G279,FIND(",",G279,FIND(",",G279)+1)+1)),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+1,999)),ConditionValueTable!$A:$A,1,0))),"컨디션밸류없음",
  ""),
IF(ISERROR(FIND(",",G279,FIND(",",G279,FIND(",",G279,FIND(",",G279)+1)+1)+1)),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FIND(",",G279,FIND(",",G279,FIND(",",G279)+1)+1)-FIND(",",G279,FIND(",",G279)+1)-1)),ConditionValueTable!$A:$A,1,0)),ISERROR(VLOOKUP(TRIM(MID(G279,FIND(",",G279,FIND(",",G279,FIND(",",G279)+1)+1)+1,999)),ConditionValueTable!$A:$A,1,0))),"컨디션밸류없음",
  ""),
)))))</f>
        <v/>
      </c>
      <c r="I279" s="1">
        <v>-1</v>
      </c>
      <c r="O279" s="7" t="str">
        <f t="shared" ca="1" si="149"/>
        <v/>
      </c>
      <c r="Q279" s="1" t="s">
        <v>298</v>
      </c>
      <c r="S279" s="7">
        <f t="shared" ca="1" si="147"/>
        <v>1</v>
      </c>
      <c r="U279" s="1" t="s">
        <v>299</v>
      </c>
    </row>
    <row r="280" spans="1:23" x14ac:dyDescent="0.3">
      <c r="A280" s="1" t="str">
        <f t="shared" si="148"/>
        <v>LP_AtkSpeedUpOnEncounter_05</v>
      </c>
      <c r="B280" s="1" t="s">
        <v>297</v>
      </c>
      <c r="C280" s="1" t="str">
        <f>IF(ISERROR(VLOOKUP(B280,AffectorValueTable!$A:$A,1,0)),"어펙터밸류없음","")</f>
        <v/>
      </c>
      <c r="D280" s="1">
        <v>5</v>
      </c>
      <c r="E280" s="1" t="str">
        <f>VLOOKUP($B280,AffectorValueTable!$1:$1048576,MATCH(AffectorValueTable!$B$1,AffectorValueTable!$1:$1,0),0)</f>
        <v>CallAffectorValue</v>
      </c>
      <c r="H280" s="1" t="str">
        <f>IF(ISBLANK(G280),"",
IF(ISERROR(FIND(",",G280)),
  IF(ISERROR(VLOOKUP(G280,ConditionValueTable!$A:$A,1,0)),"컨디션밸류없음",
  ""),
IF(ISERROR(FIND(",",G280,FIND(",",G280)+1)),
  IF(OR(ISERROR(VLOOKUP(LEFT(G280,FIND(",",G280)-1),ConditionValueTable!$A:$A,1,0)),ISERROR(VLOOKUP(TRIM(MID(G280,FIND(",",G280)+1,999)),ConditionValueTable!$A:$A,1,0))),"컨디션밸류없음",
  ""),
IF(ISERROR(FIND(",",G280,FIND(",",G280,FIND(",",G280)+1)+1)),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+1,999)),ConditionValueTable!$A:$A,1,0))),"컨디션밸류없음",
  ""),
IF(ISERROR(FIND(",",G280,FIND(",",G280,FIND(",",G280,FIND(",",G280)+1)+1)+1)),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FIND(",",G280,FIND(",",G280,FIND(",",G280)+1)+1)-FIND(",",G280,FIND(",",G280)+1)-1)),ConditionValueTable!$A:$A,1,0)),ISERROR(VLOOKUP(TRIM(MID(G280,FIND(",",G280,FIND(",",G280,FIND(",",G280)+1)+1)+1,999)),ConditionValueTable!$A:$A,1,0))),"컨디션밸류없음",
  ""),
)))))</f>
        <v/>
      </c>
      <c r="I280" s="1">
        <v>-1</v>
      </c>
      <c r="O280" s="7" t="str">
        <f t="shared" ca="1" si="149"/>
        <v/>
      </c>
      <c r="Q280" s="1" t="s">
        <v>298</v>
      </c>
      <c r="S280" s="7">
        <f t="shared" ca="1" si="147"/>
        <v>1</v>
      </c>
      <c r="U280" s="1" t="s">
        <v>299</v>
      </c>
    </row>
    <row r="281" spans="1:23" x14ac:dyDescent="0.3">
      <c r="A281" s="1" t="str">
        <f t="shared" si="148"/>
        <v>LP_AtkSpeedUpOnEncounter_06</v>
      </c>
      <c r="B281" s="1" t="s">
        <v>297</v>
      </c>
      <c r="C281" s="1" t="str">
        <f>IF(ISERROR(VLOOKUP(B281,AffectorValueTable!$A:$A,1,0)),"어펙터밸류없음","")</f>
        <v/>
      </c>
      <c r="D281" s="1">
        <v>6</v>
      </c>
      <c r="E281" s="1" t="str">
        <f>VLOOKUP($B281,AffectorValueTable!$1:$1048576,MATCH(AffectorValueTable!$B$1,AffectorValueTable!$1:$1,0),0)</f>
        <v>CallAffectorValue</v>
      </c>
      <c r="H281" s="1" t="str">
        <f>IF(ISBLANK(G281),"",
IF(ISERROR(FIND(",",G281)),
  IF(ISERROR(VLOOKUP(G281,ConditionValueTable!$A:$A,1,0)),"컨디션밸류없음",
  ""),
IF(ISERROR(FIND(",",G281,FIND(",",G281)+1)),
  IF(OR(ISERROR(VLOOKUP(LEFT(G281,FIND(",",G281)-1),ConditionValueTable!$A:$A,1,0)),ISERROR(VLOOKUP(TRIM(MID(G281,FIND(",",G281)+1,999)),ConditionValueTable!$A:$A,1,0))),"컨디션밸류없음",
  ""),
IF(ISERROR(FIND(",",G281,FIND(",",G281,FIND(",",G281)+1)+1)),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+1,999)),ConditionValueTable!$A:$A,1,0))),"컨디션밸류없음",
  ""),
IF(ISERROR(FIND(",",G281,FIND(",",G281,FIND(",",G281,FIND(",",G281)+1)+1)+1)),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FIND(",",G281,FIND(",",G281,FIND(",",G281)+1)+1)-FIND(",",G281,FIND(",",G281)+1)-1)),ConditionValueTable!$A:$A,1,0)),ISERROR(VLOOKUP(TRIM(MID(G281,FIND(",",G281,FIND(",",G281,FIND(",",G281)+1)+1)+1,999)),ConditionValueTable!$A:$A,1,0))),"컨디션밸류없음",
  ""),
)))))</f>
        <v/>
      </c>
      <c r="I281" s="1">
        <v>-1</v>
      </c>
      <c r="O281" s="7" t="str">
        <f t="shared" ca="1" si="149"/>
        <v/>
      </c>
      <c r="Q281" s="1" t="s">
        <v>298</v>
      </c>
      <c r="S281" s="7">
        <f t="shared" ca="1" si="147"/>
        <v>1</v>
      </c>
      <c r="U281" s="1" t="s">
        <v>299</v>
      </c>
    </row>
    <row r="282" spans="1:23" x14ac:dyDescent="0.3">
      <c r="A282" s="1" t="str">
        <f t="shared" si="148"/>
        <v>LP_AtkSpeedUpOnEncounter_07</v>
      </c>
      <c r="B282" s="1" t="s">
        <v>297</v>
      </c>
      <c r="C282" s="1" t="str">
        <f>IF(ISERROR(VLOOKUP(B282,AffectorValueTable!$A:$A,1,0)),"어펙터밸류없음","")</f>
        <v/>
      </c>
      <c r="D282" s="1">
        <v>7</v>
      </c>
      <c r="E282" s="1" t="str">
        <f>VLOOKUP($B282,AffectorValueTable!$1:$1048576,MATCH(AffectorValueTable!$B$1,AffectorValueTable!$1:$1,0),0)</f>
        <v>CallAffectorValue</v>
      </c>
      <c r="H282" s="1" t="str">
        <f>IF(ISBLANK(G282),"",
IF(ISERROR(FIND(",",G282)),
  IF(ISERROR(VLOOKUP(G282,ConditionValueTable!$A:$A,1,0)),"컨디션밸류없음",
  ""),
IF(ISERROR(FIND(",",G282,FIND(",",G282)+1)),
  IF(OR(ISERROR(VLOOKUP(LEFT(G282,FIND(",",G282)-1),ConditionValueTable!$A:$A,1,0)),ISERROR(VLOOKUP(TRIM(MID(G282,FIND(",",G282)+1,999)),ConditionValueTable!$A:$A,1,0))),"컨디션밸류없음",
  ""),
IF(ISERROR(FIND(",",G282,FIND(",",G282,FIND(",",G282)+1)+1)),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+1,999)),ConditionValueTable!$A:$A,1,0))),"컨디션밸류없음",
  ""),
IF(ISERROR(FIND(",",G282,FIND(",",G282,FIND(",",G282,FIND(",",G282)+1)+1)+1)),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FIND(",",G282,FIND(",",G282,FIND(",",G282)+1)+1)-FIND(",",G282,FIND(",",G282)+1)-1)),ConditionValueTable!$A:$A,1,0)),ISERROR(VLOOKUP(TRIM(MID(G282,FIND(",",G282,FIND(",",G282,FIND(",",G282)+1)+1)+1,999)),ConditionValueTable!$A:$A,1,0))),"컨디션밸류없음",
  ""),
)))))</f>
        <v/>
      </c>
      <c r="I282" s="1">
        <v>-1</v>
      </c>
      <c r="O282" s="7" t="str">
        <f t="shared" ca="1" si="149"/>
        <v/>
      </c>
      <c r="Q282" s="1" t="s">
        <v>298</v>
      </c>
      <c r="S282" s="7">
        <f t="shared" ca="1" si="147"/>
        <v>1</v>
      </c>
      <c r="U282" s="1" t="s">
        <v>299</v>
      </c>
    </row>
    <row r="283" spans="1:23" x14ac:dyDescent="0.3">
      <c r="A283" s="1" t="str">
        <f t="shared" si="148"/>
        <v>LP_AtkSpeedUpOnEncounter_08</v>
      </c>
      <c r="B283" s="1" t="s">
        <v>297</v>
      </c>
      <c r="C283" s="1" t="str">
        <f>IF(ISERROR(VLOOKUP(B283,AffectorValueTable!$A:$A,1,0)),"어펙터밸류없음","")</f>
        <v/>
      </c>
      <c r="D283" s="1">
        <v>8</v>
      </c>
      <c r="E283" s="1" t="str">
        <f>VLOOKUP($B283,AffectorValueTable!$1:$1048576,MATCH(AffectorValueTable!$B$1,AffectorValueTable!$1:$1,0),0)</f>
        <v>CallAffectorValue</v>
      </c>
      <c r="H283" s="1" t="str">
        <f>IF(ISBLANK(G283),"",
IF(ISERROR(FIND(",",G283)),
  IF(ISERROR(VLOOKUP(G283,ConditionValueTable!$A:$A,1,0)),"컨디션밸류없음",
  ""),
IF(ISERROR(FIND(",",G283,FIND(",",G283)+1)),
  IF(OR(ISERROR(VLOOKUP(LEFT(G283,FIND(",",G283)-1),ConditionValueTable!$A:$A,1,0)),ISERROR(VLOOKUP(TRIM(MID(G283,FIND(",",G283)+1,999)),ConditionValueTable!$A:$A,1,0))),"컨디션밸류없음",
  ""),
IF(ISERROR(FIND(",",G283,FIND(",",G283,FIND(",",G283)+1)+1)),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+1,999)),ConditionValueTable!$A:$A,1,0))),"컨디션밸류없음",
  ""),
IF(ISERROR(FIND(",",G283,FIND(",",G283,FIND(",",G283,FIND(",",G283)+1)+1)+1)),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FIND(",",G283,FIND(",",G283,FIND(",",G283)+1)+1)-FIND(",",G283,FIND(",",G283)+1)-1)),ConditionValueTable!$A:$A,1,0)),ISERROR(VLOOKUP(TRIM(MID(G283,FIND(",",G283,FIND(",",G283,FIND(",",G283)+1)+1)+1,999)),ConditionValueTable!$A:$A,1,0))),"컨디션밸류없음",
  ""),
)))))</f>
        <v/>
      </c>
      <c r="I283" s="1">
        <v>-1</v>
      </c>
      <c r="O283" s="7" t="str">
        <f t="shared" ca="1" si="149"/>
        <v/>
      </c>
      <c r="Q283" s="1" t="s">
        <v>298</v>
      </c>
      <c r="S283" s="7">
        <f t="shared" ca="1" si="147"/>
        <v>1</v>
      </c>
      <c r="U283" s="1" t="s">
        <v>299</v>
      </c>
    </row>
    <row r="284" spans="1:23" x14ac:dyDescent="0.3">
      <c r="A284" s="1" t="str">
        <f t="shared" si="148"/>
        <v>LP_AtkSpeedUpOnEncounter_09</v>
      </c>
      <c r="B284" s="1" t="s">
        <v>297</v>
      </c>
      <c r="C284" s="1" t="str">
        <f>IF(ISERROR(VLOOKUP(B284,AffectorValueTable!$A:$A,1,0)),"어펙터밸류없음","")</f>
        <v/>
      </c>
      <c r="D284" s="1">
        <v>9</v>
      </c>
      <c r="E284" s="1" t="str">
        <f>VLOOKUP($B284,AffectorValueTable!$1:$1048576,MATCH(AffectorValueTable!$B$1,AffectorValueTable!$1:$1,0),0)</f>
        <v>CallAffectorValue</v>
      </c>
      <c r="H284" s="1" t="str">
        <f>IF(ISBLANK(G284),"",
IF(ISERROR(FIND(",",G284)),
  IF(ISERROR(VLOOKUP(G284,ConditionValueTable!$A:$A,1,0)),"컨디션밸류없음",
  ""),
IF(ISERROR(FIND(",",G284,FIND(",",G284)+1)),
  IF(OR(ISERROR(VLOOKUP(LEFT(G284,FIND(",",G284)-1),ConditionValueTable!$A:$A,1,0)),ISERROR(VLOOKUP(TRIM(MID(G284,FIND(",",G284)+1,999)),ConditionValueTable!$A:$A,1,0))),"컨디션밸류없음",
  ""),
IF(ISERROR(FIND(",",G284,FIND(",",G284,FIND(",",G284)+1)+1)),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+1,999)),ConditionValueTable!$A:$A,1,0))),"컨디션밸류없음",
  ""),
IF(ISERROR(FIND(",",G284,FIND(",",G284,FIND(",",G284,FIND(",",G284)+1)+1)+1)),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FIND(",",G284,FIND(",",G284,FIND(",",G284)+1)+1)-FIND(",",G284,FIND(",",G284)+1)-1)),ConditionValueTable!$A:$A,1,0)),ISERROR(VLOOKUP(TRIM(MID(G284,FIND(",",G284,FIND(",",G284,FIND(",",G284)+1)+1)+1,999)),ConditionValueTable!$A:$A,1,0))),"컨디션밸류없음",
  ""),
)))))</f>
        <v/>
      </c>
      <c r="I284" s="1">
        <v>-1</v>
      </c>
      <c r="O284" s="7" t="str">
        <f t="shared" ca="1" si="149"/>
        <v/>
      </c>
      <c r="Q284" s="1" t="s">
        <v>298</v>
      </c>
      <c r="S284" s="7">
        <f t="shared" ca="1" si="147"/>
        <v>1</v>
      </c>
      <c r="U284" s="1" t="s">
        <v>299</v>
      </c>
    </row>
    <row r="285" spans="1:23" x14ac:dyDescent="0.3">
      <c r="A285" s="1" t="str">
        <f t="shared" si="142"/>
        <v>LP_AtkSpeedUpOnEncounter_Spd_01</v>
      </c>
      <c r="B285" s="1" t="s">
        <v>294</v>
      </c>
      <c r="C285" s="1" t="str">
        <f>IF(ISERROR(VLOOKUP(B285,AffectorValueTable!$A:$A,1,0)),"어펙터밸류없음","")</f>
        <v/>
      </c>
      <c r="D285" s="1">
        <v>1</v>
      </c>
      <c r="E285" s="1" t="str">
        <f>VLOOKUP($B285,AffectorValueTable!$1:$1048576,MATCH(AffectorValueTable!$B$1,AffectorValueTable!$1:$1,0),0)</f>
        <v>ChangeActorStatus</v>
      </c>
      <c r="H285" s="1" t="str">
        <f>IF(ISBLANK(G285),"",
IF(ISERROR(FIND(",",G285)),
  IF(ISERROR(VLOOKUP(G285,ConditionValueTable!$A:$A,1,0)),"컨디션밸류없음",
  ""),
IF(ISERROR(FIND(",",G285,FIND(",",G285)+1)),
  IF(OR(ISERROR(VLOOKUP(LEFT(G285,FIND(",",G285)-1),ConditionValueTable!$A:$A,1,0)),ISERROR(VLOOKUP(TRIM(MID(G285,FIND(",",G285)+1,999)),ConditionValueTable!$A:$A,1,0))),"컨디션밸류없음",
  ""),
IF(ISERROR(FIND(",",G285,FIND(",",G285,FIND(",",G285)+1)+1)),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+1,999)),ConditionValueTable!$A:$A,1,0))),"컨디션밸류없음",
  ""),
IF(ISERROR(FIND(",",G285,FIND(",",G285,FIND(",",G285,FIND(",",G285)+1)+1)+1)),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FIND(",",G285,FIND(",",G285,FIND(",",G285)+1)+1)-FIND(",",G285,FIND(",",G285)+1)-1)),ConditionValueTable!$A:$A,1,0)),ISERROR(VLOOKUP(TRIM(MID(G285,FIND(",",G285,FIND(",",G285,FIND(",",G285)+1)+1)+1,999)),ConditionValueTable!$A:$A,1,0))),"컨디션밸류없음",
  ""),
)))))</f>
        <v/>
      </c>
      <c r="I285" s="1">
        <v>4.5</v>
      </c>
      <c r="J285" s="1">
        <f t="shared" ref="J285:J293" si="150">J68*4.5/6*2.5</f>
        <v>0.28125</v>
      </c>
      <c r="M285" s="1" t="s">
        <v>149</v>
      </c>
      <c r="O285" s="7">
        <f t="shared" ca="1" si="143"/>
        <v>3</v>
      </c>
      <c r="R285" s="1">
        <v>1</v>
      </c>
      <c r="S285" s="7">
        <f t="shared" ca="1" si="147"/>
        <v>1</v>
      </c>
      <c r="W285" s="1" t="s">
        <v>366</v>
      </c>
    </row>
    <row r="286" spans="1:23" x14ac:dyDescent="0.3">
      <c r="A286" s="1" t="str">
        <f t="shared" si="142"/>
        <v>LP_AtkSpeedUpOnEncounter_Spd_02</v>
      </c>
      <c r="B286" s="1" t="s">
        <v>294</v>
      </c>
      <c r="C286" s="1" t="str">
        <f>IF(ISERROR(VLOOKUP(B286,AffectorValueTable!$A:$A,1,0)),"어펙터밸류없음","")</f>
        <v/>
      </c>
      <c r="D286" s="1">
        <v>2</v>
      </c>
      <c r="E286" s="1" t="str">
        <f>VLOOKUP($B286,AffectorValueTable!$1:$1048576,MATCH(AffectorValueTable!$B$1,AffectorValueTable!$1:$1,0),0)</f>
        <v>ChangeActorStatus</v>
      </c>
      <c r="H286" s="1" t="str">
        <f>IF(ISBLANK(G286),"",
IF(ISERROR(FIND(",",G286)),
  IF(ISERROR(VLOOKUP(G286,ConditionValueTable!$A:$A,1,0)),"컨디션밸류없음",
  ""),
IF(ISERROR(FIND(",",G286,FIND(",",G286)+1)),
  IF(OR(ISERROR(VLOOKUP(LEFT(G286,FIND(",",G286)-1),ConditionValueTable!$A:$A,1,0)),ISERROR(VLOOKUP(TRIM(MID(G286,FIND(",",G286)+1,999)),ConditionValueTable!$A:$A,1,0))),"컨디션밸류없음",
  ""),
IF(ISERROR(FIND(",",G286,FIND(",",G286,FIND(",",G286)+1)+1)),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+1,999)),ConditionValueTable!$A:$A,1,0))),"컨디션밸류없음",
  ""),
IF(ISERROR(FIND(",",G286,FIND(",",G286,FIND(",",G286,FIND(",",G286)+1)+1)+1)),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FIND(",",G286,FIND(",",G286,FIND(",",G286)+1)+1)-FIND(",",G286,FIND(",",G286)+1)-1)),ConditionValueTable!$A:$A,1,0)),ISERROR(VLOOKUP(TRIM(MID(G286,FIND(",",G286,FIND(",",G286,FIND(",",G286)+1)+1)+1,999)),ConditionValueTable!$A:$A,1,0))),"컨디션밸류없음",
  ""),
)))))</f>
        <v/>
      </c>
      <c r="I286" s="1">
        <v>5</v>
      </c>
      <c r="J286" s="1">
        <f t="shared" si="150"/>
        <v>0.59062499999999996</v>
      </c>
      <c r="M286" s="1" t="s">
        <v>149</v>
      </c>
      <c r="O286" s="7">
        <f t="shared" ca="1" si="143"/>
        <v>3</v>
      </c>
      <c r="R286" s="1">
        <v>1</v>
      </c>
      <c r="S286" s="7">
        <f t="shared" ca="1" si="147"/>
        <v>1</v>
      </c>
      <c r="W286" s="1" t="s">
        <v>366</v>
      </c>
    </row>
    <row r="287" spans="1:23" x14ac:dyDescent="0.3">
      <c r="A287" s="1" t="str">
        <f t="shared" ref="A287:A293" si="151">B287&amp;"_"&amp;TEXT(D287,"00")</f>
        <v>LP_AtkSpeedUpOnEncounter_Spd_03</v>
      </c>
      <c r="B287" s="1" t="s">
        <v>294</v>
      </c>
      <c r="C287" s="1" t="str">
        <f>IF(ISERROR(VLOOKUP(B287,AffectorValueTable!$A:$A,1,0)),"어펙터밸류없음","")</f>
        <v/>
      </c>
      <c r="D287" s="1">
        <v>3</v>
      </c>
      <c r="E287" s="1" t="str">
        <f>VLOOKUP($B287,AffectorValueTable!$1:$1048576,MATCH(AffectorValueTable!$B$1,AffectorValueTable!$1:$1,0),0)</f>
        <v>ChangeActorStatus</v>
      </c>
      <c r="H287" s="1" t="str">
        <f>IF(ISBLANK(G287),"",
IF(ISERROR(FIND(",",G287)),
  IF(ISERROR(VLOOKUP(G287,ConditionValueTable!$A:$A,1,0)),"컨디션밸류없음",
  ""),
IF(ISERROR(FIND(",",G287,FIND(",",G287)+1)),
  IF(OR(ISERROR(VLOOKUP(LEFT(G287,FIND(",",G287)-1),ConditionValueTable!$A:$A,1,0)),ISERROR(VLOOKUP(TRIM(MID(G287,FIND(",",G287)+1,999)),ConditionValueTable!$A:$A,1,0))),"컨디션밸류없음",
  ""),
IF(ISERROR(FIND(",",G287,FIND(",",G287,FIND(",",G287)+1)+1)),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+1,999)),ConditionValueTable!$A:$A,1,0))),"컨디션밸류없음",
  ""),
IF(ISERROR(FIND(",",G287,FIND(",",G287,FIND(",",G287,FIND(",",G287)+1)+1)+1)),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FIND(",",G287,FIND(",",G287,FIND(",",G287)+1)+1)-FIND(",",G287,FIND(",",G287)+1)-1)),ConditionValueTable!$A:$A,1,0)),ISERROR(VLOOKUP(TRIM(MID(G287,FIND(",",G287,FIND(",",G287,FIND(",",G287)+1)+1)+1,999)),ConditionValueTable!$A:$A,1,0))),"컨디션밸류없음",
  ""),
)))))</f>
        <v/>
      </c>
      <c r="I287" s="1">
        <v>5.5</v>
      </c>
      <c r="J287" s="1">
        <f t="shared" si="150"/>
        <v>0.92812500000000009</v>
      </c>
      <c r="M287" s="1" t="s">
        <v>149</v>
      </c>
      <c r="O287" s="7">
        <f t="shared" ref="O287:O293" ca="1" si="152">IF(NOT(ISBLANK(N287)),N287,
IF(ISBLANK(M287),"",
VLOOKUP(M287,OFFSET(INDIRECT("$A:$B"),0,MATCH(M$1&amp;"_Verify",INDIRECT("$1:$1"),0)-1),2,0)
))</f>
        <v>3</v>
      </c>
      <c r="R287" s="1">
        <v>1</v>
      </c>
      <c r="S287" s="7">
        <f t="shared" ca="1" si="147"/>
        <v>1</v>
      </c>
      <c r="W287" s="1" t="s">
        <v>366</v>
      </c>
    </row>
    <row r="288" spans="1:23" x14ac:dyDescent="0.3">
      <c r="A288" s="1" t="str">
        <f t="shared" si="151"/>
        <v>LP_AtkSpeedUpOnEncounter_Spd_04</v>
      </c>
      <c r="B288" s="1" t="s">
        <v>294</v>
      </c>
      <c r="C288" s="1" t="str">
        <f>IF(ISERROR(VLOOKUP(B288,AffectorValueTable!$A:$A,1,0)),"어펙터밸류없음","")</f>
        <v/>
      </c>
      <c r="D288" s="1">
        <v>4</v>
      </c>
      <c r="E288" s="1" t="str">
        <f>VLOOKUP($B288,AffectorValueTable!$1:$1048576,MATCH(AffectorValueTable!$B$1,AffectorValueTable!$1:$1,0),0)</f>
        <v>ChangeActorStatus</v>
      </c>
      <c r="H288" s="1" t="str">
        <f>IF(ISBLANK(G288),"",
IF(ISERROR(FIND(",",G288)),
  IF(ISERROR(VLOOKUP(G288,ConditionValueTable!$A:$A,1,0)),"컨디션밸류없음",
  ""),
IF(ISERROR(FIND(",",G288,FIND(",",G288)+1)),
  IF(OR(ISERROR(VLOOKUP(LEFT(G288,FIND(",",G288)-1),ConditionValueTable!$A:$A,1,0)),ISERROR(VLOOKUP(TRIM(MID(G288,FIND(",",G288)+1,999)),ConditionValueTable!$A:$A,1,0))),"컨디션밸류없음",
  ""),
IF(ISERROR(FIND(",",G288,FIND(",",G288,FIND(",",G288)+1)+1)),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+1,999)),ConditionValueTable!$A:$A,1,0))),"컨디션밸류없음",
  ""),
IF(ISERROR(FIND(",",G288,FIND(",",G288,FIND(",",G288,FIND(",",G288)+1)+1)+1)),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FIND(",",G288,FIND(",",G288,FIND(",",G288)+1)+1)-FIND(",",G288,FIND(",",G288)+1)-1)),ConditionValueTable!$A:$A,1,0)),ISERROR(VLOOKUP(TRIM(MID(G288,FIND(",",G288,FIND(",",G288,FIND(",",G288)+1)+1)+1,999)),ConditionValueTable!$A:$A,1,0))),"컨디션밸류없음",
  ""),
)))))</f>
        <v/>
      </c>
      <c r="I288" s="1">
        <v>6</v>
      </c>
      <c r="J288" s="1">
        <f t="shared" si="150"/>
        <v>1.29375</v>
      </c>
      <c r="M288" s="1" t="s">
        <v>149</v>
      </c>
      <c r="O288" s="7">
        <f t="shared" ca="1" si="152"/>
        <v>3</v>
      </c>
      <c r="R288" s="1">
        <v>1</v>
      </c>
      <c r="S288" s="7">
        <f t="shared" ca="1" si="147"/>
        <v>1</v>
      </c>
      <c r="W288" s="1" t="s">
        <v>366</v>
      </c>
    </row>
    <row r="289" spans="1:23" x14ac:dyDescent="0.3">
      <c r="A289" s="1" t="str">
        <f t="shared" si="151"/>
        <v>LP_AtkSpeedUpOnEncounter_Spd_05</v>
      </c>
      <c r="B289" s="1" t="s">
        <v>294</v>
      </c>
      <c r="C289" s="1" t="str">
        <f>IF(ISERROR(VLOOKUP(B289,AffectorValueTable!$A:$A,1,0)),"어펙터밸류없음","")</f>
        <v/>
      </c>
      <c r="D289" s="1">
        <v>5</v>
      </c>
      <c r="E289" s="1" t="str">
        <f>VLOOKUP($B289,AffectorValueTable!$1:$1048576,MATCH(AffectorValueTable!$B$1,AffectorValueTable!$1:$1,0),0)</f>
        <v>ChangeActorStatus</v>
      </c>
      <c r="H289" s="1" t="str">
        <f>IF(ISBLANK(G289),"",
IF(ISERROR(FIND(",",G289)),
  IF(ISERROR(VLOOKUP(G289,ConditionValueTable!$A:$A,1,0)),"컨디션밸류없음",
  ""),
IF(ISERROR(FIND(",",G289,FIND(",",G289)+1)),
  IF(OR(ISERROR(VLOOKUP(LEFT(G289,FIND(",",G289)-1),ConditionValueTable!$A:$A,1,0)),ISERROR(VLOOKUP(TRIM(MID(G289,FIND(",",G289)+1,999)),ConditionValueTable!$A:$A,1,0))),"컨디션밸류없음",
  ""),
IF(ISERROR(FIND(",",G289,FIND(",",G289,FIND(",",G289)+1)+1)),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+1,999)),ConditionValueTable!$A:$A,1,0))),"컨디션밸류없음",
  ""),
IF(ISERROR(FIND(",",G289,FIND(",",G289,FIND(",",G289,FIND(",",G289)+1)+1)+1)),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FIND(",",G289,FIND(",",G289,FIND(",",G289)+1)+1)-FIND(",",G289,FIND(",",G289)+1)-1)),ConditionValueTable!$A:$A,1,0)),ISERROR(VLOOKUP(TRIM(MID(G289,FIND(",",G289,FIND(",",G289,FIND(",",G289)+1)+1)+1,999)),ConditionValueTable!$A:$A,1,0))),"컨디션밸류없음",
  ""),
)))))</f>
        <v/>
      </c>
      <c r="I289" s="1">
        <v>6.5</v>
      </c>
      <c r="J289" s="1">
        <f t="shared" si="150"/>
        <v>1.6874999999999998</v>
      </c>
      <c r="M289" s="1" t="s">
        <v>149</v>
      </c>
      <c r="O289" s="7">
        <f t="shared" ca="1" si="152"/>
        <v>3</v>
      </c>
      <c r="R289" s="1">
        <v>1</v>
      </c>
      <c r="S289" s="7">
        <f t="shared" ca="1" si="147"/>
        <v>1</v>
      </c>
      <c r="W289" s="1" t="s">
        <v>366</v>
      </c>
    </row>
    <row r="290" spans="1:23" x14ac:dyDescent="0.3">
      <c r="A290" s="1" t="str">
        <f t="shared" si="151"/>
        <v>LP_AtkSpeedUpOnEncounter_Spd_06</v>
      </c>
      <c r="B290" s="1" t="s">
        <v>294</v>
      </c>
      <c r="C290" s="1" t="str">
        <f>IF(ISERROR(VLOOKUP(B290,AffectorValueTable!$A:$A,1,0)),"어펙터밸류없음","")</f>
        <v/>
      </c>
      <c r="D290" s="1">
        <v>6</v>
      </c>
      <c r="E290" s="1" t="str">
        <f>VLOOKUP($B290,AffectorValueTable!$1:$1048576,MATCH(AffectorValueTable!$B$1,AffectorValueTable!$1:$1,0),0)</f>
        <v>ChangeActorStatus</v>
      </c>
      <c r="H290" s="1" t="str">
        <f>IF(ISBLANK(G290),"",
IF(ISERROR(FIND(",",G290)),
  IF(ISERROR(VLOOKUP(G290,ConditionValueTable!$A:$A,1,0)),"컨디션밸류없음",
  ""),
IF(ISERROR(FIND(",",G290,FIND(",",G290)+1)),
  IF(OR(ISERROR(VLOOKUP(LEFT(G290,FIND(",",G290)-1),ConditionValueTable!$A:$A,1,0)),ISERROR(VLOOKUP(TRIM(MID(G290,FIND(",",G290)+1,999)),ConditionValueTable!$A:$A,1,0))),"컨디션밸류없음",
  ""),
IF(ISERROR(FIND(",",G290,FIND(",",G290,FIND(",",G290)+1)+1)),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+1,999)),ConditionValueTable!$A:$A,1,0))),"컨디션밸류없음",
  ""),
IF(ISERROR(FIND(",",G290,FIND(",",G290,FIND(",",G290,FIND(",",G290)+1)+1)+1)),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FIND(",",G290,FIND(",",G290,FIND(",",G290)+1)+1)-FIND(",",G290,FIND(",",G290)+1)-1)),ConditionValueTable!$A:$A,1,0)),ISERROR(VLOOKUP(TRIM(MID(G290,FIND(",",G290,FIND(",",G290,FIND(",",G290)+1)+1)+1,999)),ConditionValueTable!$A:$A,1,0))),"컨디션밸류없음",
  ""),
)))))</f>
        <v/>
      </c>
      <c r="I290" s="1">
        <v>7</v>
      </c>
      <c r="J290" s="1">
        <f t="shared" si="150"/>
        <v>2.109375</v>
      </c>
      <c r="M290" s="1" t="s">
        <v>149</v>
      </c>
      <c r="O290" s="7">
        <f t="shared" ca="1" si="152"/>
        <v>3</v>
      </c>
      <c r="R290" s="1">
        <v>1</v>
      </c>
      <c r="S290" s="7">
        <f t="shared" ca="1" si="147"/>
        <v>1</v>
      </c>
      <c r="W290" s="1" t="s">
        <v>366</v>
      </c>
    </row>
    <row r="291" spans="1:23" x14ac:dyDescent="0.3">
      <c r="A291" s="1" t="str">
        <f t="shared" si="151"/>
        <v>LP_AtkSpeedUpOnEncounter_Spd_07</v>
      </c>
      <c r="B291" s="1" t="s">
        <v>294</v>
      </c>
      <c r="C291" s="1" t="str">
        <f>IF(ISERROR(VLOOKUP(B291,AffectorValueTable!$A:$A,1,0)),"어펙터밸류없음","")</f>
        <v/>
      </c>
      <c r="D291" s="1">
        <v>7</v>
      </c>
      <c r="E291" s="1" t="str">
        <f>VLOOKUP($B291,AffectorValueTable!$1:$1048576,MATCH(AffectorValueTable!$B$1,AffectorValueTable!$1:$1,0),0)</f>
        <v>ChangeActorStatus</v>
      </c>
      <c r="H291" s="1" t="str">
        <f>IF(ISBLANK(G291),"",
IF(ISERROR(FIND(",",G291)),
  IF(ISERROR(VLOOKUP(G291,ConditionValueTable!$A:$A,1,0)),"컨디션밸류없음",
  ""),
IF(ISERROR(FIND(",",G291,FIND(",",G291)+1)),
  IF(OR(ISERROR(VLOOKUP(LEFT(G291,FIND(",",G291)-1),ConditionValueTable!$A:$A,1,0)),ISERROR(VLOOKUP(TRIM(MID(G291,FIND(",",G291)+1,999)),ConditionValueTable!$A:$A,1,0))),"컨디션밸류없음",
  ""),
IF(ISERROR(FIND(",",G291,FIND(",",G291,FIND(",",G291)+1)+1)),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+1,999)),ConditionValueTable!$A:$A,1,0))),"컨디션밸류없음",
  ""),
IF(ISERROR(FIND(",",G291,FIND(",",G291,FIND(",",G291,FIND(",",G291)+1)+1)+1)),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FIND(",",G291,FIND(",",G291,FIND(",",G291)+1)+1)-FIND(",",G291,FIND(",",G291)+1)-1)),ConditionValueTable!$A:$A,1,0)),ISERROR(VLOOKUP(TRIM(MID(G291,FIND(",",G291,FIND(",",G291,FIND(",",G291)+1)+1)+1,999)),ConditionValueTable!$A:$A,1,0))),"컨디션밸류없음",
  ""),
)))))</f>
        <v/>
      </c>
      <c r="I291" s="1">
        <v>7.5</v>
      </c>
      <c r="J291" s="1">
        <f t="shared" si="150"/>
        <v>2.5593750000000002</v>
      </c>
      <c r="M291" s="1" t="s">
        <v>149</v>
      </c>
      <c r="O291" s="7">
        <f t="shared" ca="1" si="152"/>
        <v>3</v>
      </c>
      <c r="R291" s="1">
        <v>1</v>
      </c>
      <c r="S291" s="7">
        <f t="shared" ca="1" si="147"/>
        <v>1</v>
      </c>
      <c r="W291" s="1" t="s">
        <v>366</v>
      </c>
    </row>
    <row r="292" spans="1:23" x14ac:dyDescent="0.3">
      <c r="A292" s="1" t="str">
        <f t="shared" si="151"/>
        <v>LP_AtkSpeedUpOnEncounter_Spd_08</v>
      </c>
      <c r="B292" s="1" t="s">
        <v>294</v>
      </c>
      <c r="C292" s="1" t="str">
        <f>IF(ISERROR(VLOOKUP(B292,AffectorValueTable!$A:$A,1,0)),"어펙터밸류없음","")</f>
        <v/>
      </c>
      <c r="D292" s="1">
        <v>8</v>
      </c>
      <c r="E292" s="1" t="str">
        <f>VLOOKUP($B292,AffectorValueTable!$1:$1048576,MATCH(AffectorValueTable!$B$1,AffectorValueTable!$1:$1,0),0)</f>
        <v>ChangeActorStatus</v>
      </c>
      <c r="H292" s="1" t="str">
        <f>IF(ISBLANK(G292),"",
IF(ISERROR(FIND(",",G292)),
  IF(ISERROR(VLOOKUP(G292,ConditionValueTable!$A:$A,1,0)),"컨디션밸류없음",
  ""),
IF(ISERROR(FIND(",",G292,FIND(",",G292)+1)),
  IF(OR(ISERROR(VLOOKUP(LEFT(G292,FIND(",",G292)-1),ConditionValueTable!$A:$A,1,0)),ISERROR(VLOOKUP(TRIM(MID(G292,FIND(",",G292)+1,999)),ConditionValueTable!$A:$A,1,0))),"컨디션밸류없음",
  ""),
IF(ISERROR(FIND(",",G292,FIND(",",G292,FIND(",",G292)+1)+1)),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+1,999)),ConditionValueTable!$A:$A,1,0))),"컨디션밸류없음",
  ""),
IF(ISERROR(FIND(",",G292,FIND(",",G292,FIND(",",G292,FIND(",",G292)+1)+1)+1)),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FIND(",",G292,FIND(",",G292,FIND(",",G292)+1)+1)-FIND(",",G292,FIND(",",G292)+1)-1)),ConditionValueTable!$A:$A,1,0)),ISERROR(VLOOKUP(TRIM(MID(G292,FIND(",",G292,FIND(",",G292,FIND(",",G292)+1)+1)+1,999)),ConditionValueTable!$A:$A,1,0))),"컨디션밸류없음",
  ""),
)))))</f>
        <v/>
      </c>
      <c r="I292" s="1">
        <v>8</v>
      </c>
      <c r="J292" s="1">
        <f t="shared" si="150"/>
        <v>3.0375000000000001</v>
      </c>
      <c r="M292" s="1" t="s">
        <v>149</v>
      </c>
      <c r="O292" s="7">
        <f t="shared" ca="1" si="152"/>
        <v>3</v>
      </c>
      <c r="R292" s="1">
        <v>1</v>
      </c>
      <c r="S292" s="7">
        <f t="shared" ca="1" si="147"/>
        <v>1</v>
      </c>
      <c r="W292" s="1" t="s">
        <v>366</v>
      </c>
    </row>
    <row r="293" spans="1:23" x14ac:dyDescent="0.3">
      <c r="A293" s="1" t="str">
        <f t="shared" si="151"/>
        <v>LP_AtkSpeedUpOnEncounter_Spd_09</v>
      </c>
      <c r="B293" s="1" t="s">
        <v>294</v>
      </c>
      <c r="C293" s="1" t="str">
        <f>IF(ISERROR(VLOOKUP(B293,AffectorValueTable!$A:$A,1,0)),"어펙터밸류없음","")</f>
        <v/>
      </c>
      <c r="D293" s="1">
        <v>9</v>
      </c>
      <c r="E293" s="1" t="str">
        <f>VLOOKUP($B293,AffectorValueTable!$1:$1048576,MATCH(AffectorValueTable!$B$1,AffectorValueTable!$1:$1,0),0)</f>
        <v>ChangeActorStatus</v>
      </c>
      <c r="H293" s="1" t="str">
        <f>IF(ISBLANK(G293),"",
IF(ISERROR(FIND(",",G293)),
  IF(ISERROR(VLOOKUP(G293,ConditionValueTable!$A:$A,1,0)),"컨디션밸류없음",
  ""),
IF(ISERROR(FIND(",",G293,FIND(",",G293)+1)),
  IF(OR(ISERROR(VLOOKUP(LEFT(G293,FIND(",",G293)-1),ConditionValueTable!$A:$A,1,0)),ISERROR(VLOOKUP(TRIM(MID(G293,FIND(",",G293)+1,999)),ConditionValueTable!$A:$A,1,0))),"컨디션밸류없음",
  ""),
IF(ISERROR(FIND(",",G293,FIND(",",G293,FIND(",",G293)+1)+1)),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+1,999)),ConditionValueTable!$A:$A,1,0))),"컨디션밸류없음",
  ""),
IF(ISERROR(FIND(",",G293,FIND(",",G293,FIND(",",G293,FIND(",",G293)+1)+1)+1)),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FIND(",",G293,FIND(",",G293,FIND(",",G293)+1)+1)-FIND(",",G293,FIND(",",G293)+1)-1)),ConditionValueTable!$A:$A,1,0)),ISERROR(VLOOKUP(TRIM(MID(G293,FIND(",",G293,FIND(",",G293,FIND(",",G293)+1)+1)+1,999)),ConditionValueTable!$A:$A,1,0))),"컨디션밸류없음",
  ""),
)))))</f>
        <v/>
      </c>
      <c r="I293" s="1">
        <v>8.5</v>
      </c>
      <c r="J293" s="1">
        <f t="shared" si="150"/>
        <v>3.5437499999999993</v>
      </c>
      <c r="M293" s="1" t="s">
        <v>149</v>
      </c>
      <c r="O293" s="7">
        <f t="shared" ca="1" si="152"/>
        <v>3</v>
      </c>
      <c r="R293" s="1">
        <v>1</v>
      </c>
      <c r="S293" s="7">
        <f t="shared" ca="1" si="147"/>
        <v>1</v>
      </c>
      <c r="W293" s="1" t="s">
        <v>366</v>
      </c>
    </row>
    <row r="294" spans="1:23" x14ac:dyDescent="0.3">
      <c r="A294" s="1" t="str">
        <f t="shared" ref="A294:A300" si="153">B294&amp;"_"&amp;TEXT(D294,"00")</f>
        <v>LP_AtkSpeedUpOnEncounterBetter_01</v>
      </c>
      <c r="B294" s="1" t="s">
        <v>293</v>
      </c>
      <c r="C294" s="1" t="str">
        <f>IF(ISERROR(VLOOKUP(B294,AffectorValueTable!$A:$A,1,0)),"어펙터밸류없음","")</f>
        <v/>
      </c>
      <c r="D294" s="1">
        <v>1</v>
      </c>
      <c r="E294" s="1" t="str">
        <f>VLOOKUP($B294,AffectorValueTable!$1:$1048576,MATCH(AffectorValueTable!$B$1,AffectorValueTable!$1:$1,0),0)</f>
        <v>CallAffectorValue</v>
      </c>
      <c r="H294" s="1" t="str">
        <f>IF(ISBLANK(G294),"",
IF(ISERROR(FIND(",",G294)),
  IF(ISERROR(VLOOKUP(G294,ConditionValueTable!$A:$A,1,0)),"컨디션밸류없음",
  ""),
IF(ISERROR(FIND(",",G294,FIND(",",G294)+1)),
  IF(OR(ISERROR(VLOOKUP(LEFT(G294,FIND(",",G294)-1),ConditionValueTable!$A:$A,1,0)),ISERROR(VLOOKUP(TRIM(MID(G294,FIND(",",G294)+1,999)),ConditionValueTable!$A:$A,1,0))),"컨디션밸류없음",
  ""),
IF(ISERROR(FIND(",",G294,FIND(",",G294,FIND(",",G294)+1)+1)),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+1,999)),ConditionValueTable!$A:$A,1,0))),"컨디션밸류없음",
  ""),
IF(ISERROR(FIND(",",G294,FIND(",",G294,FIND(",",G294,FIND(",",G294)+1)+1)+1)),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FIND(",",G294,FIND(",",G294,FIND(",",G294)+1)+1)-FIND(",",G294,FIND(",",G294)+1)-1)),ConditionValueTable!$A:$A,1,0)),ISERROR(VLOOKUP(TRIM(MID(G294,FIND(",",G294,FIND(",",G294,FIND(",",G294)+1)+1)+1,999)),ConditionValueTable!$A:$A,1,0))),"컨디션밸류없음",
  ""),
)))))</f>
        <v/>
      </c>
      <c r="I294" s="1">
        <v>-1</v>
      </c>
      <c r="O294" s="7" t="str">
        <f t="shared" ca="1" si="143"/>
        <v/>
      </c>
      <c r="Q294" s="1" t="s">
        <v>298</v>
      </c>
      <c r="S294" s="7">
        <f t="shared" ca="1" si="147"/>
        <v>1</v>
      </c>
      <c r="U294" s="1" t="s">
        <v>295</v>
      </c>
    </row>
    <row r="295" spans="1:23" x14ac:dyDescent="0.3">
      <c r="A295" s="1" t="str">
        <f t="shared" si="153"/>
        <v>LP_AtkSpeedUpOnEncounterBetter_02</v>
      </c>
      <c r="B295" s="1" t="s">
        <v>293</v>
      </c>
      <c r="C295" s="1" t="str">
        <f>IF(ISERROR(VLOOKUP(B295,AffectorValueTable!$A:$A,1,0)),"어펙터밸류없음","")</f>
        <v/>
      </c>
      <c r="D295" s="1">
        <v>2</v>
      </c>
      <c r="E295" s="1" t="str">
        <f>VLOOKUP($B295,AffectorValueTable!$1:$1048576,MATCH(AffectorValueTable!$B$1,AffectorValueTable!$1:$1,0),0)</f>
        <v>CallAffectorValue</v>
      </c>
      <c r="H295" s="1" t="str">
        <f>IF(ISBLANK(G295),"",
IF(ISERROR(FIND(",",G295)),
  IF(ISERROR(VLOOKUP(G295,ConditionValueTable!$A:$A,1,0)),"컨디션밸류없음",
  ""),
IF(ISERROR(FIND(",",G295,FIND(",",G295)+1)),
  IF(OR(ISERROR(VLOOKUP(LEFT(G295,FIND(",",G295)-1),ConditionValueTable!$A:$A,1,0)),ISERROR(VLOOKUP(TRIM(MID(G295,FIND(",",G295)+1,999)),ConditionValueTable!$A:$A,1,0))),"컨디션밸류없음",
  ""),
IF(ISERROR(FIND(",",G295,FIND(",",G295,FIND(",",G295)+1)+1)),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+1,999)),ConditionValueTable!$A:$A,1,0))),"컨디션밸류없음",
  ""),
IF(ISERROR(FIND(",",G295,FIND(",",G295,FIND(",",G295,FIND(",",G295)+1)+1)+1)),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FIND(",",G295,FIND(",",G295,FIND(",",G295)+1)+1)-FIND(",",G295,FIND(",",G295)+1)-1)),ConditionValueTable!$A:$A,1,0)),ISERROR(VLOOKUP(TRIM(MID(G295,FIND(",",G295,FIND(",",G295,FIND(",",G295)+1)+1)+1,999)),ConditionValueTable!$A:$A,1,0))),"컨디션밸류없음",
  ""),
)))))</f>
        <v/>
      </c>
      <c r="I295" s="1">
        <v>-1</v>
      </c>
      <c r="O295" s="7" t="str">
        <f t="shared" ca="1" si="143"/>
        <v/>
      </c>
      <c r="Q295" s="1" t="s">
        <v>298</v>
      </c>
      <c r="S295" s="7">
        <f t="shared" ca="1" si="147"/>
        <v>1</v>
      </c>
      <c r="U295" s="1" t="s">
        <v>295</v>
      </c>
    </row>
    <row r="296" spans="1:23" x14ac:dyDescent="0.3">
      <c r="A296" s="1" t="str">
        <f t="shared" ref="A296:A298" si="154">B296&amp;"_"&amp;TEXT(D296,"00")</f>
        <v>LP_AtkSpeedUpOnEncounterBetter_03</v>
      </c>
      <c r="B296" s="1" t="s">
        <v>293</v>
      </c>
      <c r="C296" s="1" t="str">
        <f>IF(ISERROR(VLOOKUP(B296,AffectorValueTable!$A:$A,1,0)),"어펙터밸류없음","")</f>
        <v/>
      </c>
      <c r="D296" s="1">
        <v>3</v>
      </c>
      <c r="E296" s="1" t="str">
        <f>VLOOKUP($B296,AffectorValueTable!$1:$1048576,MATCH(AffectorValueTable!$B$1,AffectorValueTable!$1:$1,0),0)</f>
        <v>CallAffectorValue</v>
      </c>
      <c r="H296" s="1" t="str">
        <f>IF(ISBLANK(G296),"",
IF(ISERROR(FIND(",",G296)),
  IF(ISERROR(VLOOKUP(G296,ConditionValueTable!$A:$A,1,0)),"컨디션밸류없음",
  ""),
IF(ISERROR(FIND(",",G296,FIND(",",G296)+1)),
  IF(OR(ISERROR(VLOOKUP(LEFT(G296,FIND(",",G296)-1),ConditionValueTable!$A:$A,1,0)),ISERROR(VLOOKUP(TRIM(MID(G296,FIND(",",G296)+1,999)),ConditionValueTable!$A:$A,1,0))),"컨디션밸류없음",
  ""),
IF(ISERROR(FIND(",",G296,FIND(",",G296,FIND(",",G296)+1)+1)),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+1,999)),ConditionValueTable!$A:$A,1,0))),"컨디션밸류없음",
  ""),
IF(ISERROR(FIND(",",G296,FIND(",",G296,FIND(",",G296,FIND(",",G296)+1)+1)+1)),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FIND(",",G296,FIND(",",G296,FIND(",",G296)+1)+1)-FIND(",",G296,FIND(",",G296)+1)-1)),ConditionValueTable!$A:$A,1,0)),ISERROR(VLOOKUP(TRIM(MID(G296,FIND(",",G296,FIND(",",G296,FIND(",",G296)+1)+1)+1,999)),ConditionValueTable!$A:$A,1,0))),"컨디션밸류없음",
  ""),
)))))</f>
        <v/>
      </c>
      <c r="I296" s="1">
        <v>-1</v>
      </c>
      <c r="O296" s="7" t="str">
        <f t="shared" ref="O296:O298" ca="1" si="155">IF(NOT(ISBLANK(N296)),N296,
IF(ISBLANK(M296),"",
VLOOKUP(M296,OFFSET(INDIRECT("$A:$B"),0,MATCH(M$1&amp;"_Verify",INDIRECT("$1:$1"),0)-1),2,0)
))</f>
        <v/>
      </c>
      <c r="Q296" s="1" t="s">
        <v>298</v>
      </c>
      <c r="S296" s="7">
        <f t="shared" ca="1" si="147"/>
        <v>1</v>
      </c>
      <c r="U296" s="1" t="s">
        <v>295</v>
      </c>
    </row>
    <row r="297" spans="1:23" x14ac:dyDescent="0.3">
      <c r="A297" s="1" t="str">
        <f t="shared" si="154"/>
        <v>LP_AtkSpeedUpOnEncounterBetter_04</v>
      </c>
      <c r="B297" s="1" t="s">
        <v>293</v>
      </c>
      <c r="C297" s="1" t="str">
        <f>IF(ISERROR(VLOOKUP(B297,AffectorValueTable!$A:$A,1,0)),"어펙터밸류없음","")</f>
        <v/>
      </c>
      <c r="D297" s="1">
        <v>4</v>
      </c>
      <c r="E297" s="1" t="str">
        <f>VLOOKUP($B297,AffectorValueTable!$1:$1048576,MATCH(AffectorValueTable!$B$1,AffectorValueTable!$1:$1,0),0)</f>
        <v>CallAffectorValue</v>
      </c>
      <c r="H297" s="1" t="str">
        <f>IF(ISBLANK(G297),"",
IF(ISERROR(FIND(",",G297)),
  IF(ISERROR(VLOOKUP(G297,ConditionValueTable!$A:$A,1,0)),"컨디션밸류없음",
  ""),
IF(ISERROR(FIND(",",G297,FIND(",",G297)+1)),
  IF(OR(ISERROR(VLOOKUP(LEFT(G297,FIND(",",G297)-1),ConditionValueTable!$A:$A,1,0)),ISERROR(VLOOKUP(TRIM(MID(G297,FIND(",",G297)+1,999)),ConditionValueTable!$A:$A,1,0))),"컨디션밸류없음",
  ""),
IF(ISERROR(FIND(",",G297,FIND(",",G297,FIND(",",G297)+1)+1)),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+1,999)),ConditionValueTable!$A:$A,1,0))),"컨디션밸류없음",
  ""),
IF(ISERROR(FIND(",",G297,FIND(",",G297,FIND(",",G297,FIND(",",G297)+1)+1)+1)),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FIND(",",G297,FIND(",",G297,FIND(",",G297)+1)+1)-FIND(",",G297,FIND(",",G297)+1)-1)),ConditionValueTable!$A:$A,1,0)),ISERROR(VLOOKUP(TRIM(MID(G297,FIND(",",G297,FIND(",",G297,FIND(",",G297)+1)+1)+1,999)),ConditionValueTable!$A:$A,1,0))),"컨디션밸류없음",
  ""),
)))))</f>
        <v/>
      </c>
      <c r="I297" s="1">
        <v>-1</v>
      </c>
      <c r="O297" s="7" t="str">
        <f t="shared" ca="1" si="155"/>
        <v/>
      </c>
      <c r="Q297" s="1" t="s">
        <v>298</v>
      </c>
      <c r="S297" s="7">
        <f t="shared" ca="1" si="147"/>
        <v>1</v>
      </c>
      <c r="U297" s="1" t="s">
        <v>295</v>
      </c>
    </row>
    <row r="298" spans="1:23" x14ac:dyDescent="0.3">
      <c r="A298" s="1" t="str">
        <f t="shared" si="154"/>
        <v>LP_AtkSpeedUpOnEncounterBetter_05</v>
      </c>
      <c r="B298" s="1" t="s">
        <v>293</v>
      </c>
      <c r="C298" s="1" t="str">
        <f>IF(ISERROR(VLOOKUP(B298,AffectorValueTable!$A:$A,1,0)),"어펙터밸류없음","")</f>
        <v/>
      </c>
      <c r="D298" s="1">
        <v>5</v>
      </c>
      <c r="E298" s="1" t="str">
        <f>VLOOKUP($B298,AffectorValueTable!$1:$1048576,MATCH(AffectorValueTable!$B$1,AffectorValueTable!$1:$1,0),0)</f>
        <v>CallAffectorValue</v>
      </c>
      <c r="H298" s="1" t="str">
        <f>IF(ISBLANK(G298),"",
IF(ISERROR(FIND(",",G298)),
  IF(ISERROR(VLOOKUP(G298,ConditionValueTable!$A:$A,1,0)),"컨디션밸류없음",
  ""),
IF(ISERROR(FIND(",",G298,FIND(",",G298)+1)),
  IF(OR(ISERROR(VLOOKUP(LEFT(G298,FIND(",",G298)-1),ConditionValueTable!$A:$A,1,0)),ISERROR(VLOOKUP(TRIM(MID(G298,FIND(",",G298)+1,999)),ConditionValueTable!$A:$A,1,0))),"컨디션밸류없음",
  ""),
IF(ISERROR(FIND(",",G298,FIND(",",G298,FIND(",",G298)+1)+1)),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+1,999)),ConditionValueTable!$A:$A,1,0))),"컨디션밸류없음",
  ""),
IF(ISERROR(FIND(",",G298,FIND(",",G298,FIND(",",G298,FIND(",",G298)+1)+1)+1)),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FIND(",",G298,FIND(",",G298,FIND(",",G298)+1)+1)-FIND(",",G298,FIND(",",G298)+1)-1)),ConditionValueTable!$A:$A,1,0)),ISERROR(VLOOKUP(TRIM(MID(G298,FIND(",",G298,FIND(",",G298,FIND(",",G298)+1)+1)+1,999)),ConditionValueTable!$A:$A,1,0))),"컨디션밸류없음",
  ""),
)))))</f>
        <v/>
      </c>
      <c r="I298" s="1">
        <v>-1</v>
      </c>
      <c r="O298" s="7" t="str">
        <f t="shared" ca="1" si="155"/>
        <v/>
      </c>
      <c r="Q298" s="1" t="s">
        <v>298</v>
      </c>
      <c r="S298" s="7">
        <f t="shared" ca="1" si="147"/>
        <v>1</v>
      </c>
      <c r="U298" s="1" t="s">
        <v>295</v>
      </c>
    </row>
    <row r="299" spans="1:23" x14ac:dyDescent="0.3">
      <c r="A299" s="1" t="str">
        <f t="shared" si="153"/>
        <v>LP_AtkSpeedUpOnEncounterBetter_Spd_01</v>
      </c>
      <c r="B299" s="1" t="s">
        <v>296</v>
      </c>
      <c r="C299" s="1" t="str">
        <f>IF(ISERROR(VLOOKUP(B299,AffectorValueTable!$A:$A,1,0)),"어펙터밸류없음","")</f>
        <v/>
      </c>
      <c r="D299" s="1">
        <v>1</v>
      </c>
      <c r="E299" s="1" t="str">
        <f>VLOOKUP($B299,AffectorValueTable!$1:$1048576,MATCH(AffectorValueTable!$B$1,AffectorValueTable!$1:$1,0),0)</f>
        <v>ChangeActorStatus</v>
      </c>
      <c r="H299" s="1" t="str">
        <f>IF(ISBLANK(G299),"",
IF(ISERROR(FIND(",",G299)),
  IF(ISERROR(VLOOKUP(G299,ConditionValueTable!$A:$A,1,0)),"컨디션밸류없음",
  ""),
IF(ISERROR(FIND(",",G299,FIND(",",G299)+1)),
  IF(OR(ISERROR(VLOOKUP(LEFT(G299,FIND(",",G299)-1),ConditionValueTable!$A:$A,1,0)),ISERROR(VLOOKUP(TRIM(MID(G299,FIND(",",G299)+1,999)),ConditionValueTable!$A:$A,1,0))),"컨디션밸류없음",
  ""),
IF(ISERROR(FIND(",",G299,FIND(",",G299,FIND(",",G299)+1)+1)),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+1,999)),ConditionValueTable!$A:$A,1,0))),"컨디션밸류없음",
  ""),
IF(ISERROR(FIND(",",G299,FIND(",",G299,FIND(",",G299,FIND(",",G299)+1)+1)+1)),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FIND(",",G299,FIND(",",G299,FIND(",",G299)+1)+1)-FIND(",",G299,FIND(",",G299)+1)-1)),ConditionValueTable!$A:$A,1,0)),ISERROR(VLOOKUP(TRIM(MID(G299,FIND(",",G299,FIND(",",G299,FIND(",",G299)+1)+1)+1,999)),ConditionValueTable!$A:$A,1,0))),"컨디션밸류없음",
  ""),
)))))</f>
        <v/>
      </c>
      <c r="I299" s="1">
        <v>4.5</v>
      </c>
      <c r="J299" s="1">
        <f>J77*4.5/6*2.5</f>
        <v>0.46875</v>
      </c>
      <c r="M299" s="1" t="s">
        <v>149</v>
      </c>
      <c r="O299" s="7">
        <f t="shared" ca="1" si="143"/>
        <v>3</v>
      </c>
      <c r="R299" s="1">
        <v>1</v>
      </c>
      <c r="S299" s="7">
        <f t="shared" ca="1" si="147"/>
        <v>1</v>
      </c>
      <c r="W299" s="1" t="s">
        <v>366</v>
      </c>
    </row>
    <row r="300" spans="1:23" x14ac:dyDescent="0.3">
      <c r="A300" s="1" t="str">
        <f t="shared" si="153"/>
        <v>LP_AtkSpeedUpOnEncounterBetter_Spd_02</v>
      </c>
      <c r="B300" s="1" t="s">
        <v>296</v>
      </c>
      <c r="C300" s="1" t="str">
        <f>IF(ISERROR(VLOOKUP(B300,AffectorValueTable!$A:$A,1,0)),"어펙터밸류없음","")</f>
        <v/>
      </c>
      <c r="D300" s="1">
        <v>2</v>
      </c>
      <c r="E300" s="1" t="str">
        <f>VLOOKUP($B300,AffectorValueTable!$1:$1048576,MATCH(AffectorValueTable!$B$1,AffectorValueTable!$1:$1,0),0)</f>
        <v>ChangeActorStatus</v>
      </c>
      <c r="H300" s="1" t="str">
        <f>IF(ISBLANK(G300),"",
IF(ISERROR(FIND(",",G300)),
  IF(ISERROR(VLOOKUP(G300,ConditionValueTable!$A:$A,1,0)),"컨디션밸류없음",
  ""),
IF(ISERROR(FIND(",",G300,FIND(",",G300)+1)),
  IF(OR(ISERROR(VLOOKUP(LEFT(G300,FIND(",",G300)-1),ConditionValueTable!$A:$A,1,0)),ISERROR(VLOOKUP(TRIM(MID(G300,FIND(",",G300)+1,999)),ConditionValueTable!$A:$A,1,0))),"컨디션밸류없음",
  ""),
IF(ISERROR(FIND(",",G300,FIND(",",G300,FIND(",",G300)+1)+1)),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+1,999)),ConditionValueTable!$A:$A,1,0))),"컨디션밸류없음",
  ""),
IF(ISERROR(FIND(",",G300,FIND(",",G300,FIND(",",G300,FIND(",",G300)+1)+1)+1)),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FIND(",",G300,FIND(",",G300,FIND(",",G300)+1)+1)-FIND(",",G300,FIND(",",G300)+1)-1)),ConditionValueTable!$A:$A,1,0)),ISERROR(VLOOKUP(TRIM(MID(G300,FIND(",",G300,FIND(",",G300,FIND(",",G300)+1)+1)+1,999)),ConditionValueTable!$A:$A,1,0))),"컨디션밸류없음",
  ""),
)))))</f>
        <v/>
      </c>
      <c r="I300" s="1">
        <v>5.5</v>
      </c>
      <c r="J300" s="1">
        <f>J78*4.5/6*2.5</f>
        <v>0.98437500000000011</v>
      </c>
      <c r="M300" s="1" t="s">
        <v>149</v>
      </c>
      <c r="O300" s="7">
        <f t="shared" ca="1" si="143"/>
        <v>3</v>
      </c>
      <c r="R300" s="1">
        <v>1</v>
      </c>
      <c r="S300" s="7">
        <f t="shared" ca="1" si="147"/>
        <v>1</v>
      </c>
      <c r="W300" s="1" t="s">
        <v>366</v>
      </c>
    </row>
    <row r="301" spans="1:23" x14ac:dyDescent="0.3">
      <c r="A301" s="1" t="str">
        <f t="shared" ref="A301:A303" si="156">B301&amp;"_"&amp;TEXT(D301,"00")</f>
        <v>LP_AtkSpeedUpOnEncounterBetter_Spd_03</v>
      </c>
      <c r="B301" s="1" t="s">
        <v>296</v>
      </c>
      <c r="C301" s="1" t="str">
        <f>IF(ISERROR(VLOOKUP(B301,AffectorValueTable!$A:$A,1,0)),"어펙터밸류없음","")</f>
        <v/>
      </c>
      <c r="D301" s="1">
        <v>3</v>
      </c>
      <c r="E301" s="1" t="str">
        <f>VLOOKUP($B301,AffectorValueTable!$1:$1048576,MATCH(AffectorValueTable!$B$1,AffectorValueTable!$1:$1,0),0)</f>
        <v>ChangeActorStatus</v>
      </c>
      <c r="H301" s="1" t="str">
        <f>IF(ISBLANK(G301),"",
IF(ISERROR(FIND(",",G301)),
  IF(ISERROR(VLOOKUP(G301,ConditionValueTable!$A:$A,1,0)),"컨디션밸류없음",
  ""),
IF(ISERROR(FIND(",",G301,FIND(",",G301)+1)),
  IF(OR(ISERROR(VLOOKUP(LEFT(G301,FIND(",",G301)-1),ConditionValueTable!$A:$A,1,0)),ISERROR(VLOOKUP(TRIM(MID(G301,FIND(",",G301)+1,999)),ConditionValueTable!$A:$A,1,0))),"컨디션밸류없음",
  ""),
IF(ISERROR(FIND(",",G301,FIND(",",G301,FIND(",",G301)+1)+1)),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+1,999)),ConditionValueTable!$A:$A,1,0))),"컨디션밸류없음",
  ""),
IF(ISERROR(FIND(",",G301,FIND(",",G301,FIND(",",G301,FIND(",",G301)+1)+1)+1)),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FIND(",",G301,FIND(",",G301,FIND(",",G301)+1)+1)-FIND(",",G301,FIND(",",G301)+1)-1)),ConditionValueTable!$A:$A,1,0)),ISERROR(VLOOKUP(TRIM(MID(G301,FIND(",",G301,FIND(",",G301,FIND(",",G301)+1)+1)+1,999)),ConditionValueTable!$A:$A,1,0))),"컨디션밸류없음",
  ""),
)))))</f>
        <v/>
      </c>
      <c r="I301" s="1">
        <v>6.5</v>
      </c>
      <c r="J301" s="1">
        <f>J79*4.5/6*2.5</f>
        <v>1.546875</v>
      </c>
      <c r="M301" s="1" t="s">
        <v>149</v>
      </c>
      <c r="O301" s="7">
        <f t="shared" ref="O301:O303" ca="1" si="157">IF(NOT(ISBLANK(N301)),N301,
IF(ISBLANK(M301),"",
VLOOKUP(M301,OFFSET(INDIRECT("$A:$B"),0,MATCH(M$1&amp;"_Verify",INDIRECT("$1:$1"),0)-1),2,0)
))</f>
        <v>3</v>
      </c>
      <c r="R301" s="1">
        <v>1</v>
      </c>
      <c r="S301" s="7">
        <f t="shared" ca="1" si="147"/>
        <v>1</v>
      </c>
      <c r="W301" s="1" t="s">
        <v>366</v>
      </c>
    </row>
    <row r="302" spans="1:23" x14ac:dyDescent="0.3">
      <c r="A302" s="1" t="str">
        <f t="shared" si="156"/>
        <v>LP_AtkSpeedUpOnEncounterBetter_Spd_04</v>
      </c>
      <c r="B302" s="1" t="s">
        <v>296</v>
      </c>
      <c r="C302" s="1" t="str">
        <f>IF(ISERROR(VLOOKUP(B302,AffectorValueTable!$A:$A,1,0)),"어펙터밸류없음","")</f>
        <v/>
      </c>
      <c r="D302" s="1">
        <v>4</v>
      </c>
      <c r="E302" s="1" t="str">
        <f>VLOOKUP($B302,AffectorValueTable!$1:$1048576,MATCH(AffectorValueTable!$B$1,AffectorValueTable!$1:$1,0),0)</f>
        <v>ChangeActorStatus</v>
      </c>
      <c r="H302" s="1" t="str">
        <f>IF(ISBLANK(G302),"",
IF(ISERROR(FIND(",",G302)),
  IF(ISERROR(VLOOKUP(G302,ConditionValueTable!$A:$A,1,0)),"컨디션밸류없음",
  ""),
IF(ISERROR(FIND(",",G302,FIND(",",G302)+1)),
  IF(OR(ISERROR(VLOOKUP(LEFT(G302,FIND(",",G302)-1),ConditionValueTable!$A:$A,1,0)),ISERROR(VLOOKUP(TRIM(MID(G302,FIND(",",G302)+1,999)),ConditionValueTable!$A:$A,1,0))),"컨디션밸류없음",
  ""),
IF(ISERROR(FIND(",",G302,FIND(",",G302,FIND(",",G302)+1)+1)),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+1,999)),ConditionValueTable!$A:$A,1,0))),"컨디션밸류없음",
  ""),
IF(ISERROR(FIND(",",G302,FIND(",",G302,FIND(",",G302,FIND(",",G302)+1)+1)+1)),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FIND(",",G302,FIND(",",G302,FIND(",",G302)+1)+1)-FIND(",",G302,FIND(",",G302)+1)-1)),ConditionValueTable!$A:$A,1,0)),ISERROR(VLOOKUP(TRIM(MID(G302,FIND(",",G302,FIND(",",G302,FIND(",",G302)+1)+1)+1,999)),ConditionValueTable!$A:$A,1,0))),"컨디션밸류없음",
  ""),
)))))</f>
        <v/>
      </c>
      <c r="I302" s="1">
        <v>7.5</v>
      </c>
      <c r="J302" s="1">
        <f>J80*4.5/6*2.5</f>
        <v>2.15625</v>
      </c>
      <c r="M302" s="1" t="s">
        <v>149</v>
      </c>
      <c r="O302" s="7">
        <f t="shared" ca="1" si="157"/>
        <v>3</v>
      </c>
      <c r="R302" s="1">
        <v>1</v>
      </c>
      <c r="S302" s="7">
        <f t="shared" ca="1" si="147"/>
        <v>1</v>
      </c>
      <c r="W302" s="1" t="s">
        <v>366</v>
      </c>
    </row>
    <row r="303" spans="1:23" x14ac:dyDescent="0.3">
      <c r="A303" s="1" t="str">
        <f t="shared" si="156"/>
        <v>LP_AtkSpeedUpOnEncounterBetter_Spd_05</v>
      </c>
      <c r="B303" s="1" t="s">
        <v>296</v>
      </c>
      <c r="C303" s="1" t="str">
        <f>IF(ISERROR(VLOOKUP(B303,AffectorValueTable!$A:$A,1,0)),"어펙터밸류없음","")</f>
        <v/>
      </c>
      <c r="D303" s="1">
        <v>5</v>
      </c>
      <c r="E303" s="1" t="str">
        <f>VLOOKUP($B303,AffectorValueTable!$1:$1048576,MATCH(AffectorValueTable!$B$1,AffectorValueTable!$1:$1,0),0)</f>
        <v>ChangeActorStatus</v>
      </c>
      <c r="H303" s="1" t="str">
        <f>IF(ISBLANK(G303),"",
IF(ISERROR(FIND(",",G303)),
  IF(ISERROR(VLOOKUP(G303,ConditionValueTable!$A:$A,1,0)),"컨디션밸류없음",
  ""),
IF(ISERROR(FIND(",",G303,FIND(",",G303)+1)),
  IF(OR(ISERROR(VLOOKUP(LEFT(G303,FIND(",",G303)-1),ConditionValueTable!$A:$A,1,0)),ISERROR(VLOOKUP(TRIM(MID(G303,FIND(",",G303)+1,999)),ConditionValueTable!$A:$A,1,0))),"컨디션밸류없음",
  ""),
IF(ISERROR(FIND(",",G303,FIND(",",G303,FIND(",",G303)+1)+1)),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+1,999)),ConditionValueTable!$A:$A,1,0))),"컨디션밸류없음",
  ""),
IF(ISERROR(FIND(",",G303,FIND(",",G303,FIND(",",G303,FIND(",",G303)+1)+1)+1)),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FIND(",",G303,FIND(",",G303,FIND(",",G303)+1)+1)-FIND(",",G303,FIND(",",G303)+1)-1)),ConditionValueTable!$A:$A,1,0)),ISERROR(VLOOKUP(TRIM(MID(G303,FIND(",",G303,FIND(",",G303,FIND(",",G303)+1)+1)+1,999)),ConditionValueTable!$A:$A,1,0))),"컨디션밸류없음",
  ""),
)))))</f>
        <v/>
      </c>
      <c r="I303" s="1">
        <v>8.5</v>
      </c>
      <c r="J303" s="1">
        <f>J81*4.5/6*2.5</f>
        <v>2.8125</v>
      </c>
      <c r="M303" s="1" t="s">
        <v>149</v>
      </c>
      <c r="O303" s="7">
        <f t="shared" ca="1" si="157"/>
        <v>3</v>
      </c>
      <c r="R303" s="1">
        <v>1</v>
      </c>
      <c r="S303" s="7">
        <f t="shared" ca="1" si="147"/>
        <v>1</v>
      </c>
      <c r="W303" s="1" t="s">
        <v>366</v>
      </c>
    </row>
    <row r="304" spans="1:23" x14ac:dyDescent="0.3">
      <c r="A304" s="1" t="str">
        <f t="shared" ref="A304:A308" si="158">B304&amp;"_"&amp;TEXT(D304,"00")</f>
        <v>LP_VampireOnAttack_01</v>
      </c>
      <c r="B304" s="1" t="s">
        <v>300</v>
      </c>
      <c r="C304" s="1" t="str">
        <f>IF(ISERROR(VLOOKUP(B304,AffectorValueTable!$A:$A,1,0)),"어펙터밸류없음","")</f>
        <v/>
      </c>
      <c r="D304" s="1">
        <v>1</v>
      </c>
      <c r="E304" s="1" t="str">
        <f>VLOOKUP($B304,AffectorValueTable!$1:$1048576,MATCH(AffectorValueTable!$B$1,AffectorValueTable!$1:$1,0),0)</f>
        <v>Vampire</v>
      </c>
      <c r="H304" s="1" t="str">
        <f>IF(ISBLANK(G304),"",
IF(ISERROR(FIND(",",G304)),
  IF(ISERROR(VLOOKUP(G304,ConditionValueTable!$A:$A,1,0)),"컨디션밸류없음",
  ""),
IF(ISERROR(FIND(",",G304,FIND(",",G304)+1)),
  IF(OR(ISERROR(VLOOKUP(LEFT(G304,FIND(",",G304)-1),ConditionValueTable!$A:$A,1,0)),ISERROR(VLOOKUP(TRIM(MID(G304,FIND(",",G304)+1,999)),ConditionValueTable!$A:$A,1,0))),"컨디션밸류없음",
  ""),
IF(ISERROR(FIND(",",G304,FIND(",",G304,FIND(",",G304)+1)+1)),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+1,999)),ConditionValueTable!$A:$A,1,0))),"컨디션밸류없음",
  ""),
IF(ISERROR(FIND(",",G304,FIND(",",G304,FIND(",",G304,FIND(",",G304)+1)+1)+1)),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FIND(",",G304,FIND(",",G304,FIND(",",G304)+1)+1)-FIND(",",G304,FIND(",",G304)+1)-1)),ConditionValueTable!$A:$A,1,0)),ISERROR(VLOOKUP(TRIM(MID(G304,FIND(",",G304,FIND(",",G304,FIND(",",G304)+1)+1)+1,999)),ConditionValueTable!$A:$A,1,0))),"컨디션밸류없음",
  ""),
)))))</f>
        <v/>
      </c>
      <c r="I304" s="1">
        <v>-1</v>
      </c>
      <c r="L304" s="1">
        <f t="shared" ref="L304:L317" si="159">J68</f>
        <v>0.15</v>
      </c>
      <c r="O304" s="7" t="str">
        <f t="shared" ref="O304:O308" ca="1" si="160">IF(NOT(ISBLANK(N304)),N304,
IF(ISBLANK(M304),"",
VLOOKUP(M304,OFFSET(INDIRECT("$A:$B"),0,MATCH(M$1&amp;"_Verify",INDIRECT("$1:$1"),0)-1),2,0)
))</f>
        <v/>
      </c>
      <c r="S304" s="7" t="str">
        <f t="shared" ca="1" si="147"/>
        <v/>
      </c>
    </row>
    <row r="305" spans="1:21" x14ac:dyDescent="0.3">
      <c r="A305" s="1" t="str">
        <f t="shared" si="158"/>
        <v>LP_VampireOnAttack_02</v>
      </c>
      <c r="B305" s="1" t="s">
        <v>300</v>
      </c>
      <c r="C305" s="1" t="str">
        <f>IF(ISERROR(VLOOKUP(B305,AffectorValueTable!$A:$A,1,0)),"어펙터밸류없음","")</f>
        <v/>
      </c>
      <c r="D305" s="1">
        <v>2</v>
      </c>
      <c r="E305" s="1" t="str">
        <f>VLOOKUP($B305,AffectorValueTable!$1:$1048576,MATCH(AffectorValueTable!$B$1,AffectorValueTable!$1:$1,0),0)</f>
        <v>Vampire</v>
      </c>
      <c r="H305" s="1" t="str">
        <f>IF(ISBLANK(G305),"",
IF(ISERROR(FIND(",",G305)),
  IF(ISERROR(VLOOKUP(G305,ConditionValueTable!$A:$A,1,0)),"컨디션밸류없음",
  ""),
IF(ISERROR(FIND(",",G305,FIND(",",G305)+1)),
  IF(OR(ISERROR(VLOOKUP(LEFT(G305,FIND(",",G305)-1),ConditionValueTable!$A:$A,1,0)),ISERROR(VLOOKUP(TRIM(MID(G305,FIND(",",G305)+1,999)),ConditionValueTable!$A:$A,1,0))),"컨디션밸류없음",
  ""),
IF(ISERROR(FIND(",",G305,FIND(",",G305,FIND(",",G305)+1)+1)),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+1,999)),ConditionValueTable!$A:$A,1,0))),"컨디션밸류없음",
  ""),
IF(ISERROR(FIND(",",G305,FIND(",",G305,FIND(",",G305,FIND(",",G305)+1)+1)+1)),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FIND(",",G305,FIND(",",G305,FIND(",",G305)+1)+1)-FIND(",",G305,FIND(",",G305)+1)-1)),ConditionValueTable!$A:$A,1,0)),ISERROR(VLOOKUP(TRIM(MID(G305,FIND(",",G305,FIND(",",G305,FIND(",",G305)+1)+1)+1,999)),ConditionValueTable!$A:$A,1,0))),"컨디션밸류없음",
  ""),
)))))</f>
        <v/>
      </c>
      <c r="I305" s="1">
        <v>-1</v>
      </c>
      <c r="L305" s="1">
        <f t="shared" si="159"/>
        <v>0.315</v>
      </c>
      <c r="O305" s="7" t="str">
        <f t="shared" ca="1" si="160"/>
        <v/>
      </c>
      <c r="S305" s="7" t="str">
        <f t="shared" ca="1" si="147"/>
        <v/>
      </c>
    </row>
    <row r="306" spans="1:21" x14ac:dyDescent="0.3">
      <c r="A306" s="1" t="str">
        <f t="shared" si="158"/>
        <v>LP_VampireOnAttack_03</v>
      </c>
      <c r="B306" s="1" t="s">
        <v>300</v>
      </c>
      <c r="C306" s="1" t="str">
        <f>IF(ISERROR(VLOOKUP(B306,AffectorValueTable!$A:$A,1,0)),"어펙터밸류없음","")</f>
        <v/>
      </c>
      <c r="D306" s="1">
        <v>3</v>
      </c>
      <c r="E306" s="1" t="str">
        <f>VLOOKUP($B306,AffectorValueTable!$1:$1048576,MATCH(AffectorValueTable!$B$1,AffectorValueTable!$1:$1,0),0)</f>
        <v>Vampire</v>
      </c>
      <c r="H306" s="1" t="str">
        <f>IF(ISBLANK(G306),"",
IF(ISERROR(FIND(",",G306)),
  IF(ISERROR(VLOOKUP(G306,ConditionValueTable!$A:$A,1,0)),"컨디션밸류없음",
  ""),
IF(ISERROR(FIND(",",G306,FIND(",",G306)+1)),
  IF(OR(ISERROR(VLOOKUP(LEFT(G306,FIND(",",G306)-1),ConditionValueTable!$A:$A,1,0)),ISERROR(VLOOKUP(TRIM(MID(G306,FIND(",",G306)+1,999)),ConditionValueTable!$A:$A,1,0))),"컨디션밸류없음",
  ""),
IF(ISERROR(FIND(",",G306,FIND(",",G306,FIND(",",G306)+1)+1)),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+1,999)),ConditionValueTable!$A:$A,1,0))),"컨디션밸류없음",
  ""),
IF(ISERROR(FIND(",",G306,FIND(",",G306,FIND(",",G306,FIND(",",G306)+1)+1)+1)),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FIND(",",G306,FIND(",",G306,FIND(",",G306)+1)+1)-FIND(",",G306,FIND(",",G306)+1)-1)),ConditionValueTable!$A:$A,1,0)),ISERROR(VLOOKUP(TRIM(MID(G306,FIND(",",G306,FIND(",",G306,FIND(",",G306)+1)+1)+1,999)),ConditionValueTable!$A:$A,1,0))),"컨디션밸류없음",
  ""),
)))))</f>
        <v/>
      </c>
      <c r="I306" s="1">
        <v>-1</v>
      </c>
      <c r="L306" s="1">
        <f t="shared" si="159"/>
        <v>0.49500000000000005</v>
      </c>
      <c r="O306" s="7" t="str">
        <f t="shared" ca="1" si="160"/>
        <v/>
      </c>
      <c r="S306" s="7" t="str">
        <f t="shared" ca="1" si="147"/>
        <v/>
      </c>
    </row>
    <row r="307" spans="1:21" x14ac:dyDescent="0.3">
      <c r="A307" s="1" t="str">
        <f t="shared" si="158"/>
        <v>LP_VampireOnAttack_04</v>
      </c>
      <c r="B307" s="1" t="s">
        <v>300</v>
      </c>
      <c r="C307" s="1" t="str">
        <f>IF(ISERROR(VLOOKUP(B307,AffectorValueTable!$A:$A,1,0)),"어펙터밸류없음","")</f>
        <v/>
      </c>
      <c r="D307" s="1">
        <v>4</v>
      </c>
      <c r="E307" s="1" t="str">
        <f>VLOOKUP($B307,AffectorValueTable!$1:$1048576,MATCH(AffectorValueTable!$B$1,AffectorValueTable!$1:$1,0),0)</f>
        <v>Vampire</v>
      </c>
      <c r="H307" s="1" t="str">
        <f>IF(ISBLANK(G307),"",
IF(ISERROR(FIND(",",G307)),
  IF(ISERROR(VLOOKUP(G307,ConditionValueTable!$A:$A,1,0)),"컨디션밸류없음",
  ""),
IF(ISERROR(FIND(",",G307,FIND(",",G307)+1)),
  IF(OR(ISERROR(VLOOKUP(LEFT(G307,FIND(",",G307)-1),ConditionValueTable!$A:$A,1,0)),ISERROR(VLOOKUP(TRIM(MID(G307,FIND(",",G307)+1,999)),ConditionValueTable!$A:$A,1,0))),"컨디션밸류없음",
  ""),
IF(ISERROR(FIND(",",G307,FIND(",",G307,FIND(",",G307)+1)+1)),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+1,999)),ConditionValueTable!$A:$A,1,0))),"컨디션밸류없음",
  ""),
IF(ISERROR(FIND(",",G307,FIND(",",G307,FIND(",",G307,FIND(",",G307)+1)+1)+1)),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FIND(",",G307,FIND(",",G307,FIND(",",G307)+1)+1)-FIND(",",G307,FIND(",",G307)+1)-1)),ConditionValueTable!$A:$A,1,0)),ISERROR(VLOOKUP(TRIM(MID(G307,FIND(",",G307,FIND(",",G307,FIND(",",G307)+1)+1)+1,999)),ConditionValueTable!$A:$A,1,0))),"컨디션밸류없음",
  ""),
)))))</f>
        <v/>
      </c>
      <c r="I307" s="1">
        <v>-1</v>
      </c>
      <c r="L307" s="1">
        <f t="shared" si="159"/>
        <v>0.69</v>
      </c>
      <c r="O307" s="7" t="str">
        <f t="shared" ca="1" si="160"/>
        <v/>
      </c>
      <c r="S307" s="7" t="str">
        <f t="shared" ca="1" si="147"/>
        <v/>
      </c>
    </row>
    <row r="308" spans="1:21" x14ac:dyDescent="0.3">
      <c r="A308" s="1" t="str">
        <f t="shared" si="158"/>
        <v>LP_VampireOnAttack_05</v>
      </c>
      <c r="B308" s="1" t="s">
        <v>300</v>
      </c>
      <c r="C308" s="1" t="str">
        <f>IF(ISERROR(VLOOKUP(B308,AffectorValueTable!$A:$A,1,0)),"어펙터밸류없음","")</f>
        <v/>
      </c>
      <c r="D308" s="1">
        <v>5</v>
      </c>
      <c r="E308" s="1" t="str">
        <f>VLOOKUP($B308,AffectorValueTable!$1:$1048576,MATCH(AffectorValueTable!$B$1,AffectorValueTable!$1:$1,0),0)</f>
        <v>Vampire</v>
      </c>
      <c r="H308" s="1" t="str">
        <f>IF(ISBLANK(G308),"",
IF(ISERROR(FIND(",",G308)),
  IF(ISERROR(VLOOKUP(G308,ConditionValueTable!$A:$A,1,0)),"컨디션밸류없음",
  ""),
IF(ISERROR(FIND(",",G308,FIND(",",G308)+1)),
  IF(OR(ISERROR(VLOOKUP(LEFT(G308,FIND(",",G308)-1),ConditionValueTable!$A:$A,1,0)),ISERROR(VLOOKUP(TRIM(MID(G308,FIND(",",G308)+1,999)),ConditionValueTable!$A:$A,1,0))),"컨디션밸류없음",
  ""),
IF(ISERROR(FIND(",",G308,FIND(",",G308,FIND(",",G308)+1)+1)),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+1,999)),ConditionValueTable!$A:$A,1,0))),"컨디션밸류없음",
  ""),
IF(ISERROR(FIND(",",G308,FIND(",",G308,FIND(",",G308,FIND(",",G308)+1)+1)+1)),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FIND(",",G308,FIND(",",G308,FIND(",",G308)+1)+1)-FIND(",",G308,FIND(",",G308)+1)-1)),ConditionValueTable!$A:$A,1,0)),ISERROR(VLOOKUP(TRIM(MID(G308,FIND(",",G308,FIND(",",G308,FIND(",",G308)+1)+1)+1,999)),ConditionValueTable!$A:$A,1,0))),"컨디션밸류없음",
  ""),
)))))</f>
        <v/>
      </c>
      <c r="I308" s="1">
        <v>-1</v>
      </c>
      <c r="L308" s="1">
        <f t="shared" si="159"/>
        <v>0.89999999999999991</v>
      </c>
      <c r="O308" s="7" t="str">
        <f t="shared" ca="1" si="160"/>
        <v/>
      </c>
      <c r="S308" s="7" t="str">
        <f t="shared" ca="1" si="147"/>
        <v/>
      </c>
    </row>
    <row r="309" spans="1:21" x14ac:dyDescent="0.3">
      <c r="A309" s="1" t="str">
        <f t="shared" ref="A309:A312" si="161">B309&amp;"_"&amp;TEXT(D309,"00")</f>
        <v>LP_VampireOnAttack_06</v>
      </c>
      <c r="B309" s="1" t="s">
        <v>300</v>
      </c>
      <c r="C309" s="1" t="str">
        <f>IF(ISERROR(VLOOKUP(B309,AffectorValueTable!$A:$A,1,0)),"어펙터밸류없음","")</f>
        <v/>
      </c>
      <c r="D309" s="1">
        <v>6</v>
      </c>
      <c r="E309" s="1" t="str">
        <f>VLOOKUP($B309,AffectorValueTable!$1:$1048576,MATCH(AffectorValueTable!$B$1,AffectorValueTable!$1:$1,0),0)</f>
        <v>Vampire</v>
      </c>
      <c r="H309" s="1" t="str">
        <f>IF(ISBLANK(G309),"",
IF(ISERROR(FIND(",",G309)),
  IF(ISERROR(VLOOKUP(G309,ConditionValueTable!$A:$A,1,0)),"컨디션밸류없음",
  ""),
IF(ISERROR(FIND(",",G309,FIND(",",G309)+1)),
  IF(OR(ISERROR(VLOOKUP(LEFT(G309,FIND(",",G309)-1),ConditionValueTable!$A:$A,1,0)),ISERROR(VLOOKUP(TRIM(MID(G309,FIND(",",G309)+1,999)),ConditionValueTable!$A:$A,1,0))),"컨디션밸류없음",
  ""),
IF(ISERROR(FIND(",",G309,FIND(",",G309,FIND(",",G309)+1)+1)),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+1,999)),ConditionValueTable!$A:$A,1,0))),"컨디션밸류없음",
  ""),
IF(ISERROR(FIND(",",G309,FIND(",",G309,FIND(",",G309,FIND(",",G309)+1)+1)+1)),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FIND(",",G309,FIND(",",G309,FIND(",",G309)+1)+1)-FIND(",",G309,FIND(",",G309)+1)-1)),ConditionValueTable!$A:$A,1,0)),ISERROR(VLOOKUP(TRIM(MID(G309,FIND(",",G309,FIND(",",G309,FIND(",",G309)+1)+1)+1,999)),ConditionValueTable!$A:$A,1,0))),"컨디션밸류없음",
  ""),
)))))</f>
        <v/>
      </c>
      <c r="I309" s="1">
        <v>-1</v>
      </c>
      <c r="L309" s="1">
        <f t="shared" si="159"/>
        <v>1.125</v>
      </c>
      <c r="O309" s="7" t="str">
        <f t="shared" ref="O309:O312" ca="1" si="162">IF(NOT(ISBLANK(N309)),N309,
IF(ISBLANK(M309),"",
VLOOKUP(M309,OFFSET(INDIRECT("$A:$B"),0,MATCH(M$1&amp;"_Verify",INDIRECT("$1:$1"),0)-1),2,0)
))</f>
        <v/>
      </c>
      <c r="S309" s="7" t="str">
        <f t="shared" ref="S309:S312" ca="1" si="163">IF(NOT(ISBLANK(R309)),R309,
IF(ISBLANK(Q309),"",
VLOOKUP(Q309,OFFSET(INDIRECT("$A:$B"),0,MATCH(Q$1&amp;"_Verify",INDIRECT("$1:$1"),0)-1),2,0)
))</f>
        <v/>
      </c>
    </row>
    <row r="310" spans="1:21" x14ac:dyDescent="0.3">
      <c r="A310" s="1" t="str">
        <f t="shared" si="161"/>
        <v>LP_VampireOnAttack_07</v>
      </c>
      <c r="B310" s="1" t="s">
        <v>300</v>
      </c>
      <c r="C310" s="1" t="str">
        <f>IF(ISERROR(VLOOKUP(B310,AffectorValueTable!$A:$A,1,0)),"어펙터밸류없음","")</f>
        <v/>
      </c>
      <c r="D310" s="1">
        <v>7</v>
      </c>
      <c r="E310" s="1" t="str">
        <f>VLOOKUP($B310,AffectorValueTable!$1:$1048576,MATCH(AffectorValueTable!$B$1,AffectorValueTable!$1:$1,0),0)</f>
        <v>Vampire</v>
      </c>
      <c r="H310" s="1" t="str">
        <f>IF(ISBLANK(G310),"",
IF(ISERROR(FIND(",",G310)),
  IF(ISERROR(VLOOKUP(G310,ConditionValueTable!$A:$A,1,0)),"컨디션밸류없음",
  ""),
IF(ISERROR(FIND(",",G310,FIND(",",G310)+1)),
  IF(OR(ISERROR(VLOOKUP(LEFT(G310,FIND(",",G310)-1),ConditionValueTable!$A:$A,1,0)),ISERROR(VLOOKUP(TRIM(MID(G310,FIND(",",G310)+1,999)),ConditionValueTable!$A:$A,1,0))),"컨디션밸류없음",
  ""),
IF(ISERROR(FIND(",",G310,FIND(",",G310,FIND(",",G310)+1)+1)),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+1,999)),ConditionValueTable!$A:$A,1,0))),"컨디션밸류없음",
  ""),
IF(ISERROR(FIND(",",G310,FIND(",",G310,FIND(",",G310,FIND(",",G310)+1)+1)+1)),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FIND(",",G310,FIND(",",G310,FIND(",",G310)+1)+1)-FIND(",",G310,FIND(",",G310)+1)-1)),ConditionValueTable!$A:$A,1,0)),ISERROR(VLOOKUP(TRIM(MID(G310,FIND(",",G310,FIND(",",G310,FIND(",",G310)+1)+1)+1,999)),ConditionValueTable!$A:$A,1,0))),"컨디션밸류없음",
  ""),
)))))</f>
        <v/>
      </c>
      <c r="I310" s="1">
        <v>-1</v>
      </c>
      <c r="L310" s="1">
        <f t="shared" si="159"/>
        <v>1.3650000000000002</v>
      </c>
      <c r="O310" s="7" t="str">
        <f t="shared" ca="1" si="162"/>
        <v/>
      </c>
      <c r="S310" s="7" t="str">
        <f t="shared" ca="1" si="163"/>
        <v/>
      </c>
    </row>
    <row r="311" spans="1:21" x14ac:dyDescent="0.3">
      <c r="A311" s="1" t="str">
        <f t="shared" si="161"/>
        <v>LP_VampireOnAttack_08</v>
      </c>
      <c r="B311" s="1" t="s">
        <v>300</v>
      </c>
      <c r="C311" s="1" t="str">
        <f>IF(ISERROR(VLOOKUP(B311,AffectorValueTable!$A:$A,1,0)),"어펙터밸류없음","")</f>
        <v/>
      </c>
      <c r="D311" s="1">
        <v>8</v>
      </c>
      <c r="E311" s="1" t="str">
        <f>VLOOKUP($B311,AffectorValueTable!$1:$1048576,MATCH(AffectorValueTable!$B$1,AffectorValueTable!$1:$1,0),0)</f>
        <v>Vampire</v>
      </c>
      <c r="H311" s="1" t="str">
        <f>IF(ISBLANK(G311),"",
IF(ISERROR(FIND(",",G311)),
  IF(ISERROR(VLOOKUP(G311,ConditionValueTable!$A:$A,1,0)),"컨디션밸류없음",
  ""),
IF(ISERROR(FIND(",",G311,FIND(",",G311)+1)),
  IF(OR(ISERROR(VLOOKUP(LEFT(G311,FIND(",",G311)-1),ConditionValueTable!$A:$A,1,0)),ISERROR(VLOOKUP(TRIM(MID(G311,FIND(",",G311)+1,999)),ConditionValueTable!$A:$A,1,0))),"컨디션밸류없음",
  ""),
IF(ISERROR(FIND(",",G311,FIND(",",G311,FIND(",",G311)+1)+1)),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+1,999)),ConditionValueTable!$A:$A,1,0))),"컨디션밸류없음",
  ""),
IF(ISERROR(FIND(",",G311,FIND(",",G311,FIND(",",G311,FIND(",",G311)+1)+1)+1)),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FIND(",",G311,FIND(",",G311,FIND(",",G311)+1)+1)-FIND(",",G311,FIND(",",G311)+1)-1)),ConditionValueTable!$A:$A,1,0)),ISERROR(VLOOKUP(TRIM(MID(G311,FIND(",",G311,FIND(",",G311,FIND(",",G311)+1)+1)+1,999)),ConditionValueTable!$A:$A,1,0))),"컨디션밸류없음",
  ""),
)))))</f>
        <v/>
      </c>
      <c r="I311" s="1">
        <v>-1</v>
      </c>
      <c r="L311" s="1">
        <f t="shared" si="159"/>
        <v>1.62</v>
      </c>
      <c r="O311" s="7" t="str">
        <f t="shared" ca="1" si="162"/>
        <v/>
      </c>
      <c r="S311" s="7" t="str">
        <f t="shared" ca="1" si="163"/>
        <v/>
      </c>
    </row>
    <row r="312" spans="1:21" x14ac:dyDescent="0.3">
      <c r="A312" s="1" t="str">
        <f t="shared" si="161"/>
        <v>LP_VampireOnAttack_09</v>
      </c>
      <c r="B312" s="1" t="s">
        <v>300</v>
      </c>
      <c r="C312" s="1" t="str">
        <f>IF(ISERROR(VLOOKUP(B312,AffectorValueTable!$A:$A,1,0)),"어펙터밸류없음","")</f>
        <v/>
      </c>
      <c r="D312" s="1">
        <v>9</v>
      </c>
      <c r="E312" s="1" t="str">
        <f>VLOOKUP($B312,AffectorValueTable!$1:$1048576,MATCH(AffectorValueTable!$B$1,AffectorValueTable!$1:$1,0),0)</f>
        <v>Vampire</v>
      </c>
      <c r="H312" s="1" t="str">
        <f>IF(ISBLANK(G312),"",
IF(ISERROR(FIND(",",G312)),
  IF(ISERROR(VLOOKUP(G312,ConditionValueTable!$A:$A,1,0)),"컨디션밸류없음",
  ""),
IF(ISERROR(FIND(",",G312,FIND(",",G312)+1)),
  IF(OR(ISERROR(VLOOKUP(LEFT(G312,FIND(",",G312)-1),ConditionValueTable!$A:$A,1,0)),ISERROR(VLOOKUP(TRIM(MID(G312,FIND(",",G312)+1,999)),ConditionValueTable!$A:$A,1,0))),"컨디션밸류없음",
  ""),
IF(ISERROR(FIND(",",G312,FIND(",",G312,FIND(",",G312)+1)+1)),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+1,999)),ConditionValueTable!$A:$A,1,0))),"컨디션밸류없음",
  ""),
IF(ISERROR(FIND(",",G312,FIND(",",G312,FIND(",",G312,FIND(",",G312)+1)+1)+1)),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FIND(",",G312,FIND(",",G312,FIND(",",G312)+1)+1)-FIND(",",G312,FIND(",",G312)+1)-1)),ConditionValueTable!$A:$A,1,0)),ISERROR(VLOOKUP(TRIM(MID(G312,FIND(",",G312,FIND(",",G312,FIND(",",G312)+1)+1)+1,999)),ConditionValueTable!$A:$A,1,0))),"컨디션밸류없음",
  ""),
)))))</f>
        <v/>
      </c>
      <c r="I312" s="1">
        <v>-1</v>
      </c>
      <c r="L312" s="1">
        <f t="shared" si="159"/>
        <v>1.89</v>
      </c>
      <c r="O312" s="7" t="str">
        <f t="shared" ca="1" si="162"/>
        <v/>
      </c>
      <c r="S312" s="7" t="str">
        <f t="shared" ca="1" si="163"/>
        <v/>
      </c>
    </row>
    <row r="313" spans="1:21" x14ac:dyDescent="0.3">
      <c r="A313" s="1" t="str">
        <f t="shared" ref="A313:A317" si="164">B313&amp;"_"&amp;TEXT(D313,"00")</f>
        <v>LP_VampireOnAttackBetter_01</v>
      </c>
      <c r="B313" s="1" t="s">
        <v>301</v>
      </c>
      <c r="C313" s="1" t="str">
        <f>IF(ISERROR(VLOOKUP(B313,AffectorValueTable!$A:$A,1,0)),"어펙터밸류없음","")</f>
        <v/>
      </c>
      <c r="D313" s="1">
        <v>1</v>
      </c>
      <c r="E313" s="1" t="str">
        <f>VLOOKUP($B313,AffectorValueTable!$1:$1048576,MATCH(AffectorValueTable!$B$1,AffectorValueTable!$1:$1,0),0)</f>
        <v>Vampire</v>
      </c>
      <c r="H313" s="1" t="str">
        <f>IF(ISBLANK(G313),"",
IF(ISERROR(FIND(",",G313)),
  IF(ISERROR(VLOOKUP(G313,ConditionValueTable!$A:$A,1,0)),"컨디션밸류없음",
  ""),
IF(ISERROR(FIND(",",G313,FIND(",",G313)+1)),
  IF(OR(ISERROR(VLOOKUP(LEFT(G313,FIND(",",G313)-1),ConditionValueTable!$A:$A,1,0)),ISERROR(VLOOKUP(TRIM(MID(G313,FIND(",",G313)+1,999)),ConditionValueTable!$A:$A,1,0))),"컨디션밸류없음",
  ""),
IF(ISERROR(FIND(",",G313,FIND(",",G313,FIND(",",G313)+1)+1)),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+1,999)),ConditionValueTable!$A:$A,1,0))),"컨디션밸류없음",
  ""),
IF(ISERROR(FIND(",",G313,FIND(",",G313,FIND(",",G313,FIND(",",G313)+1)+1)+1)),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FIND(",",G313,FIND(",",G313,FIND(",",G313)+1)+1)-FIND(",",G313,FIND(",",G313)+1)-1)),ConditionValueTable!$A:$A,1,0)),ISERROR(VLOOKUP(TRIM(MID(G313,FIND(",",G313,FIND(",",G313,FIND(",",G313)+1)+1)+1,999)),ConditionValueTable!$A:$A,1,0))),"컨디션밸류없음",
  ""),
)))))</f>
        <v/>
      </c>
      <c r="I313" s="1">
        <v>-1</v>
      </c>
      <c r="L313" s="1">
        <f t="shared" si="159"/>
        <v>0.25</v>
      </c>
      <c r="O313" s="7" t="str">
        <f t="shared" ref="O313:O317" ca="1" si="165">IF(NOT(ISBLANK(N313)),N313,
IF(ISBLANK(M313),"",
VLOOKUP(M313,OFFSET(INDIRECT("$A:$B"),0,MATCH(M$1&amp;"_Verify",INDIRECT("$1:$1"),0)-1),2,0)
))</f>
        <v/>
      </c>
      <c r="S313" s="7" t="str">
        <f t="shared" ca="1" si="147"/>
        <v/>
      </c>
    </row>
    <row r="314" spans="1:21" x14ac:dyDescent="0.3">
      <c r="A314" s="1" t="str">
        <f t="shared" si="164"/>
        <v>LP_VampireOnAttackBetter_02</v>
      </c>
      <c r="B314" s="1" t="s">
        <v>301</v>
      </c>
      <c r="C314" s="1" t="str">
        <f>IF(ISERROR(VLOOKUP(B314,AffectorValueTable!$A:$A,1,0)),"어펙터밸류없음","")</f>
        <v/>
      </c>
      <c r="D314" s="1">
        <v>2</v>
      </c>
      <c r="E314" s="1" t="str">
        <f>VLOOKUP($B314,AffectorValueTable!$1:$1048576,MATCH(AffectorValueTable!$B$1,AffectorValueTable!$1:$1,0),0)</f>
        <v>Vampire</v>
      </c>
      <c r="H314" s="1" t="str">
        <f>IF(ISBLANK(G314),"",
IF(ISERROR(FIND(",",G314)),
  IF(ISERROR(VLOOKUP(G314,ConditionValueTable!$A:$A,1,0)),"컨디션밸류없음",
  ""),
IF(ISERROR(FIND(",",G314,FIND(",",G314)+1)),
  IF(OR(ISERROR(VLOOKUP(LEFT(G314,FIND(",",G314)-1),ConditionValueTable!$A:$A,1,0)),ISERROR(VLOOKUP(TRIM(MID(G314,FIND(",",G314)+1,999)),ConditionValueTable!$A:$A,1,0))),"컨디션밸류없음",
  ""),
IF(ISERROR(FIND(",",G314,FIND(",",G314,FIND(",",G314)+1)+1)),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+1,999)),ConditionValueTable!$A:$A,1,0))),"컨디션밸류없음",
  ""),
IF(ISERROR(FIND(",",G314,FIND(",",G314,FIND(",",G314,FIND(",",G314)+1)+1)+1)),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FIND(",",G314,FIND(",",G314,FIND(",",G314)+1)+1)-FIND(",",G314,FIND(",",G314)+1)-1)),ConditionValueTable!$A:$A,1,0)),ISERROR(VLOOKUP(TRIM(MID(G314,FIND(",",G314,FIND(",",G314,FIND(",",G314)+1)+1)+1,999)),ConditionValueTable!$A:$A,1,0))),"컨디션밸류없음",
  ""),
)))))</f>
        <v/>
      </c>
      <c r="I314" s="1">
        <v>-1</v>
      </c>
      <c r="L314" s="1">
        <f t="shared" si="159"/>
        <v>0.52500000000000002</v>
      </c>
      <c r="O314" s="7" t="str">
        <f t="shared" ca="1" si="165"/>
        <v/>
      </c>
      <c r="S314" s="7" t="str">
        <f t="shared" ca="1" si="147"/>
        <v/>
      </c>
    </row>
    <row r="315" spans="1:21" x14ac:dyDescent="0.3">
      <c r="A315" s="1" t="str">
        <f t="shared" si="164"/>
        <v>LP_VampireOnAttackBetter_03</v>
      </c>
      <c r="B315" s="1" t="s">
        <v>301</v>
      </c>
      <c r="C315" s="1" t="str">
        <f>IF(ISERROR(VLOOKUP(B315,AffectorValueTable!$A:$A,1,0)),"어펙터밸류없음","")</f>
        <v/>
      </c>
      <c r="D315" s="1">
        <v>3</v>
      </c>
      <c r="E315" s="1" t="str">
        <f>VLOOKUP($B315,AffectorValueTable!$1:$1048576,MATCH(AffectorValueTable!$B$1,AffectorValueTable!$1:$1,0),0)</f>
        <v>Vampire</v>
      </c>
      <c r="H315" s="1" t="str">
        <f>IF(ISBLANK(G315),"",
IF(ISERROR(FIND(",",G315)),
  IF(ISERROR(VLOOKUP(G315,ConditionValueTable!$A:$A,1,0)),"컨디션밸류없음",
  ""),
IF(ISERROR(FIND(",",G315,FIND(",",G315)+1)),
  IF(OR(ISERROR(VLOOKUP(LEFT(G315,FIND(",",G315)-1),ConditionValueTable!$A:$A,1,0)),ISERROR(VLOOKUP(TRIM(MID(G315,FIND(",",G315)+1,999)),ConditionValueTable!$A:$A,1,0))),"컨디션밸류없음",
  ""),
IF(ISERROR(FIND(",",G315,FIND(",",G315,FIND(",",G315)+1)+1)),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+1,999)),ConditionValueTable!$A:$A,1,0))),"컨디션밸류없음",
  ""),
IF(ISERROR(FIND(",",G315,FIND(",",G315,FIND(",",G315,FIND(",",G315)+1)+1)+1)),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FIND(",",G315,FIND(",",G315,FIND(",",G315)+1)+1)-FIND(",",G315,FIND(",",G315)+1)-1)),ConditionValueTable!$A:$A,1,0)),ISERROR(VLOOKUP(TRIM(MID(G315,FIND(",",G315,FIND(",",G315,FIND(",",G315)+1)+1)+1,999)),ConditionValueTable!$A:$A,1,0))),"컨디션밸류없음",
  ""),
)))))</f>
        <v/>
      </c>
      <c r="I315" s="1">
        <v>-1</v>
      </c>
      <c r="L315" s="1">
        <f t="shared" si="159"/>
        <v>0.82500000000000007</v>
      </c>
      <c r="O315" s="7" t="str">
        <f t="shared" ca="1" si="165"/>
        <v/>
      </c>
      <c r="S315" s="7" t="str">
        <f t="shared" ca="1" si="147"/>
        <v/>
      </c>
    </row>
    <row r="316" spans="1:21" x14ac:dyDescent="0.3">
      <c r="A316" s="1" t="str">
        <f t="shared" si="164"/>
        <v>LP_VampireOnAttackBetter_04</v>
      </c>
      <c r="B316" s="1" t="s">
        <v>301</v>
      </c>
      <c r="C316" s="1" t="str">
        <f>IF(ISERROR(VLOOKUP(B316,AffectorValueTable!$A:$A,1,0)),"어펙터밸류없음","")</f>
        <v/>
      </c>
      <c r="D316" s="1">
        <v>4</v>
      </c>
      <c r="E316" s="1" t="str">
        <f>VLOOKUP($B316,AffectorValueTable!$1:$1048576,MATCH(AffectorValueTable!$B$1,AffectorValueTable!$1:$1,0),0)</f>
        <v>Vampire</v>
      </c>
      <c r="H316" s="1" t="str">
        <f>IF(ISBLANK(G316),"",
IF(ISERROR(FIND(",",G316)),
  IF(ISERROR(VLOOKUP(G316,ConditionValueTable!$A:$A,1,0)),"컨디션밸류없음",
  ""),
IF(ISERROR(FIND(",",G316,FIND(",",G316)+1)),
  IF(OR(ISERROR(VLOOKUP(LEFT(G316,FIND(",",G316)-1),ConditionValueTable!$A:$A,1,0)),ISERROR(VLOOKUP(TRIM(MID(G316,FIND(",",G316)+1,999)),ConditionValueTable!$A:$A,1,0))),"컨디션밸류없음",
  ""),
IF(ISERROR(FIND(",",G316,FIND(",",G316,FIND(",",G316)+1)+1)),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+1,999)),ConditionValueTable!$A:$A,1,0))),"컨디션밸류없음",
  ""),
IF(ISERROR(FIND(",",G316,FIND(",",G316,FIND(",",G316,FIND(",",G316)+1)+1)+1)),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FIND(",",G316,FIND(",",G316,FIND(",",G316)+1)+1)-FIND(",",G316,FIND(",",G316)+1)-1)),ConditionValueTable!$A:$A,1,0)),ISERROR(VLOOKUP(TRIM(MID(G316,FIND(",",G316,FIND(",",G316,FIND(",",G316)+1)+1)+1,999)),ConditionValueTable!$A:$A,1,0))),"컨디션밸류없음",
  ""),
)))))</f>
        <v/>
      </c>
      <c r="I316" s="1">
        <v>-1</v>
      </c>
      <c r="L316" s="1">
        <f t="shared" si="159"/>
        <v>1.1499999999999999</v>
      </c>
      <c r="O316" s="7" t="str">
        <f t="shared" ca="1" si="165"/>
        <v/>
      </c>
      <c r="S316" s="7" t="str">
        <f t="shared" ca="1" si="147"/>
        <v/>
      </c>
    </row>
    <row r="317" spans="1:21" x14ac:dyDescent="0.3">
      <c r="A317" s="1" t="str">
        <f t="shared" si="164"/>
        <v>LP_VampireOnAttackBetter_05</v>
      </c>
      <c r="B317" s="1" t="s">
        <v>301</v>
      </c>
      <c r="C317" s="1" t="str">
        <f>IF(ISERROR(VLOOKUP(B317,AffectorValueTable!$A:$A,1,0)),"어펙터밸류없음","")</f>
        <v/>
      </c>
      <c r="D317" s="1">
        <v>5</v>
      </c>
      <c r="E317" s="1" t="str">
        <f>VLOOKUP($B317,AffectorValueTable!$1:$1048576,MATCH(AffectorValueTable!$B$1,AffectorValueTable!$1:$1,0),0)</f>
        <v>Vampire</v>
      </c>
      <c r="H317" s="1" t="str">
        <f>IF(ISBLANK(G317),"",
IF(ISERROR(FIND(",",G317)),
  IF(ISERROR(VLOOKUP(G317,ConditionValueTable!$A:$A,1,0)),"컨디션밸류없음",
  ""),
IF(ISERROR(FIND(",",G317,FIND(",",G317)+1)),
  IF(OR(ISERROR(VLOOKUP(LEFT(G317,FIND(",",G317)-1),ConditionValueTable!$A:$A,1,0)),ISERROR(VLOOKUP(TRIM(MID(G317,FIND(",",G317)+1,999)),ConditionValueTable!$A:$A,1,0))),"컨디션밸류없음",
  ""),
IF(ISERROR(FIND(",",G317,FIND(",",G317,FIND(",",G317)+1)+1)),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+1,999)),ConditionValueTable!$A:$A,1,0))),"컨디션밸류없음",
  ""),
IF(ISERROR(FIND(",",G317,FIND(",",G317,FIND(",",G317,FIND(",",G317)+1)+1)+1)),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FIND(",",G317,FIND(",",G317,FIND(",",G317)+1)+1)-FIND(",",G317,FIND(",",G317)+1)-1)),ConditionValueTable!$A:$A,1,0)),ISERROR(VLOOKUP(TRIM(MID(G317,FIND(",",G317,FIND(",",G317,FIND(",",G317)+1)+1)+1,999)),ConditionValueTable!$A:$A,1,0))),"컨디션밸류없음",
  ""),
)))))</f>
        <v/>
      </c>
      <c r="I317" s="1">
        <v>-1</v>
      </c>
      <c r="L317" s="1">
        <f t="shared" si="159"/>
        <v>1.5</v>
      </c>
      <c r="O317" s="7" t="str">
        <f t="shared" ca="1" si="165"/>
        <v/>
      </c>
      <c r="S317" s="7" t="str">
        <f t="shared" ca="1" si="147"/>
        <v/>
      </c>
    </row>
    <row r="318" spans="1:21" x14ac:dyDescent="0.3">
      <c r="A318" s="1" t="str">
        <f t="shared" ref="A318:A322" si="166">B318&amp;"_"&amp;TEXT(D318,"00")</f>
        <v>LP_RecoverOnAttacked_01</v>
      </c>
      <c r="B318" s="1" t="s">
        <v>302</v>
      </c>
      <c r="C318" s="1" t="str">
        <f>IF(ISERROR(VLOOKUP(B318,AffectorValueTable!$A:$A,1,0)),"어펙터밸류없음","")</f>
        <v/>
      </c>
      <c r="D318" s="1">
        <v>1</v>
      </c>
      <c r="E318" s="1" t="str">
        <f>VLOOKUP($B318,AffectorValueTable!$1:$1048576,MATCH(AffectorValueTable!$B$1,AffectorValueTable!$1:$1,0),0)</f>
        <v>CallAffectorValue</v>
      </c>
      <c r="H318" s="1" t="str">
        <f>IF(ISBLANK(G318),"",
IF(ISERROR(FIND(",",G318)),
  IF(ISERROR(VLOOKUP(G318,ConditionValueTable!$A:$A,1,0)),"컨디션밸류없음",
  ""),
IF(ISERROR(FIND(",",G318,FIND(",",G318)+1)),
  IF(OR(ISERROR(VLOOKUP(LEFT(G318,FIND(",",G318)-1),ConditionValueTable!$A:$A,1,0)),ISERROR(VLOOKUP(TRIM(MID(G318,FIND(",",G318)+1,999)),ConditionValueTable!$A:$A,1,0))),"컨디션밸류없음",
  ""),
IF(ISERROR(FIND(",",G318,FIND(",",G318,FIND(",",G318)+1)+1)),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+1,999)),ConditionValueTable!$A:$A,1,0))),"컨디션밸류없음",
  ""),
IF(ISERROR(FIND(",",G318,FIND(",",G318,FIND(",",G318,FIND(",",G318)+1)+1)+1)),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FIND(",",G318,FIND(",",G318,FIND(",",G318)+1)+1)-FIND(",",G318,FIND(",",G318)+1)-1)),ConditionValueTable!$A:$A,1,0)),ISERROR(VLOOKUP(TRIM(MID(G318,FIND(",",G318,FIND(",",G318,FIND(",",G318)+1)+1)+1,999)),ConditionValueTable!$A:$A,1,0))),"컨디션밸류없음",
  ""),
)))))</f>
        <v/>
      </c>
      <c r="I318" s="1">
        <v>-1</v>
      </c>
      <c r="O318" s="7" t="str">
        <f t="shared" ref="O318:O322" ca="1" si="167">IF(NOT(ISBLANK(N318)),N318,
IF(ISBLANK(M318),"",
VLOOKUP(M318,OFFSET(INDIRECT("$A:$B"),0,MATCH(M$1&amp;"_Verify",INDIRECT("$1:$1"),0)-1),2,0)
))</f>
        <v/>
      </c>
      <c r="Q318" s="1" t="s">
        <v>225</v>
      </c>
      <c r="S318" s="7">
        <f t="shared" ca="1" si="147"/>
        <v>4</v>
      </c>
      <c r="U318" s="1" t="s">
        <v>303</v>
      </c>
    </row>
    <row r="319" spans="1:21" x14ac:dyDescent="0.3">
      <c r="A319" s="1" t="str">
        <f t="shared" si="166"/>
        <v>LP_RecoverOnAttacked_02</v>
      </c>
      <c r="B319" s="1" t="s">
        <v>302</v>
      </c>
      <c r="C319" s="1" t="str">
        <f>IF(ISERROR(VLOOKUP(B319,AffectorValueTable!$A:$A,1,0)),"어펙터밸류없음","")</f>
        <v/>
      </c>
      <c r="D319" s="1">
        <v>2</v>
      </c>
      <c r="E319" s="1" t="str">
        <f>VLOOKUP($B319,AffectorValueTable!$1:$1048576,MATCH(AffectorValueTable!$B$1,AffectorValueTable!$1:$1,0),0)</f>
        <v>CallAffectorValue</v>
      </c>
      <c r="H319" s="1" t="str">
        <f>IF(ISBLANK(G319),"",
IF(ISERROR(FIND(",",G319)),
  IF(ISERROR(VLOOKUP(G319,ConditionValueTable!$A:$A,1,0)),"컨디션밸류없음",
  ""),
IF(ISERROR(FIND(",",G319,FIND(",",G319)+1)),
  IF(OR(ISERROR(VLOOKUP(LEFT(G319,FIND(",",G319)-1),ConditionValueTable!$A:$A,1,0)),ISERROR(VLOOKUP(TRIM(MID(G319,FIND(",",G319)+1,999)),ConditionValueTable!$A:$A,1,0))),"컨디션밸류없음",
  ""),
IF(ISERROR(FIND(",",G319,FIND(",",G319,FIND(",",G319)+1)+1)),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+1,999)),ConditionValueTable!$A:$A,1,0))),"컨디션밸류없음",
  ""),
IF(ISERROR(FIND(",",G319,FIND(",",G319,FIND(",",G319,FIND(",",G319)+1)+1)+1)),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FIND(",",G319,FIND(",",G319,FIND(",",G319)+1)+1)-FIND(",",G319,FIND(",",G319)+1)-1)),ConditionValueTable!$A:$A,1,0)),ISERROR(VLOOKUP(TRIM(MID(G319,FIND(",",G319,FIND(",",G319,FIND(",",G319)+1)+1)+1,999)),ConditionValueTable!$A:$A,1,0))),"컨디션밸류없음",
  ""),
)))))</f>
        <v/>
      </c>
      <c r="I319" s="1">
        <v>-1</v>
      </c>
      <c r="O319" s="7" t="str">
        <f t="shared" ca="1" si="167"/>
        <v/>
      </c>
      <c r="Q319" s="1" t="s">
        <v>225</v>
      </c>
      <c r="S319" s="7">
        <f t="shared" ca="1" si="147"/>
        <v>4</v>
      </c>
      <c r="U319" s="1" t="s">
        <v>303</v>
      </c>
    </row>
    <row r="320" spans="1:21" x14ac:dyDescent="0.3">
      <c r="A320" s="1" t="str">
        <f t="shared" si="166"/>
        <v>LP_RecoverOnAttacked_03</v>
      </c>
      <c r="B320" s="1" t="s">
        <v>302</v>
      </c>
      <c r="C320" s="1" t="str">
        <f>IF(ISERROR(VLOOKUP(B320,AffectorValueTable!$A:$A,1,0)),"어펙터밸류없음","")</f>
        <v/>
      </c>
      <c r="D320" s="1">
        <v>3</v>
      </c>
      <c r="E320" s="1" t="str">
        <f>VLOOKUP($B320,AffectorValueTable!$1:$1048576,MATCH(AffectorValueTable!$B$1,AffectorValueTable!$1:$1,0),0)</f>
        <v>CallAffectorValue</v>
      </c>
      <c r="H320" s="1" t="str">
        <f>IF(ISBLANK(G320),"",
IF(ISERROR(FIND(",",G320)),
  IF(ISERROR(VLOOKUP(G320,ConditionValueTable!$A:$A,1,0)),"컨디션밸류없음",
  ""),
IF(ISERROR(FIND(",",G320,FIND(",",G320)+1)),
  IF(OR(ISERROR(VLOOKUP(LEFT(G320,FIND(",",G320)-1),ConditionValueTable!$A:$A,1,0)),ISERROR(VLOOKUP(TRIM(MID(G320,FIND(",",G320)+1,999)),ConditionValueTable!$A:$A,1,0))),"컨디션밸류없음",
  ""),
IF(ISERROR(FIND(",",G320,FIND(",",G320,FIND(",",G320)+1)+1)),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+1,999)),ConditionValueTable!$A:$A,1,0))),"컨디션밸류없음",
  ""),
IF(ISERROR(FIND(",",G320,FIND(",",G320,FIND(",",G320,FIND(",",G320)+1)+1)+1)),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FIND(",",G320,FIND(",",G320,FIND(",",G320)+1)+1)-FIND(",",G320,FIND(",",G320)+1)-1)),ConditionValueTable!$A:$A,1,0)),ISERROR(VLOOKUP(TRIM(MID(G320,FIND(",",G320,FIND(",",G320,FIND(",",G320)+1)+1)+1,999)),ConditionValueTable!$A:$A,1,0))),"컨디션밸류없음",
  ""),
)))))</f>
        <v/>
      </c>
      <c r="I320" s="1">
        <v>-1</v>
      </c>
      <c r="O320" s="7" t="str">
        <f t="shared" ca="1" si="167"/>
        <v/>
      </c>
      <c r="Q320" s="1" t="s">
        <v>225</v>
      </c>
      <c r="S320" s="7">
        <f t="shared" ca="1" si="147"/>
        <v>4</v>
      </c>
      <c r="U320" s="1" t="s">
        <v>303</v>
      </c>
    </row>
    <row r="321" spans="1:21" x14ac:dyDescent="0.3">
      <c r="A321" s="1" t="str">
        <f t="shared" si="166"/>
        <v>LP_RecoverOnAttacked_04</v>
      </c>
      <c r="B321" s="1" t="s">
        <v>302</v>
      </c>
      <c r="C321" s="1" t="str">
        <f>IF(ISERROR(VLOOKUP(B321,AffectorValueTable!$A:$A,1,0)),"어펙터밸류없음","")</f>
        <v/>
      </c>
      <c r="D321" s="1">
        <v>4</v>
      </c>
      <c r="E321" s="1" t="str">
        <f>VLOOKUP($B321,AffectorValueTable!$1:$1048576,MATCH(AffectorValueTable!$B$1,AffectorValueTable!$1:$1,0),0)</f>
        <v>CallAffectorValue</v>
      </c>
      <c r="H321" s="1" t="str">
        <f>IF(ISBLANK(G321),"",
IF(ISERROR(FIND(",",G321)),
  IF(ISERROR(VLOOKUP(G321,ConditionValueTable!$A:$A,1,0)),"컨디션밸류없음",
  ""),
IF(ISERROR(FIND(",",G321,FIND(",",G321)+1)),
  IF(OR(ISERROR(VLOOKUP(LEFT(G321,FIND(",",G321)-1),ConditionValueTable!$A:$A,1,0)),ISERROR(VLOOKUP(TRIM(MID(G321,FIND(",",G321)+1,999)),ConditionValueTable!$A:$A,1,0))),"컨디션밸류없음",
  ""),
IF(ISERROR(FIND(",",G321,FIND(",",G321,FIND(",",G321)+1)+1)),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+1,999)),ConditionValueTable!$A:$A,1,0))),"컨디션밸류없음",
  ""),
IF(ISERROR(FIND(",",G321,FIND(",",G321,FIND(",",G321,FIND(",",G321)+1)+1)+1)),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FIND(",",G321,FIND(",",G321,FIND(",",G321)+1)+1)-FIND(",",G321,FIND(",",G321)+1)-1)),ConditionValueTable!$A:$A,1,0)),ISERROR(VLOOKUP(TRIM(MID(G321,FIND(",",G321,FIND(",",G321,FIND(",",G321)+1)+1)+1,999)),ConditionValueTable!$A:$A,1,0))),"컨디션밸류없음",
  ""),
)))))</f>
        <v/>
      </c>
      <c r="I321" s="1">
        <v>-1</v>
      </c>
      <c r="O321" s="7" t="str">
        <f t="shared" ca="1" si="167"/>
        <v/>
      </c>
      <c r="Q321" s="1" t="s">
        <v>225</v>
      </c>
      <c r="S321" s="7">
        <f t="shared" ca="1" si="147"/>
        <v>4</v>
      </c>
      <c r="U321" s="1" t="s">
        <v>303</v>
      </c>
    </row>
    <row r="322" spans="1:21" x14ac:dyDescent="0.3">
      <c r="A322" s="1" t="str">
        <f t="shared" si="166"/>
        <v>LP_RecoverOnAttacked_05</v>
      </c>
      <c r="B322" s="1" t="s">
        <v>302</v>
      </c>
      <c r="C322" s="1" t="str">
        <f>IF(ISERROR(VLOOKUP(B322,AffectorValueTable!$A:$A,1,0)),"어펙터밸류없음","")</f>
        <v/>
      </c>
      <c r="D322" s="1">
        <v>5</v>
      </c>
      <c r="E322" s="1" t="str">
        <f>VLOOKUP($B322,AffectorValueTable!$1:$1048576,MATCH(AffectorValueTable!$B$1,AffectorValueTable!$1:$1,0),0)</f>
        <v>CallAffectorValue</v>
      </c>
      <c r="H322" s="1" t="str">
        <f>IF(ISBLANK(G322),"",
IF(ISERROR(FIND(",",G322)),
  IF(ISERROR(VLOOKUP(G322,ConditionValueTable!$A:$A,1,0)),"컨디션밸류없음",
  ""),
IF(ISERROR(FIND(",",G322,FIND(",",G322)+1)),
  IF(OR(ISERROR(VLOOKUP(LEFT(G322,FIND(",",G322)-1),ConditionValueTable!$A:$A,1,0)),ISERROR(VLOOKUP(TRIM(MID(G322,FIND(",",G322)+1,999)),ConditionValueTable!$A:$A,1,0))),"컨디션밸류없음",
  ""),
IF(ISERROR(FIND(",",G322,FIND(",",G322,FIND(",",G322)+1)+1)),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+1,999)),ConditionValueTable!$A:$A,1,0))),"컨디션밸류없음",
  ""),
IF(ISERROR(FIND(",",G322,FIND(",",G322,FIND(",",G322,FIND(",",G322)+1)+1)+1)),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FIND(",",G322,FIND(",",G322,FIND(",",G322)+1)+1)-FIND(",",G322,FIND(",",G322)+1)-1)),ConditionValueTable!$A:$A,1,0)),ISERROR(VLOOKUP(TRIM(MID(G322,FIND(",",G322,FIND(",",G322,FIND(",",G322)+1)+1)+1,999)),ConditionValueTable!$A:$A,1,0))),"컨디션밸류없음",
  ""),
)))))</f>
        <v/>
      </c>
      <c r="I322" s="1">
        <v>-1</v>
      </c>
      <c r="O322" s="7" t="str">
        <f t="shared" ca="1" si="167"/>
        <v/>
      </c>
      <c r="Q322" s="1" t="s">
        <v>225</v>
      </c>
      <c r="S322" s="7">
        <f t="shared" ca="1" si="147"/>
        <v>4</v>
      </c>
      <c r="U322" s="1" t="s">
        <v>303</v>
      </c>
    </row>
    <row r="323" spans="1:21" x14ac:dyDescent="0.3">
      <c r="A323" s="1" t="str">
        <f t="shared" ref="A323:A327" si="168">B323&amp;"_"&amp;TEXT(D323,"00")</f>
        <v>LP_RecoverOnAttacked_Heal_01</v>
      </c>
      <c r="B323" s="1" t="s">
        <v>303</v>
      </c>
      <c r="C323" s="1" t="str">
        <f>IF(ISERROR(VLOOKUP(B323,AffectorValueTable!$A:$A,1,0)),"어펙터밸류없음","")</f>
        <v/>
      </c>
      <c r="D323" s="1">
        <v>1</v>
      </c>
      <c r="E323" s="1" t="str">
        <f>VLOOKUP($B323,AffectorValueTable!$1:$1048576,MATCH(AffectorValueTable!$B$1,AffectorValueTable!$1:$1,0),0)</f>
        <v>HealOverTime</v>
      </c>
      <c r="H323" s="1" t="str">
        <f>IF(ISBLANK(G323),"",
IF(ISERROR(FIND(",",G323)),
  IF(ISERROR(VLOOKUP(G323,ConditionValueTable!$A:$A,1,0)),"컨디션밸류없음",
  ""),
IF(ISERROR(FIND(",",G323,FIND(",",G323)+1)),
  IF(OR(ISERROR(VLOOKUP(LEFT(G323,FIND(",",G323)-1),ConditionValueTable!$A:$A,1,0)),ISERROR(VLOOKUP(TRIM(MID(G323,FIND(",",G323)+1,999)),ConditionValueTable!$A:$A,1,0))),"컨디션밸류없음",
  ""),
IF(ISERROR(FIND(",",G323,FIND(",",G323,FIND(",",G323)+1)+1)),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+1,999)),ConditionValueTable!$A:$A,1,0))),"컨디션밸류없음",
  ""),
IF(ISERROR(FIND(",",G323,FIND(",",G323,FIND(",",G323,FIND(",",G323)+1)+1)+1)),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FIND(",",G323,FIND(",",G323,FIND(",",G323)+1)+1)-FIND(",",G323,FIND(",",G323)+1)-1)),ConditionValueTable!$A:$A,1,0)),ISERROR(VLOOKUP(TRIM(MID(G323,FIND(",",G323,FIND(",",G323,FIND(",",G323)+1)+1)+1,999)),ConditionValueTable!$A:$A,1,0))),"컨디션밸류없음",
  ""),
)))))</f>
        <v/>
      </c>
      <c r="I323" s="1">
        <f t="shared" ref="I323:I327" si="169">J323*5+0.1</f>
        <v>4.6999999999999984</v>
      </c>
      <c r="J323" s="1">
        <f t="shared" ref="J323:J326" si="170">J324+0.08</f>
        <v>0.91999999999999982</v>
      </c>
      <c r="L323" s="1">
        <v>8.8888888888888892E-2</v>
      </c>
      <c r="O323" s="7" t="str">
        <f t="shared" ref="O323:O327" ca="1" si="171">IF(NOT(ISBLANK(N323)),N323,
IF(ISBLANK(M323),"",
VLOOKUP(M323,OFFSET(INDIRECT("$A:$B"),0,MATCH(M$1&amp;"_Verify",INDIRECT("$1:$1"),0)-1),2,0)
))</f>
        <v/>
      </c>
      <c r="S323" s="7" t="str">
        <f t="shared" ca="1" si="147"/>
        <v/>
      </c>
    </row>
    <row r="324" spans="1:21" x14ac:dyDescent="0.3">
      <c r="A324" s="1" t="str">
        <f t="shared" si="168"/>
        <v>LP_RecoverOnAttacked_Heal_02</v>
      </c>
      <c r="B324" s="1" t="s">
        <v>303</v>
      </c>
      <c r="C324" s="1" t="str">
        <f>IF(ISERROR(VLOOKUP(B324,AffectorValueTable!$A:$A,1,0)),"어펙터밸류없음","")</f>
        <v/>
      </c>
      <c r="D324" s="1">
        <v>2</v>
      </c>
      <c r="E324" s="1" t="str">
        <f>VLOOKUP($B324,AffectorValueTable!$1:$1048576,MATCH(AffectorValueTable!$B$1,AffectorValueTable!$1:$1,0),0)</f>
        <v>HealOverTime</v>
      </c>
      <c r="H324" s="1" t="str">
        <f>IF(ISBLANK(G324),"",
IF(ISERROR(FIND(",",G324)),
  IF(ISERROR(VLOOKUP(G324,ConditionValueTable!$A:$A,1,0)),"컨디션밸류없음",
  ""),
IF(ISERROR(FIND(",",G324,FIND(",",G324)+1)),
  IF(OR(ISERROR(VLOOKUP(LEFT(G324,FIND(",",G324)-1),ConditionValueTable!$A:$A,1,0)),ISERROR(VLOOKUP(TRIM(MID(G324,FIND(",",G324)+1,999)),ConditionValueTable!$A:$A,1,0))),"컨디션밸류없음",
  ""),
IF(ISERROR(FIND(",",G324,FIND(",",G324,FIND(",",G324)+1)+1)),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+1,999)),ConditionValueTable!$A:$A,1,0))),"컨디션밸류없음",
  ""),
IF(ISERROR(FIND(",",G324,FIND(",",G324,FIND(",",G324,FIND(",",G324)+1)+1)+1)),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FIND(",",G324,FIND(",",G324,FIND(",",G324)+1)+1)-FIND(",",G324,FIND(",",G324)+1)-1)),ConditionValueTable!$A:$A,1,0)),ISERROR(VLOOKUP(TRIM(MID(G324,FIND(",",G324,FIND(",",G324,FIND(",",G324)+1)+1)+1,999)),ConditionValueTable!$A:$A,1,0))),"컨디션밸류없음",
  ""),
)))))</f>
        <v/>
      </c>
      <c r="I324" s="1">
        <f t="shared" si="169"/>
        <v>4.2999999999999989</v>
      </c>
      <c r="J324" s="1">
        <f t="shared" si="170"/>
        <v>0.83999999999999986</v>
      </c>
      <c r="L324" s="1">
        <v>0.12537313432835823</v>
      </c>
      <c r="O324" s="7" t="str">
        <f t="shared" ca="1" si="171"/>
        <v/>
      </c>
      <c r="S324" s="7" t="str">
        <f t="shared" ca="1" si="147"/>
        <v/>
      </c>
    </row>
    <row r="325" spans="1:21" x14ac:dyDescent="0.3">
      <c r="A325" s="1" t="str">
        <f t="shared" si="168"/>
        <v>LP_RecoverOnAttacked_Heal_03</v>
      </c>
      <c r="B325" s="1" t="s">
        <v>303</v>
      </c>
      <c r="C325" s="1" t="str">
        <f>IF(ISERROR(VLOOKUP(B325,AffectorValueTable!$A:$A,1,0)),"어펙터밸류없음","")</f>
        <v/>
      </c>
      <c r="D325" s="1">
        <v>3</v>
      </c>
      <c r="E325" s="1" t="str">
        <f>VLOOKUP($B325,AffectorValueTable!$1:$1048576,MATCH(AffectorValueTable!$B$1,AffectorValueTable!$1:$1,0),0)</f>
        <v>HealOverTime</v>
      </c>
      <c r="H325" s="1" t="str">
        <f>IF(ISBLANK(G325),"",
IF(ISERROR(FIND(",",G325)),
  IF(ISERROR(VLOOKUP(G325,ConditionValueTable!$A:$A,1,0)),"컨디션밸류없음",
  ""),
IF(ISERROR(FIND(",",G325,FIND(",",G325)+1)),
  IF(OR(ISERROR(VLOOKUP(LEFT(G325,FIND(",",G325)-1),ConditionValueTable!$A:$A,1,0)),ISERROR(VLOOKUP(TRIM(MID(G325,FIND(",",G325)+1,999)),ConditionValueTable!$A:$A,1,0))),"컨디션밸류없음",
  ""),
IF(ISERROR(FIND(",",G325,FIND(",",G325,FIND(",",G325)+1)+1)),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+1,999)),ConditionValueTable!$A:$A,1,0))),"컨디션밸류없음",
  ""),
IF(ISERROR(FIND(",",G325,FIND(",",G325,FIND(",",G325,FIND(",",G325)+1)+1)+1)),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FIND(",",G325,FIND(",",G325,FIND(",",G325)+1)+1)-FIND(",",G325,FIND(",",G325)+1)-1)),ConditionValueTable!$A:$A,1,0)),ISERROR(VLOOKUP(TRIM(MID(G325,FIND(",",G325,FIND(",",G325,FIND(",",G325)+1)+1)+1,999)),ConditionValueTable!$A:$A,1,0))),"컨디션밸류없음",
  ""),
)))))</f>
        <v/>
      </c>
      <c r="I325" s="1">
        <f t="shared" si="169"/>
        <v>3.8999999999999995</v>
      </c>
      <c r="J325" s="1">
        <f t="shared" si="170"/>
        <v>0.7599999999999999</v>
      </c>
      <c r="L325" s="1">
        <v>0.14505494505494507</v>
      </c>
      <c r="O325" s="7" t="str">
        <f t="shared" ca="1" si="171"/>
        <v/>
      </c>
      <c r="S325" s="7" t="str">
        <f t="shared" ca="1" si="147"/>
        <v/>
      </c>
    </row>
    <row r="326" spans="1:21" x14ac:dyDescent="0.3">
      <c r="A326" s="1" t="str">
        <f t="shared" si="168"/>
        <v>LP_RecoverOnAttacked_Heal_04</v>
      </c>
      <c r="B326" s="1" t="s">
        <v>303</v>
      </c>
      <c r="C326" s="1" t="str">
        <f>IF(ISERROR(VLOOKUP(B326,AffectorValueTable!$A:$A,1,0)),"어펙터밸류없음","")</f>
        <v/>
      </c>
      <c r="D326" s="1">
        <v>4</v>
      </c>
      <c r="E326" s="1" t="str">
        <f>VLOOKUP($B326,AffectorValueTable!$1:$1048576,MATCH(AffectorValueTable!$B$1,AffectorValueTable!$1:$1,0),0)</f>
        <v>HealOverTime</v>
      </c>
      <c r="H326" s="1" t="str">
        <f>IF(ISBLANK(G326),"",
IF(ISERROR(FIND(",",G326)),
  IF(ISERROR(VLOOKUP(G326,ConditionValueTable!$A:$A,1,0)),"컨디션밸류없음",
  ""),
IF(ISERROR(FIND(",",G326,FIND(",",G326)+1)),
  IF(OR(ISERROR(VLOOKUP(LEFT(G326,FIND(",",G326)-1),ConditionValueTable!$A:$A,1,0)),ISERROR(VLOOKUP(TRIM(MID(G326,FIND(",",G326)+1,999)),ConditionValueTable!$A:$A,1,0))),"컨디션밸류없음",
  ""),
IF(ISERROR(FIND(",",G326,FIND(",",G326,FIND(",",G326)+1)+1)),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+1,999)),ConditionValueTable!$A:$A,1,0))),"컨디션밸류없음",
  ""),
IF(ISERROR(FIND(",",G326,FIND(",",G326,FIND(",",G326,FIND(",",G326)+1)+1)+1)),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FIND(",",G326,FIND(",",G326,FIND(",",G326)+1)+1)-FIND(",",G326,FIND(",",G326)+1)-1)),ConditionValueTable!$A:$A,1,0)),ISERROR(VLOOKUP(TRIM(MID(G326,FIND(",",G326,FIND(",",G326,FIND(",",G326)+1)+1)+1,999)),ConditionValueTable!$A:$A,1,0))),"컨디션밸류없음",
  ""),
)))))</f>
        <v/>
      </c>
      <c r="I326" s="1">
        <f t="shared" si="169"/>
        <v>3.4999999999999996</v>
      </c>
      <c r="J326" s="1">
        <f t="shared" si="170"/>
        <v>0.67999999999999994</v>
      </c>
      <c r="L326" s="1">
        <v>0.15726495726495726</v>
      </c>
      <c r="O326" s="7" t="str">
        <f t="shared" ca="1" si="171"/>
        <v/>
      </c>
      <c r="S326" s="7" t="str">
        <f t="shared" ca="1" si="147"/>
        <v/>
      </c>
    </row>
    <row r="327" spans="1:21" x14ac:dyDescent="0.3">
      <c r="A327" s="1" t="str">
        <f t="shared" si="168"/>
        <v>LP_RecoverOnAttacked_Heal_05</v>
      </c>
      <c r="B327" s="1" t="s">
        <v>303</v>
      </c>
      <c r="C327" s="1" t="str">
        <f>IF(ISERROR(VLOOKUP(B327,AffectorValueTable!$A:$A,1,0)),"어펙터밸류없음","")</f>
        <v/>
      </c>
      <c r="D327" s="1">
        <v>5</v>
      </c>
      <c r="E327" s="1" t="str">
        <f>VLOOKUP($B327,AffectorValueTable!$1:$1048576,MATCH(AffectorValueTable!$B$1,AffectorValueTable!$1:$1,0),0)</f>
        <v>HealOverTime</v>
      </c>
      <c r="H327" s="1" t="str">
        <f>IF(ISBLANK(G327),"",
IF(ISERROR(FIND(",",G327)),
  IF(ISERROR(VLOOKUP(G327,ConditionValueTable!$A:$A,1,0)),"컨디션밸류없음",
  ""),
IF(ISERROR(FIND(",",G327,FIND(",",G327)+1)),
  IF(OR(ISERROR(VLOOKUP(LEFT(G327,FIND(",",G327)-1),ConditionValueTable!$A:$A,1,0)),ISERROR(VLOOKUP(TRIM(MID(G327,FIND(",",G327)+1,999)),ConditionValueTable!$A:$A,1,0))),"컨디션밸류없음",
  ""),
IF(ISERROR(FIND(",",G327,FIND(",",G327,FIND(",",G327)+1)+1)),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+1,999)),ConditionValueTable!$A:$A,1,0))),"컨디션밸류없음",
  ""),
IF(ISERROR(FIND(",",G327,FIND(",",G327,FIND(",",G327,FIND(",",G327)+1)+1)+1)),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FIND(",",G327,FIND(",",G327,FIND(",",G327)+1)+1)-FIND(",",G327,FIND(",",G327)+1)-1)),ConditionValueTable!$A:$A,1,0)),ISERROR(VLOOKUP(TRIM(MID(G327,FIND(",",G327,FIND(",",G327,FIND(",",G327)+1)+1)+1,999)),ConditionValueTable!$A:$A,1,0))),"컨디션밸류없음",
  ""),
)))))</f>
        <v/>
      </c>
      <c r="I327" s="1">
        <f t="shared" si="169"/>
        <v>3.1</v>
      </c>
      <c r="J327" s="1">
        <v>0.6</v>
      </c>
      <c r="L327" s="1">
        <v>0.16551724137931034</v>
      </c>
      <c r="O327" s="7" t="str">
        <f t="shared" ca="1" si="171"/>
        <v/>
      </c>
      <c r="S327" s="7" t="str">
        <f t="shared" ca="1" si="147"/>
        <v/>
      </c>
    </row>
    <row r="328" spans="1:21" x14ac:dyDescent="0.3">
      <c r="A328" s="1" t="str">
        <f t="shared" ref="A328:A332" si="172">B328&amp;"_"&amp;TEXT(D328,"00")</f>
        <v>LP_ReflectOnAttacked_01</v>
      </c>
      <c r="B328" s="1" t="s">
        <v>306</v>
      </c>
      <c r="C328" s="1" t="str">
        <f>IF(ISERROR(VLOOKUP(B328,AffectorValueTable!$A:$A,1,0)),"어펙터밸류없음","")</f>
        <v/>
      </c>
      <c r="D328" s="1">
        <v>1</v>
      </c>
      <c r="E328" s="1" t="str">
        <f>VLOOKUP($B328,AffectorValueTable!$1:$1048576,MATCH(AffectorValueTable!$B$1,AffectorValueTable!$1:$1,0),0)</f>
        <v>ReflectDamage</v>
      </c>
      <c r="H328" s="1" t="str">
        <f>IF(ISBLANK(G328),"",
IF(ISERROR(FIND(",",G328)),
  IF(ISERROR(VLOOKUP(G328,ConditionValueTable!$A:$A,1,0)),"컨디션밸류없음",
  ""),
IF(ISERROR(FIND(",",G328,FIND(",",G328)+1)),
  IF(OR(ISERROR(VLOOKUP(LEFT(G328,FIND(",",G328)-1),ConditionValueTable!$A:$A,1,0)),ISERROR(VLOOKUP(TRIM(MID(G328,FIND(",",G328)+1,999)),ConditionValueTable!$A:$A,1,0))),"컨디션밸류없음",
  ""),
IF(ISERROR(FIND(",",G328,FIND(",",G328,FIND(",",G328)+1)+1)),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+1,999)),ConditionValueTable!$A:$A,1,0))),"컨디션밸류없음",
  ""),
IF(ISERROR(FIND(",",G328,FIND(",",G328,FIND(",",G328,FIND(",",G328)+1)+1)+1)),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FIND(",",G328,FIND(",",G328,FIND(",",G328)+1)+1)-FIND(",",G328,FIND(",",G328)+1)-1)),ConditionValueTable!$A:$A,1,0)),ISERROR(VLOOKUP(TRIM(MID(G328,FIND(",",G328,FIND(",",G328,FIND(",",G328)+1)+1)+1,999)),ConditionValueTable!$A:$A,1,0))),"컨디션밸류없음",
  ""),
)))))</f>
        <v/>
      </c>
      <c r="I328" s="1">
        <v>-1</v>
      </c>
      <c r="J328" s="1">
        <v>0.93377528089887663</v>
      </c>
      <c r="O328" s="7" t="str">
        <f t="shared" ref="O328:O332" ca="1" si="173">IF(NOT(ISBLANK(N328)),N328,
IF(ISBLANK(M328),"",
VLOOKUP(M328,OFFSET(INDIRECT("$A:$B"),0,MATCH(M$1&amp;"_Verify",INDIRECT("$1:$1"),0)-1),2,0)
))</f>
        <v/>
      </c>
      <c r="S328" s="7" t="str">
        <f t="shared" ref="S328:S395" ca="1" si="174">IF(NOT(ISBLANK(R328)),R328,
IF(ISBLANK(Q328),"",
VLOOKUP(Q328,OFFSET(INDIRECT("$A:$B"),0,MATCH(Q$1&amp;"_Verify",INDIRECT("$1:$1"),0)-1),2,0)
))</f>
        <v/>
      </c>
    </row>
    <row r="329" spans="1:21" x14ac:dyDescent="0.3">
      <c r="A329" s="1" t="str">
        <f t="shared" si="172"/>
        <v>LP_ReflectOnAttacked_02</v>
      </c>
      <c r="B329" s="1" t="s">
        <v>306</v>
      </c>
      <c r="C329" s="1" t="str">
        <f>IF(ISERROR(VLOOKUP(B329,AffectorValueTable!$A:$A,1,0)),"어펙터밸류없음","")</f>
        <v/>
      </c>
      <c r="D329" s="1">
        <v>2</v>
      </c>
      <c r="E329" s="1" t="str">
        <f>VLOOKUP($B329,AffectorValueTable!$1:$1048576,MATCH(AffectorValueTable!$B$1,AffectorValueTable!$1:$1,0),0)</f>
        <v>ReflectDamage</v>
      </c>
      <c r="H329" s="1" t="str">
        <f>IF(ISBLANK(G329),"",
IF(ISERROR(FIND(",",G329)),
  IF(ISERROR(VLOOKUP(G329,ConditionValueTable!$A:$A,1,0)),"컨디션밸류없음",
  ""),
IF(ISERROR(FIND(",",G329,FIND(",",G329)+1)),
  IF(OR(ISERROR(VLOOKUP(LEFT(G329,FIND(",",G329)-1),ConditionValueTable!$A:$A,1,0)),ISERROR(VLOOKUP(TRIM(MID(G329,FIND(",",G329)+1,999)),ConditionValueTable!$A:$A,1,0))),"컨디션밸류없음",
  ""),
IF(ISERROR(FIND(",",G329,FIND(",",G329,FIND(",",G329)+1)+1)),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+1,999)),ConditionValueTable!$A:$A,1,0))),"컨디션밸류없음",
  ""),
IF(ISERROR(FIND(",",G329,FIND(",",G329,FIND(",",G329,FIND(",",G329)+1)+1)+1)),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FIND(",",G329,FIND(",",G329,FIND(",",G329)+1)+1)-FIND(",",G329,FIND(",",G329)+1)-1)),ConditionValueTable!$A:$A,1,0)),ISERROR(VLOOKUP(TRIM(MID(G329,FIND(",",G329,FIND(",",G329,FIND(",",G329)+1)+1)+1,999)),ConditionValueTable!$A:$A,1,0))),"컨디션밸류없음",
  ""),
)))))</f>
        <v/>
      </c>
      <c r="I329" s="1">
        <v>-1</v>
      </c>
      <c r="J329" s="1">
        <v>2.2014964610717898</v>
      </c>
      <c r="O329" s="7" t="str">
        <f t="shared" ca="1" si="173"/>
        <v/>
      </c>
      <c r="S329" s="7" t="str">
        <f t="shared" ca="1" si="174"/>
        <v/>
      </c>
    </row>
    <row r="330" spans="1:21" x14ac:dyDescent="0.3">
      <c r="A330" s="1" t="str">
        <f t="shared" si="172"/>
        <v>LP_ReflectOnAttacked_03</v>
      </c>
      <c r="B330" s="1" t="s">
        <v>306</v>
      </c>
      <c r="C330" s="1" t="str">
        <f>IF(ISERROR(VLOOKUP(B330,AffectorValueTable!$A:$A,1,0)),"어펙터밸류없음","")</f>
        <v/>
      </c>
      <c r="D330" s="1">
        <v>3</v>
      </c>
      <c r="E330" s="1" t="str">
        <f>VLOOKUP($B330,AffectorValueTable!$1:$1048576,MATCH(AffectorValueTable!$B$1,AffectorValueTable!$1:$1,0),0)</f>
        <v>ReflectDamage</v>
      </c>
      <c r="H330" s="1" t="str">
        <f>IF(ISBLANK(G330),"",
IF(ISERROR(FIND(",",G330)),
  IF(ISERROR(VLOOKUP(G330,ConditionValueTable!$A:$A,1,0)),"컨디션밸류없음",
  ""),
IF(ISERROR(FIND(",",G330,FIND(",",G330)+1)),
  IF(OR(ISERROR(VLOOKUP(LEFT(G330,FIND(",",G330)-1),ConditionValueTable!$A:$A,1,0)),ISERROR(VLOOKUP(TRIM(MID(G330,FIND(",",G330)+1,999)),ConditionValueTable!$A:$A,1,0))),"컨디션밸류없음",
  ""),
IF(ISERROR(FIND(",",G330,FIND(",",G330,FIND(",",G330)+1)+1)),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+1,999)),ConditionValueTable!$A:$A,1,0))),"컨디션밸류없음",
  ""),
IF(ISERROR(FIND(",",G330,FIND(",",G330,FIND(",",G330,FIND(",",G330)+1)+1)+1)),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FIND(",",G330,FIND(",",G330,FIND(",",G330)+1)+1)-FIND(",",G330,FIND(",",G330)+1)-1)),ConditionValueTable!$A:$A,1,0)),ISERROR(VLOOKUP(TRIM(MID(G330,FIND(",",G330,FIND(",",G330,FIND(",",G330)+1)+1)+1,999)),ConditionValueTable!$A:$A,1,0))),"컨디션밸류없음",
  ""),
)))))</f>
        <v/>
      </c>
      <c r="I330" s="1">
        <v>-1</v>
      </c>
      <c r="J330" s="1">
        <v>3.8477338195077495</v>
      </c>
      <c r="O330" s="7" t="str">
        <f t="shared" ca="1" si="173"/>
        <v/>
      </c>
      <c r="S330" s="7" t="str">
        <f t="shared" ca="1" si="174"/>
        <v/>
      </c>
    </row>
    <row r="331" spans="1:21" x14ac:dyDescent="0.3">
      <c r="A331" s="1" t="str">
        <f t="shared" si="172"/>
        <v>LP_ReflectOnAttacked_04</v>
      </c>
      <c r="B331" s="1" t="s">
        <v>306</v>
      </c>
      <c r="C331" s="1" t="str">
        <f>IF(ISERROR(VLOOKUP(B331,AffectorValueTable!$A:$A,1,0)),"어펙터밸류없음","")</f>
        <v/>
      </c>
      <c r="D331" s="1">
        <v>4</v>
      </c>
      <c r="E331" s="1" t="str">
        <f>VLOOKUP($B331,AffectorValueTable!$1:$1048576,MATCH(AffectorValueTable!$B$1,AffectorValueTable!$1:$1,0),0)</f>
        <v>ReflectDamage</v>
      </c>
      <c r="H331" s="1" t="str">
        <f>IF(ISBLANK(G331),"",
IF(ISERROR(FIND(",",G331)),
  IF(ISERROR(VLOOKUP(G331,ConditionValueTable!$A:$A,1,0)),"컨디션밸류없음",
  ""),
IF(ISERROR(FIND(",",G331,FIND(",",G331)+1)),
  IF(OR(ISERROR(VLOOKUP(LEFT(G331,FIND(",",G331)-1),ConditionValueTable!$A:$A,1,0)),ISERROR(VLOOKUP(TRIM(MID(G331,FIND(",",G331)+1,999)),ConditionValueTable!$A:$A,1,0))),"컨디션밸류없음",
  ""),
IF(ISERROR(FIND(",",G331,FIND(",",G331,FIND(",",G331)+1)+1)),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+1,999)),ConditionValueTable!$A:$A,1,0))),"컨디션밸류없음",
  ""),
IF(ISERROR(FIND(",",G331,FIND(",",G331,FIND(",",G331,FIND(",",G331)+1)+1)+1)),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FIND(",",G331,FIND(",",G331,FIND(",",G331)+1)+1)-FIND(",",G331,FIND(",",G331)+1)-1)),ConditionValueTable!$A:$A,1,0)),ISERROR(VLOOKUP(TRIM(MID(G331,FIND(",",G331,FIND(",",G331,FIND(",",G331)+1)+1)+1,999)),ConditionValueTable!$A:$A,1,0))),"컨디션밸류없음",
  ""),
)))))</f>
        <v/>
      </c>
      <c r="I331" s="1">
        <v>-1</v>
      </c>
      <c r="J331" s="1">
        <v>5.9275139063862792</v>
      </c>
      <c r="O331" s="7" t="str">
        <f t="shared" ca="1" si="173"/>
        <v/>
      </c>
      <c r="S331" s="7" t="str">
        <f t="shared" ca="1" si="174"/>
        <v/>
      </c>
    </row>
    <row r="332" spans="1:21" x14ac:dyDescent="0.3">
      <c r="A332" s="1" t="str">
        <f t="shared" si="172"/>
        <v>LP_ReflectOnAttacked_05</v>
      </c>
      <c r="B332" s="1" t="s">
        <v>306</v>
      </c>
      <c r="C332" s="1" t="str">
        <f>IF(ISERROR(VLOOKUP(B332,AffectorValueTable!$A:$A,1,0)),"어펙터밸류없음","")</f>
        <v/>
      </c>
      <c r="D332" s="1">
        <v>5</v>
      </c>
      <c r="E332" s="1" t="str">
        <f>VLOOKUP($B332,AffectorValueTable!$1:$1048576,MATCH(AffectorValueTable!$B$1,AffectorValueTable!$1:$1,0),0)</f>
        <v>ReflectDamage</v>
      </c>
      <c r="H332" s="1" t="str">
        <f>IF(ISBLANK(G332),"",
IF(ISERROR(FIND(",",G332)),
  IF(ISERROR(VLOOKUP(G332,ConditionValueTable!$A:$A,1,0)),"컨디션밸류없음",
  ""),
IF(ISERROR(FIND(",",G332,FIND(",",G332)+1)),
  IF(OR(ISERROR(VLOOKUP(LEFT(G332,FIND(",",G332)-1),ConditionValueTable!$A:$A,1,0)),ISERROR(VLOOKUP(TRIM(MID(G332,FIND(",",G332)+1,999)),ConditionValueTable!$A:$A,1,0))),"컨디션밸류없음",
  ""),
IF(ISERROR(FIND(",",G332,FIND(",",G332,FIND(",",G332)+1)+1)),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+1,999)),ConditionValueTable!$A:$A,1,0))),"컨디션밸류없음",
  ""),
IF(ISERROR(FIND(",",G332,FIND(",",G332,FIND(",",G332,FIND(",",G332)+1)+1)+1)),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FIND(",",G332,FIND(",",G332,FIND(",",G332)+1)+1)-FIND(",",G332,FIND(",",G332)+1)-1)),ConditionValueTable!$A:$A,1,0)),ISERROR(VLOOKUP(TRIM(MID(G332,FIND(",",G332,FIND(",",G332,FIND(",",G332)+1)+1)+1,999)),ConditionValueTable!$A:$A,1,0))),"컨디션밸류없음",
  ""),
)))))</f>
        <v/>
      </c>
      <c r="I332" s="1">
        <v>-1</v>
      </c>
      <c r="J332" s="1">
        <v>8.5104402985074614</v>
      </c>
      <c r="O332" s="7" t="str">
        <f t="shared" ca="1" si="173"/>
        <v/>
      </c>
      <c r="S332" s="7" t="str">
        <f t="shared" ca="1" si="174"/>
        <v/>
      </c>
    </row>
    <row r="333" spans="1:21" x14ac:dyDescent="0.3">
      <c r="A333" s="1" t="str">
        <f t="shared" ref="A333:A340" si="175">B333&amp;"_"&amp;TEXT(D333,"00")</f>
        <v>LP_ReflectOnAttackedBetter_01</v>
      </c>
      <c r="B333" s="1" t="s">
        <v>307</v>
      </c>
      <c r="C333" s="1" t="str">
        <f>IF(ISERROR(VLOOKUP(B333,AffectorValueTable!$A:$A,1,0)),"어펙터밸류없음","")</f>
        <v/>
      </c>
      <c r="D333" s="1">
        <v>1</v>
      </c>
      <c r="E333" s="1" t="str">
        <f>VLOOKUP($B333,AffectorValueTable!$1:$1048576,MATCH(AffectorValueTable!$B$1,AffectorValueTable!$1:$1,0),0)</f>
        <v>ReflectDamage</v>
      </c>
      <c r="H333" s="1" t="str">
        <f>IF(ISBLANK(G333),"",
IF(ISERROR(FIND(",",G333)),
  IF(ISERROR(VLOOKUP(G333,ConditionValueTable!$A:$A,1,0)),"컨디션밸류없음",
  ""),
IF(ISERROR(FIND(",",G333,FIND(",",G333)+1)),
  IF(OR(ISERROR(VLOOKUP(LEFT(G333,FIND(",",G333)-1),ConditionValueTable!$A:$A,1,0)),ISERROR(VLOOKUP(TRIM(MID(G333,FIND(",",G333)+1,999)),ConditionValueTable!$A:$A,1,0))),"컨디션밸류없음",
  ""),
IF(ISERROR(FIND(",",G333,FIND(",",G333,FIND(",",G333)+1)+1)),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+1,999)),ConditionValueTable!$A:$A,1,0))),"컨디션밸류없음",
  ""),
IF(ISERROR(FIND(",",G333,FIND(",",G333,FIND(",",G333,FIND(",",G333)+1)+1)+1)),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FIND(",",G333,FIND(",",G333,FIND(",",G333)+1)+1)-FIND(",",G333,FIND(",",G333)+1)-1)),ConditionValueTable!$A:$A,1,0)),ISERROR(VLOOKUP(TRIM(MID(G333,FIND(",",G333,FIND(",",G333,FIND(",",G333)+1)+1)+1,999)),ConditionValueTable!$A:$A,1,0))),"컨디션밸류없음",
  ""),
)))))</f>
        <v/>
      </c>
      <c r="I333" s="1">
        <v>-1</v>
      </c>
      <c r="J333" s="1">
        <v>1.6960408163265315</v>
      </c>
      <c r="O333" s="7" t="str">
        <f t="shared" ref="O333:O340" ca="1" si="176">IF(NOT(ISBLANK(N333)),N333,
IF(ISBLANK(M333),"",
VLOOKUP(M333,OFFSET(INDIRECT("$A:$B"),0,MATCH(M$1&amp;"_Verify",INDIRECT("$1:$1"),0)-1),2,0)
))</f>
        <v/>
      </c>
      <c r="S333" s="7" t="str">
        <f t="shared" ca="1" si="174"/>
        <v/>
      </c>
    </row>
    <row r="334" spans="1:21" x14ac:dyDescent="0.3">
      <c r="A334" s="1" t="str">
        <f t="shared" si="175"/>
        <v>LP_ReflectOnAttackedBetter_02</v>
      </c>
      <c r="B334" s="1" t="s">
        <v>307</v>
      </c>
      <c r="C334" s="1" t="str">
        <f>IF(ISERROR(VLOOKUP(B334,AffectorValueTable!$A:$A,1,0)),"어펙터밸류없음","")</f>
        <v/>
      </c>
      <c r="D334" s="1">
        <v>2</v>
      </c>
      <c r="E334" s="1" t="str">
        <f>VLOOKUP($B334,AffectorValueTable!$1:$1048576,MATCH(AffectorValueTable!$B$1,AffectorValueTable!$1:$1,0),0)</f>
        <v>ReflectDamage</v>
      </c>
      <c r="H334" s="1" t="str">
        <f>IF(ISBLANK(G334),"",
IF(ISERROR(FIND(",",G334)),
  IF(ISERROR(VLOOKUP(G334,ConditionValueTable!$A:$A,1,0)),"컨디션밸류없음",
  ""),
IF(ISERROR(FIND(",",G334,FIND(",",G334)+1)),
  IF(OR(ISERROR(VLOOKUP(LEFT(G334,FIND(",",G334)-1),ConditionValueTable!$A:$A,1,0)),ISERROR(VLOOKUP(TRIM(MID(G334,FIND(",",G334)+1,999)),ConditionValueTable!$A:$A,1,0))),"컨디션밸류없음",
  ""),
IF(ISERROR(FIND(",",G334,FIND(",",G334,FIND(",",G334)+1)+1)),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+1,999)),ConditionValueTable!$A:$A,1,0))),"컨디션밸류없음",
  ""),
IF(ISERROR(FIND(",",G334,FIND(",",G334,FIND(",",G334,FIND(",",G334)+1)+1)+1)),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FIND(",",G334,FIND(",",G334,FIND(",",G334)+1)+1)-FIND(",",G334,FIND(",",G334)+1)-1)),ConditionValueTable!$A:$A,1,0)),ISERROR(VLOOKUP(TRIM(MID(G334,FIND(",",G334,FIND(",",G334,FIND(",",G334)+1)+1)+1,999)),ConditionValueTable!$A:$A,1,0))),"컨디션밸류없음",
  ""),
)))))</f>
        <v/>
      </c>
      <c r="I334" s="1">
        <v>-1</v>
      </c>
      <c r="J334" s="1">
        <v>4.5603870967741944</v>
      </c>
      <c r="O334" s="7" t="str">
        <f t="shared" ca="1" si="176"/>
        <v/>
      </c>
      <c r="S334" s="7" t="str">
        <f t="shared" ca="1" si="174"/>
        <v/>
      </c>
    </row>
    <row r="335" spans="1:21" x14ac:dyDescent="0.3">
      <c r="A335" s="1" t="str">
        <f t="shared" si="175"/>
        <v>LP_ReflectOnAttackedBetter_03</v>
      </c>
      <c r="B335" s="1" t="s">
        <v>307</v>
      </c>
      <c r="C335" s="1" t="str">
        <f>IF(ISERROR(VLOOKUP(B335,AffectorValueTable!$A:$A,1,0)),"어펙터밸류없음","")</f>
        <v/>
      </c>
      <c r="D335" s="1">
        <v>3</v>
      </c>
      <c r="E335" s="1" t="str">
        <f>VLOOKUP($B335,AffectorValueTable!$1:$1048576,MATCH(AffectorValueTable!$B$1,AffectorValueTable!$1:$1,0),0)</f>
        <v>ReflectDamage</v>
      </c>
      <c r="H335" s="1" t="str">
        <f>IF(ISBLANK(G335),"",
IF(ISERROR(FIND(",",G335)),
  IF(ISERROR(VLOOKUP(G335,ConditionValueTable!$A:$A,1,0)),"컨디션밸류없음",
  ""),
IF(ISERROR(FIND(",",G335,FIND(",",G335)+1)),
  IF(OR(ISERROR(VLOOKUP(LEFT(G335,FIND(",",G335)-1),ConditionValueTable!$A:$A,1,0)),ISERROR(VLOOKUP(TRIM(MID(G335,FIND(",",G335)+1,999)),ConditionValueTable!$A:$A,1,0))),"컨디션밸류없음",
  ""),
IF(ISERROR(FIND(",",G335,FIND(",",G335,FIND(",",G335)+1)+1)),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+1,999)),ConditionValueTable!$A:$A,1,0))),"컨디션밸류없음",
  ""),
IF(ISERROR(FIND(",",G335,FIND(",",G335,FIND(",",G335,FIND(",",G335)+1)+1)+1)),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FIND(",",G335,FIND(",",G335,FIND(",",G335)+1)+1)-FIND(",",G335,FIND(",",G335)+1)-1)),ConditionValueTable!$A:$A,1,0)),ISERROR(VLOOKUP(TRIM(MID(G335,FIND(",",G335,FIND(",",G335,FIND(",",G335)+1)+1)+1,999)),ConditionValueTable!$A:$A,1,0))),"컨디션밸류없음",
  ""),
)))))</f>
        <v/>
      </c>
      <c r="I335" s="1">
        <v>-1</v>
      </c>
      <c r="J335" s="1">
        <v>8.9988443328550947</v>
      </c>
      <c r="O335" s="7" t="str">
        <f t="shared" ca="1" si="176"/>
        <v/>
      </c>
      <c r="S335" s="7" t="str">
        <f t="shared" ca="1" si="174"/>
        <v/>
      </c>
    </row>
    <row r="336" spans="1:21" x14ac:dyDescent="0.3">
      <c r="A336" s="1" t="str">
        <f t="shared" si="175"/>
        <v>LP_AtkUpOnLowerHp_01</v>
      </c>
      <c r="B336" s="1" t="s">
        <v>308</v>
      </c>
      <c r="C336" s="1" t="str">
        <f>IF(ISERROR(VLOOKUP(B336,AffectorValueTable!$A:$A,1,0)),"어펙터밸류없음","")</f>
        <v/>
      </c>
      <c r="D336" s="1">
        <v>1</v>
      </c>
      <c r="E336" s="1" t="str">
        <f>VLOOKUP($B336,AffectorValueTable!$1:$1048576,MATCH(AffectorValueTable!$B$1,AffectorValueTable!$1:$1,0),0)</f>
        <v>AddAttackByHp</v>
      </c>
      <c r="H336" s="1" t="str">
        <f>IF(ISBLANK(G336),"",
IF(ISERROR(FIND(",",G336)),
  IF(ISERROR(VLOOKUP(G336,ConditionValueTable!$A:$A,1,0)),"컨디션밸류없음",
  ""),
IF(ISERROR(FIND(",",G336,FIND(",",G336)+1)),
  IF(OR(ISERROR(VLOOKUP(LEFT(G336,FIND(",",G336)-1),ConditionValueTable!$A:$A,1,0)),ISERROR(VLOOKUP(TRIM(MID(G336,FIND(",",G336)+1,999)),ConditionValueTable!$A:$A,1,0))),"컨디션밸류없음",
  ""),
IF(ISERROR(FIND(",",G336,FIND(",",G336,FIND(",",G336)+1)+1)),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+1,999)),ConditionValueTable!$A:$A,1,0))),"컨디션밸류없음",
  ""),
IF(ISERROR(FIND(",",G336,FIND(",",G336,FIND(",",G336,FIND(",",G336)+1)+1)+1)),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FIND(",",G336,FIND(",",G336,FIND(",",G336)+1)+1)-FIND(",",G336,FIND(",",G336)+1)-1)),ConditionValueTable!$A:$A,1,0)),ISERROR(VLOOKUP(TRIM(MID(G336,FIND(",",G336,FIND(",",G336,FIND(",",G336)+1)+1)+1,999)),ConditionValueTable!$A:$A,1,0))),"컨디션밸류없음",
  ""),
)))))</f>
        <v/>
      </c>
      <c r="I336" s="1">
        <v>-1</v>
      </c>
      <c r="J336" s="1">
        <v>0.35</v>
      </c>
      <c r="O336" s="7" t="str">
        <f t="shared" ca="1" si="176"/>
        <v/>
      </c>
      <c r="S336" s="7" t="str">
        <f t="shared" ca="1" si="174"/>
        <v/>
      </c>
    </row>
    <row r="337" spans="1:19" x14ac:dyDescent="0.3">
      <c r="A337" s="1" t="str">
        <f t="shared" si="175"/>
        <v>LP_AtkUpOnLowerHp_02</v>
      </c>
      <c r="B337" s="1" t="s">
        <v>308</v>
      </c>
      <c r="C337" s="1" t="str">
        <f>IF(ISERROR(VLOOKUP(B337,AffectorValueTable!$A:$A,1,0)),"어펙터밸류없음","")</f>
        <v/>
      </c>
      <c r="D337" s="1">
        <v>2</v>
      </c>
      <c r="E337" s="1" t="str">
        <f>VLOOKUP($B337,AffectorValueTable!$1:$1048576,MATCH(AffectorValueTable!$B$1,AffectorValueTable!$1:$1,0),0)</f>
        <v>AddAttackByHp</v>
      </c>
      <c r="H337" s="1" t="str">
        <f>IF(ISBLANK(G337),"",
IF(ISERROR(FIND(",",G337)),
  IF(ISERROR(VLOOKUP(G337,ConditionValueTable!$A:$A,1,0)),"컨디션밸류없음",
  ""),
IF(ISERROR(FIND(",",G337,FIND(",",G337)+1)),
  IF(OR(ISERROR(VLOOKUP(LEFT(G337,FIND(",",G337)-1),ConditionValueTable!$A:$A,1,0)),ISERROR(VLOOKUP(TRIM(MID(G337,FIND(",",G337)+1,999)),ConditionValueTable!$A:$A,1,0))),"컨디션밸류없음",
  ""),
IF(ISERROR(FIND(",",G337,FIND(",",G337,FIND(",",G337)+1)+1)),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+1,999)),ConditionValueTable!$A:$A,1,0))),"컨디션밸류없음",
  ""),
IF(ISERROR(FIND(",",G337,FIND(",",G337,FIND(",",G337,FIND(",",G337)+1)+1)+1)),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FIND(",",G337,FIND(",",G337,FIND(",",G337)+1)+1)-FIND(",",G337,FIND(",",G337)+1)-1)),ConditionValueTable!$A:$A,1,0)),ISERROR(VLOOKUP(TRIM(MID(G337,FIND(",",G337,FIND(",",G337,FIND(",",G337)+1)+1)+1,999)),ConditionValueTable!$A:$A,1,0))),"컨디션밸류없음",
  ""),
)))))</f>
        <v/>
      </c>
      <c r="I337" s="1">
        <v>-1</v>
      </c>
      <c r="J337" s="1">
        <v>0.73499999999999999</v>
      </c>
      <c r="O337" s="7" t="str">
        <f t="shared" ca="1" si="176"/>
        <v/>
      </c>
      <c r="S337" s="7" t="str">
        <f t="shared" ca="1" si="174"/>
        <v/>
      </c>
    </row>
    <row r="338" spans="1:19" x14ac:dyDescent="0.3">
      <c r="A338" s="1" t="str">
        <f t="shared" si="175"/>
        <v>LP_AtkUpOnLowerHp_03</v>
      </c>
      <c r="B338" s="1" t="s">
        <v>308</v>
      </c>
      <c r="C338" s="1" t="str">
        <f>IF(ISERROR(VLOOKUP(B338,AffectorValueTable!$A:$A,1,0)),"어펙터밸류없음","")</f>
        <v/>
      </c>
      <c r="D338" s="1">
        <v>3</v>
      </c>
      <c r="E338" s="1" t="str">
        <f>VLOOKUP($B338,AffectorValueTable!$1:$1048576,MATCH(AffectorValueTable!$B$1,AffectorValueTable!$1:$1,0),0)</f>
        <v>AddAttackByHp</v>
      </c>
      <c r="H338" s="1" t="str">
        <f>IF(ISBLANK(G338),"",
IF(ISERROR(FIND(",",G338)),
  IF(ISERROR(VLOOKUP(G338,ConditionValueTable!$A:$A,1,0)),"컨디션밸류없음",
  ""),
IF(ISERROR(FIND(",",G338,FIND(",",G338)+1)),
  IF(OR(ISERROR(VLOOKUP(LEFT(G338,FIND(",",G338)-1),ConditionValueTable!$A:$A,1,0)),ISERROR(VLOOKUP(TRIM(MID(G338,FIND(",",G338)+1,999)),ConditionValueTable!$A:$A,1,0))),"컨디션밸류없음",
  ""),
IF(ISERROR(FIND(",",G338,FIND(",",G338,FIND(",",G338)+1)+1)),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+1,999)),ConditionValueTable!$A:$A,1,0))),"컨디션밸류없음",
  ""),
IF(ISERROR(FIND(",",G338,FIND(",",G338,FIND(",",G338,FIND(",",G338)+1)+1)+1)),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FIND(",",G338,FIND(",",G338,FIND(",",G338)+1)+1)-FIND(",",G338,FIND(",",G338)+1)-1)),ConditionValueTable!$A:$A,1,0)),ISERROR(VLOOKUP(TRIM(MID(G338,FIND(",",G338,FIND(",",G338,FIND(",",G338)+1)+1)+1,999)),ConditionValueTable!$A:$A,1,0))),"컨디션밸류없음",
  ""),
)))))</f>
        <v/>
      </c>
      <c r="I338" s="1">
        <v>-1</v>
      </c>
      <c r="J338" s="1">
        <v>1.1549999999999998</v>
      </c>
      <c r="O338" s="7" t="str">
        <f t="shared" ca="1" si="176"/>
        <v/>
      </c>
      <c r="S338" s="7" t="str">
        <f t="shared" ca="1" si="174"/>
        <v/>
      </c>
    </row>
    <row r="339" spans="1:19" x14ac:dyDescent="0.3">
      <c r="A339" s="1" t="str">
        <f t="shared" si="175"/>
        <v>LP_AtkUpOnLowerHp_04</v>
      </c>
      <c r="B339" s="1" t="s">
        <v>308</v>
      </c>
      <c r="C339" s="1" t="str">
        <f>IF(ISERROR(VLOOKUP(B339,AffectorValueTable!$A:$A,1,0)),"어펙터밸류없음","")</f>
        <v/>
      </c>
      <c r="D339" s="1">
        <v>4</v>
      </c>
      <c r="E339" s="1" t="str">
        <f>VLOOKUP($B339,AffectorValueTable!$1:$1048576,MATCH(AffectorValueTable!$B$1,AffectorValueTable!$1:$1,0),0)</f>
        <v>AddAttackByHp</v>
      </c>
      <c r="H339" s="1" t="str">
        <f>IF(ISBLANK(G339),"",
IF(ISERROR(FIND(",",G339)),
  IF(ISERROR(VLOOKUP(G339,ConditionValueTable!$A:$A,1,0)),"컨디션밸류없음",
  ""),
IF(ISERROR(FIND(",",G339,FIND(",",G339)+1)),
  IF(OR(ISERROR(VLOOKUP(LEFT(G339,FIND(",",G339)-1),ConditionValueTable!$A:$A,1,0)),ISERROR(VLOOKUP(TRIM(MID(G339,FIND(",",G339)+1,999)),ConditionValueTable!$A:$A,1,0))),"컨디션밸류없음",
  ""),
IF(ISERROR(FIND(",",G339,FIND(",",G339,FIND(",",G339)+1)+1)),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+1,999)),ConditionValueTable!$A:$A,1,0))),"컨디션밸류없음",
  ""),
IF(ISERROR(FIND(",",G339,FIND(",",G339,FIND(",",G339,FIND(",",G339)+1)+1)+1)),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FIND(",",G339,FIND(",",G339,FIND(",",G339)+1)+1)-FIND(",",G339,FIND(",",G339)+1)-1)),ConditionValueTable!$A:$A,1,0)),ISERROR(VLOOKUP(TRIM(MID(G339,FIND(",",G339,FIND(",",G339,FIND(",",G339)+1)+1)+1,999)),ConditionValueTable!$A:$A,1,0))),"컨디션밸류없음",
  ""),
)))))</f>
        <v/>
      </c>
      <c r="I339" s="1">
        <v>-1</v>
      </c>
      <c r="J339" s="1">
        <v>1.6099999999999999</v>
      </c>
      <c r="O339" s="7" t="str">
        <f t="shared" ca="1" si="176"/>
        <v/>
      </c>
      <c r="S339" s="7" t="str">
        <f t="shared" ca="1" si="174"/>
        <v/>
      </c>
    </row>
    <row r="340" spans="1:19" x14ac:dyDescent="0.3">
      <c r="A340" s="1" t="str">
        <f t="shared" si="175"/>
        <v>LP_AtkUpOnLowerHp_05</v>
      </c>
      <c r="B340" s="1" t="s">
        <v>308</v>
      </c>
      <c r="C340" s="1" t="str">
        <f>IF(ISERROR(VLOOKUP(B340,AffectorValueTable!$A:$A,1,0)),"어펙터밸류없음","")</f>
        <v/>
      </c>
      <c r="D340" s="1">
        <v>5</v>
      </c>
      <c r="E340" s="1" t="str">
        <f>VLOOKUP($B340,AffectorValueTable!$1:$1048576,MATCH(AffectorValueTable!$B$1,AffectorValueTable!$1:$1,0),0)</f>
        <v>AddAttackByHp</v>
      </c>
      <c r="H340" s="1" t="str">
        <f>IF(ISBLANK(G340),"",
IF(ISERROR(FIND(",",G340)),
  IF(ISERROR(VLOOKUP(G340,ConditionValueTable!$A:$A,1,0)),"컨디션밸류없음",
  ""),
IF(ISERROR(FIND(",",G340,FIND(",",G340)+1)),
  IF(OR(ISERROR(VLOOKUP(LEFT(G340,FIND(",",G340)-1),ConditionValueTable!$A:$A,1,0)),ISERROR(VLOOKUP(TRIM(MID(G340,FIND(",",G340)+1,999)),ConditionValueTable!$A:$A,1,0))),"컨디션밸류없음",
  ""),
IF(ISERROR(FIND(",",G340,FIND(",",G340,FIND(",",G340)+1)+1)),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+1,999)),ConditionValueTable!$A:$A,1,0))),"컨디션밸류없음",
  ""),
IF(ISERROR(FIND(",",G340,FIND(",",G340,FIND(",",G340,FIND(",",G340)+1)+1)+1)),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FIND(",",G340,FIND(",",G340,FIND(",",G340)+1)+1)-FIND(",",G340,FIND(",",G340)+1)-1)),ConditionValueTable!$A:$A,1,0)),ISERROR(VLOOKUP(TRIM(MID(G340,FIND(",",G340,FIND(",",G340,FIND(",",G340)+1)+1)+1,999)),ConditionValueTable!$A:$A,1,0))),"컨디션밸류없음",
  ""),
)))))</f>
        <v/>
      </c>
      <c r="I340" s="1">
        <v>-1</v>
      </c>
      <c r="J340" s="1">
        <v>2.1</v>
      </c>
      <c r="O340" s="7" t="str">
        <f t="shared" ca="1" si="176"/>
        <v/>
      </c>
      <c r="S340" s="7" t="str">
        <f t="shared" ca="1" si="174"/>
        <v/>
      </c>
    </row>
    <row r="341" spans="1:19" x14ac:dyDescent="0.3">
      <c r="A341" s="1" t="str">
        <f t="shared" ref="A341:A344" si="177">B341&amp;"_"&amp;TEXT(D341,"00")</f>
        <v>LP_AtkUpOnLowerHp_06</v>
      </c>
      <c r="B341" s="1" t="s">
        <v>308</v>
      </c>
      <c r="C341" s="1" t="str">
        <f>IF(ISERROR(VLOOKUP(B341,AffectorValueTable!$A:$A,1,0)),"어펙터밸류없음","")</f>
        <v/>
      </c>
      <c r="D341" s="1">
        <v>6</v>
      </c>
      <c r="E341" s="1" t="str">
        <f>VLOOKUP($B341,AffectorValueTable!$1:$1048576,MATCH(AffectorValueTable!$B$1,AffectorValueTable!$1:$1,0),0)</f>
        <v>AddAttackByHp</v>
      </c>
      <c r="H341" s="1" t="str">
        <f>IF(ISBLANK(G341),"",
IF(ISERROR(FIND(",",G341)),
  IF(ISERROR(VLOOKUP(G341,ConditionValueTable!$A:$A,1,0)),"컨디션밸류없음",
  ""),
IF(ISERROR(FIND(",",G341,FIND(",",G341)+1)),
  IF(OR(ISERROR(VLOOKUP(LEFT(G341,FIND(",",G341)-1),ConditionValueTable!$A:$A,1,0)),ISERROR(VLOOKUP(TRIM(MID(G341,FIND(",",G341)+1,999)),ConditionValueTable!$A:$A,1,0))),"컨디션밸류없음",
  ""),
IF(ISERROR(FIND(",",G341,FIND(",",G341,FIND(",",G341)+1)+1)),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+1,999)),ConditionValueTable!$A:$A,1,0))),"컨디션밸류없음",
  ""),
IF(ISERROR(FIND(",",G341,FIND(",",G341,FIND(",",G341,FIND(",",G341)+1)+1)+1)),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FIND(",",G341,FIND(",",G341,FIND(",",G341)+1)+1)-FIND(",",G341,FIND(",",G341)+1)-1)),ConditionValueTable!$A:$A,1,0)),ISERROR(VLOOKUP(TRIM(MID(G341,FIND(",",G341,FIND(",",G341,FIND(",",G341)+1)+1)+1,999)),ConditionValueTable!$A:$A,1,0))),"컨디션밸류없음",
  ""),
)))))</f>
        <v/>
      </c>
      <c r="I341" s="1">
        <v>-1</v>
      </c>
      <c r="J341" s="1">
        <v>2.625</v>
      </c>
      <c r="O341" s="7" t="str">
        <f t="shared" ref="O341:O344" ca="1" si="178">IF(NOT(ISBLANK(N341)),N341,
IF(ISBLANK(M341),"",
VLOOKUP(M341,OFFSET(INDIRECT("$A:$B"),0,MATCH(M$1&amp;"_Verify",INDIRECT("$1:$1"),0)-1),2,0)
))</f>
        <v/>
      </c>
      <c r="S341" s="7" t="str">
        <f t="shared" ref="S341:S344" ca="1" si="179">IF(NOT(ISBLANK(R341)),R341,
IF(ISBLANK(Q341),"",
VLOOKUP(Q341,OFFSET(INDIRECT("$A:$B"),0,MATCH(Q$1&amp;"_Verify",INDIRECT("$1:$1"),0)-1),2,0)
))</f>
        <v/>
      </c>
    </row>
    <row r="342" spans="1:19" x14ac:dyDescent="0.3">
      <c r="A342" s="1" t="str">
        <f t="shared" si="177"/>
        <v>LP_AtkUpOnLowerHp_07</v>
      </c>
      <c r="B342" s="1" t="s">
        <v>308</v>
      </c>
      <c r="C342" s="1" t="str">
        <f>IF(ISERROR(VLOOKUP(B342,AffectorValueTable!$A:$A,1,0)),"어펙터밸류없음","")</f>
        <v/>
      </c>
      <c r="D342" s="1">
        <v>7</v>
      </c>
      <c r="E342" s="1" t="str">
        <f>VLOOKUP($B342,AffectorValueTable!$1:$1048576,MATCH(AffectorValueTable!$B$1,AffectorValueTable!$1:$1,0),0)</f>
        <v>AddAttackByHp</v>
      </c>
      <c r="H342" s="1" t="str">
        <f>IF(ISBLANK(G342),"",
IF(ISERROR(FIND(",",G342)),
  IF(ISERROR(VLOOKUP(G342,ConditionValueTable!$A:$A,1,0)),"컨디션밸류없음",
  ""),
IF(ISERROR(FIND(",",G342,FIND(",",G342)+1)),
  IF(OR(ISERROR(VLOOKUP(LEFT(G342,FIND(",",G342)-1),ConditionValueTable!$A:$A,1,0)),ISERROR(VLOOKUP(TRIM(MID(G342,FIND(",",G342)+1,999)),ConditionValueTable!$A:$A,1,0))),"컨디션밸류없음",
  ""),
IF(ISERROR(FIND(",",G342,FIND(",",G342,FIND(",",G342)+1)+1)),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+1,999)),ConditionValueTable!$A:$A,1,0))),"컨디션밸류없음",
  ""),
IF(ISERROR(FIND(",",G342,FIND(",",G342,FIND(",",G342,FIND(",",G342)+1)+1)+1)),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FIND(",",G342,FIND(",",G342,FIND(",",G342)+1)+1)-FIND(",",G342,FIND(",",G342)+1)-1)),ConditionValueTable!$A:$A,1,0)),ISERROR(VLOOKUP(TRIM(MID(G342,FIND(",",G342,FIND(",",G342,FIND(",",G342)+1)+1)+1,999)),ConditionValueTable!$A:$A,1,0))),"컨디션밸류없음",
  ""),
)))))</f>
        <v/>
      </c>
      <c r="I342" s="1">
        <v>-1</v>
      </c>
      <c r="J342" s="1">
        <v>3.1850000000000005</v>
      </c>
      <c r="O342" s="7" t="str">
        <f t="shared" ca="1" si="178"/>
        <v/>
      </c>
      <c r="S342" s="7" t="str">
        <f t="shared" ca="1" si="179"/>
        <v/>
      </c>
    </row>
    <row r="343" spans="1:19" x14ac:dyDescent="0.3">
      <c r="A343" s="1" t="str">
        <f t="shared" si="177"/>
        <v>LP_AtkUpOnLowerHp_08</v>
      </c>
      <c r="B343" s="1" t="s">
        <v>308</v>
      </c>
      <c r="C343" s="1" t="str">
        <f>IF(ISERROR(VLOOKUP(B343,AffectorValueTable!$A:$A,1,0)),"어펙터밸류없음","")</f>
        <v/>
      </c>
      <c r="D343" s="1">
        <v>8</v>
      </c>
      <c r="E343" s="1" t="str">
        <f>VLOOKUP($B343,AffectorValueTable!$1:$1048576,MATCH(AffectorValueTable!$B$1,AffectorValueTable!$1:$1,0),0)</f>
        <v>AddAttackByHp</v>
      </c>
      <c r="H343" s="1" t="str">
        <f>IF(ISBLANK(G343),"",
IF(ISERROR(FIND(",",G343)),
  IF(ISERROR(VLOOKUP(G343,ConditionValueTable!$A:$A,1,0)),"컨디션밸류없음",
  ""),
IF(ISERROR(FIND(",",G343,FIND(",",G343)+1)),
  IF(OR(ISERROR(VLOOKUP(LEFT(G343,FIND(",",G343)-1),ConditionValueTable!$A:$A,1,0)),ISERROR(VLOOKUP(TRIM(MID(G343,FIND(",",G343)+1,999)),ConditionValueTable!$A:$A,1,0))),"컨디션밸류없음",
  ""),
IF(ISERROR(FIND(",",G343,FIND(",",G343,FIND(",",G343)+1)+1)),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+1,999)),ConditionValueTable!$A:$A,1,0))),"컨디션밸류없음",
  ""),
IF(ISERROR(FIND(",",G343,FIND(",",G343,FIND(",",G343,FIND(",",G343)+1)+1)+1)),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FIND(",",G343,FIND(",",G343,FIND(",",G343)+1)+1)-FIND(",",G343,FIND(",",G343)+1)-1)),ConditionValueTable!$A:$A,1,0)),ISERROR(VLOOKUP(TRIM(MID(G343,FIND(",",G343,FIND(",",G343,FIND(",",G343)+1)+1)+1,999)),ConditionValueTable!$A:$A,1,0))),"컨디션밸류없음",
  ""),
)))))</f>
        <v/>
      </c>
      <c r="I343" s="1">
        <v>-1</v>
      </c>
      <c r="J343" s="1">
        <v>3.7800000000000007</v>
      </c>
      <c r="O343" s="7" t="str">
        <f t="shared" ca="1" si="178"/>
        <v/>
      </c>
      <c r="S343" s="7" t="str">
        <f t="shared" ca="1" si="179"/>
        <v/>
      </c>
    </row>
    <row r="344" spans="1:19" x14ac:dyDescent="0.3">
      <c r="A344" s="1" t="str">
        <f t="shared" si="177"/>
        <v>LP_AtkUpOnLowerHp_09</v>
      </c>
      <c r="B344" s="1" t="s">
        <v>308</v>
      </c>
      <c r="C344" s="1" t="str">
        <f>IF(ISERROR(VLOOKUP(B344,AffectorValueTable!$A:$A,1,0)),"어펙터밸류없음","")</f>
        <v/>
      </c>
      <c r="D344" s="1">
        <v>9</v>
      </c>
      <c r="E344" s="1" t="str">
        <f>VLOOKUP($B344,AffectorValueTable!$1:$1048576,MATCH(AffectorValueTable!$B$1,AffectorValueTable!$1:$1,0),0)</f>
        <v>AddAttackByHp</v>
      </c>
      <c r="H344" s="1" t="str">
        <f>IF(ISBLANK(G344),"",
IF(ISERROR(FIND(",",G344)),
  IF(ISERROR(VLOOKUP(G344,ConditionValueTable!$A:$A,1,0)),"컨디션밸류없음",
  ""),
IF(ISERROR(FIND(",",G344,FIND(",",G344)+1)),
  IF(OR(ISERROR(VLOOKUP(LEFT(G344,FIND(",",G344)-1),ConditionValueTable!$A:$A,1,0)),ISERROR(VLOOKUP(TRIM(MID(G344,FIND(",",G344)+1,999)),ConditionValueTable!$A:$A,1,0))),"컨디션밸류없음",
  ""),
IF(ISERROR(FIND(",",G344,FIND(",",G344,FIND(",",G344)+1)+1)),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+1,999)),ConditionValueTable!$A:$A,1,0))),"컨디션밸류없음",
  ""),
IF(ISERROR(FIND(",",G344,FIND(",",G344,FIND(",",G344,FIND(",",G344)+1)+1)+1)),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FIND(",",G344,FIND(",",G344,FIND(",",G344)+1)+1)-FIND(",",G344,FIND(",",G344)+1)-1)),ConditionValueTable!$A:$A,1,0)),ISERROR(VLOOKUP(TRIM(MID(G344,FIND(",",G344,FIND(",",G344,FIND(",",G344)+1)+1)+1,999)),ConditionValueTable!$A:$A,1,0))),"컨디션밸류없음",
  ""),
)))))</f>
        <v/>
      </c>
      <c r="I344" s="1">
        <v>-1</v>
      </c>
      <c r="J344" s="1">
        <v>4.41</v>
      </c>
      <c r="O344" s="7" t="str">
        <f t="shared" ca="1" si="178"/>
        <v/>
      </c>
      <c r="S344" s="7" t="str">
        <f t="shared" ca="1" si="179"/>
        <v/>
      </c>
    </row>
    <row r="345" spans="1:19" x14ac:dyDescent="0.3">
      <c r="A345" s="1" t="str">
        <f t="shared" ref="A345:A351" si="180">B345&amp;"_"&amp;TEXT(D345,"00")</f>
        <v>LP_AtkUpOnLowerHpBetter_01</v>
      </c>
      <c r="B345" s="1" t="s">
        <v>309</v>
      </c>
      <c r="C345" s="1" t="str">
        <f>IF(ISERROR(VLOOKUP(B345,AffectorValueTable!$A:$A,1,0)),"어펙터밸류없음","")</f>
        <v/>
      </c>
      <c r="D345" s="1">
        <v>1</v>
      </c>
      <c r="E345" s="1" t="str">
        <f>VLOOKUP($B345,AffectorValueTable!$1:$1048576,MATCH(AffectorValueTable!$B$1,AffectorValueTable!$1:$1,0),0)</f>
        <v>AddAttackByHp</v>
      </c>
      <c r="H345" s="1" t="str">
        <f>IF(ISBLANK(G345),"",
IF(ISERROR(FIND(",",G345)),
  IF(ISERROR(VLOOKUP(G345,ConditionValueTable!$A:$A,1,0)),"컨디션밸류없음",
  ""),
IF(ISERROR(FIND(",",G345,FIND(",",G345)+1)),
  IF(OR(ISERROR(VLOOKUP(LEFT(G345,FIND(",",G345)-1),ConditionValueTable!$A:$A,1,0)),ISERROR(VLOOKUP(TRIM(MID(G345,FIND(",",G345)+1,999)),ConditionValueTable!$A:$A,1,0))),"컨디션밸류없음",
  ""),
IF(ISERROR(FIND(",",G345,FIND(",",G345,FIND(",",G345)+1)+1)),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+1,999)),ConditionValueTable!$A:$A,1,0))),"컨디션밸류없음",
  ""),
IF(ISERROR(FIND(",",G345,FIND(",",G345,FIND(",",G345,FIND(",",G345)+1)+1)+1)),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FIND(",",G345,FIND(",",G345,FIND(",",G345)+1)+1)-FIND(",",G345,FIND(",",G345)+1)-1)),ConditionValueTable!$A:$A,1,0)),ISERROR(VLOOKUP(TRIM(MID(G345,FIND(",",G345,FIND(",",G345,FIND(",",G345)+1)+1)+1,999)),ConditionValueTable!$A:$A,1,0))),"컨디션밸류없음",
  ""),
)))))</f>
        <v/>
      </c>
      <c r="I345" s="1">
        <v>-1</v>
      </c>
      <c r="J345" s="1">
        <v>0.58333333333333337</v>
      </c>
      <c r="O345" s="7" t="str">
        <f t="shared" ref="O345:O351" ca="1" si="181">IF(NOT(ISBLANK(N345)),N345,
IF(ISBLANK(M345),"",
VLOOKUP(M345,OFFSET(INDIRECT("$A:$B"),0,MATCH(M$1&amp;"_Verify",INDIRECT("$1:$1"),0)-1),2,0)
))</f>
        <v/>
      </c>
      <c r="S345" s="7" t="str">
        <f t="shared" ca="1" si="174"/>
        <v/>
      </c>
    </row>
    <row r="346" spans="1:19" x14ac:dyDescent="0.3">
      <c r="A346" s="1" t="str">
        <f t="shared" si="180"/>
        <v>LP_AtkUpOnLowerHpBetter_02</v>
      </c>
      <c r="B346" s="1" t="s">
        <v>309</v>
      </c>
      <c r="C346" s="1" t="str">
        <f>IF(ISERROR(VLOOKUP(B346,AffectorValueTable!$A:$A,1,0)),"어펙터밸류없음","")</f>
        <v/>
      </c>
      <c r="D346" s="1">
        <v>2</v>
      </c>
      <c r="E346" s="1" t="str">
        <f>VLOOKUP($B346,AffectorValueTable!$1:$1048576,MATCH(AffectorValueTable!$B$1,AffectorValueTable!$1:$1,0),0)</f>
        <v>AddAttackByHp</v>
      </c>
      <c r="H346" s="1" t="str">
        <f>IF(ISBLANK(G346),"",
IF(ISERROR(FIND(",",G346)),
  IF(ISERROR(VLOOKUP(G346,ConditionValueTable!$A:$A,1,0)),"컨디션밸류없음",
  ""),
IF(ISERROR(FIND(",",G346,FIND(",",G346)+1)),
  IF(OR(ISERROR(VLOOKUP(LEFT(G346,FIND(",",G346)-1),ConditionValueTable!$A:$A,1,0)),ISERROR(VLOOKUP(TRIM(MID(G346,FIND(",",G346)+1,999)),ConditionValueTable!$A:$A,1,0))),"컨디션밸류없음",
  ""),
IF(ISERROR(FIND(",",G346,FIND(",",G346,FIND(",",G346)+1)+1)),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+1,999)),ConditionValueTable!$A:$A,1,0))),"컨디션밸류없음",
  ""),
IF(ISERROR(FIND(",",G346,FIND(",",G346,FIND(",",G346,FIND(",",G346)+1)+1)+1)),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FIND(",",G346,FIND(",",G346,FIND(",",G346)+1)+1)-FIND(",",G346,FIND(",",G346)+1)-1)),ConditionValueTable!$A:$A,1,0)),ISERROR(VLOOKUP(TRIM(MID(G346,FIND(",",G346,FIND(",",G346,FIND(",",G346)+1)+1)+1,999)),ConditionValueTable!$A:$A,1,0))),"컨디션밸류없음",
  ""),
)))))</f>
        <v/>
      </c>
      <c r="I346" s="1">
        <v>-1</v>
      </c>
      <c r="J346" s="1">
        <v>1.2250000000000001</v>
      </c>
      <c r="O346" s="7" t="str">
        <f t="shared" ca="1" si="181"/>
        <v/>
      </c>
      <c r="S346" s="7" t="str">
        <f t="shared" ca="1" si="174"/>
        <v/>
      </c>
    </row>
    <row r="347" spans="1:19" x14ac:dyDescent="0.3">
      <c r="A347" s="1" t="str">
        <f t="shared" si="180"/>
        <v>LP_AtkUpOnLowerHpBetter_03</v>
      </c>
      <c r="B347" s="1" t="s">
        <v>309</v>
      </c>
      <c r="C347" s="1" t="str">
        <f>IF(ISERROR(VLOOKUP(B347,AffectorValueTable!$A:$A,1,0)),"어펙터밸류없음","")</f>
        <v/>
      </c>
      <c r="D347" s="1">
        <v>3</v>
      </c>
      <c r="E347" s="1" t="str">
        <f>VLOOKUP($B347,AffectorValueTable!$1:$1048576,MATCH(AffectorValueTable!$B$1,AffectorValueTable!$1:$1,0),0)</f>
        <v>AddAttackByHp</v>
      </c>
      <c r="H347" s="1" t="str">
        <f>IF(ISBLANK(G347),"",
IF(ISERROR(FIND(",",G347)),
  IF(ISERROR(VLOOKUP(G347,ConditionValueTable!$A:$A,1,0)),"컨디션밸류없음",
  ""),
IF(ISERROR(FIND(",",G347,FIND(",",G347)+1)),
  IF(OR(ISERROR(VLOOKUP(LEFT(G347,FIND(",",G347)-1),ConditionValueTable!$A:$A,1,0)),ISERROR(VLOOKUP(TRIM(MID(G347,FIND(",",G347)+1,999)),ConditionValueTable!$A:$A,1,0))),"컨디션밸류없음",
  ""),
IF(ISERROR(FIND(",",G347,FIND(",",G347,FIND(",",G347)+1)+1)),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+1,999)),ConditionValueTable!$A:$A,1,0))),"컨디션밸류없음",
  ""),
IF(ISERROR(FIND(",",G347,FIND(",",G347,FIND(",",G347,FIND(",",G347)+1)+1)+1)),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FIND(",",G347,FIND(",",G347,FIND(",",G347)+1)+1)-FIND(",",G347,FIND(",",G347)+1)-1)),ConditionValueTable!$A:$A,1,0)),ISERROR(VLOOKUP(TRIM(MID(G347,FIND(",",G347,FIND(",",G347,FIND(",",G347)+1)+1)+1,999)),ConditionValueTable!$A:$A,1,0))),"컨디션밸류없음",
  ""),
)))))</f>
        <v/>
      </c>
      <c r="I347" s="1">
        <v>-1</v>
      </c>
      <c r="J347" s="1">
        <v>1.9250000000000003</v>
      </c>
      <c r="O347" s="7" t="str">
        <f t="shared" ca="1" si="181"/>
        <v/>
      </c>
      <c r="S347" s="7" t="str">
        <f t="shared" ca="1" si="174"/>
        <v/>
      </c>
    </row>
    <row r="348" spans="1:19" x14ac:dyDescent="0.3">
      <c r="A348" s="1" t="str">
        <f t="shared" ref="A348:A349" si="182">B348&amp;"_"&amp;TEXT(D348,"00")</f>
        <v>LP_AtkUpOnLowerHpBetter_04</v>
      </c>
      <c r="B348" s="1" t="s">
        <v>309</v>
      </c>
      <c r="C348" s="1" t="str">
        <f>IF(ISERROR(VLOOKUP(B348,AffectorValueTable!$A:$A,1,0)),"어펙터밸류없음","")</f>
        <v/>
      </c>
      <c r="D348" s="1">
        <v>4</v>
      </c>
      <c r="E348" s="1" t="str">
        <f>VLOOKUP($B348,AffectorValueTable!$1:$1048576,MATCH(AffectorValueTable!$B$1,AffectorValueTable!$1:$1,0),0)</f>
        <v>AddAttackByHp</v>
      </c>
      <c r="H348" s="1" t="str">
        <f>IF(ISBLANK(G348),"",
IF(ISERROR(FIND(",",G348)),
  IF(ISERROR(VLOOKUP(G348,ConditionValueTable!$A:$A,1,0)),"컨디션밸류없음",
  ""),
IF(ISERROR(FIND(",",G348,FIND(",",G348)+1)),
  IF(OR(ISERROR(VLOOKUP(LEFT(G348,FIND(",",G348)-1),ConditionValueTable!$A:$A,1,0)),ISERROR(VLOOKUP(TRIM(MID(G348,FIND(",",G348)+1,999)),ConditionValueTable!$A:$A,1,0))),"컨디션밸류없음",
  ""),
IF(ISERROR(FIND(",",G348,FIND(",",G348,FIND(",",G348)+1)+1)),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+1,999)),ConditionValueTable!$A:$A,1,0))),"컨디션밸류없음",
  ""),
IF(ISERROR(FIND(",",G348,FIND(",",G348,FIND(",",G348,FIND(",",G348)+1)+1)+1)),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FIND(",",G348,FIND(",",G348,FIND(",",G348)+1)+1)-FIND(",",G348,FIND(",",G348)+1)-1)),ConditionValueTable!$A:$A,1,0)),ISERROR(VLOOKUP(TRIM(MID(G348,FIND(",",G348,FIND(",",G348,FIND(",",G348)+1)+1)+1,999)),ConditionValueTable!$A:$A,1,0))),"컨디션밸류없음",
  ""),
)))))</f>
        <v/>
      </c>
      <c r="I348" s="1">
        <v>-1</v>
      </c>
      <c r="J348" s="1">
        <v>2.6833333333333331</v>
      </c>
      <c r="O348" s="7" t="str">
        <f t="shared" ref="O348:O349" ca="1" si="183">IF(NOT(ISBLANK(N348)),N348,
IF(ISBLANK(M348),"",
VLOOKUP(M348,OFFSET(INDIRECT("$A:$B"),0,MATCH(M$1&amp;"_Verify",INDIRECT("$1:$1"),0)-1),2,0)
))</f>
        <v/>
      </c>
      <c r="S348" s="7" t="str">
        <f t="shared" ref="S348:S349" ca="1" si="184">IF(NOT(ISBLANK(R348)),R348,
IF(ISBLANK(Q348),"",
VLOOKUP(Q348,OFFSET(INDIRECT("$A:$B"),0,MATCH(Q$1&amp;"_Verify",INDIRECT("$1:$1"),0)-1),2,0)
))</f>
        <v/>
      </c>
    </row>
    <row r="349" spans="1:19" x14ac:dyDescent="0.3">
      <c r="A349" s="1" t="str">
        <f t="shared" si="182"/>
        <v>LP_AtkUpOnLowerHpBetter_05</v>
      </c>
      <c r="B349" s="1" t="s">
        <v>309</v>
      </c>
      <c r="C349" s="1" t="str">
        <f>IF(ISERROR(VLOOKUP(B349,AffectorValueTable!$A:$A,1,0)),"어펙터밸류없음","")</f>
        <v/>
      </c>
      <c r="D349" s="1">
        <v>5</v>
      </c>
      <c r="E349" s="1" t="str">
        <f>VLOOKUP($B349,AffectorValueTable!$1:$1048576,MATCH(AffectorValueTable!$B$1,AffectorValueTable!$1:$1,0),0)</f>
        <v>AddAttackByHp</v>
      </c>
      <c r="H349" s="1" t="str">
        <f>IF(ISBLANK(G349),"",
IF(ISERROR(FIND(",",G349)),
  IF(ISERROR(VLOOKUP(G349,ConditionValueTable!$A:$A,1,0)),"컨디션밸류없음",
  ""),
IF(ISERROR(FIND(",",G349,FIND(",",G349)+1)),
  IF(OR(ISERROR(VLOOKUP(LEFT(G349,FIND(",",G349)-1),ConditionValueTable!$A:$A,1,0)),ISERROR(VLOOKUP(TRIM(MID(G349,FIND(",",G349)+1,999)),ConditionValueTable!$A:$A,1,0))),"컨디션밸류없음",
  ""),
IF(ISERROR(FIND(",",G349,FIND(",",G349,FIND(",",G349)+1)+1)),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+1,999)),ConditionValueTable!$A:$A,1,0))),"컨디션밸류없음",
  ""),
IF(ISERROR(FIND(",",G349,FIND(",",G349,FIND(",",G349,FIND(",",G349)+1)+1)+1)),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FIND(",",G349,FIND(",",G349,FIND(",",G349)+1)+1)-FIND(",",G349,FIND(",",G349)+1)-1)),ConditionValueTable!$A:$A,1,0)),ISERROR(VLOOKUP(TRIM(MID(G349,FIND(",",G349,FIND(",",G349,FIND(",",G349)+1)+1)+1,999)),ConditionValueTable!$A:$A,1,0))),"컨디션밸류없음",
  ""),
)))))</f>
        <v/>
      </c>
      <c r="I349" s="1">
        <v>-1</v>
      </c>
      <c r="J349" s="1">
        <v>3.5000000000000004</v>
      </c>
      <c r="O349" s="7" t="str">
        <f t="shared" ca="1" si="183"/>
        <v/>
      </c>
      <c r="S349" s="7" t="str">
        <f t="shared" ca="1" si="184"/>
        <v/>
      </c>
    </row>
    <row r="350" spans="1:19" x14ac:dyDescent="0.3">
      <c r="A350" s="1" t="str">
        <f t="shared" si="180"/>
        <v>LP_CritDmgUpOnLowerHp_01</v>
      </c>
      <c r="B350" s="1" t="s">
        <v>310</v>
      </c>
      <c r="C350" s="1" t="str">
        <f>IF(ISERROR(VLOOKUP(B350,AffectorValueTable!$A:$A,1,0)),"어펙터밸류없음","")</f>
        <v/>
      </c>
      <c r="D350" s="1">
        <v>1</v>
      </c>
      <c r="E350" s="1" t="str">
        <f>VLOOKUP($B350,AffectorValueTable!$1:$1048576,MATCH(AffectorValueTable!$B$1,AffectorValueTable!$1:$1,0),0)</f>
        <v>AddCriticalDamageByTargetHp</v>
      </c>
      <c r="H350" s="1" t="str">
        <f>IF(ISBLANK(G350),"",
IF(ISERROR(FIND(",",G350)),
  IF(ISERROR(VLOOKUP(G350,ConditionValueTable!$A:$A,1,0)),"컨디션밸류없음",
  ""),
IF(ISERROR(FIND(",",G350,FIND(",",G350)+1)),
  IF(OR(ISERROR(VLOOKUP(LEFT(G350,FIND(",",G350)-1),ConditionValueTable!$A:$A,1,0)),ISERROR(VLOOKUP(TRIM(MID(G350,FIND(",",G350)+1,999)),ConditionValueTable!$A:$A,1,0))),"컨디션밸류없음",
  ""),
IF(ISERROR(FIND(",",G350,FIND(",",G350,FIND(",",G350)+1)+1)),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+1,999)),ConditionValueTable!$A:$A,1,0))),"컨디션밸류없음",
  ""),
IF(ISERROR(FIND(",",G350,FIND(",",G350,FIND(",",G350,FIND(",",G350)+1)+1)+1)),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FIND(",",G350,FIND(",",G350,FIND(",",G350)+1)+1)-FIND(",",G350,FIND(",",G350)+1)-1)),ConditionValueTable!$A:$A,1,0)),ISERROR(VLOOKUP(TRIM(MID(G350,FIND(",",G350,FIND(",",G350,FIND(",",G350)+1)+1)+1,999)),ConditionValueTable!$A:$A,1,0))),"컨디션밸류없음",
  ""),
)))))</f>
        <v/>
      </c>
      <c r="I350" s="1">
        <v>-1</v>
      </c>
      <c r="J350" s="1">
        <v>0.5</v>
      </c>
      <c r="O350" s="7" t="str">
        <f t="shared" ca="1" si="181"/>
        <v/>
      </c>
      <c r="S350" s="7" t="str">
        <f t="shared" ca="1" si="174"/>
        <v/>
      </c>
    </row>
    <row r="351" spans="1:19" x14ac:dyDescent="0.3">
      <c r="A351" s="1" t="str">
        <f t="shared" si="180"/>
        <v>LP_CritDmgUpOnLowerHp_02</v>
      </c>
      <c r="B351" s="1" t="s">
        <v>310</v>
      </c>
      <c r="C351" s="1" t="str">
        <f>IF(ISERROR(VLOOKUP(B351,AffectorValueTable!$A:$A,1,0)),"어펙터밸류없음","")</f>
        <v/>
      </c>
      <c r="D351" s="1">
        <v>2</v>
      </c>
      <c r="E351" s="1" t="str">
        <f>VLOOKUP($B351,AffectorValueTable!$1:$1048576,MATCH(AffectorValueTable!$B$1,AffectorValueTable!$1:$1,0),0)</f>
        <v>AddCriticalDamageByTargetHp</v>
      </c>
      <c r="H351" s="1" t="str">
        <f>IF(ISBLANK(G351),"",
IF(ISERROR(FIND(",",G351)),
  IF(ISERROR(VLOOKUP(G351,ConditionValueTable!$A:$A,1,0)),"컨디션밸류없음",
  ""),
IF(ISERROR(FIND(",",G351,FIND(",",G351)+1)),
  IF(OR(ISERROR(VLOOKUP(LEFT(G351,FIND(",",G351)-1),ConditionValueTable!$A:$A,1,0)),ISERROR(VLOOKUP(TRIM(MID(G351,FIND(",",G351)+1,999)),ConditionValueTable!$A:$A,1,0))),"컨디션밸류없음",
  ""),
IF(ISERROR(FIND(",",G351,FIND(",",G351,FIND(",",G351)+1)+1)),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+1,999)),ConditionValueTable!$A:$A,1,0))),"컨디션밸류없음",
  ""),
IF(ISERROR(FIND(",",G351,FIND(",",G351,FIND(",",G351,FIND(",",G351)+1)+1)+1)),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FIND(",",G351,FIND(",",G351,FIND(",",G351)+1)+1)-FIND(",",G351,FIND(",",G351)+1)-1)),ConditionValueTable!$A:$A,1,0)),ISERROR(VLOOKUP(TRIM(MID(G351,FIND(",",G351,FIND(",",G351,FIND(",",G351)+1)+1)+1,999)),ConditionValueTable!$A:$A,1,0))),"컨디션밸류없음",
  ""),
)))))</f>
        <v/>
      </c>
      <c r="I351" s="1">
        <v>-1</v>
      </c>
      <c r="J351" s="1">
        <v>1.05</v>
      </c>
      <c r="O351" s="7" t="str">
        <f t="shared" ca="1" si="181"/>
        <v/>
      </c>
      <c r="S351" s="7" t="str">
        <f t="shared" ca="1" si="174"/>
        <v/>
      </c>
    </row>
    <row r="352" spans="1:19" x14ac:dyDescent="0.3">
      <c r="A352" s="1" t="str">
        <f t="shared" ref="A352:A354" si="185">B352&amp;"_"&amp;TEXT(D352,"00")</f>
        <v>LP_CritDmgUpOnLowerHp_03</v>
      </c>
      <c r="B352" s="1" t="s">
        <v>310</v>
      </c>
      <c r="C352" s="1" t="str">
        <f>IF(ISERROR(VLOOKUP(B352,AffectorValueTable!$A:$A,1,0)),"어펙터밸류없음","")</f>
        <v/>
      </c>
      <c r="D352" s="1">
        <v>3</v>
      </c>
      <c r="E352" s="1" t="str">
        <f>VLOOKUP($B352,AffectorValueTable!$1:$1048576,MATCH(AffectorValueTable!$B$1,AffectorValueTable!$1:$1,0),0)</f>
        <v>AddCriticalDamageByTargetHp</v>
      </c>
      <c r="H352" s="1" t="str">
        <f>IF(ISBLANK(G352),"",
IF(ISERROR(FIND(",",G352)),
  IF(ISERROR(VLOOKUP(G352,ConditionValueTable!$A:$A,1,0)),"컨디션밸류없음",
  ""),
IF(ISERROR(FIND(",",G352,FIND(",",G352)+1)),
  IF(OR(ISERROR(VLOOKUP(LEFT(G352,FIND(",",G352)-1),ConditionValueTable!$A:$A,1,0)),ISERROR(VLOOKUP(TRIM(MID(G352,FIND(",",G352)+1,999)),ConditionValueTable!$A:$A,1,0))),"컨디션밸류없음",
  ""),
IF(ISERROR(FIND(",",G352,FIND(",",G352,FIND(",",G352)+1)+1)),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+1,999)),ConditionValueTable!$A:$A,1,0))),"컨디션밸류없음",
  ""),
IF(ISERROR(FIND(",",G352,FIND(",",G352,FIND(",",G352,FIND(",",G352)+1)+1)+1)),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FIND(",",G352,FIND(",",G352,FIND(",",G352)+1)+1)-FIND(",",G352,FIND(",",G352)+1)-1)),ConditionValueTable!$A:$A,1,0)),ISERROR(VLOOKUP(TRIM(MID(G352,FIND(",",G352,FIND(",",G352,FIND(",",G352)+1)+1)+1,999)),ConditionValueTable!$A:$A,1,0))),"컨디션밸류없음",
  ""),
)))))</f>
        <v/>
      </c>
      <c r="I352" s="1">
        <v>-1</v>
      </c>
      <c r="J352" s="1">
        <v>1.6500000000000001</v>
      </c>
      <c r="O352" s="7" t="str">
        <f t="shared" ref="O352:O354" ca="1" si="186">IF(NOT(ISBLANK(N352)),N352,
IF(ISBLANK(M352),"",
VLOOKUP(M352,OFFSET(INDIRECT("$A:$B"),0,MATCH(M$1&amp;"_Verify",INDIRECT("$1:$1"),0)-1),2,0)
))</f>
        <v/>
      </c>
      <c r="S352" s="7" t="str">
        <f t="shared" ca="1" si="174"/>
        <v/>
      </c>
    </row>
    <row r="353" spans="1:19" x14ac:dyDescent="0.3">
      <c r="A353" s="1" t="str">
        <f t="shared" si="185"/>
        <v>LP_CritDmgUpOnLowerHp_04</v>
      </c>
      <c r="B353" s="1" t="s">
        <v>310</v>
      </c>
      <c r="C353" s="1" t="str">
        <f>IF(ISERROR(VLOOKUP(B353,AffectorValueTable!$A:$A,1,0)),"어펙터밸류없음","")</f>
        <v/>
      </c>
      <c r="D353" s="1">
        <v>4</v>
      </c>
      <c r="E353" s="1" t="str">
        <f>VLOOKUP($B353,AffectorValueTable!$1:$1048576,MATCH(AffectorValueTable!$B$1,AffectorValueTable!$1:$1,0),0)</f>
        <v>AddCriticalDamageByTargetHp</v>
      </c>
      <c r="H353" s="1" t="str">
        <f>IF(ISBLANK(G353),"",
IF(ISERROR(FIND(",",G353)),
  IF(ISERROR(VLOOKUP(G353,ConditionValueTable!$A:$A,1,0)),"컨디션밸류없음",
  ""),
IF(ISERROR(FIND(",",G353,FIND(",",G353)+1)),
  IF(OR(ISERROR(VLOOKUP(LEFT(G353,FIND(",",G353)-1),ConditionValueTable!$A:$A,1,0)),ISERROR(VLOOKUP(TRIM(MID(G353,FIND(",",G353)+1,999)),ConditionValueTable!$A:$A,1,0))),"컨디션밸류없음",
  ""),
IF(ISERROR(FIND(",",G353,FIND(",",G353,FIND(",",G353)+1)+1)),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+1,999)),ConditionValueTable!$A:$A,1,0))),"컨디션밸류없음",
  ""),
IF(ISERROR(FIND(",",G353,FIND(",",G353,FIND(",",G353,FIND(",",G353)+1)+1)+1)),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FIND(",",G353,FIND(",",G353,FIND(",",G353)+1)+1)-FIND(",",G353,FIND(",",G353)+1)-1)),ConditionValueTable!$A:$A,1,0)),ISERROR(VLOOKUP(TRIM(MID(G353,FIND(",",G353,FIND(",",G353,FIND(",",G353)+1)+1)+1,999)),ConditionValueTable!$A:$A,1,0))),"컨디션밸류없음",
  ""),
)))))</f>
        <v/>
      </c>
      <c r="I353" s="1">
        <v>-1</v>
      </c>
      <c r="J353" s="1">
        <v>2.2999999999999998</v>
      </c>
      <c r="O353" s="7" t="str">
        <f t="shared" ca="1" si="186"/>
        <v/>
      </c>
      <c r="S353" s="7" t="str">
        <f t="shared" ref="S353:S354" ca="1" si="187">IF(NOT(ISBLANK(R353)),R353,
IF(ISBLANK(Q353),"",
VLOOKUP(Q353,OFFSET(INDIRECT("$A:$B"),0,MATCH(Q$1&amp;"_Verify",INDIRECT("$1:$1"),0)-1),2,0)
))</f>
        <v/>
      </c>
    </row>
    <row r="354" spans="1:19" x14ac:dyDescent="0.3">
      <c r="A354" s="1" t="str">
        <f t="shared" si="185"/>
        <v>LP_CritDmgUpOnLowerHp_05</v>
      </c>
      <c r="B354" s="1" t="s">
        <v>310</v>
      </c>
      <c r="C354" s="1" t="str">
        <f>IF(ISERROR(VLOOKUP(B354,AffectorValueTable!$A:$A,1,0)),"어펙터밸류없음","")</f>
        <v/>
      </c>
      <c r="D354" s="1">
        <v>5</v>
      </c>
      <c r="E354" s="1" t="str">
        <f>VLOOKUP($B354,AffectorValueTable!$1:$1048576,MATCH(AffectorValueTable!$B$1,AffectorValueTable!$1:$1,0),0)</f>
        <v>AddCriticalDamageByTargetHp</v>
      </c>
      <c r="H354" s="1" t="str">
        <f>IF(ISBLANK(G354),"",
IF(ISERROR(FIND(",",G354)),
  IF(ISERROR(VLOOKUP(G354,ConditionValueTable!$A:$A,1,0)),"컨디션밸류없음",
  ""),
IF(ISERROR(FIND(",",G354,FIND(",",G354)+1)),
  IF(OR(ISERROR(VLOOKUP(LEFT(G354,FIND(",",G354)-1),ConditionValueTable!$A:$A,1,0)),ISERROR(VLOOKUP(TRIM(MID(G354,FIND(",",G354)+1,999)),ConditionValueTable!$A:$A,1,0))),"컨디션밸류없음",
  ""),
IF(ISERROR(FIND(",",G354,FIND(",",G354,FIND(",",G354)+1)+1)),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+1,999)),ConditionValueTable!$A:$A,1,0))),"컨디션밸류없음",
  ""),
IF(ISERROR(FIND(",",G354,FIND(",",G354,FIND(",",G354,FIND(",",G354)+1)+1)+1)),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FIND(",",G354,FIND(",",G354,FIND(",",G354)+1)+1)-FIND(",",G354,FIND(",",G354)+1)-1)),ConditionValueTable!$A:$A,1,0)),ISERROR(VLOOKUP(TRIM(MID(G354,FIND(",",G354,FIND(",",G354,FIND(",",G354)+1)+1)+1,999)),ConditionValueTable!$A:$A,1,0))),"컨디션밸류없음",
  ""),
)))))</f>
        <v/>
      </c>
      <c r="I354" s="1">
        <v>-1</v>
      </c>
      <c r="J354" s="1">
        <v>3</v>
      </c>
      <c r="O354" s="7" t="str">
        <f t="shared" ca="1" si="186"/>
        <v/>
      </c>
      <c r="S354" s="7" t="str">
        <f t="shared" ca="1" si="187"/>
        <v/>
      </c>
    </row>
    <row r="355" spans="1:19" x14ac:dyDescent="0.3">
      <c r="A355" s="1" t="str">
        <f t="shared" ref="A355:A366" si="188">B355&amp;"_"&amp;TEXT(D355,"00")</f>
        <v>LP_CritDmgUpOnLowerHpBetter_01</v>
      </c>
      <c r="B355" s="1" t="s">
        <v>311</v>
      </c>
      <c r="C355" s="1" t="str">
        <f>IF(ISERROR(VLOOKUP(B355,AffectorValueTable!$A:$A,1,0)),"어펙터밸류없음","")</f>
        <v/>
      </c>
      <c r="D355" s="1">
        <v>1</v>
      </c>
      <c r="E355" s="1" t="str">
        <f>VLOOKUP($B355,AffectorValueTable!$1:$1048576,MATCH(AffectorValueTable!$B$1,AffectorValueTable!$1:$1,0),0)</f>
        <v>AddCriticalDamageByTargetHp</v>
      </c>
      <c r="H355" s="1" t="str">
        <f>IF(ISBLANK(G355),"",
IF(ISERROR(FIND(",",G355)),
  IF(ISERROR(VLOOKUP(G355,ConditionValueTable!$A:$A,1,0)),"컨디션밸류없음",
  ""),
IF(ISERROR(FIND(",",G355,FIND(",",G355)+1)),
  IF(OR(ISERROR(VLOOKUP(LEFT(G355,FIND(",",G355)-1),ConditionValueTable!$A:$A,1,0)),ISERROR(VLOOKUP(TRIM(MID(G355,FIND(",",G355)+1,999)),ConditionValueTable!$A:$A,1,0))),"컨디션밸류없음",
  ""),
IF(ISERROR(FIND(",",G355,FIND(",",G355,FIND(",",G355)+1)+1)),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+1,999)),ConditionValueTable!$A:$A,1,0))),"컨디션밸류없음",
  ""),
IF(ISERROR(FIND(",",G355,FIND(",",G355,FIND(",",G355,FIND(",",G355)+1)+1)+1)),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FIND(",",G355,FIND(",",G355,FIND(",",G355)+1)+1)-FIND(",",G355,FIND(",",G355)+1)-1)),ConditionValueTable!$A:$A,1,0)),ISERROR(VLOOKUP(TRIM(MID(G355,FIND(",",G355,FIND(",",G355,FIND(",",G355)+1)+1)+1,999)),ConditionValueTable!$A:$A,1,0))),"컨디션밸류없음",
  ""),
)))))</f>
        <v/>
      </c>
      <c r="I355" s="1">
        <v>-1</v>
      </c>
      <c r="J355" s="1">
        <v>1</v>
      </c>
      <c r="O355" s="7" t="str">
        <f t="shared" ref="O355:O366" ca="1" si="189">IF(NOT(ISBLANK(N355)),N355,
IF(ISBLANK(M355),"",
VLOOKUP(M355,OFFSET(INDIRECT("$A:$B"),0,MATCH(M$1&amp;"_Verify",INDIRECT("$1:$1"),0)-1),2,0)
))</f>
        <v/>
      </c>
      <c r="S355" s="7" t="str">
        <f t="shared" ca="1" si="174"/>
        <v/>
      </c>
    </row>
    <row r="356" spans="1:19" x14ac:dyDescent="0.3">
      <c r="A356" s="1" t="str">
        <f t="shared" ref="A356" si="190">B356&amp;"_"&amp;TEXT(D356,"00")</f>
        <v>LP_CritDmgUpOnLowerHpBetter_02</v>
      </c>
      <c r="B356" s="1" t="s">
        <v>311</v>
      </c>
      <c r="C356" s="1" t="str">
        <f>IF(ISERROR(VLOOKUP(B356,AffectorValueTable!$A:$A,1,0)),"어펙터밸류없음","")</f>
        <v/>
      </c>
      <c r="D356" s="1">
        <v>2</v>
      </c>
      <c r="E356" s="1" t="str">
        <f>VLOOKUP($B356,AffectorValueTable!$1:$1048576,MATCH(AffectorValueTable!$B$1,AffectorValueTable!$1:$1,0),0)</f>
        <v>AddCriticalDamageByTargetHp</v>
      </c>
      <c r="H356" s="1" t="str">
        <f>IF(ISBLANK(G356),"",
IF(ISERROR(FIND(",",G356)),
  IF(ISERROR(VLOOKUP(G356,ConditionValueTable!$A:$A,1,0)),"컨디션밸류없음",
  ""),
IF(ISERROR(FIND(",",G356,FIND(",",G356)+1)),
  IF(OR(ISERROR(VLOOKUP(LEFT(G356,FIND(",",G356)-1),ConditionValueTable!$A:$A,1,0)),ISERROR(VLOOKUP(TRIM(MID(G356,FIND(",",G356)+1,999)),ConditionValueTable!$A:$A,1,0))),"컨디션밸류없음",
  ""),
IF(ISERROR(FIND(",",G356,FIND(",",G356,FIND(",",G356)+1)+1)),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+1,999)),ConditionValueTable!$A:$A,1,0))),"컨디션밸류없음",
  ""),
IF(ISERROR(FIND(",",G356,FIND(",",G356,FIND(",",G356,FIND(",",G356)+1)+1)+1)),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FIND(",",G356,FIND(",",G356,FIND(",",G356)+1)+1)-FIND(",",G356,FIND(",",G356)+1)-1)),ConditionValueTable!$A:$A,1,0)),ISERROR(VLOOKUP(TRIM(MID(G356,FIND(",",G356,FIND(",",G356,FIND(",",G356)+1)+1)+1,999)),ConditionValueTable!$A:$A,1,0))),"컨디션밸류없음",
  ""),
)))))</f>
        <v/>
      </c>
      <c r="I356" s="1">
        <v>-1</v>
      </c>
      <c r="J356" s="1">
        <v>2.1</v>
      </c>
      <c r="O356" s="7" t="str">
        <f t="shared" ref="O356" ca="1" si="191">IF(NOT(ISBLANK(N356)),N356,
IF(ISBLANK(M356),"",
VLOOKUP(M356,OFFSET(INDIRECT("$A:$B"),0,MATCH(M$1&amp;"_Verify",INDIRECT("$1:$1"),0)-1),2,0)
))</f>
        <v/>
      </c>
      <c r="S356" s="7" t="str">
        <f t="shared" ref="S356" ca="1" si="192">IF(NOT(ISBLANK(R356)),R356,
IF(ISBLANK(Q356),"",
VLOOKUP(Q356,OFFSET(INDIRECT("$A:$B"),0,MATCH(Q$1&amp;"_Verify",INDIRECT("$1:$1"),0)-1),2,0)
))</f>
        <v/>
      </c>
    </row>
    <row r="357" spans="1:19" x14ac:dyDescent="0.3">
      <c r="A357" s="1" t="str">
        <f t="shared" ref="A357" si="193">B357&amp;"_"&amp;TEXT(D357,"00")</f>
        <v>LP_CritDmgUpOnLowerHpBetter_03</v>
      </c>
      <c r="B357" s="1" t="s">
        <v>311</v>
      </c>
      <c r="C357" s="1" t="str">
        <f>IF(ISERROR(VLOOKUP(B357,AffectorValueTable!$A:$A,1,0)),"어펙터밸류없음","")</f>
        <v/>
      </c>
      <c r="D357" s="1">
        <v>3</v>
      </c>
      <c r="E357" s="1" t="str">
        <f>VLOOKUP($B357,AffectorValueTable!$1:$1048576,MATCH(AffectorValueTable!$B$1,AffectorValueTable!$1:$1,0),0)</f>
        <v>AddCriticalDamageByTargetHp</v>
      </c>
      <c r="H357" s="1" t="str">
        <f>IF(ISBLANK(G357),"",
IF(ISERROR(FIND(",",G357)),
  IF(ISERROR(VLOOKUP(G357,ConditionValueTable!$A:$A,1,0)),"컨디션밸류없음",
  ""),
IF(ISERROR(FIND(",",G357,FIND(",",G357)+1)),
  IF(OR(ISERROR(VLOOKUP(LEFT(G357,FIND(",",G357)-1),ConditionValueTable!$A:$A,1,0)),ISERROR(VLOOKUP(TRIM(MID(G357,FIND(",",G357)+1,999)),ConditionValueTable!$A:$A,1,0))),"컨디션밸류없음",
  ""),
IF(ISERROR(FIND(",",G357,FIND(",",G357,FIND(",",G357)+1)+1)),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+1,999)),ConditionValueTable!$A:$A,1,0))),"컨디션밸류없음",
  ""),
IF(ISERROR(FIND(",",G357,FIND(",",G357,FIND(",",G357,FIND(",",G357)+1)+1)+1)),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FIND(",",G357,FIND(",",G357,FIND(",",G357)+1)+1)-FIND(",",G357,FIND(",",G357)+1)-1)),ConditionValueTable!$A:$A,1,0)),ISERROR(VLOOKUP(TRIM(MID(G357,FIND(",",G357,FIND(",",G357,FIND(",",G357)+1)+1)+1,999)),ConditionValueTable!$A:$A,1,0))),"컨디션밸류없음",
  ""),
)))))</f>
        <v/>
      </c>
      <c r="I357" s="1">
        <v>-1</v>
      </c>
      <c r="J357" s="1">
        <v>3.3</v>
      </c>
      <c r="O357" s="7" t="str">
        <f t="shared" ref="O357" ca="1" si="194">IF(NOT(ISBLANK(N357)),N357,
IF(ISBLANK(M357),"",
VLOOKUP(M357,OFFSET(INDIRECT("$A:$B"),0,MATCH(M$1&amp;"_Verify",INDIRECT("$1:$1"),0)-1),2,0)
))</f>
        <v/>
      </c>
      <c r="S357" s="7" t="str">
        <f t="shared" ref="S357" ca="1" si="195">IF(NOT(ISBLANK(R357)),R357,
IF(ISBLANK(Q357),"",
VLOOKUP(Q357,OFFSET(INDIRECT("$A:$B"),0,MATCH(Q$1&amp;"_Verify",INDIRECT("$1:$1"),0)-1),2,0)
))</f>
        <v/>
      </c>
    </row>
    <row r="358" spans="1:19" x14ac:dyDescent="0.3">
      <c r="A358" s="1" t="str">
        <f t="shared" si="188"/>
        <v>LP_InstantKill_01</v>
      </c>
      <c r="B358" s="1" t="s">
        <v>312</v>
      </c>
      <c r="C358" s="1" t="str">
        <f>IF(ISERROR(VLOOKUP(B358,AffectorValueTable!$A:$A,1,0)),"어펙터밸류없음","")</f>
        <v/>
      </c>
      <c r="D358" s="1">
        <v>1</v>
      </c>
      <c r="E358" s="1" t="str">
        <f>VLOOKUP($B358,AffectorValueTable!$1:$1048576,MATCH(AffectorValueTable!$B$1,AffectorValueTable!$1:$1,0),0)</f>
        <v>InstantDeath</v>
      </c>
      <c r="H358" s="1" t="str">
        <f>IF(ISBLANK(G358),"",
IF(ISERROR(FIND(",",G358)),
  IF(ISERROR(VLOOKUP(G358,ConditionValueTable!$A:$A,1,0)),"컨디션밸류없음",
  ""),
IF(ISERROR(FIND(",",G358,FIND(",",G358)+1)),
  IF(OR(ISERROR(VLOOKUP(LEFT(G358,FIND(",",G358)-1),ConditionValueTable!$A:$A,1,0)),ISERROR(VLOOKUP(TRIM(MID(G358,FIND(",",G358)+1,999)),ConditionValueTable!$A:$A,1,0))),"컨디션밸류없음",
  ""),
IF(ISERROR(FIND(",",G358,FIND(",",G358,FIND(",",G358)+1)+1)),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+1,999)),ConditionValueTable!$A:$A,1,0))),"컨디션밸류없음",
  ""),
IF(ISERROR(FIND(",",G358,FIND(",",G358,FIND(",",G358,FIND(",",G358)+1)+1)+1)),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FIND(",",G358,FIND(",",G358,FIND(",",G358)+1)+1)-FIND(",",G358,FIND(",",G358)+1)-1)),ConditionValueTable!$A:$A,1,0)),ISERROR(VLOOKUP(TRIM(MID(G358,FIND(",",G358,FIND(",",G358,FIND(",",G358)+1)+1)+1,999)),ConditionValueTable!$A:$A,1,0))),"컨디션밸류없음",
  ""),
)))))</f>
        <v/>
      </c>
      <c r="I358" s="1">
        <v>-1</v>
      </c>
      <c r="J358" s="10">
        <v>0.06</v>
      </c>
      <c r="O358" s="7" t="str">
        <f t="shared" ca="1" si="189"/>
        <v/>
      </c>
      <c r="S358" s="7" t="str">
        <f t="shared" ca="1" si="174"/>
        <v/>
      </c>
    </row>
    <row r="359" spans="1:19" x14ac:dyDescent="0.3">
      <c r="A359" s="1" t="str">
        <f t="shared" si="188"/>
        <v>LP_InstantKill_02</v>
      </c>
      <c r="B359" s="1" t="s">
        <v>312</v>
      </c>
      <c r="C359" s="1" t="str">
        <f>IF(ISERROR(VLOOKUP(B359,AffectorValueTable!$A:$A,1,0)),"어펙터밸류없음","")</f>
        <v/>
      </c>
      <c r="D359" s="1">
        <v>2</v>
      </c>
      <c r="E359" s="1" t="str">
        <f>VLOOKUP($B359,AffectorValueTable!$1:$1048576,MATCH(AffectorValueTable!$B$1,AffectorValueTable!$1:$1,0),0)</f>
        <v>InstantDeath</v>
      </c>
      <c r="H359" s="1" t="str">
        <f>IF(ISBLANK(G359),"",
IF(ISERROR(FIND(",",G359)),
  IF(ISERROR(VLOOKUP(G359,ConditionValueTable!$A:$A,1,0)),"컨디션밸류없음",
  ""),
IF(ISERROR(FIND(",",G359,FIND(",",G359)+1)),
  IF(OR(ISERROR(VLOOKUP(LEFT(G359,FIND(",",G359)-1),ConditionValueTable!$A:$A,1,0)),ISERROR(VLOOKUP(TRIM(MID(G359,FIND(",",G359)+1,999)),ConditionValueTable!$A:$A,1,0))),"컨디션밸류없음",
  ""),
IF(ISERROR(FIND(",",G359,FIND(",",G359,FIND(",",G359)+1)+1)),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+1,999)),ConditionValueTable!$A:$A,1,0))),"컨디션밸류없음",
  ""),
IF(ISERROR(FIND(",",G359,FIND(",",G359,FIND(",",G359,FIND(",",G359)+1)+1)+1)),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FIND(",",G359,FIND(",",G359,FIND(",",G359)+1)+1)-FIND(",",G359,FIND(",",G359)+1)-1)),ConditionValueTable!$A:$A,1,0)),ISERROR(VLOOKUP(TRIM(MID(G359,FIND(",",G359,FIND(",",G359,FIND(",",G359)+1)+1)+1,999)),ConditionValueTable!$A:$A,1,0))),"컨디션밸류없음",
  ""),
)))))</f>
        <v/>
      </c>
      <c r="I359" s="1">
        <v>-1</v>
      </c>
      <c r="J359" s="10">
        <v>0.126</v>
      </c>
      <c r="O359" s="7" t="str">
        <f t="shared" ca="1" si="189"/>
        <v/>
      </c>
      <c r="S359" s="7" t="str">
        <f t="shared" ca="1" si="174"/>
        <v/>
      </c>
    </row>
    <row r="360" spans="1:19" x14ac:dyDescent="0.3">
      <c r="A360" s="1" t="str">
        <f t="shared" si="188"/>
        <v>LP_InstantKill_03</v>
      </c>
      <c r="B360" s="1" t="s">
        <v>312</v>
      </c>
      <c r="C360" s="1" t="str">
        <f>IF(ISERROR(VLOOKUP(B360,AffectorValueTable!$A:$A,1,0)),"어펙터밸류없음","")</f>
        <v/>
      </c>
      <c r="D360" s="1">
        <v>3</v>
      </c>
      <c r="E360" s="1" t="str">
        <f>VLOOKUP($B360,AffectorValueTable!$1:$1048576,MATCH(AffectorValueTable!$B$1,AffectorValueTable!$1:$1,0),0)</f>
        <v>InstantDeath</v>
      </c>
      <c r="H360" s="1" t="str">
        <f>IF(ISBLANK(G360),"",
IF(ISERROR(FIND(",",G360)),
  IF(ISERROR(VLOOKUP(G360,ConditionValueTable!$A:$A,1,0)),"컨디션밸류없음",
  ""),
IF(ISERROR(FIND(",",G360,FIND(",",G360)+1)),
  IF(OR(ISERROR(VLOOKUP(LEFT(G360,FIND(",",G360)-1),ConditionValueTable!$A:$A,1,0)),ISERROR(VLOOKUP(TRIM(MID(G360,FIND(",",G360)+1,999)),ConditionValueTable!$A:$A,1,0))),"컨디션밸류없음",
  ""),
IF(ISERROR(FIND(",",G360,FIND(",",G360,FIND(",",G360)+1)+1)),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+1,999)),ConditionValueTable!$A:$A,1,0))),"컨디션밸류없음",
  ""),
IF(ISERROR(FIND(",",G360,FIND(",",G360,FIND(",",G360,FIND(",",G360)+1)+1)+1)),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FIND(",",G360,FIND(",",G360,FIND(",",G360)+1)+1)-FIND(",",G360,FIND(",",G360)+1)-1)),ConditionValueTable!$A:$A,1,0)),ISERROR(VLOOKUP(TRIM(MID(G360,FIND(",",G360,FIND(",",G360,FIND(",",G360)+1)+1)+1,999)),ConditionValueTable!$A:$A,1,0))),"컨디션밸류없음",
  ""),
)))))</f>
        <v/>
      </c>
      <c r="I360" s="1">
        <v>-1</v>
      </c>
      <c r="J360" s="10">
        <v>0.19800000000000004</v>
      </c>
      <c r="O360" s="7" t="str">
        <f t="shared" ca="1" si="189"/>
        <v/>
      </c>
      <c r="S360" s="7" t="str">
        <f t="shared" ca="1" si="174"/>
        <v/>
      </c>
    </row>
    <row r="361" spans="1:19" x14ac:dyDescent="0.3">
      <c r="A361" s="1" t="str">
        <f t="shared" si="188"/>
        <v>LP_InstantKill_04</v>
      </c>
      <c r="B361" s="1" t="s">
        <v>312</v>
      </c>
      <c r="C361" s="1" t="str">
        <f>IF(ISERROR(VLOOKUP(B361,AffectorValueTable!$A:$A,1,0)),"어펙터밸류없음","")</f>
        <v/>
      </c>
      <c r="D361" s="1">
        <v>4</v>
      </c>
      <c r="E361" s="1" t="str">
        <f>VLOOKUP($B361,AffectorValueTable!$1:$1048576,MATCH(AffectorValueTable!$B$1,AffectorValueTable!$1:$1,0),0)</f>
        <v>InstantDeath</v>
      </c>
      <c r="H361" s="1" t="str">
        <f>IF(ISBLANK(G361),"",
IF(ISERROR(FIND(",",G361)),
  IF(ISERROR(VLOOKUP(G361,ConditionValueTable!$A:$A,1,0)),"컨디션밸류없음",
  ""),
IF(ISERROR(FIND(",",G361,FIND(",",G361)+1)),
  IF(OR(ISERROR(VLOOKUP(LEFT(G361,FIND(",",G361)-1),ConditionValueTable!$A:$A,1,0)),ISERROR(VLOOKUP(TRIM(MID(G361,FIND(",",G361)+1,999)),ConditionValueTable!$A:$A,1,0))),"컨디션밸류없음",
  ""),
IF(ISERROR(FIND(",",G361,FIND(",",G361,FIND(",",G361)+1)+1)),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+1,999)),ConditionValueTable!$A:$A,1,0))),"컨디션밸류없음",
  ""),
IF(ISERROR(FIND(",",G361,FIND(",",G361,FIND(",",G361,FIND(",",G361)+1)+1)+1)),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FIND(",",G361,FIND(",",G361,FIND(",",G361)+1)+1)-FIND(",",G361,FIND(",",G361)+1)-1)),ConditionValueTable!$A:$A,1,0)),ISERROR(VLOOKUP(TRIM(MID(G361,FIND(",",G361,FIND(",",G361,FIND(",",G361)+1)+1)+1,999)),ConditionValueTable!$A:$A,1,0))),"컨디션밸류없음",
  ""),
)))))</f>
        <v/>
      </c>
      <c r="I361" s="1">
        <v>-1</v>
      </c>
      <c r="J361" s="10">
        <v>0.27599999999999997</v>
      </c>
      <c r="O361" s="7" t="str">
        <f t="shared" ca="1" si="189"/>
        <v/>
      </c>
      <c r="S361" s="7" t="str">
        <f t="shared" ca="1" si="174"/>
        <v/>
      </c>
    </row>
    <row r="362" spans="1:19" x14ac:dyDescent="0.3">
      <c r="A362" s="1" t="str">
        <f t="shared" si="188"/>
        <v>LP_InstantKill_05</v>
      </c>
      <c r="B362" s="1" t="s">
        <v>312</v>
      </c>
      <c r="C362" s="1" t="str">
        <f>IF(ISERROR(VLOOKUP(B362,AffectorValueTable!$A:$A,1,0)),"어펙터밸류없음","")</f>
        <v/>
      </c>
      <c r="D362" s="1">
        <v>5</v>
      </c>
      <c r="E362" s="1" t="str">
        <f>VLOOKUP($B362,AffectorValueTable!$1:$1048576,MATCH(AffectorValueTable!$B$1,AffectorValueTable!$1:$1,0),0)</f>
        <v>InstantDeath</v>
      </c>
      <c r="H362" s="1" t="str">
        <f>IF(ISBLANK(G362),"",
IF(ISERROR(FIND(",",G362)),
  IF(ISERROR(VLOOKUP(G362,ConditionValueTable!$A:$A,1,0)),"컨디션밸류없음",
  ""),
IF(ISERROR(FIND(",",G362,FIND(",",G362)+1)),
  IF(OR(ISERROR(VLOOKUP(LEFT(G362,FIND(",",G362)-1),ConditionValueTable!$A:$A,1,0)),ISERROR(VLOOKUP(TRIM(MID(G362,FIND(",",G362)+1,999)),ConditionValueTable!$A:$A,1,0))),"컨디션밸류없음",
  ""),
IF(ISERROR(FIND(",",G362,FIND(",",G362,FIND(",",G362)+1)+1)),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+1,999)),ConditionValueTable!$A:$A,1,0))),"컨디션밸류없음",
  ""),
IF(ISERROR(FIND(",",G362,FIND(",",G362,FIND(",",G362,FIND(",",G362)+1)+1)+1)),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FIND(",",G362,FIND(",",G362,FIND(",",G362)+1)+1)-FIND(",",G362,FIND(",",G362)+1)-1)),ConditionValueTable!$A:$A,1,0)),ISERROR(VLOOKUP(TRIM(MID(G362,FIND(",",G362,FIND(",",G362,FIND(",",G362)+1)+1)+1,999)),ConditionValueTable!$A:$A,1,0))),"컨디션밸류없음",
  ""),
)))))</f>
        <v/>
      </c>
      <c r="I362" s="1">
        <v>-1</v>
      </c>
      <c r="J362" s="10">
        <v>0.36</v>
      </c>
      <c r="O362" s="7" t="str">
        <f t="shared" ca="1" si="189"/>
        <v/>
      </c>
      <c r="S362" s="7" t="str">
        <f t="shared" ca="1" si="174"/>
        <v/>
      </c>
    </row>
    <row r="363" spans="1:19" x14ac:dyDescent="0.3">
      <c r="A363" s="1" t="str">
        <f t="shared" si="188"/>
        <v>LP_InstantKill_06</v>
      </c>
      <c r="B363" s="1" t="s">
        <v>312</v>
      </c>
      <c r="C363" s="1" t="str">
        <f>IF(ISERROR(VLOOKUP(B363,AffectorValueTable!$A:$A,1,0)),"어펙터밸류없음","")</f>
        <v/>
      </c>
      <c r="D363" s="1">
        <v>6</v>
      </c>
      <c r="E363" s="1" t="str">
        <f>VLOOKUP($B363,AffectorValueTable!$1:$1048576,MATCH(AffectorValueTable!$B$1,AffectorValueTable!$1:$1,0),0)</f>
        <v>InstantDeath</v>
      </c>
      <c r="H363" s="1" t="str">
        <f>IF(ISBLANK(G363),"",
IF(ISERROR(FIND(",",G363)),
  IF(ISERROR(VLOOKUP(G363,ConditionValueTable!$A:$A,1,0)),"컨디션밸류없음",
  ""),
IF(ISERROR(FIND(",",G363,FIND(",",G363)+1)),
  IF(OR(ISERROR(VLOOKUP(LEFT(G363,FIND(",",G363)-1),ConditionValueTable!$A:$A,1,0)),ISERROR(VLOOKUP(TRIM(MID(G363,FIND(",",G363)+1,999)),ConditionValueTable!$A:$A,1,0))),"컨디션밸류없음",
  ""),
IF(ISERROR(FIND(",",G363,FIND(",",G363,FIND(",",G363)+1)+1)),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+1,999)),ConditionValueTable!$A:$A,1,0))),"컨디션밸류없음",
  ""),
IF(ISERROR(FIND(",",G363,FIND(",",G363,FIND(",",G363,FIND(",",G363)+1)+1)+1)),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FIND(",",G363,FIND(",",G363,FIND(",",G363)+1)+1)-FIND(",",G363,FIND(",",G363)+1)-1)),ConditionValueTable!$A:$A,1,0)),ISERROR(VLOOKUP(TRIM(MID(G363,FIND(",",G363,FIND(",",G363,FIND(",",G363)+1)+1)+1,999)),ConditionValueTable!$A:$A,1,0))),"컨디션밸류없음",
  ""),
)))))</f>
        <v/>
      </c>
      <c r="I363" s="1">
        <v>-1</v>
      </c>
      <c r="J363" s="10">
        <v>0.45</v>
      </c>
      <c r="O363" s="7" t="str">
        <f t="shared" ca="1" si="189"/>
        <v/>
      </c>
      <c r="S363" s="7" t="str">
        <f t="shared" ca="1" si="174"/>
        <v/>
      </c>
    </row>
    <row r="364" spans="1:19" x14ac:dyDescent="0.3">
      <c r="A364" s="1" t="str">
        <f t="shared" si="188"/>
        <v>LP_InstantKill_07</v>
      </c>
      <c r="B364" s="1" t="s">
        <v>312</v>
      </c>
      <c r="C364" s="1" t="str">
        <f>IF(ISERROR(VLOOKUP(B364,AffectorValueTable!$A:$A,1,0)),"어펙터밸류없음","")</f>
        <v/>
      </c>
      <c r="D364" s="1">
        <v>7</v>
      </c>
      <c r="E364" s="1" t="str">
        <f>VLOOKUP($B364,AffectorValueTable!$1:$1048576,MATCH(AffectorValueTable!$B$1,AffectorValueTable!$1:$1,0),0)</f>
        <v>InstantDeath</v>
      </c>
      <c r="H364" s="1" t="str">
        <f>IF(ISBLANK(G364),"",
IF(ISERROR(FIND(",",G364)),
  IF(ISERROR(VLOOKUP(G364,ConditionValueTable!$A:$A,1,0)),"컨디션밸류없음",
  ""),
IF(ISERROR(FIND(",",G364,FIND(",",G364)+1)),
  IF(OR(ISERROR(VLOOKUP(LEFT(G364,FIND(",",G364)-1),ConditionValueTable!$A:$A,1,0)),ISERROR(VLOOKUP(TRIM(MID(G364,FIND(",",G364)+1,999)),ConditionValueTable!$A:$A,1,0))),"컨디션밸류없음",
  ""),
IF(ISERROR(FIND(",",G364,FIND(",",G364,FIND(",",G364)+1)+1)),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+1,999)),ConditionValueTable!$A:$A,1,0))),"컨디션밸류없음",
  ""),
IF(ISERROR(FIND(",",G364,FIND(",",G364,FIND(",",G364,FIND(",",G364)+1)+1)+1)),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FIND(",",G364,FIND(",",G364,FIND(",",G364)+1)+1)-FIND(",",G364,FIND(",",G364)+1)-1)),ConditionValueTable!$A:$A,1,0)),ISERROR(VLOOKUP(TRIM(MID(G364,FIND(",",G364,FIND(",",G364,FIND(",",G364)+1)+1)+1,999)),ConditionValueTable!$A:$A,1,0))),"컨디션밸류없음",
  ""),
)))))</f>
        <v/>
      </c>
      <c r="I364" s="1">
        <v>-1</v>
      </c>
      <c r="J364" s="10">
        <v>0.54600000000000015</v>
      </c>
      <c r="O364" s="7" t="str">
        <f t="shared" ca="1" si="189"/>
        <v/>
      </c>
      <c r="S364" s="7" t="str">
        <f t="shared" ca="1" si="174"/>
        <v/>
      </c>
    </row>
    <row r="365" spans="1:19" x14ac:dyDescent="0.3">
      <c r="A365" s="1" t="str">
        <f t="shared" si="188"/>
        <v>LP_InstantKill_08</v>
      </c>
      <c r="B365" s="1" t="s">
        <v>312</v>
      </c>
      <c r="C365" s="1" t="str">
        <f>IF(ISERROR(VLOOKUP(B365,AffectorValueTable!$A:$A,1,0)),"어펙터밸류없음","")</f>
        <v/>
      </c>
      <c r="D365" s="1">
        <v>8</v>
      </c>
      <c r="E365" s="1" t="str">
        <f>VLOOKUP($B365,AffectorValueTable!$1:$1048576,MATCH(AffectorValueTable!$B$1,AffectorValueTable!$1:$1,0),0)</f>
        <v>InstantDeath</v>
      </c>
      <c r="H365" s="1" t="str">
        <f>IF(ISBLANK(G365),"",
IF(ISERROR(FIND(",",G365)),
  IF(ISERROR(VLOOKUP(G365,ConditionValueTable!$A:$A,1,0)),"컨디션밸류없음",
  ""),
IF(ISERROR(FIND(",",G365,FIND(",",G365)+1)),
  IF(OR(ISERROR(VLOOKUP(LEFT(G365,FIND(",",G365)-1),ConditionValueTable!$A:$A,1,0)),ISERROR(VLOOKUP(TRIM(MID(G365,FIND(",",G365)+1,999)),ConditionValueTable!$A:$A,1,0))),"컨디션밸류없음",
  ""),
IF(ISERROR(FIND(",",G365,FIND(",",G365,FIND(",",G365)+1)+1)),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+1,999)),ConditionValueTable!$A:$A,1,0))),"컨디션밸류없음",
  ""),
IF(ISERROR(FIND(",",G365,FIND(",",G365,FIND(",",G365,FIND(",",G365)+1)+1)+1)),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FIND(",",G365,FIND(",",G365,FIND(",",G365)+1)+1)-FIND(",",G365,FIND(",",G365)+1)-1)),ConditionValueTable!$A:$A,1,0)),ISERROR(VLOOKUP(TRIM(MID(G365,FIND(",",G365,FIND(",",G365,FIND(",",G365)+1)+1)+1,999)),ConditionValueTable!$A:$A,1,0))),"컨디션밸류없음",
  ""),
)))))</f>
        <v/>
      </c>
      <c r="I365" s="1">
        <v>-1</v>
      </c>
      <c r="J365" s="10">
        <v>0.64800000000000013</v>
      </c>
      <c r="O365" s="7" t="str">
        <f t="shared" ca="1" si="189"/>
        <v/>
      </c>
      <c r="S365" s="7" t="str">
        <f t="shared" ca="1" si="174"/>
        <v/>
      </c>
    </row>
    <row r="366" spans="1:19" x14ac:dyDescent="0.3">
      <c r="A366" s="1" t="str">
        <f t="shared" si="188"/>
        <v>LP_InstantKill_09</v>
      </c>
      <c r="B366" s="1" t="s">
        <v>312</v>
      </c>
      <c r="C366" s="1" t="str">
        <f>IF(ISERROR(VLOOKUP(B366,AffectorValueTable!$A:$A,1,0)),"어펙터밸류없음","")</f>
        <v/>
      </c>
      <c r="D366" s="1">
        <v>9</v>
      </c>
      <c r="E366" s="1" t="str">
        <f>VLOOKUP($B366,AffectorValueTable!$1:$1048576,MATCH(AffectorValueTable!$B$1,AffectorValueTable!$1:$1,0),0)</f>
        <v>InstantDeath</v>
      </c>
      <c r="H366" s="1" t="str">
        <f>IF(ISBLANK(G366),"",
IF(ISERROR(FIND(",",G366)),
  IF(ISERROR(VLOOKUP(G366,ConditionValueTable!$A:$A,1,0)),"컨디션밸류없음",
  ""),
IF(ISERROR(FIND(",",G366,FIND(",",G366)+1)),
  IF(OR(ISERROR(VLOOKUP(LEFT(G366,FIND(",",G366)-1),ConditionValueTable!$A:$A,1,0)),ISERROR(VLOOKUP(TRIM(MID(G366,FIND(",",G366)+1,999)),ConditionValueTable!$A:$A,1,0))),"컨디션밸류없음",
  ""),
IF(ISERROR(FIND(",",G366,FIND(",",G366,FIND(",",G366)+1)+1)),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+1,999)),ConditionValueTable!$A:$A,1,0))),"컨디션밸류없음",
  ""),
IF(ISERROR(FIND(",",G366,FIND(",",G366,FIND(",",G366,FIND(",",G366)+1)+1)+1)),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FIND(",",G366,FIND(",",G366,FIND(",",G366)+1)+1)-FIND(",",G366,FIND(",",G366)+1)-1)),ConditionValueTable!$A:$A,1,0)),ISERROR(VLOOKUP(TRIM(MID(G366,FIND(",",G366,FIND(",",G366,FIND(",",G366)+1)+1)+1,999)),ConditionValueTable!$A:$A,1,0))),"컨디션밸류없음",
  ""),
)))))</f>
        <v/>
      </c>
      <c r="I366" s="1">
        <v>-1</v>
      </c>
      <c r="J366" s="10">
        <v>0.75600000000000001</v>
      </c>
      <c r="O366" s="7" t="str">
        <f t="shared" ca="1" si="189"/>
        <v/>
      </c>
      <c r="S366" s="7" t="str">
        <f t="shared" ca="1" si="174"/>
        <v/>
      </c>
    </row>
    <row r="367" spans="1:19" x14ac:dyDescent="0.3">
      <c r="A367" s="1" t="str">
        <f t="shared" ref="A367:A376" si="196">B367&amp;"_"&amp;TEXT(D367,"00")</f>
        <v>LP_InstantKillBetter_01</v>
      </c>
      <c r="B367" s="1" t="s">
        <v>314</v>
      </c>
      <c r="C367" s="1" t="str">
        <f>IF(ISERROR(VLOOKUP(B367,AffectorValueTable!$A:$A,1,0)),"어펙터밸류없음","")</f>
        <v/>
      </c>
      <c r="D367" s="1">
        <v>1</v>
      </c>
      <c r="E367" s="1" t="str">
        <f>VLOOKUP($B367,AffectorValueTable!$1:$1048576,MATCH(AffectorValueTable!$B$1,AffectorValueTable!$1:$1,0),0)</f>
        <v>InstantDeath</v>
      </c>
      <c r="H367" s="1" t="str">
        <f>IF(ISBLANK(G367),"",
IF(ISERROR(FIND(",",G367)),
  IF(ISERROR(VLOOKUP(G367,ConditionValueTable!$A:$A,1,0)),"컨디션밸류없음",
  ""),
IF(ISERROR(FIND(",",G367,FIND(",",G367)+1)),
  IF(OR(ISERROR(VLOOKUP(LEFT(G367,FIND(",",G367)-1),ConditionValueTable!$A:$A,1,0)),ISERROR(VLOOKUP(TRIM(MID(G367,FIND(",",G367)+1,999)),ConditionValueTable!$A:$A,1,0))),"컨디션밸류없음",
  ""),
IF(ISERROR(FIND(",",G367,FIND(",",G367,FIND(",",G367)+1)+1)),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+1,999)),ConditionValueTable!$A:$A,1,0))),"컨디션밸류없음",
  ""),
IF(ISERROR(FIND(",",G367,FIND(",",G367,FIND(",",G367,FIND(",",G367)+1)+1)+1)),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FIND(",",G367,FIND(",",G367,FIND(",",G367)+1)+1)-FIND(",",G367,FIND(",",G367)+1)-1)),ConditionValueTable!$A:$A,1,0)),ISERROR(VLOOKUP(TRIM(MID(G367,FIND(",",G367,FIND(",",G367,FIND(",",G367)+1)+1)+1,999)),ConditionValueTable!$A:$A,1,0))),"컨디션밸류없음",
  ""),
)))))</f>
        <v/>
      </c>
      <c r="I367" s="1">
        <v>-1</v>
      </c>
      <c r="J367" s="10">
        <v>0.12</v>
      </c>
      <c r="O367" s="7" t="str">
        <f t="shared" ref="O367:O376" ca="1" si="197">IF(NOT(ISBLANK(N367)),N367,
IF(ISBLANK(M367),"",
VLOOKUP(M367,OFFSET(INDIRECT("$A:$B"),0,MATCH(M$1&amp;"_Verify",INDIRECT("$1:$1"),0)-1),2,0)
))</f>
        <v/>
      </c>
      <c r="S367" s="7" t="str">
        <f t="shared" ca="1" si="174"/>
        <v/>
      </c>
    </row>
    <row r="368" spans="1:19" x14ac:dyDescent="0.3">
      <c r="A368" s="1" t="str">
        <f t="shared" si="196"/>
        <v>LP_InstantKillBetter_02</v>
      </c>
      <c r="B368" s="1" t="s">
        <v>314</v>
      </c>
      <c r="C368" s="1" t="str">
        <f>IF(ISERROR(VLOOKUP(B368,AffectorValueTable!$A:$A,1,0)),"어펙터밸류없음","")</f>
        <v/>
      </c>
      <c r="D368" s="1">
        <v>2</v>
      </c>
      <c r="E368" s="1" t="str">
        <f>VLOOKUP($B368,AffectorValueTable!$1:$1048576,MATCH(AffectorValueTable!$B$1,AffectorValueTable!$1:$1,0),0)</f>
        <v>InstantDeath</v>
      </c>
      <c r="H368" s="1" t="str">
        <f>IF(ISBLANK(G368),"",
IF(ISERROR(FIND(",",G368)),
  IF(ISERROR(VLOOKUP(G368,ConditionValueTable!$A:$A,1,0)),"컨디션밸류없음",
  ""),
IF(ISERROR(FIND(",",G368,FIND(",",G368)+1)),
  IF(OR(ISERROR(VLOOKUP(LEFT(G368,FIND(",",G368)-1),ConditionValueTable!$A:$A,1,0)),ISERROR(VLOOKUP(TRIM(MID(G368,FIND(",",G368)+1,999)),ConditionValueTable!$A:$A,1,0))),"컨디션밸류없음",
  ""),
IF(ISERROR(FIND(",",G368,FIND(",",G368,FIND(",",G368)+1)+1)),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+1,999)),ConditionValueTable!$A:$A,1,0))),"컨디션밸류없음",
  ""),
IF(ISERROR(FIND(",",G368,FIND(",",G368,FIND(",",G368,FIND(",",G368)+1)+1)+1)),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FIND(",",G368,FIND(",",G368,FIND(",",G368)+1)+1)-FIND(",",G368,FIND(",",G368)+1)-1)),ConditionValueTable!$A:$A,1,0)),ISERROR(VLOOKUP(TRIM(MID(G368,FIND(",",G368,FIND(",",G368,FIND(",",G368)+1)+1)+1,999)),ConditionValueTable!$A:$A,1,0))),"컨디션밸류없음",
  ""),
)))))</f>
        <v/>
      </c>
      <c r="I368" s="1">
        <v>-1</v>
      </c>
      <c r="J368" s="10">
        <v>0.252</v>
      </c>
      <c r="O368" s="7" t="str">
        <f t="shared" ca="1" si="197"/>
        <v/>
      </c>
      <c r="S368" s="7" t="str">
        <f t="shared" ca="1" si="174"/>
        <v/>
      </c>
    </row>
    <row r="369" spans="1:19" x14ac:dyDescent="0.3">
      <c r="A369" s="1" t="str">
        <f t="shared" ref="A369:A371" si="198">B369&amp;"_"&amp;TEXT(D369,"00")</f>
        <v>LP_InstantKillBetter_03</v>
      </c>
      <c r="B369" s="1" t="s">
        <v>314</v>
      </c>
      <c r="C369" s="1" t="str">
        <f>IF(ISERROR(VLOOKUP(B369,AffectorValueTable!$A:$A,1,0)),"어펙터밸류없음","")</f>
        <v/>
      </c>
      <c r="D369" s="1">
        <v>3</v>
      </c>
      <c r="E369" s="1" t="str">
        <f>VLOOKUP($B369,AffectorValueTable!$1:$1048576,MATCH(AffectorValueTable!$B$1,AffectorValueTable!$1:$1,0),0)</f>
        <v>InstantDeath</v>
      </c>
      <c r="H369" s="1" t="str">
        <f>IF(ISBLANK(G369),"",
IF(ISERROR(FIND(",",G369)),
  IF(ISERROR(VLOOKUP(G369,ConditionValueTable!$A:$A,1,0)),"컨디션밸류없음",
  ""),
IF(ISERROR(FIND(",",G369,FIND(",",G369)+1)),
  IF(OR(ISERROR(VLOOKUP(LEFT(G369,FIND(",",G369)-1),ConditionValueTable!$A:$A,1,0)),ISERROR(VLOOKUP(TRIM(MID(G369,FIND(",",G369)+1,999)),ConditionValueTable!$A:$A,1,0))),"컨디션밸류없음",
  ""),
IF(ISERROR(FIND(",",G369,FIND(",",G369,FIND(",",G369)+1)+1)),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+1,999)),ConditionValueTable!$A:$A,1,0))),"컨디션밸류없음",
  ""),
IF(ISERROR(FIND(",",G369,FIND(",",G369,FIND(",",G369,FIND(",",G369)+1)+1)+1)),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FIND(",",G369,FIND(",",G369,FIND(",",G369)+1)+1)-FIND(",",G369,FIND(",",G369)+1)-1)),ConditionValueTable!$A:$A,1,0)),ISERROR(VLOOKUP(TRIM(MID(G369,FIND(",",G369,FIND(",",G369,FIND(",",G369)+1)+1)+1,999)),ConditionValueTable!$A:$A,1,0))),"컨디션밸류없음",
  ""),
)))))</f>
        <v/>
      </c>
      <c r="I369" s="1">
        <v>-1</v>
      </c>
      <c r="J369" s="10">
        <v>0.39600000000000002</v>
      </c>
      <c r="O369" s="7" t="str">
        <f t="shared" ref="O369:O371" ca="1" si="199">IF(NOT(ISBLANK(N369)),N369,
IF(ISBLANK(M369),"",
VLOOKUP(M369,OFFSET(INDIRECT("$A:$B"),0,MATCH(M$1&amp;"_Verify",INDIRECT("$1:$1"),0)-1),2,0)
))</f>
        <v/>
      </c>
      <c r="S369" s="7" t="str">
        <f t="shared" ca="1" si="174"/>
        <v/>
      </c>
    </row>
    <row r="370" spans="1:19" x14ac:dyDescent="0.3">
      <c r="A370" s="1" t="str">
        <f t="shared" si="198"/>
        <v>LP_InstantKillBetter_04</v>
      </c>
      <c r="B370" s="1" t="s">
        <v>314</v>
      </c>
      <c r="C370" s="1" t="str">
        <f>IF(ISERROR(VLOOKUP(B370,AffectorValueTable!$A:$A,1,0)),"어펙터밸류없음","")</f>
        <v/>
      </c>
      <c r="D370" s="1">
        <v>4</v>
      </c>
      <c r="E370" s="1" t="str">
        <f>VLOOKUP($B370,AffectorValueTable!$1:$1048576,MATCH(AffectorValueTable!$B$1,AffectorValueTable!$1:$1,0),0)</f>
        <v>InstantDeath</v>
      </c>
      <c r="H370" s="1" t="str">
        <f>IF(ISBLANK(G370),"",
IF(ISERROR(FIND(",",G370)),
  IF(ISERROR(VLOOKUP(G370,ConditionValueTable!$A:$A,1,0)),"컨디션밸류없음",
  ""),
IF(ISERROR(FIND(",",G370,FIND(",",G370)+1)),
  IF(OR(ISERROR(VLOOKUP(LEFT(G370,FIND(",",G370)-1),ConditionValueTable!$A:$A,1,0)),ISERROR(VLOOKUP(TRIM(MID(G370,FIND(",",G370)+1,999)),ConditionValueTable!$A:$A,1,0))),"컨디션밸류없음",
  ""),
IF(ISERROR(FIND(",",G370,FIND(",",G370,FIND(",",G370)+1)+1)),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+1,999)),ConditionValueTable!$A:$A,1,0))),"컨디션밸류없음",
  ""),
IF(ISERROR(FIND(",",G370,FIND(",",G370,FIND(",",G370,FIND(",",G370)+1)+1)+1)),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FIND(",",G370,FIND(",",G370,FIND(",",G370)+1)+1)-FIND(",",G370,FIND(",",G370)+1)-1)),ConditionValueTable!$A:$A,1,0)),ISERROR(VLOOKUP(TRIM(MID(G370,FIND(",",G370,FIND(",",G370,FIND(",",G370)+1)+1)+1,999)),ConditionValueTable!$A:$A,1,0))),"컨디션밸류없음",
  ""),
)))))</f>
        <v/>
      </c>
      <c r="I370" s="1">
        <v>-1</v>
      </c>
      <c r="J370" s="10">
        <v>0.55199999999999994</v>
      </c>
      <c r="O370" s="7" t="str">
        <f t="shared" ca="1" si="199"/>
        <v/>
      </c>
      <c r="S370" s="7" t="str">
        <f t="shared" ca="1" si="174"/>
        <v/>
      </c>
    </row>
    <row r="371" spans="1:19" x14ac:dyDescent="0.3">
      <c r="A371" s="1" t="str">
        <f t="shared" si="198"/>
        <v>LP_InstantKillBetter_05</v>
      </c>
      <c r="B371" s="1" t="s">
        <v>314</v>
      </c>
      <c r="C371" s="1" t="str">
        <f>IF(ISERROR(VLOOKUP(B371,AffectorValueTable!$A:$A,1,0)),"어펙터밸류없음","")</f>
        <v/>
      </c>
      <c r="D371" s="1">
        <v>5</v>
      </c>
      <c r="E371" s="1" t="str">
        <f>VLOOKUP($B371,AffectorValueTable!$1:$1048576,MATCH(AffectorValueTable!$B$1,AffectorValueTable!$1:$1,0),0)</f>
        <v>InstantDeath</v>
      </c>
      <c r="H371" s="1" t="str">
        <f>IF(ISBLANK(G371),"",
IF(ISERROR(FIND(",",G371)),
  IF(ISERROR(VLOOKUP(G371,ConditionValueTable!$A:$A,1,0)),"컨디션밸류없음",
  ""),
IF(ISERROR(FIND(",",G371,FIND(",",G371)+1)),
  IF(OR(ISERROR(VLOOKUP(LEFT(G371,FIND(",",G371)-1),ConditionValueTable!$A:$A,1,0)),ISERROR(VLOOKUP(TRIM(MID(G371,FIND(",",G371)+1,999)),ConditionValueTable!$A:$A,1,0))),"컨디션밸류없음",
  ""),
IF(ISERROR(FIND(",",G371,FIND(",",G371,FIND(",",G371)+1)+1)),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+1,999)),ConditionValueTable!$A:$A,1,0))),"컨디션밸류없음",
  ""),
IF(ISERROR(FIND(",",G371,FIND(",",G371,FIND(",",G371,FIND(",",G371)+1)+1)+1)),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FIND(",",G371,FIND(",",G371,FIND(",",G371)+1)+1)-FIND(",",G371,FIND(",",G371)+1)-1)),ConditionValueTable!$A:$A,1,0)),ISERROR(VLOOKUP(TRIM(MID(G371,FIND(",",G371,FIND(",",G371,FIND(",",G371)+1)+1)+1,999)),ConditionValueTable!$A:$A,1,0))),"컨디션밸류없음",
  ""),
)))))</f>
        <v/>
      </c>
      <c r="I371" s="1">
        <v>-1</v>
      </c>
      <c r="J371" s="10">
        <v>0.72</v>
      </c>
      <c r="O371" s="7" t="str">
        <f t="shared" ca="1" si="199"/>
        <v/>
      </c>
      <c r="S371" s="7" t="str">
        <f t="shared" ca="1" si="174"/>
        <v/>
      </c>
    </row>
    <row r="372" spans="1:19" x14ac:dyDescent="0.3">
      <c r="A372" s="1" t="str">
        <f t="shared" si="196"/>
        <v>LP_ImmortalWill_01</v>
      </c>
      <c r="B372" s="1" t="s">
        <v>315</v>
      </c>
      <c r="C372" s="1" t="str">
        <f>IF(ISERROR(VLOOKUP(B372,AffectorValueTable!$A:$A,1,0)),"어펙터밸류없음","")</f>
        <v/>
      </c>
      <c r="D372" s="1">
        <v>1</v>
      </c>
      <c r="E372" s="1" t="str">
        <f>VLOOKUP($B372,AffectorValueTable!$1:$1048576,MATCH(AffectorValueTable!$B$1,AffectorValueTable!$1:$1,0),0)</f>
        <v>ImmortalWill</v>
      </c>
      <c r="H372" s="1" t="str">
        <f>IF(ISBLANK(G372),"",
IF(ISERROR(FIND(",",G372)),
  IF(ISERROR(VLOOKUP(G372,ConditionValueTable!$A:$A,1,0)),"컨디션밸류없음",
  ""),
IF(ISERROR(FIND(",",G372,FIND(",",G372)+1)),
  IF(OR(ISERROR(VLOOKUP(LEFT(G372,FIND(",",G372)-1),ConditionValueTable!$A:$A,1,0)),ISERROR(VLOOKUP(TRIM(MID(G372,FIND(",",G372)+1,999)),ConditionValueTable!$A:$A,1,0))),"컨디션밸류없음",
  ""),
IF(ISERROR(FIND(",",G372,FIND(",",G372,FIND(",",G372)+1)+1)),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+1,999)),ConditionValueTable!$A:$A,1,0))),"컨디션밸류없음",
  ""),
IF(ISERROR(FIND(",",G372,FIND(",",G372,FIND(",",G372,FIND(",",G372)+1)+1)+1)),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FIND(",",G372,FIND(",",G372,FIND(",",G372)+1)+1)-FIND(",",G372,FIND(",",G372)+1)-1)),ConditionValueTable!$A:$A,1,0)),ISERROR(VLOOKUP(TRIM(MID(G372,FIND(",",G372,FIND(",",G372,FIND(",",G372)+1)+1)+1,999)),ConditionValueTable!$A:$A,1,0))),"컨디션밸류없음",
  ""),
)))))</f>
        <v/>
      </c>
      <c r="I372" s="1">
        <v>-1</v>
      </c>
      <c r="J372" s="1">
        <f t="shared" ref="J372:J385" si="200">J68</f>
        <v>0.15</v>
      </c>
      <c r="O372" s="7" t="str">
        <f t="shared" ca="1" si="197"/>
        <v/>
      </c>
      <c r="S372" s="7" t="str">
        <f t="shared" ca="1" si="174"/>
        <v/>
      </c>
    </row>
    <row r="373" spans="1:19" x14ac:dyDescent="0.3">
      <c r="A373" s="1" t="str">
        <f t="shared" si="196"/>
        <v>LP_ImmortalWill_02</v>
      </c>
      <c r="B373" s="1" t="s">
        <v>315</v>
      </c>
      <c r="C373" s="1" t="str">
        <f>IF(ISERROR(VLOOKUP(B373,AffectorValueTable!$A:$A,1,0)),"어펙터밸류없음","")</f>
        <v/>
      </c>
      <c r="D373" s="1">
        <v>2</v>
      </c>
      <c r="E373" s="1" t="str">
        <f>VLOOKUP($B373,AffectorValueTable!$1:$1048576,MATCH(AffectorValueTable!$B$1,AffectorValueTable!$1:$1,0),0)</f>
        <v>ImmortalWill</v>
      </c>
      <c r="H373" s="1" t="str">
        <f>IF(ISBLANK(G373),"",
IF(ISERROR(FIND(",",G373)),
  IF(ISERROR(VLOOKUP(G373,ConditionValueTable!$A:$A,1,0)),"컨디션밸류없음",
  ""),
IF(ISERROR(FIND(",",G373,FIND(",",G373)+1)),
  IF(OR(ISERROR(VLOOKUP(LEFT(G373,FIND(",",G373)-1),ConditionValueTable!$A:$A,1,0)),ISERROR(VLOOKUP(TRIM(MID(G373,FIND(",",G373)+1,999)),ConditionValueTable!$A:$A,1,0))),"컨디션밸류없음",
  ""),
IF(ISERROR(FIND(",",G373,FIND(",",G373,FIND(",",G373)+1)+1)),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+1,999)),ConditionValueTable!$A:$A,1,0))),"컨디션밸류없음",
  ""),
IF(ISERROR(FIND(",",G373,FIND(",",G373,FIND(",",G373,FIND(",",G373)+1)+1)+1)),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FIND(",",G373,FIND(",",G373,FIND(",",G373)+1)+1)-FIND(",",G373,FIND(",",G373)+1)-1)),ConditionValueTable!$A:$A,1,0)),ISERROR(VLOOKUP(TRIM(MID(G373,FIND(",",G373,FIND(",",G373,FIND(",",G373)+1)+1)+1,999)),ConditionValueTable!$A:$A,1,0))),"컨디션밸류없음",
  ""),
)))))</f>
        <v/>
      </c>
      <c r="I373" s="1">
        <v>-1</v>
      </c>
      <c r="J373" s="1">
        <f t="shared" si="200"/>
        <v>0.315</v>
      </c>
      <c r="O373" s="7" t="str">
        <f t="shared" ca="1" si="197"/>
        <v/>
      </c>
      <c r="S373" s="7" t="str">
        <f t="shared" ca="1" si="174"/>
        <v/>
      </c>
    </row>
    <row r="374" spans="1:19" x14ac:dyDescent="0.3">
      <c r="A374" s="1" t="str">
        <f t="shared" si="196"/>
        <v>LP_ImmortalWill_03</v>
      </c>
      <c r="B374" s="1" t="s">
        <v>315</v>
      </c>
      <c r="C374" s="1" t="str">
        <f>IF(ISERROR(VLOOKUP(B374,AffectorValueTable!$A:$A,1,0)),"어펙터밸류없음","")</f>
        <v/>
      </c>
      <c r="D374" s="1">
        <v>3</v>
      </c>
      <c r="E374" s="1" t="str">
        <f>VLOOKUP($B374,AffectorValueTable!$1:$1048576,MATCH(AffectorValueTable!$B$1,AffectorValueTable!$1:$1,0),0)</f>
        <v>ImmortalWill</v>
      </c>
      <c r="H374" s="1" t="str">
        <f>IF(ISBLANK(G374),"",
IF(ISERROR(FIND(",",G374)),
  IF(ISERROR(VLOOKUP(G374,ConditionValueTable!$A:$A,1,0)),"컨디션밸류없음",
  ""),
IF(ISERROR(FIND(",",G374,FIND(",",G374)+1)),
  IF(OR(ISERROR(VLOOKUP(LEFT(G374,FIND(",",G374)-1),ConditionValueTable!$A:$A,1,0)),ISERROR(VLOOKUP(TRIM(MID(G374,FIND(",",G374)+1,999)),ConditionValueTable!$A:$A,1,0))),"컨디션밸류없음",
  ""),
IF(ISERROR(FIND(",",G374,FIND(",",G374,FIND(",",G374)+1)+1)),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+1,999)),ConditionValueTable!$A:$A,1,0))),"컨디션밸류없음",
  ""),
IF(ISERROR(FIND(",",G374,FIND(",",G374,FIND(",",G374,FIND(",",G374)+1)+1)+1)),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FIND(",",G374,FIND(",",G374,FIND(",",G374)+1)+1)-FIND(",",G374,FIND(",",G374)+1)-1)),ConditionValueTable!$A:$A,1,0)),ISERROR(VLOOKUP(TRIM(MID(G374,FIND(",",G374,FIND(",",G374,FIND(",",G374)+1)+1)+1,999)),ConditionValueTable!$A:$A,1,0))),"컨디션밸류없음",
  ""),
)))))</f>
        <v/>
      </c>
      <c r="I374" s="1">
        <v>-1</v>
      </c>
      <c r="J374" s="1">
        <f t="shared" si="200"/>
        <v>0.49500000000000005</v>
      </c>
      <c r="O374" s="7" t="str">
        <f t="shared" ca="1" si="197"/>
        <v/>
      </c>
      <c r="S374" s="7" t="str">
        <f t="shared" ca="1" si="174"/>
        <v/>
      </c>
    </row>
    <row r="375" spans="1:19" x14ac:dyDescent="0.3">
      <c r="A375" s="1" t="str">
        <f t="shared" si="196"/>
        <v>LP_ImmortalWill_04</v>
      </c>
      <c r="B375" s="1" t="s">
        <v>315</v>
      </c>
      <c r="C375" s="1" t="str">
        <f>IF(ISERROR(VLOOKUP(B375,AffectorValueTable!$A:$A,1,0)),"어펙터밸류없음","")</f>
        <v/>
      </c>
      <c r="D375" s="1">
        <v>4</v>
      </c>
      <c r="E375" s="1" t="str">
        <f>VLOOKUP($B375,AffectorValueTable!$1:$1048576,MATCH(AffectorValueTable!$B$1,AffectorValueTable!$1:$1,0),0)</f>
        <v>ImmortalWill</v>
      </c>
      <c r="H375" s="1" t="str">
        <f>IF(ISBLANK(G375),"",
IF(ISERROR(FIND(",",G375)),
  IF(ISERROR(VLOOKUP(G375,ConditionValueTable!$A:$A,1,0)),"컨디션밸류없음",
  ""),
IF(ISERROR(FIND(",",G375,FIND(",",G375)+1)),
  IF(OR(ISERROR(VLOOKUP(LEFT(G375,FIND(",",G375)-1),ConditionValueTable!$A:$A,1,0)),ISERROR(VLOOKUP(TRIM(MID(G375,FIND(",",G375)+1,999)),ConditionValueTable!$A:$A,1,0))),"컨디션밸류없음",
  ""),
IF(ISERROR(FIND(",",G375,FIND(",",G375,FIND(",",G375)+1)+1)),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+1,999)),ConditionValueTable!$A:$A,1,0))),"컨디션밸류없음",
  ""),
IF(ISERROR(FIND(",",G375,FIND(",",G375,FIND(",",G375,FIND(",",G375)+1)+1)+1)),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FIND(",",G375,FIND(",",G375,FIND(",",G375)+1)+1)-FIND(",",G375,FIND(",",G375)+1)-1)),ConditionValueTable!$A:$A,1,0)),ISERROR(VLOOKUP(TRIM(MID(G375,FIND(",",G375,FIND(",",G375,FIND(",",G375)+1)+1)+1,999)),ConditionValueTable!$A:$A,1,0))),"컨디션밸류없음",
  ""),
)))))</f>
        <v/>
      </c>
      <c r="I375" s="1">
        <v>-1</v>
      </c>
      <c r="J375" s="1">
        <f t="shared" si="200"/>
        <v>0.69</v>
      </c>
      <c r="O375" s="7" t="str">
        <f t="shared" ca="1" si="197"/>
        <v/>
      </c>
      <c r="S375" s="7" t="str">
        <f t="shared" ca="1" si="174"/>
        <v/>
      </c>
    </row>
    <row r="376" spans="1:19" x14ac:dyDescent="0.3">
      <c r="A376" s="1" t="str">
        <f t="shared" si="196"/>
        <v>LP_ImmortalWill_05</v>
      </c>
      <c r="B376" s="1" t="s">
        <v>315</v>
      </c>
      <c r="C376" s="1" t="str">
        <f>IF(ISERROR(VLOOKUP(B376,AffectorValueTable!$A:$A,1,0)),"어펙터밸류없음","")</f>
        <v/>
      </c>
      <c r="D376" s="1">
        <v>5</v>
      </c>
      <c r="E376" s="1" t="str">
        <f>VLOOKUP($B376,AffectorValueTable!$1:$1048576,MATCH(AffectorValueTable!$B$1,AffectorValueTable!$1:$1,0),0)</f>
        <v>ImmortalWill</v>
      </c>
      <c r="H376" s="1" t="str">
        <f>IF(ISBLANK(G376),"",
IF(ISERROR(FIND(",",G376)),
  IF(ISERROR(VLOOKUP(G376,ConditionValueTable!$A:$A,1,0)),"컨디션밸류없음",
  ""),
IF(ISERROR(FIND(",",G376,FIND(",",G376)+1)),
  IF(OR(ISERROR(VLOOKUP(LEFT(G376,FIND(",",G376)-1),ConditionValueTable!$A:$A,1,0)),ISERROR(VLOOKUP(TRIM(MID(G376,FIND(",",G376)+1,999)),ConditionValueTable!$A:$A,1,0))),"컨디션밸류없음",
  ""),
IF(ISERROR(FIND(",",G376,FIND(",",G376,FIND(",",G376)+1)+1)),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+1,999)),ConditionValueTable!$A:$A,1,0))),"컨디션밸류없음",
  ""),
IF(ISERROR(FIND(",",G376,FIND(",",G376,FIND(",",G376,FIND(",",G376)+1)+1)+1)),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FIND(",",G376,FIND(",",G376,FIND(",",G376)+1)+1)-FIND(",",G376,FIND(",",G376)+1)-1)),ConditionValueTable!$A:$A,1,0)),ISERROR(VLOOKUP(TRIM(MID(G376,FIND(",",G376,FIND(",",G376,FIND(",",G376)+1)+1)+1,999)),ConditionValueTable!$A:$A,1,0))),"컨디션밸류없음",
  ""),
)))))</f>
        <v/>
      </c>
      <c r="I376" s="1">
        <v>-1</v>
      </c>
      <c r="J376" s="1">
        <f t="shared" si="200"/>
        <v>0.89999999999999991</v>
      </c>
      <c r="O376" s="7" t="str">
        <f t="shared" ca="1" si="197"/>
        <v/>
      </c>
      <c r="S376" s="7" t="str">
        <f t="shared" ca="1" si="174"/>
        <v/>
      </c>
    </row>
    <row r="377" spans="1:19" x14ac:dyDescent="0.3">
      <c r="A377" s="1" t="str">
        <f t="shared" ref="A377:A380" si="201">B377&amp;"_"&amp;TEXT(D377,"00")</f>
        <v>LP_ImmortalWill_06</v>
      </c>
      <c r="B377" s="1" t="s">
        <v>315</v>
      </c>
      <c r="C377" s="1" t="str">
        <f>IF(ISERROR(VLOOKUP(B377,AffectorValueTable!$A:$A,1,0)),"어펙터밸류없음","")</f>
        <v/>
      </c>
      <c r="D377" s="1">
        <v>6</v>
      </c>
      <c r="E377" s="1" t="str">
        <f>VLOOKUP($B377,AffectorValueTable!$1:$1048576,MATCH(AffectorValueTable!$B$1,AffectorValueTable!$1:$1,0),0)</f>
        <v>ImmortalWill</v>
      </c>
      <c r="H377" s="1" t="str">
        <f>IF(ISBLANK(G377),"",
IF(ISERROR(FIND(",",G377)),
  IF(ISERROR(VLOOKUP(G377,ConditionValueTable!$A:$A,1,0)),"컨디션밸류없음",
  ""),
IF(ISERROR(FIND(",",G377,FIND(",",G377)+1)),
  IF(OR(ISERROR(VLOOKUP(LEFT(G377,FIND(",",G377)-1),ConditionValueTable!$A:$A,1,0)),ISERROR(VLOOKUP(TRIM(MID(G377,FIND(",",G377)+1,999)),ConditionValueTable!$A:$A,1,0))),"컨디션밸류없음",
  ""),
IF(ISERROR(FIND(",",G377,FIND(",",G377,FIND(",",G377)+1)+1)),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+1,999)),ConditionValueTable!$A:$A,1,0))),"컨디션밸류없음",
  ""),
IF(ISERROR(FIND(",",G377,FIND(",",G377,FIND(",",G377,FIND(",",G377)+1)+1)+1)),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FIND(",",G377,FIND(",",G377,FIND(",",G377)+1)+1)-FIND(",",G377,FIND(",",G377)+1)-1)),ConditionValueTable!$A:$A,1,0)),ISERROR(VLOOKUP(TRIM(MID(G377,FIND(",",G377,FIND(",",G377,FIND(",",G377)+1)+1)+1,999)),ConditionValueTable!$A:$A,1,0))),"컨디션밸류없음",
  ""),
)))))</f>
        <v/>
      </c>
      <c r="I377" s="1">
        <v>-1</v>
      </c>
      <c r="J377" s="1">
        <f t="shared" si="200"/>
        <v>1.125</v>
      </c>
      <c r="O377" s="7" t="str">
        <f t="shared" ref="O377:O380" ca="1" si="202">IF(NOT(ISBLANK(N377)),N377,
IF(ISBLANK(M377),"",
VLOOKUP(M377,OFFSET(INDIRECT("$A:$B"),0,MATCH(M$1&amp;"_Verify",INDIRECT("$1:$1"),0)-1),2,0)
))</f>
        <v/>
      </c>
      <c r="S377" s="7" t="str">
        <f t="shared" ca="1" si="174"/>
        <v/>
      </c>
    </row>
    <row r="378" spans="1:19" x14ac:dyDescent="0.3">
      <c r="A378" s="1" t="str">
        <f t="shared" si="201"/>
        <v>LP_ImmortalWill_07</v>
      </c>
      <c r="B378" s="1" t="s">
        <v>315</v>
      </c>
      <c r="C378" s="1" t="str">
        <f>IF(ISERROR(VLOOKUP(B378,AffectorValueTable!$A:$A,1,0)),"어펙터밸류없음","")</f>
        <v/>
      </c>
      <c r="D378" s="1">
        <v>7</v>
      </c>
      <c r="E378" s="1" t="str">
        <f>VLOOKUP($B378,AffectorValueTable!$1:$1048576,MATCH(AffectorValueTable!$B$1,AffectorValueTable!$1:$1,0),0)</f>
        <v>ImmortalWill</v>
      </c>
      <c r="H378" s="1" t="str">
        <f>IF(ISBLANK(G378),"",
IF(ISERROR(FIND(",",G378)),
  IF(ISERROR(VLOOKUP(G378,ConditionValueTable!$A:$A,1,0)),"컨디션밸류없음",
  ""),
IF(ISERROR(FIND(",",G378,FIND(",",G378)+1)),
  IF(OR(ISERROR(VLOOKUP(LEFT(G378,FIND(",",G378)-1),ConditionValueTable!$A:$A,1,0)),ISERROR(VLOOKUP(TRIM(MID(G378,FIND(",",G378)+1,999)),ConditionValueTable!$A:$A,1,0))),"컨디션밸류없음",
  ""),
IF(ISERROR(FIND(",",G378,FIND(",",G378,FIND(",",G378)+1)+1)),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+1,999)),ConditionValueTable!$A:$A,1,0))),"컨디션밸류없음",
  ""),
IF(ISERROR(FIND(",",G378,FIND(",",G378,FIND(",",G378,FIND(",",G378)+1)+1)+1)),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FIND(",",G378,FIND(",",G378,FIND(",",G378)+1)+1)-FIND(",",G378,FIND(",",G378)+1)-1)),ConditionValueTable!$A:$A,1,0)),ISERROR(VLOOKUP(TRIM(MID(G378,FIND(",",G378,FIND(",",G378,FIND(",",G378)+1)+1)+1,999)),ConditionValueTable!$A:$A,1,0))),"컨디션밸류없음",
  ""),
)))))</f>
        <v/>
      </c>
      <c r="I378" s="1">
        <v>-1</v>
      </c>
      <c r="J378" s="1">
        <f t="shared" si="200"/>
        <v>1.3650000000000002</v>
      </c>
      <c r="O378" s="7" t="str">
        <f t="shared" ca="1" si="202"/>
        <v/>
      </c>
      <c r="S378" s="7" t="str">
        <f t="shared" ca="1" si="174"/>
        <v/>
      </c>
    </row>
    <row r="379" spans="1:19" x14ac:dyDescent="0.3">
      <c r="A379" s="1" t="str">
        <f t="shared" si="201"/>
        <v>LP_ImmortalWill_08</v>
      </c>
      <c r="B379" s="1" t="s">
        <v>315</v>
      </c>
      <c r="C379" s="1" t="str">
        <f>IF(ISERROR(VLOOKUP(B379,AffectorValueTable!$A:$A,1,0)),"어펙터밸류없음","")</f>
        <v/>
      </c>
      <c r="D379" s="1">
        <v>8</v>
      </c>
      <c r="E379" s="1" t="str">
        <f>VLOOKUP($B379,AffectorValueTable!$1:$1048576,MATCH(AffectorValueTable!$B$1,AffectorValueTable!$1:$1,0),0)</f>
        <v>ImmortalWill</v>
      </c>
      <c r="H379" s="1" t="str">
        <f>IF(ISBLANK(G379),"",
IF(ISERROR(FIND(",",G379)),
  IF(ISERROR(VLOOKUP(G379,ConditionValueTable!$A:$A,1,0)),"컨디션밸류없음",
  ""),
IF(ISERROR(FIND(",",G379,FIND(",",G379)+1)),
  IF(OR(ISERROR(VLOOKUP(LEFT(G379,FIND(",",G379)-1),ConditionValueTable!$A:$A,1,0)),ISERROR(VLOOKUP(TRIM(MID(G379,FIND(",",G379)+1,999)),ConditionValueTable!$A:$A,1,0))),"컨디션밸류없음",
  ""),
IF(ISERROR(FIND(",",G379,FIND(",",G379,FIND(",",G379)+1)+1)),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+1,999)),ConditionValueTable!$A:$A,1,0))),"컨디션밸류없음",
  ""),
IF(ISERROR(FIND(",",G379,FIND(",",G379,FIND(",",G379,FIND(",",G379)+1)+1)+1)),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FIND(",",G379,FIND(",",G379,FIND(",",G379)+1)+1)-FIND(",",G379,FIND(",",G379)+1)-1)),ConditionValueTable!$A:$A,1,0)),ISERROR(VLOOKUP(TRIM(MID(G379,FIND(",",G379,FIND(",",G379,FIND(",",G379)+1)+1)+1,999)),ConditionValueTable!$A:$A,1,0))),"컨디션밸류없음",
  ""),
)))))</f>
        <v/>
      </c>
      <c r="I379" s="1">
        <v>-1</v>
      </c>
      <c r="J379" s="1">
        <f t="shared" si="200"/>
        <v>1.62</v>
      </c>
      <c r="O379" s="7" t="str">
        <f t="shared" ca="1" si="202"/>
        <v/>
      </c>
      <c r="S379" s="7" t="str">
        <f t="shared" ca="1" si="174"/>
        <v/>
      </c>
    </row>
    <row r="380" spans="1:19" x14ac:dyDescent="0.3">
      <c r="A380" s="1" t="str">
        <f t="shared" si="201"/>
        <v>LP_ImmortalWill_09</v>
      </c>
      <c r="B380" s="1" t="s">
        <v>315</v>
      </c>
      <c r="C380" s="1" t="str">
        <f>IF(ISERROR(VLOOKUP(B380,AffectorValueTable!$A:$A,1,0)),"어펙터밸류없음","")</f>
        <v/>
      </c>
      <c r="D380" s="1">
        <v>9</v>
      </c>
      <c r="E380" s="1" t="str">
        <f>VLOOKUP($B380,AffectorValueTable!$1:$1048576,MATCH(AffectorValueTable!$B$1,AffectorValueTable!$1:$1,0),0)</f>
        <v>ImmortalWill</v>
      </c>
      <c r="H380" s="1" t="str">
        <f>IF(ISBLANK(G380),"",
IF(ISERROR(FIND(",",G380)),
  IF(ISERROR(VLOOKUP(G380,ConditionValueTable!$A:$A,1,0)),"컨디션밸류없음",
  ""),
IF(ISERROR(FIND(",",G380,FIND(",",G380)+1)),
  IF(OR(ISERROR(VLOOKUP(LEFT(G380,FIND(",",G380)-1),ConditionValueTable!$A:$A,1,0)),ISERROR(VLOOKUP(TRIM(MID(G380,FIND(",",G380)+1,999)),ConditionValueTable!$A:$A,1,0))),"컨디션밸류없음",
  ""),
IF(ISERROR(FIND(",",G380,FIND(",",G380,FIND(",",G380)+1)+1)),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+1,999)),ConditionValueTable!$A:$A,1,0))),"컨디션밸류없음",
  ""),
IF(ISERROR(FIND(",",G380,FIND(",",G380,FIND(",",G380,FIND(",",G380)+1)+1)+1)),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FIND(",",G380,FIND(",",G380,FIND(",",G380)+1)+1)-FIND(",",G380,FIND(",",G380)+1)-1)),ConditionValueTable!$A:$A,1,0)),ISERROR(VLOOKUP(TRIM(MID(G380,FIND(",",G380,FIND(",",G380,FIND(",",G380)+1)+1)+1,999)),ConditionValueTable!$A:$A,1,0))),"컨디션밸류없음",
  ""),
)))))</f>
        <v/>
      </c>
      <c r="I380" s="1">
        <v>-1</v>
      </c>
      <c r="J380" s="1">
        <f t="shared" si="200"/>
        <v>1.89</v>
      </c>
      <c r="O380" s="7" t="str">
        <f t="shared" ca="1" si="202"/>
        <v/>
      </c>
      <c r="S380" s="7" t="str">
        <f t="shared" ca="1" si="174"/>
        <v/>
      </c>
    </row>
    <row r="381" spans="1:19" x14ac:dyDescent="0.3">
      <c r="A381" s="1" t="str">
        <f t="shared" ref="A381:A400" si="203">B381&amp;"_"&amp;TEXT(D381,"00")</f>
        <v>LP_ImmortalWillBetter_01</v>
      </c>
      <c r="B381" s="1" t="s">
        <v>316</v>
      </c>
      <c r="C381" s="1" t="str">
        <f>IF(ISERROR(VLOOKUP(B381,AffectorValueTable!$A:$A,1,0)),"어펙터밸류없음","")</f>
        <v/>
      </c>
      <c r="D381" s="1">
        <v>1</v>
      </c>
      <c r="E381" s="1" t="str">
        <f>VLOOKUP($B381,AffectorValueTable!$1:$1048576,MATCH(AffectorValueTable!$B$1,AffectorValueTable!$1:$1,0),0)</f>
        <v>ImmortalWill</v>
      </c>
      <c r="H381" s="1" t="str">
        <f>IF(ISBLANK(G381),"",
IF(ISERROR(FIND(",",G381)),
  IF(ISERROR(VLOOKUP(G381,ConditionValueTable!$A:$A,1,0)),"컨디션밸류없음",
  ""),
IF(ISERROR(FIND(",",G381,FIND(",",G381)+1)),
  IF(OR(ISERROR(VLOOKUP(LEFT(G381,FIND(",",G381)-1),ConditionValueTable!$A:$A,1,0)),ISERROR(VLOOKUP(TRIM(MID(G381,FIND(",",G381)+1,999)),ConditionValueTable!$A:$A,1,0))),"컨디션밸류없음",
  ""),
IF(ISERROR(FIND(",",G381,FIND(",",G381,FIND(",",G381)+1)+1)),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+1,999)),ConditionValueTable!$A:$A,1,0))),"컨디션밸류없음",
  ""),
IF(ISERROR(FIND(",",G381,FIND(",",G381,FIND(",",G381,FIND(",",G381)+1)+1)+1)),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FIND(",",G381,FIND(",",G381,FIND(",",G381)+1)+1)-FIND(",",G381,FIND(",",G381)+1)-1)),ConditionValueTable!$A:$A,1,0)),ISERROR(VLOOKUP(TRIM(MID(G381,FIND(",",G381,FIND(",",G381,FIND(",",G381)+1)+1)+1,999)),ConditionValueTable!$A:$A,1,0))),"컨디션밸류없음",
  ""),
)))))</f>
        <v/>
      </c>
      <c r="I381" s="1">
        <v>-1</v>
      </c>
      <c r="J381" s="1">
        <f t="shared" si="200"/>
        <v>0.25</v>
      </c>
      <c r="O381" s="7" t="str">
        <f t="shared" ref="O381:O400" ca="1" si="204">IF(NOT(ISBLANK(N381)),N381,
IF(ISBLANK(M381),"",
VLOOKUP(M381,OFFSET(INDIRECT("$A:$B"),0,MATCH(M$1&amp;"_Verify",INDIRECT("$1:$1"),0)-1),2,0)
))</f>
        <v/>
      </c>
      <c r="S381" s="7" t="str">
        <f t="shared" ca="1" si="174"/>
        <v/>
      </c>
    </row>
    <row r="382" spans="1:19" x14ac:dyDescent="0.3">
      <c r="A382" s="1" t="str">
        <f t="shared" si="203"/>
        <v>LP_ImmortalWillBetter_02</v>
      </c>
      <c r="B382" s="1" t="s">
        <v>316</v>
      </c>
      <c r="C382" s="1" t="str">
        <f>IF(ISERROR(VLOOKUP(B382,AffectorValueTable!$A:$A,1,0)),"어펙터밸류없음","")</f>
        <v/>
      </c>
      <c r="D382" s="1">
        <v>2</v>
      </c>
      <c r="E382" s="1" t="str">
        <f>VLOOKUP($B382,AffectorValueTable!$1:$1048576,MATCH(AffectorValueTable!$B$1,AffectorValueTable!$1:$1,0),0)</f>
        <v>ImmortalWill</v>
      </c>
      <c r="H382" s="1" t="str">
        <f>IF(ISBLANK(G382),"",
IF(ISERROR(FIND(",",G382)),
  IF(ISERROR(VLOOKUP(G382,ConditionValueTable!$A:$A,1,0)),"컨디션밸류없음",
  ""),
IF(ISERROR(FIND(",",G382,FIND(",",G382)+1)),
  IF(OR(ISERROR(VLOOKUP(LEFT(G382,FIND(",",G382)-1),ConditionValueTable!$A:$A,1,0)),ISERROR(VLOOKUP(TRIM(MID(G382,FIND(",",G382)+1,999)),ConditionValueTable!$A:$A,1,0))),"컨디션밸류없음",
  ""),
IF(ISERROR(FIND(",",G382,FIND(",",G382,FIND(",",G382)+1)+1)),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+1,999)),ConditionValueTable!$A:$A,1,0))),"컨디션밸류없음",
  ""),
IF(ISERROR(FIND(",",G382,FIND(",",G382,FIND(",",G382,FIND(",",G382)+1)+1)+1)),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FIND(",",G382,FIND(",",G382,FIND(",",G382)+1)+1)-FIND(",",G382,FIND(",",G382)+1)-1)),ConditionValueTable!$A:$A,1,0)),ISERROR(VLOOKUP(TRIM(MID(G382,FIND(",",G382,FIND(",",G382,FIND(",",G382)+1)+1)+1,999)),ConditionValueTable!$A:$A,1,0))),"컨디션밸류없음",
  ""),
)))))</f>
        <v/>
      </c>
      <c r="I382" s="1">
        <v>-1</v>
      </c>
      <c r="J382" s="1">
        <f t="shared" si="200"/>
        <v>0.52500000000000002</v>
      </c>
      <c r="O382" s="7" t="str">
        <f t="shared" ca="1" si="204"/>
        <v/>
      </c>
      <c r="S382" s="7" t="str">
        <f t="shared" ca="1" si="174"/>
        <v/>
      </c>
    </row>
    <row r="383" spans="1:19" x14ac:dyDescent="0.3">
      <c r="A383" s="1" t="str">
        <f t="shared" ref="A383:A385" si="205">B383&amp;"_"&amp;TEXT(D383,"00")</f>
        <v>LP_ImmortalWillBetter_03</v>
      </c>
      <c r="B383" s="1" t="s">
        <v>316</v>
      </c>
      <c r="C383" s="1" t="str">
        <f>IF(ISERROR(VLOOKUP(B383,AffectorValueTable!$A:$A,1,0)),"어펙터밸류없음","")</f>
        <v/>
      </c>
      <c r="D383" s="1">
        <v>3</v>
      </c>
      <c r="E383" s="1" t="str">
        <f>VLOOKUP($B383,AffectorValueTable!$1:$1048576,MATCH(AffectorValueTable!$B$1,AffectorValueTable!$1:$1,0),0)</f>
        <v>ImmortalWill</v>
      </c>
      <c r="H383" s="1" t="str">
        <f>IF(ISBLANK(G383),"",
IF(ISERROR(FIND(",",G383)),
  IF(ISERROR(VLOOKUP(G383,ConditionValueTable!$A:$A,1,0)),"컨디션밸류없음",
  ""),
IF(ISERROR(FIND(",",G383,FIND(",",G383)+1)),
  IF(OR(ISERROR(VLOOKUP(LEFT(G383,FIND(",",G383)-1),ConditionValueTable!$A:$A,1,0)),ISERROR(VLOOKUP(TRIM(MID(G383,FIND(",",G383)+1,999)),ConditionValueTable!$A:$A,1,0))),"컨디션밸류없음",
  ""),
IF(ISERROR(FIND(",",G383,FIND(",",G383,FIND(",",G383)+1)+1)),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+1,999)),ConditionValueTable!$A:$A,1,0))),"컨디션밸류없음",
  ""),
IF(ISERROR(FIND(",",G383,FIND(",",G383,FIND(",",G383,FIND(",",G383)+1)+1)+1)),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FIND(",",G383,FIND(",",G383,FIND(",",G383)+1)+1)-FIND(",",G383,FIND(",",G383)+1)-1)),ConditionValueTable!$A:$A,1,0)),ISERROR(VLOOKUP(TRIM(MID(G383,FIND(",",G383,FIND(",",G383,FIND(",",G383)+1)+1)+1,999)),ConditionValueTable!$A:$A,1,0))),"컨디션밸류없음",
  ""),
)))))</f>
        <v/>
      </c>
      <c r="I383" s="1">
        <v>-1</v>
      </c>
      <c r="J383" s="1">
        <f t="shared" si="200"/>
        <v>0.82500000000000007</v>
      </c>
      <c r="O383" s="7" t="str">
        <f t="shared" ref="O383:O385" ca="1" si="206">IF(NOT(ISBLANK(N383)),N383,
IF(ISBLANK(M383),"",
VLOOKUP(M383,OFFSET(INDIRECT("$A:$B"),0,MATCH(M$1&amp;"_Verify",INDIRECT("$1:$1"),0)-1),2,0)
))</f>
        <v/>
      </c>
      <c r="S383" s="7" t="str">
        <f t="shared" ca="1" si="174"/>
        <v/>
      </c>
    </row>
    <row r="384" spans="1:19" x14ac:dyDescent="0.3">
      <c r="A384" s="1" t="str">
        <f t="shared" si="205"/>
        <v>LP_ImmortalWillBetter_04</v>
      </c>
      <c r="B384" s="1" t="s">
        <v>316</v>
      </c>
      <c r="C384" s="1" t="str">
        <f>IF(ISERROR(VLOOKUP(B384,AffectorValueTable!$A:$A,1,0)),"어펙터밸류없음","")</f>
        <v/>
      </c>
      <c r="D384" s="1">
        <v>4</v>
      </c>
      <c r="E384" s="1" t="str">
        <f>VLOOKUP($B384,AffectorValueTable!$1:$1048576,MATCH(AffectorValueTable!$B$1,AffectorValueTable!$1:$1,0),0)</f>
        <v>ImmortalWill</v>
      </c>
      <c r="H384" s="1" t="str">
        <f>IF(ISBLANK(G384),"",
IF(ISERROR(FIND(",",G384)),
  IF(ISERROR(VLOOKUP(G384,ConditionValueTable!$A:$A,1,0)),"컨디션밸류없음",
  ""),
IF(ISERROR(FIND(",",G384,FIND(",",G384)+1)),
  IF(OR(ISERROR(VLOOKUP(LEFT(G384,FIND(",",G384)-1),ConditionValueTable!$A:$A,1,0)),ISERROR(VLOOKUP(TRIM(MID(G384,FIND(",",G384)+1,999)),ConditionValueTable!$A:$A,1,0))),"컨디션밸류없음",
  ""),
IF(ISERROR(FIND(",",G384,FIND(",",G384,FIND(",",G384)+1)+1)),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+1,999)),ConditionValueTable!$A:$A,1,0))),"컨디션밸류없음",
  ""),
IF(ISERROR(FIND(",",G384,FIND(",",G384,FIND(",",G384,FIND(",",G384)+1)+1)+1)),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FIND(",",G384,FIND(",",G384,FIND(",",G384)+1)+1)-FIND(",",G384,FIND(",",G384)+1)-1)),ConditionValueTable!$A:$A,1,0)),ISERROR(VLOOKUP(TRIM(MID(G384,FIND(",",G384,FIND(",",G384,FIND(",",G384)+1)+1)+1,999)),ConditionValueTable!$A:$A,1,0))),"컨디션밸류없음",
  ""),
)))))</f>
        <v/>
      </c>
      <c r="I384" s="1">
        <v>-1</v>
      </c>
      <c r="J384" s="1">
        <f t="shared" si="200"/>
        <v>1.1499999999999999</v>
      </c>
      <c r="O384" s="7" t="str">
        <f t="shared" ca="1" si="206"/>
        <v/>
      </c>
      <c r="S384" s="7" t="str">
        <f t="shared" ca="1" si="174"/>
        <v/>
      </c>
    </row>
    <row r="385" spans="1:21" x14ac:dyDescent="0.3">
      <c r="A385" s="1" t="str">
        <f t="shared" si="205"/>
        <v>LP_ImmortalWillBetter_05</v>
      </c>
      <c r="B385" s="1" t="s">
        <v>316</v>
      </c>
      <c r="C385" s="1" t="str">
        <f>IF(ISERROR(VLOOKUP(B385,AffectorValueTable!$A:$A,1,0)),"어펙터밸류없음","")</f>
        <v/>
      </c>
      <c r="D385" s="1">
        <v>5</v>
      </c>
      <c r="E385" s="1" t="str">
        <f>VLOOKUP($B385,AffectorValueTable!$1:$1048576,MATCH(AffectorValueTable!$B$1,AffectorValueTable!$1:$1,0),0)</f>
        <v>ImmortalWill</v>
      </c>
      <c r="H385" s="1" t="str">
        <f>IF(ISBLANK(G385),"",
IF(ISERROR(FIND(",",G385)),
  IF(ISERROR(VLOOKUP(G385,ConditionValueTable!$A:$A,1,0)),"컨디션밸류없음",
  ""),
IF(ISERROR(FIND(",",G385,FIND(",",G385)+1)),
  IF(OR(ISERROR(VLOOKUP(LEFT(G385,FIND(",",G385)-1),ConditionValueTable!$A:$A,1,0)),ISERROR(VLOOKUP(TRIM(MID(G385,FIND(",",G385)+1,999)),ConditionValueTable!$A:$A,1,0))),"컨디션밸류없음",
  ""),
IF(ISERROR(FIND(",",G385,FIND(",",G385,FIND(",",G385)+1)+1)),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+1,999)),ConditionValueTable!$A:$A,1,0))),"컨디션밸류없음",
  ""),
IF(ISERROR(FIND(",",G385,FIND(",",G385,FIND(",",G385,FIND(",",G385)+1)+1)+1)),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FIND(",",G385,FIND(",",G385,FIND(",",G385)+1)+1)-FIND(",",G385,FIND(",",G385)+1)-1)),ConditionValueTable!$A:$A,1,0)),ISERROR(VLOOKUP(TRIM(MID(G385,FIND(",",G385,FIND(",",G385,FIND(",",G385)+1)+1)+1,999)),ConditionValueTable!$A:$A,1,0))),"컨디션밸류없음",
  ""),
)))))</f>
        <v/>
      </c>
      <c r="I385" s="1">
        <v>-1</v>
      </c>
      <c r="J385" s="1">
        <f t="shared" si="200"/>
        <v>1.5</v>
      </c>
      <c r="O385" s="7" t="str">
        <f t="shared" ca="1" si="206"/>
        <v/>
      </c>
      <c r="S385" s="7" t="str">
        <f t="shared" ca="1" si="174"/>
        <v/>
      </c>
    </row>
    <row r="386" spans="1:21" x14ac:dyDescent="0.3">
      <c r="A386" s="1" t="str">
        <f t="shared" si="203"/>
        <v>LP_HealAreaOnEncounter_01</v>
      </c>
      <c r="B386" s="1" t="s">
        <v>367</v>
      </c>
      <c r="C386" s="1" t="str">
        <f>IF(ISERROR(VLOOKUP(B386,AffectorValueTable!$A:$A,1,0)),"어펙터밸류없음","")</f>
        <v/>
      </c>
      <c r="D386" s="1">
        <v>1</v>
      </c>
      <c r="E386" s="1" t="str">
        <f>VLOOKUP($B386,AffectorValueTable!$1:$1048576,MATCH(AffectorValueTable!$B$1,AffectorValueTable!$1:$1,0),0)</f>
        <v>CallAffectorValue</v>
      </c>
      <c r="H386" s="1" t="str">
        <f>IF(ISBLANK(G386),"",
IF(ISERROR(FIND(",",G386)),
  IF(ISERROR(VLOOKUP(G386,ConditionValueTable!$A:$A,1,0)),"컨디션밸류없음",
  ""),
IF(ISERROR(FIND(",",G386,FIND(",",G386)+1)),
  IF(OR(ISERROR(VLOOKUP(LEFT(G386,FIND(",",G386)-1),ConditionValueTable!$A:$A,1,0)),ISERROR(VLOOKUP(TRIM(MID(G386,FIND(",",G386)+1,999)),ConditionValueTable!$A:$A,1,0))),"컨디션밸류없음",
  ""),
IF(ISERROR(FIND(",",G386,FIND(",",G386,FIND(",",G386)+1)+1)),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+1,999)),ConditionValueTable!$A:$A,1,0))),"컨디션밸류없음",
  ""),
IF(ISERROR(FIND(",",G386,FIND(",",G386,FIND(",",G386,FIND(",",G386)+1)+1)+1)),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FIND(",",G386,FIND(",",G386,FIND(",",G386)+1)+1)-FIND(",",G386,FIND(",",G386)+1)-1)),ConditionValueTable!$A:$A,1,0)),ISERROR(VLOOKUP(TRIM(MID(G386,FIND(",",G386,FIND(",",G386,FIND(",",G386)+1)+1)+1,999)),ConditionValueTable!$A:$A,1,0))),"컨디션밸류없음",
  ""),
)))))</f>
        <v/>
      </c>
      <c r="I386" s="1">
        <v>-1</v>
      </c>
      <c r="O386" s="7" t="str">
        <f t="shared" ca="1" si="204"/>
        <v/>
      </c>
      <c r="Q386" s="1" t="s">
        <v>370</v>
      </c>
      <c r="S386" s="7">
        <f t="shared" ca="1" si="174"/>
        <v>1</v>
      </c>
      <c r="U386" s="1" t="s">
        <v>368</v>
      </c>
    </row>
    <row r="387" spans="1:21" x14ac:dyDescent="0.3">
      <c r="A387" s="1" t="str">
        <f t="shared" si="203"/>
        <v>LP_HealAreaOnEncounter_02</v>
      </c>
      <c r="B387" s="1" t="s">
        <v>367</v>
      </c>
      <c r="C387" s="1" t="str">
        <f>IF(ISERROR(VLOOKUP(B387,AffectorValueTable!$A:$A,1,0)),"어펙터밸류없음","")</f>
        <v/>
      </c>
      <c r="D387" s="1">
        <v>2</v>
      </c>
      <c r="E387" s="1" t="str">
        <f>VLOOKUP($B387,AffectorValueTable!$1:$1048576,MATCH(AffectorValueTable!$B$1,AffectorValueTable!$1:$1,0),0)</f>
        <v>CallAffectorValue</v>
      </c>
      <c r="H387" s="1" t="str">
        <f>IF(ISBLANK(G387),"",
IF(ISERROR(FIND(",",G387)),
  IF(ISERROR(VLOOKUP(G387,ConditionValueTable!$A:$A,1,0)),"컨디션밸류없음",
  ""),
IF(ISERROR(FIND(",",G387,FIND(",",G387)+1)),
  IF(OR(ISERROR(VLOOKUP(LEFT(G387,FIND(",",G387)-1),ConditionValueTable!$A:$A,1,0)),ISERROR(VLOOKUP(TRIM(MID(G387,FIND(",",G387)+1,999)),ConditionValueTable!$A:$A,1,0))),"컨디션밸류없음",
  ""),
IF(ISERROR(FIND(",",G387,FIND(",",G387,FIND(",",G387)+1)+1)),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+1,999)),ConditionValueTable!$A:$A,1,0))),"컨디션밸류없음",
  ""),
IF(ISERROR(FIND(",",G387,FIND(",",G387,FIND(",",G387,FIND(",",G387)+1)+1)+1)),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FIND(",",G387,FIND(",",G387,FIND(",",G387)+1)+1)-FIND(",",G387,FIND(",",G387)+1)-1)),ConditionValueTable!$A:$A,1,0)),ISERROR(VLOOKUP(TRIM(MID(G387,FIND(",",G387,FIND(",",G387,FIND(",",G387)+1)+1)+1,999)),ConditionValueTable!$A:$A,1,0))),"컨디션밸류없음",
  ""),
)))))</f>
        <v/>
      </c>
      <c r="I387" s="1">
        <v>-1</v>
      </c>
      <c r="O387" s="7" t="str">
        <f t="shared" ca="1" si="204"/>
        <v/>
      </c>
      <c r="Q387" s="1" t="s">
        <v>370</v>
      </c>
      <c r="S387" s="7">
        <f t="shared" ca="1" si="174"/>
        <v>1</v>
      </c>
      <c r="U387" s="1" t="s">
        <v>368</v>
      </c>
    </row>
    <row r="388" spans="1:21" x14ac:dyDescent="0.3">
      <c r="A388" s="1" t="str">
        <f t="shared" si="203"/>
        <v>LP_HealAreaOnEncounter_03</v>
      </c>
      <c r="B388" s="1" t="s">
        <v>367</v>
      </c>
      <c r="C388" s="1" t="str">
        <f>IF(ISERROR(VLOOKUP(B388,AffectorValueTable!$A:$A,1,0)),"어펙터밸류없음","")</f>
        <v/>
      </c>
      <c r="D388" s="1">
        <v>3</v>
      </c>
      <c r="E388" s="1" t="str">
        <f>VLOOKUP($B388,AffectorValueTable!$1:$1048576,MATCH(AffectorValueTable!$B$1,AffectorValueTable!$1:$1,0),0)</f>
        <v>CallAffectorValue</v>
      </c>
      <c r="H388" s="1" t="str">
        <f>IF(ISBLANK(G388),"",
IF(ISERROR(FIND(",",G388)),
  IF(ISERROR(VLOOKUP(G388,ConditionValueTable!$A:$A,1,0)),"컨디션밸류없음",
  ""),
IF(ISERROR(FIND(",",G388,FIND(",",G388)+1)),
  IF(OR(ISERROR(VLOOKUP(LEFT(G388,FIND(",",G388)-1),ConditionValueTable!$A:$A,1,0)),ISERROR(VLOOKUP(TRIM(MID(G388,FIND(",",G388)+1,999)),ConditionValueTable!$A:$A,1,0))),"컨디션밸류없음",
  ""),
IF(ISERROR(FIND(",",G388,FIND(",",G388,FIND(",",G388)+1)+1)),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+1,999)),ConditionValueTable!$A:$A,1,0))),"컨디션밸류없음",
  ""),
IF(ISERROR(FIND(",",G388,FIND(",",G388,FIND(",",G388,FIND(",",G388)+1)+1)+1)),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FIND(",",G388,FIND(",",G388,FIND(",",G388)+1)+1)-FIND(",",G388,FIND(",",G388)+1)-1)),ConditionValueTable!$A:$A,1,0)),ISERROR(VLOOKUP(TRIM(MID(G388,FIND(",",G388,FIND(",",G388,FIND(",",G388)+1)+1)+1,999)),ConditionValueTable!$A:$A,1,0))),"컨디션밸류없음",
  ""),
)))))</f>
        <v/>
      </c>
      <c r="I388" s="1">
        <v>-1</v>
      </c>
      <c r="O388" s="7" t="str">
        <f t="shared" ca="1" si="204"/>
        <v/>
      </c>
      <c r="Q388" s="1" t="s">
        <v>370</v>
      </c>
      <c r="S388" s="7">
        <f t="shared" ca="1" si="174"/>
        <v>1</v>
      </c>
      <c r="U388" s="1" t="s">
        <v>368</v>
      </c>
    </row>
    <row r="389" spans="1:21" x14ac:dyDescent="0.3">
      <c r="A389" s="1" t="str">
        <f t="shared" si="203"/>
        <v>LP_HealAreaOnEncounter_04</v>
      </c>
      <c r="B389" s="1" t="s">
        <v>367</v>
      </c>
      <c r="C389" s="1" t="str">
        <f>IF(ISERROR(VLOOKUP(B389,AffectorValueTable!$A:$A,1,0)),"어펙터밸류없음","")</f>
        <v/>
      </c>
      <c r="D389" s="1">
        <v>4</v>
      </c>
      <c r="E389" s="1" t="str">
        <f>VLOOKUP($B389,AffectorValueTable!$1:$1048576,MATCH(AffectorValueTable!$B$1,AffectorValueTable!$1:$1,0),0)</f>
        <v>CallAffectorValue</v>
      </c>
      <c r="H389" s="1" t="str">
        <f>IF(ISBLANK(G389),"",
IF(ISERROR(FIND(",",G389)),
  IF(ISERROR(VLOOKUP(G389,ConditionValueTable!$A:$A,1,0)),"컨디션밸류없음",
  ""),
IF(ISERROR(FIND(",",G389,FIND(",",G389)+1)),
  IF(OR(ISERROR(VLOOKUP(LEFT(G389,FIND(",",G389)-1),ConditionValueTable!$A:$A,1,0)),ISERROR(VLOOKUP(TRIM(MID(G389,FIND(",",G389)+1,999)),ConditionValueTable!$A:$A,1,0))),"컨디션밸류없음",
  ""),
IF(ISERROR(FIND(",",G389,FIND(",",G389,FIND(",",G389)+1)+1)),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+1,999)),ConditionValueTable!$A:$A,1,0))),"컨디션밸류없음",
  ""),
IF(ISERROR(FIND(",",G389,FIND(",",G389,FIND(",",G389,FIND(",",G389)+1)+1)+1)),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FIND(",",G389,FIND(",",G389,FIND(",",G389)+1)+1)-FIND(",",G389,FIND(",",G389)+1)-1)),ConditionValueTable!$A:$A,1,0)),ISERROR(VLOOKUP(TRIM(MID(G389,FIND(",",G389,FIND(",",G389,FIND(",",G389)+1)+1)+1,999)),ConditionValueTable!$A:$A,1,0))),"컨디션밸류없음",
  ""),
)))))</f>
        <v/>
      </c>
      <c r="I389" s="1">
        <v>-1</v>
      </c>
      <c r="O389" s="7" t="str">
        <f t="shared" ca="1" si="204"/>
        <v/>
      </c>
      <c r="Q389" s="1" t="s">
        <v>370</v>
      </c>
      <c r="S389" s="7">
        <f t="shared" ca="1" si="174"/>
        <v>1</v>
      </c>
      <c r="U389" s="1" t="s">
        <v>368</v>
      </c>
    </row>
    <row r="390" spans="1:21" x14ac:dyDescent="0.3">
      <c r="A390" s="1" t="str">
        <f t="shared" si="203"/>
        <v>LP_HealAreaOnEncounter_05</v>
      </c>
      <c r="B390" s="1" t="s">
        <v>367</v>
      </c>
      <c r="C390" s="1" t="str">
        <f>IF(ISERROR(VLOOKUP(B390,AffectorValueTable!$A:$A,1,0)),"어펙터밸류없음","")</f>
        <v/>
      </c>
      <c r="D390" s="1">
        <v>5</v>
      </c>
      <c r="E390" s="1" t="str">
        <f>VLOOKUP($B390,AffectorValueTable!$1:$1048576,MATCH(AffectorValueTable!$B$1,AffectorValueTable!$1:$1,0),0)</f>
        <v>CallAffectorValue</v>
      </c>
      <c r="H390" s="1" t="str">
        <f>IF(ISBLANK(G390),"",
IF(ISERROR(FIND(",",G390)),
  IF(ISERROR(VLOOKUP(G390,ConditionValueTable!$A:$A,1,0)),"컨디션밸류없음",
  ""),
IF(ISERROR(FIND(",",G390,FIND(",",G390)+1)),
  IF(OR(ISERROR(VLOOKUP(LEFT(G390,FIND(",",G390)-1),ConditionValueTable!$A:$A,1,0)),ISERROR(VLOOKUP(TRIM(MID(G390,FIND(",",G390)+1,999)),ConditionValueTable!$A:$A,1,0))),"컨디션밸류없음",
  ""),
IF(ISERROR(FIND(",",G390,FIND(",",G390,FIND(",",G390)+1)+1)),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+1,999)),ConditionValueTable!$A:$A,1,0))),"컨디션밸류없음",
  ""),
IF(ISERROR(FIND(",",G390,FIND(",",G390,FIND(",",G390,FIND(",",G390)+1)+1)+1)),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FIND(",",G390,FIND(",",G390,FIND(",",G390)+1)+1)-FIND(",",G390,FIND(",",G390)+1)-1)),ConditionValueTable!$A:$A,1,0)),ISERROR(VLOOKUP(TRIM(MID(G390,FIND(",",G390,FIND(",",G390,FIND(",",G390)+1)+1)+1,999)),ConditionValueTable!$A:$A,1,0))),"컨디션밸류없음",
  ""),
)))))</f>
        <v/>
      </c>
      <c r="I390" s="1">
        <v>-1</v>
      </c>
      <c r="O390" s="7" t="str">
        <f t="shared" ca="1" si="204"/>
        <v/>
      </c>
      <c r="Q390" s="1" t="s">
        <v>370</v>
      </c>
      <c r="S390" s="7">
        <f t="shared" ca="1" si="174"/>
        <v>1</v>
      </c>
      <c r="U390" s="1" t="s">
        <v>368</v>
      </c>
    </row>
    <row r="391" spans="1:21" x14ac:dyDescent="0.3">
      <c r="A391" s="1" t="str">
        <f t="shared" si="203"/>
        <v>LP_HealAreaOnEncounter_CreateHit_01</v>
      </c>
      <c r="B391" s="1" t="s">
        <v>368</v>
      </c>
      <c r="C391" s="1" t="str">
        <f>IF(ISERROR(VLOOKUP(B391,AffectorValueTable!$A:$A,1,0)),"어펙터밸류없음","")</f>
        <v/>
      </c>
      <c r="D391" s="1">
        <v>1</v>
      </c>
      <c r="E391" s="1" t="str">
        <f>VLOOKUP($B391,AffectorValueTable!$1:$1048576,MATCH(AffectorValueTable!$B$1,AffectorValueTable!$1:$1,0),0)</f>
        <v>CreateHitObject</v>
      </c>
      <c r="H391" s="1" t="str">
        <f>IF(ISBLANK(G391),"",
IF(ISERROR(FIND(",",G391)),
  IF(ISERROR(VLOOKUP(G391,ConditionValueTable!$A:$A,1,0)),"컨디션밸류없음",
  ""),
IF(ISERROR(FIND(",",G391,FIND(",",G391)+1)),
  IF(OR(ISERROR(VLOOKUP(LEFT(G391,FIND(",",G391)-1),ConditionValueTable!$A:$A,1,0)),ISERROR(VLOOKUP(TRIM(MID(G391,FIND(",",G391)+1,999)),ConditionValueTable!$A:$A,1,0))),"컨디션밸류없음",
  ""),
IF(ISERROR(FIND(",",G391,FIND(",",G391,FIND(",",G391)+1)+1)),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+1,999)),ConditionValueTable!$A:$A,1,0))),"컨디션밸류없음",
  ""),
IF(ISERROR(FIND(",",G391,FIND(",",G391,FIND(",",G391,FIND(",",G391)+1)+1)+1)),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FIND(",",G391,FIND(",",G391,FIND(",",G391)+1)+1)-FIND(",",G391,FIND(",",G391)+1)-1)),ConditionValueTable!$A:$A,1,0)),ISERROR(VLOOKUP(TRIM(MID(G391,FIND(",",G391,FIND(",",G391,FIND(",",G391)+1)+1)+1,999)),ConditionValueTable!$A:$A,1,0))),"컨디션밸류없음",
  ""),
)))))</f>
        <v/>
      </c>
      <c r="O391" s="7" t="str">
        <f t="shared" ca="1" si="204"/>
        <v/>
      </c>
      <c r="S391" s="7" t="str">
        <f t="shared" ca="1" si="174"/>
        <v/>
      </c>
      <c r="T391" s="1" t="s">
        <v>371</v>
      </c>
    </row>
    <row r="392" spans="1:21" x14ac:dyDescent="0.3">
      <c r="A392" s="1" t="str">
        <f t="shared" si="203"/>
        <v>LP_HealAreaOnEncounter_CreateHit_02</v>
      </c>
      <c r="B392" s="1" t="s">
        <v>368</v>
      </c>
      <c r="C392" s="1" t="str">
        <f>IF(ISERROR(VLOOKUP(B392,AffectorValueTable!$A:$A,1,0)),"어펙터밸류없음","")</f>
        <v/>
      </c>
      <c r="D392" s="1">
        <v>2</v>
      </c>
      <c r="E392" s="1" t="str">
        <f>VLOOKUP($B392,AffectorValueTable!$1:$1048576,MATCH(AffectorValueTable!$B$1,AffectorValueTable!$1:$1,0),0)</f>
        <v>CreateHitObject</v>
      </c>
      <c r="H392" s="1" t="str">
        <f>IF(ISBLANK(G392),"",
IF(ISERROR(FIND(",",G392)),
  IF(ISERROR(VLOOKUP(G392,ConditionValueTable!$A:$A,1,0)),"컨디션밸류없음",
  ""),
IF(ISERROR(FIND(",",G392,FIND(",",G392)+1)),
  IF(OR(ISERROR(VLOOKUP(LEFT(G392,FIND(",",G392)-1),ConditionValueTable!$A:$A,1,0)),ISERROR(VLOOKUP(TRIM(MID(G392,FIND(",",G392)+1,999)),ConditionValueTable!$A:$A,1,0))),"컨디션밸류없음",
  ""),
IF(ISERROR(FIND(",",G392,FIND(",",G392,FIND(",",G392)+1)+1)),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+1,999)),ConditionValueTable!$A:$A,1,0))),"컨디션밸류없음",
  ""),
IF(ISERROR(FIND(",",G392,FIND(",",G392,FIND(",",G392,FIND(",",G392)+1)+1)+1)),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FIND(",",G392,FIND(",",G392,FIND(",",G392)+1)+1)-FIND(",",G392,FIND(",",G392)+1)-1)),ConditionValueTable!$A:$A,1,0)),ISERROR(VLOOKUP(TRIM(MID(G392,FIND(",",G392,FIND(",",G392,FIND(",",G392)+1)+1)+1,999)),ConditionValueTable!$A:$A,1,0))),"컨디션밸류없음",
  ""),
)))))</f>
        <v/>
      </c>
      <c r="O392" s="7" t="str">
        <f t="shared" ca="1" si="204"/>
        <v/>
      </c>
      <c r="S392" s="7" t="str">
        <f t="shared" ca="1" si="174"/>
        <v/>
      </c>
      <c r="T392" s="1" t="s">
        <v>371</v>
      </c>
    </row>
    <row r="393" spans="1:21" x14ac:dyDescent="0.3">
      <c r="A393" s="1" t="str">
        <f t="shared" si="203"/>
        <v>LP_HealAreaOnEncounter_CreateHit_03</v>
      </c>
      <c r="B393" s="1" t="s">
        <v>368</v>
      </c>
      <c r="C393" s="1" t="str">
        <f>IF(ISERROR(VLOOKUP(B393,AffectorValueTable!$A:$A,1,0)),"어펙터밸류없음","")</f>
        <v/>
      </c>
      <c r="D393" s="1">
        <v>3</v>
      </c>
      <c r="E393" s="1" t="str">
        <f>VLOOKUP($B393,AffectorValueTable!$1:$1048576,MATCH(AffectorValueTable!$B$1,AffectorValueTable!$1:$1,0),0)</f>
        <v>CreateHitObject</v>
      </c>
      <c r="H393" s="1" t="str">
        <f>IF(ISBLANK(G393),"",
IF(ISERROR(FIND(",",G393)),
  IF(ISERROR(VLOOKUP(G393,ConditionValueTable!$A:$A,1,0)),"컨디션밸류없음",
  ""),
IF(ISERROR(FIND(",",G393,FIND(",",G393)+1)),
  IF(OR(ISERROR(VLOOKUP(LEFT(G393,FIND(",",G393)-1),ConditionValueTable!$A:$A,1,0)),ISERROR(VLOOKUP(TRIM(MID(G393,FIND(",",G393)+1,999)),ConditionValueTable!$A:$A,1,0))),"컨디션밸류없음",
  ""),
IF(ISERROR(FIND(",",G393,FIND(",",G393,FIND(",",G393)+1)+1)),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+1,999)),ConditionValueTable!$A:$A,1,0))),"컨디션밸류없음",
  ""),
IF(ISERROR(FIND(",",G393,FIND(",",G393,FIND(",",G393,FIND(",",G393)+1)+1)+1)),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FIND(",",G393,FIND(",",G393,FIND(",",G393)+1)+1)-FIND(",",G393,FIND(",",G393)+1)-1)),ConditionValueTable!$A:$A,1,0)),ISERROR(VLOOKUP(TRIM(MID(G393,FIND(",",G393,FIND(",",G393,FIND(",",G393)+1)+1)+1,999)),ConditionValueTable!$A:$A,1,0))),"컨디션밸류없음",
  ""),
)))))</f>
        <v/>
      </c>
      <c r="O393" s="7" t="str">
        <f t="shared" ca="1" si="204"/>
        <v/>
      </c>
      <c r="S393" s="7" t="str">
        <f t="shared" ca="1" si="174"/>
        <v/>
      </c>
      <c r="T393" s="1" t="s">
        <v>371</v>
      </c>
    </row>
    <row r="394" spans="1:21" x14ac:dyDescent="0.3">
      <c r="A394" s="1" t="str">
        <f t="shared" si="203"/>
        <v>LP_HealAreaOnEncounter_CreateHit_04</v>
      </c>
      <c r="B394" s="1" t="s">
        <v>368</v>
      </c>
      <c r="C394" s="1" t="str">
        <f>IF(ISERROR(VLOOKUP(B394,AffectorValueTable!$A:$A,1,0)),"어펙터밸류없음","")</f>
        <v/>
      </c>
      <c r="D394" s="1">
        <v>4</v>
      </c>
      <c r="E394" s="1" t="str">
        <f>VLOOKUP($B394,AffectorValueTable!$1:$1048576,MATCH(AffectorValueTable!$B$1,AffectorValueTable!$1:$1,0),0)</f>
        <v>CreateHitObject</v>
      </c>
      <c r="H394" s="1" t="str">
        <f>IF(ISBLANK(G394),"",
IF(ISERROR(FIND(",",G394)),
  IF(ISERROR(VLOOKUP(G394,ConditionValueTable!$A:$A,1,0)),"컨디션밸류없음",
  ""),
IF(ISERROR(FIND(",",G394,FIND(",",G394)+1)),
  IF(OR(ISERROR(VLOOKUP(LEFT(G394,FIND(",",G394)-1),ConditionValueTable!$A:$A,1,0)),ISERROR(VLOOKUP(TRIM(MID(G394,FIND(",",G394)+1,999)),ConditionValueTable!$A:$A,1,0))),"컨디션밸류없음",
  ""),
IF(ISERROR(FIND(",",G394,FIND(",",G394,FIND(",",G394)+1)+1)),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+1,999)),ConditionValueTable!$A:$A,1,0))),"컨디션밸류없음",
  ""),
IF(ISERROR(FIND(",",G394,FIND(",",G394,FIND(",",G394,FIND(",",G394)+1)+1)+1)),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FIND(",",G394,FIND(",",G394,FIND(",",G394)+1)+1)-FIND(",",G394,FIND(",",G394)+1)-1)),ConditionValueTable!$A:$A,1,0)),ISERROR(VLOOKUP(TRIM(MID(G394,FIND(",",G394,FIND(",",G394,FIND(",",G394)+1)+1)+1,999)),ConditionValueTable!$A:$A,1,0))),"컨디션밸류없음",
  ""),
)))))</f>
        <v/>
      </c>
      <c r="O394" s="7" t="str">
        <f t="shared" ca="1" si="204"/>
        <v/>
      </c>
      <c r="S394" s="7" t="str">
        <f t="shared" ca="1" si="174"/>
        <v/>
      </c>
      <c r="T394" s="1" t="s">
        <v>371</v>
      </c>
    </row>
    <row r="395" spans="1:21" x14ac:dyDescent="0.3">
      <c r="A395" s="1" t="str">
        <f t="shared" si="203"/>
        <v>LP_HealAreaOnEncounter_CreateHit_05</v>
      </c>
      <c r="B395" s="1" t="s">
        <v>368</v>
      </c>
      <c r="C395" s="1" t="str">
        <f>IF(ISERROR(VLOOKUP(B395,AffectorValueTable!$A:$A,1,0)),"어펙터밸류없음","")</f>
        <v/>
      </c>
      <c r="D395" s="1">
        <v>5</v>
      </c>
      <c r="E395" s="1" t="str">
        <f>VLOOKUP($B395,AffectorValueTable!$1:$1048576,MATCH(AffectorValueTable!$B$1,AffectorValueTable!$1:$1,0),0)</f>
        <v>CreateHitObject</v>
      </c>
      <c r="H395" s="1" t="str">
        <f>IF(ISBLANK(G395),"",
IF(ISERROR(FIND(",",G395)),
  IF(ISERROR(VLOOKUP(G395,ConditionValueTable!$A:$A,1,0)),"컨디션밸류없음",
  ""),
IF(ISERROR(FIND(",",G395,FIND(",",G395)+1)),
  IF(OR(ISERROR(VLOOKUP(LEFT(G395,FIND(",",G395)-1),ConditionValueTable!$A:$A,1,0)),ISERROR(VLOOKUP(TRIM(MID(G395,FIND(",",G395)+1,999)),ConditionValueTable!$A:$A,1,0))),"컨디션밸류없음",
  ""),
IF(ISERROR(FIND(",",G395,FIND(",",G395,FIND(",",G395)+1)+1)),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+1,999)),ConditionValueTable!$A:$A,1,0))),"컨디션밸류없음",
  ""),
IF(ISERROR(FIND(",",G395,FIND(",",G395,FIND(",",G395,FIND(",",G395)+1)+1)+1)),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FIND(",",G395,FIND(",",G395,FIND(",",G395)+1)+1)-FIND(",",G395,FIND(",",G395)+1)-1)),ConditionValueTable!$A:$A,1,0)),ISERROR(VLOOKUP(TRIM(MID(G395,FIND(",",G395,FIND(",",G395,FIND(",",G395)+1)+1)+1,999)),ConditionValueTable!$A:$A,1,0))),"컨디션밸류없음",
  ""),
)))))</f>
        <v/>
      </c>
      <c r="O395" s="7" t="str">
        <f t="shared" ca="1" si="204"/>
        <v/>
      </c>
      <c r="S395" s="7" t="str">
        <f t="shared" ca="1" si="174"/>
        <v/>
      </c>
      <c r="T395" s="1" t="s">
        <v>371</v>
      </c>
    </row>
    <row r="396" spans="1:21" x14ac:dyDescent="0.3">
      <c r="A396" s="1" t="str">
        <f t="shared" si="203"/>
        <v>LP_HealAreaOnEncounter_CH_Heal_01</v>
      </c>
      <c r="B396" s="1" t="s">
        <v>372</v>
      </c>
      <c r="C396" s="1" t="str">
        <f>IF(ISERROR(VLOOKUP(B396,AffectorValueTable!$A:$A,1,0)),"어펙터밸류없음","")</f>
        <v/>
      </c>
      <c r="D396" s="1">
        <v>1</v>
      </c>
      <c r="E396" s="1" t="str">
        <f>VLOOKUP($B396,AffectorValueTable!$1:$1048576,MATCH(AffectorValueTable!$B$1,AffectorValueTable!$1:$1,0),0)</f>
        <v>Heal</v>
      </c>
      <c r="H396" s="1" t="str">
        <f>IF(ISBLANK(G396),"",
IF(ISERROR(FIND(",",G396)),
  IF(ISERROR(VLOOKUP(G396,ConditionValueTable!$A:$A,1,0)),"컨디션밸류없음",
  ""),
IF(ISERROR(FIND(",",G396,FIND(",",G396)+1)),
  IF(OR(ISERROR(VLOOKUP(LEFT(G396,FIND(",",G396)-1),ConditionValueTable!$A:$A,1,0)),ISERROR(VLOOKUP(TRIM(MID(G396,FIND(",",G396)+1,999)),ConditionValueTable!$A:$A,1,0))),"컨디션밸류없음",
  ""),
IF(ISERROR(FIND(",",G396,FIND(",",G396,FIND(",",G396)+1)+1)),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+1,999)),ConditionValueTable!$A:$A,1,0))),"컨디션밸류없음",
  ""),
IF(ISERROR(FIND(",",G396,FIND(",",G396,FIND(",",G396,FIND(",",G396)+1)+1)+1)),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FIND(",",G396,FIND(",",G396,FIND(",",G396)+1)+1)-FIND(",",G396,FIND(",",G396)+1)-1)),ConditionValueTable!$A:$A,1,0)),ISERROR(VLOOKUP(TRIM(MID(G396,FIND(",",G396,FIND(",",G396,FIND(",",G396)+1)+1)+1,999)),ConditionValueTable!$A:$A,1,0))),"컨디션밸류없음",
  ""),
)))))</f>
        <v/>
      </c>
      <c r="K396" s="1">
        <v>4.2105263157894729E-2</v>
      </c>
      <c r="O396" s="7" t="str">
        <f t="shared" ca="1" si="204"/>
        <v/>
      </c>
      <c r="S396" s="7" t="str">
        <f t="shared" ref="S396:S400" ca="1" si="207">IF(NOT(ISBLANK(R396)),R396,
IF(ISBLANK(Q396),"",
VLOOKUP(Q396,OFFSET(INDIRECT("$A:$B"),0,MATCH(Q$1&amp;"_Verify",INDIRECT("$1:$1"),0)-1),2,0)
))</f>
        <v/>
      </c>
    </row>
    <row r="397" spans="1:21" x14ac:dyDescent="0.3">
      <c r="A397" s="1" t="str">
        <f t="shared" si="203"/>
        <v>LP_HealAreaOnEncounter_CH_Heal_02</v>
      </c>
      <c r="B397" s="1" t="s">
        <v>372</v>
      </c>
      <c r="C397" s="1" t="str">
        <f>IF(ISERROR(VLOOKUP(B397,AffectorValueTable!$A:$A,1,0)),"어펙터밸류없음","")</f>
        <v/>
      </c>
      <c r="D397" s="1">
        <v>2</v>
      </c>
      <c r="E397" s="1" t="str">
        <f>VLOOKUP($B397,AffectorValueTable!$1:$1048576,MATCH(AffectorValueTable!$B$1,AffectorValueTable!$1:$1,0),0)</f>
        <v>Heal</v>
      </c>
      <c r="H397" s="1" t="str">
        <f>IF(ISBLANK(G397),"",
IF(ISERROR(FIND(",",G397)),
  IF(ISERROR(VLOOKUP(G397,ConditionValueTable!$A:$A,1,0)),"컨디션밸류없음",
  ""),
IF(ISERROR(FIND(",",G397,FIND(",",G397)+1)),
  IF(OR(ISERROR(VLOOKUP(LEFT(G397,FIND(",",G397)-1),ConditionValueTable!$A:$A,1,0)),ISERROR(VLOOKUP(TRIM(MID(G397,FIND(",",G397)+1,999)),ConditionValueTable!$A:$A,1,0))),"컨디션밸류없음",
  ""),
IF(ISERROR(FIND(",",G397,FIND(",",G397,FIND(",",G397)+1)+1)),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+1,999)),ConditionValueTable!$A:$A,1,0))),"컨디션밸류없음",
  ""),
IF(ISERROR(FIND(",",G397,FIND(",",G397,FIND(",",G397,FIND(",",G397)+1)+1)+1)),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FIND(",",G397,FIND(",",G397,FIND(",",G397)+1)+1)-FIND(",",G397,FIND(",",G397)+1)-1)),ConditionValueTable!$A:$A,1,0)),ISERROR(VLOOKUP(TRIM(MID(G397,FIND(",",G397,FIND(",",G397,FIND(",",G397)+1)+1)+1,999)),ConditionValueTable!$A:$A,1,0))),"컨디션밸류없음",
  ""),
)))))</f>
        <v/>
      </c>
      <c r="K397" s="1">
        <v>7.2476272648835188E-2</v>
      </c>
      <c r="O397" s="7" t="str">
        <f t="shared" ca="1" si="204"/>
        <v/>
      </c>
      <c r="S397" s="7" t="str">
        <f t="shared" ca="1" si="207"/>
        <v/>
      </c>
    </row>
    <row r="398" spans="1:21" x14ac:dyDescent="0.3">
      <c r="A398" s="1" t="str">
        <f t="shared" si="203"/>
        <v>LP_HealAreaOnEncounter_CH_Heal_03</v>
      </c>
      <c r="B398" s="1" t="s">
        <v>372</v>
      </c>
      <c r="C398" s="1" t="str">
        <f>IF(ISERROR(VLOOKUP(B398,AffectorValueTable!$A:$A,1,0)),"어펙터밸류없음","")</f>
        <v/>
      </c>
      <c r="D398" s="1">
        <v>3</v>
      </c>
      <c r="E398" s="1" t="str">
        <f>VLOOKUP($B398,AffectorValueTable!$1:$1048576,MATCH(AffectorValueTable!$B$1,AffectorValueTable!$1:$1,0),0)</f>
        <v>Heal</v>
      </c>
      <c r="H398" s="1" t="str">
        <f>IF(ISBLANK(G398),"",
IF(ISERROR(FIND(",",G398)),
  IF(ISERROR(VLOOKUP(G398,ConditionValueTable!$A:$A,1,0)),"컨디션밸류없음",
  ""),
IF(ISERROR(FIND(",",G398,FIND(",",G398)+1)),
  IF(OR(ISERROR(VLOOKUP(LEFT(G398,FIND(",",G398)-1),ConditionValueTable!$A:$A,1,0)),ISERROR(VLOOKUP(TRIM(MID(G398,FIND(",",G398)+1,999)),ConditionValueTable!$A:$A,1,0))),"컨디션밸류없음",
  ""),
IF(ISERROR(FIND(",",G398,FIND(",",G398,FIND(",",G398)+1)+1)),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+1,999)),ConditionValueTable!$A:$A,1,0))),"컨디션밸류없음",
  ""),
IF(ISERROR(FIND(",",G398,FIND(",",G398,FIND(",",G398,FIND(",",G398)+1)+1)+1)),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FIND(",",G398,FIND(",",G398,FIND(",",G398)+1)+1)-FIND(",",G398,FIND(",",G398)+1)-1)),ConditionValueTable!$A:$A,1,0)),ISERROR(VLOOKUP(TRIM(MID(G398,FIND(",",G398,FIND(",",G398,FIND(",",G398)+1)+1)+1,999)),ConditionValueTable!$A:$A,1,0))),"컨디션밸류없음",
  ""),
)))))</f>
        <v/>
      </c>
      <c r="K398" s="1">
        <v>9.5169430425378523E-2</v>
      </c>
      <c r="O398" s="7" t="str">
        <f t="shared" ca="1" si="204"/>
        <v/>
      </c>
      <c r="S398" s="7" t="str">
        <f t="shared" ca="1" si="207"/>
        <v/>
      </c>
    </row>
    <row r="399" spans="1:21" x14ac:dyDescent="0.3">
      <c r="A399" s="1" t="str">
        <f t="shared" si="203"/>
        <v>LP_HealAreaOnEncounter_CH_Heal_04</v>
      </c>
      <c r="B399" s="1" t="s">
        <v>372</v>
      </c>
      <c r="C399" s="1" t="str">
        <f>IF(ISERROR(VLOOKUP(B399,AffectorValueTable!$A:$A,1,0)),"어펙터밸류없음","")</f>
        <v/>
      </c>
      <c r="D399" s="1">
        <v>4</v>
      </c>
      <c r="E399" s="1" t="str">
        <f>VLOOKUP($B399,AffectorValueTable!$1:$1048576,MATCH(AffectorValueTable!$B$1,AffectorValueTable!$1:$1,0),0)</f>
        <v>Heal</v>
      </c>
      <c r="H399" s="1" t="str">
        <f>IF(ISBLANK(G399),"",
IF(ISERROR(FIND(",",G399)),
  IF(ISERROR(VLOOKUP(G399,ConditionValueTable!$A:$A,1,0)),"컨디션밸류없음",
  ""),
IF(ISERROR(FIND(",",G399,FIND(",",G399)+1)),
  IF(OR(ISERROR(VLOOKUP(LEFT(G399,FIND(",",G399)-1),ConditionValueTable!$A:$A,1,0)),ISERROR(VLOOKUP(TRIM(MID(G399,FIND(",",G399)+1,999)),ConditionValueTable!$A:$A,1,0))),"컨디션밸류없음",
  ""),
IF(ISERROR(FIND(",",G399,FIND(",",G399,FIND(",",G399)+1)+1)),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+1,999)),ConditionValueTable!$A:$A,1,0))),"컨디션밸류없음",
  ""),
IF(ISERROR(FIND(",",G399,FIND(",",G399,FIND(",",G399,FIND(",",G399)+1)+1)+1)),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FIND(",",G399,FIND(",",G399,FIND(",",G399)+1)+1)-FIND(",",G399,FIND(",",G399)+1)-1)),ConditionValueTable!$A:$A,1,0)),ISERROR(VLOOKUP(TRIM(MID(G399,FIND(",",G399,FIND(",",G399,FIND(",",G399)+1)+1)+1,999)),ConditionValueTable!$A:$A,1,0))),"컨디션밸류없음",
  ""),
)))))</f>
        <v/>
      </c>
      <c r="K399" s="1">
        <v>0.11260709914320688</v>
      </c>
      <c r="O399" s="7" t="str">
        <f t="shared" ca="1" si="204"/>
        <v/>
      </c>
      <c r="S399" s="7" t="str">
        <f t="shared" ca="1" si="207"/>
        <v/>
      </c>
    </row>
    <row r="400" spans="1:21" x14ac:dyDescent="0.3">
      <c r="A400" s="1" t="str">
        <f t="shared" si="203"/>
        <v>LP_HealAreaOnEncounter_CH_Heal_05</v>
      </c>
      <c r="B400" s="1" t="s">
        <v>372</v>
      </c>
      <c r="C400" s="1" t="str">
        <f>IF(ISERROR(VLOOKUP(B400,AffectorValueTable!$A:$A,1,0)),"어펙터밸류없음","")</f>
        <v/>
      </c>
      <c r="D400" s="1">
        <v>5</v>
      </c>
      <c r="E400" s="1" t="str">
        <f>VLOOKUP($B400,AffectorValueTable!$1:$1048576,MATCH(AffectorValueTable!$B$1,AffectorValueTable!$1:$1,0),0)</f>
        <v>Heal</v>
      </c>
      <c r="H400" s="1" t="str">
        <f>IF(ISBLANK(G400),"",
IF(ISERROR(FIND(",",G400)),
  IF(ISERROR(VLOOKUP(G400,ConditionValueTable!$A:$A,1,0)),"컨디션밸류없음",
  ""),
IF(ISERROR(FIND(",",G400,FIND(",",G400)+1)),
  IF(OR(ISERROR(VLOOKUP(LEFT(G400,FIND(",",G400)-1),ConditionValueTable!$A:$A,1,0)),ISERROR(VLOOKUP(TRIM(MID(G400,FIND(",",G400)+1,999)),ConditionValueTable!$A:$A,1,0))),"컨디션밸류없음",
  ""),
IF(ISERROR(FIND(",",G400,FIND(",",G400,FIND(",",G400)+1)+1)),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+1,999)),ConditionValueTable!$A:$A,1,0))),"컨디션밸류없음",
  ""),
IF(ISERROR(FIND(",",G400,FIND(",",G400,FIND(",",G400,FIND(",",G400)+1)+1)+1)),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FIND(",",G400,FIND(",",G400,FIND(",",G400)+1)+1)-FIND(",",G400,FIND(",",G400)+1)-1)),ConditionValueTable!$A:$A,1,0)),ISERROR(VLOOKUP(TRIM(MID(G400,FIND(",",G400,FIND(",",G400,FIND(",",G400)+1)+1)+1,999)),ConditionValueTable!$A:$A,1,0))),"컨디션밸류없음",
  ""),
)))))</f>
        <v/>
      </c>
      <c r="K400" s="1">
        <v>0.12631578947368421</v>
      </c>
      <c r="O400" s="7" t="str">
        <f t="shared" ca="1" si="204"/>
        <v/>
      </c>
      <c r="S400" s="7" t="str">
        <f t="shared" ca="1" si="207"/>
        <v/>
      </c>
    </row>
    <row r="401" spans="1:23" x14ac:dyDescent="0.3">
      <c r="A401" s="1" t="str">
        <f t="shared" ref="A401:A418" si="208">B401&amp;"_"&amp;TEXT(D401,"00")</f>
        <v>LP_MoveSpeedUpOnAttacked_01</v>
      </c>
      <c r="B401" s="1" t="s">
        <v>317</v>
      </c>
      <c r="C401" s="1" t="str">
        <f>IF(ISERROR(VLOOKUP(B401,AffectorValueTable!$A:$A,1,0)),"어펙터밸류없음","")</f>
        <v/>
      </c>
      <c r="D401" s="1">
        <v>1</v>
      </c>
      <c r="E401" s="1" t="str">
        <f>VLOOKUP($B401,AffectorValueTable!$1:$1048576,MATCH(AffectorValueTable!$B$1,AffectorValueTable!$1:$1,0),0)</f>
        <v>CallAffectorValue</v>
      </c>
      <c r="H401" s="1" t="str">
        <f>IF(ISBLANK(G401),"",
IF(ISERROR(FIND(",",G401)),
  IF(ISERROR(VLOOKUP(G401,ConditionValueTable!$A:$A,1,0)),"컨디션밸류없음",
  ""),
IF(ISERROR(FIND(",",G401,FIND(",",G401)+1)),
  IF(OR(ISERROR(VLOOKUP(LEFT(G401,FIND(",",G401)-1),ConditionValueTable!$A:$A,1,0)),ISERROR(VLOOKUP(TRIM(MID(G401,FIND(",",G401)+1,999)),ConditionValueTable!$A:$A,1,0))),"컨디션밸류없음",
  ""),
IF(ISERROR(FIND(",",G401,FIND(",",G401,FIND(",",G401)+1)+1)),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+1,999)),ConditionValueTable!$A:$A,1,0))),"컨디션밸류없음",
  ""),
IF(ISERROR(FIND(",",G401,FIND(",",G401,FIND(",",G401,FIND(",",G401)+1)+1)+1)),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FIND(",",G401,FIND(",",G401,FIND(",",G401)+1)+1)-FIND(",",G401,FIND(",",G401)+1)-1)),ConditionValueTable!$A:$A,1,0)),ISERROR(VLOOKUP(TRIM(MID(G401,FIND(",",G401,FIND(",",G401,FIND(",",G401)+1)+1)+1,999)),ConditionValueTable!$A:$A,1,0))),"컨디션밸류없음",
  ""),
)))))</f>
        <v/>
      </c>
      <c r="I401" s="1">
        <v>-1</v>
      </c>
      <c r="O401" s="7" t="str">
        <f t="shared" ref="O401:O418" ca="1" si="209">IF(NOT(ISBLANK(N401)),N401,
IF(ISBLANK(M401),"",
VLOOKUP(M401,OFFSET(INDIRECT("$A:$B"),0,MATCH(M$1&amp;"_Verify",INDIRECT("$1:$1"),0)-1),2,0)
))</f>
        <v/>
      </c>
      <c r="Q401" s="1" t="s">
        <v>225</v>
      </c>
      <c r="S401" s="7">
        <f t="shared" ref="S401:S418" ca="1" si="210">IF(NOT(ISBLANK(R401)),R401,
IF(ISBLANK(Q401),"",
VLOOKUP(Q401,OFFSET(INDIRECT("$A:$B"),0,MATCH(Q$1&amp;"_Verify",INDIRECT("$1:$1"),0)-1),2,0)
))</f>
        <v>4</v>
      </c>
      <c r="U401" s="1" t="s">
        <v>319</v>
      </c>
    </row>
    <row r="402" spans="1:23" x14ac:dyDescent="0.3">
      <c r="A402" s="1" t="str">
        <f t="shared" si="208"/>
        <v>LP_MoveSpeedUpOnAttacked_02</v>
      </c>
      <c r="B402" s="1" t="s">
        <v>317</v>
      </c>
      <c r="C402" s="1" t="str">
        <f>IF(ISERROR(VLOOKUP(B402,AffectorValueTable!$A:$A,1,0)),"어펙터밸류없음","")</f>
        <v/>
      </c>
      <c r="D402" s="1">
        <v>2</v>
      </c>
      <c r="E402" s="1" t="str">
        <f>VLOOKUP($B402,AffectorValueTable!$1:$1048576,MATCH(AffectorValueTable!$B$1,AffectorValueTable!$1:$1,0),0)</f>
        <v>CallAffectorValue</v>
      </c>
      <c r="H402" s="1" t="str">
        <f>IF(ISBLANK(G402),"",
IF(ISERROR(FIND(",",G402)),
  IF(ISERROR(VLOOKUP(G402,ConditionValueTable!$A:$A,1,0)),"컨디션밸류없음",
  ""),
IF(ISERROR(FIND(",",G402,FIND(",",G402)+1)),
  IF(OR(ISERROR(VLOOKUP(LEFT(G402,FIND(",",G402)-1),ConditionValueTable!$A:$A,1,0)),ISERROR(VLOOKUP(TRIM(MID(G402,FIND(",",G402)+1,999)),ConditionValueTable!$A:$A,1,0))),"컨디션밸류없음",
  ""),
IF(ISERROR(FIND(",",G402,FIND(",",G402,FIND(",",G402)+1)+1)),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+1,999)),ConditionValueTable!$A:$A,1,0))),"컨디션밸류없음",
  ""),
IF(ISERROR(FIND(",",G402,FIND(",",G402,FIND(",",G402,FIND(",",G402)+1)+1)+1)),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FIND(",",G402,FIND(",",G402,FIND(",",G402)+1)+1)-FIND(",",G402,FIND(",",G402)+1)-1)),ConditionValueTable!$A:$A,1,0)),ISERROR(VLOOKUP(TRIM(MID(G402,FIND(",",G402,FIND(",",G402,FIND(",",G402)+1)+1)+1,999)),ConditionValueTable!$A:$A,1,0))),"컨디션밸류없음",
  ""),
)))))</f>
        <v/>
      </c>
      <c r="I402" s="1">
        <v>-1</v>
      </c>
      <c r="O402" s="7" t="str">
        <f t="shared" ca="1" si="209"/>
        <v/>
      </c>
      <c r="Q402" s="1" t="s">
        <v>225</v>
      </c>
      <c r="S402" s="7">
        <f t="shared" ca="1" si="210"/>
        <v>4</v>
      </c>
      <c r="U402" s="1" t="s">
        <v>319</v>
      </c>
    </row>
    <row r="403" spans="1:23" x14ac:dyDescent="0.3">
      <c r="A403" s="1" t="str">
        <f t="shared" si="208"/>
        <v>LP_MoveSpeedUpOnAttacked_03</v>
      </c>
      <c r="B403" s="1" t="s">
        <v>317</v>
      </c>
      <c r="C403" s="1" t="str">
        <f>IF(ISERROR(VLOOKUP(B403,AffectorValueTable!$A:$A,1,0)),"어펙터밸류없음","")</f>
        <v/>
      </c>
      <c r="D403" s="1">
        <v>3</v>
      </c>
      <c r="E403" s="1" t="str">
        <f>VLOOKUP($B403,AffectorValueTable!$1:$1048576,MATCH(AffectorValueTable!$B$1,AffectorValueTable!$1:$1,0),0)</f>
        <v>CallAffectorValue</v>
      </c>
      <c r="H403" s="1" t="str">
        <f>IF(ISBLANK(G403),"",
IF(ISERROR(FIND(",",G403)),
  IF(ISERROR(VLOOKUP(G403,ConditionValueTable!$A:$A,1,0)),"컨디션밸류없음",
  ""),
IF(ISERROR(FIND(",",G403,FIND(",",G403)+1)),
  IF(OR(ISERROR(VLOOKUP(LEFT(G403,FIND(",",G403)-1),ConditionValueTable!$A:$A,1,0)),ISERROR(VLOOKUP(TRIM(MID(G403,FIND(",",G403)+1,999)),ConditionValueTable!$A:$A,1,0))),"컨디션밸류없음",
  ""),
IF(ISERROR(FIND(",",G403,FIND(",",G403,FIND(",",G403)+1)+1)),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+1,999)),ConditionValueTable!$A:$A,1,0))),"컨디션밸류없음",
  ""),
IF(ISERROR(FIND(",",G403,FIND(",",G403,FIND(",",G403,FIND(",",G403)+1)+1)+1)),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FIND(",",G403,FIND(",",G403,FIND(",",G403)+1)+1)-FIND(",",G403,FIND(",",G403)+1)-1)),ConditionValueTable!$A:$A,1,0)),ISERROR(VLOOKUP(TRIM(MID(G403,FIND(",",G403,FIND(",",G403,FIND(",",G403)+1)+1)+1,999)),ConditionValueTable!$A:$A,1,0))),"컨디션밸류없음",
  ""),
)))))</f>
        <v/>
      </c>
      <c r="I403" s="1">
        <v>-1</v>
      </c>
      <c r="O403" s="7" t="str">
        <f t="shared" ca="1" si="209"/>
        <v/>
      </c>
      <c r="Q403" s="1" t="s">
        <v>225</v>
      </c>
      <c r="S403" s="7">
        <f t="shared" ca="1" si="210"/>
        <v>4</v>
      </c>
      <c r="U403" s="1" t="s">
        <v>319</v>
      </c>
    </row>
    <row r="404" spans="1:23" x14ac:dyDescent="0.3">
      <c r="A404" s="1" t="str">
        <f t="shared" ref="A404:A409" si="211">B404&amp;"_"&amp;TEXT(D404,"00")</f>
        <v>LP_MoveSpeedUpOnAttacked_Move_01</v>
      </c>
      <c r="B404" s="1" t="s">
        <v>318</v>
      </c>
      <c r="C404" s="1" t="str">
        <f>IF(ISERROR(VLOOKUP(B404,AffectorValueTable!$A:$A,1,0)),"어펙터밸류없음","")</f>
        <v/>
      </c>
      <c r="D404" s="1">
        <v>1</v>
      </c>
      <c r="E404" s="1" t="str">
        <f>VLOOKUP($B404,AffectorValueTable!$1:$1048576,MATCH(AffectorValueTable!$B$1,AffectorValueTable!$1:$1,0),0)</f>
        <v>ChangeActorStatus</v>
      </c>
      <c r="H404" s="1" t="str">
        <f>IF(ISBLANK(G404),"",
IF(ISERROR(FIND(",",G404)),
  IF(ISERROR(VLOOKUP(G404,ConditionValueTable!$A:$A,1,0)),"컨디션밸류없음",
  ""),
IF(ISERROR(FIND(",",G404,FIND(",",G404)+1)),
  IF(OR(ISERROR(VLOOKUP(LEFT(G404,FIND(",",G404)-1),ConditionValueTable!$A:$A,1,0)),ISERROR(VLOOKUP(TRIM(MID(G404,FIND(",",G404)+1,999)),ConditionValueTable!$A:$A,1,0))),"컨디션밸류없음",
  ""),
IF(ISERROR(FIND(",",G404,FIND(",",G404,FIND(",",G404)+1)+1)),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+1,999)),ConditionValueTable!$A:$A,1,0))),"컨디션밸류없음",
  ""),
IF(ISERROR(FIND(",",G404,FIND(",",G404,FIND(",",G404,FIND(",",G404)+1)+1)+1)),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FIND(",",G404,FIND(",",G404,FIND(",",G404)+1)+1)-FIND(",",G404,FIND(",",G404)+1)-1)),ConditionValueTable!$A:$A,1,0)),ISERROR(VLOOKUP(TRIM(MID(G404,FIND(",",G404,FIND(",",G404,FIND(",",G404)+1)+1)+1,999)),ConditionValueTable!$A:$A,1,0))),"컨디션밸류없음",
  ""),
)))))</f>
        <v/>
      </c>
      <c r="I404" s="1">
        <v>2</v>
      </c>
      <c r="J404" s="1">
        <v>1</v>
      </c>
      <c r="M404" s="1" t="s">
        <v>563</v>
      </c>
      <c r="O404" s="7">
        <f t="shared" ref="O404:O409" ca="1" si="212">IF(NOT(ISBLANK(N404)),N404,
IF(ISBLANK(M404),"",
VLOOKUP(M404,OFFSET(INDIRECT("$A:$B"),0,MATCH(M$1&amp;"_Verify",INDIRECT("$1:$1"),0)-1),2,0)
))</f>
        <v>5</v>
      </c>
      <c r="R404" s="1">
        <v>1</v>
      </c>
      <c r="S404" s="7">
        <f t="shared" ref="S404:S409" ca="1" si="213">IF(NOT(ISBLANK(R404)),R404,
IF(ISBLANK(Q404),"",
VLOOKUP(Q404,OFFSET(INDIRECT("$A:$B"),0,MATCH(Q$1&amp;"_Verify",INDIRECT("$1:$1"),0)-1),2,0)
))</f>
        <v>1</v>
      </c>
      <c r="W404" s="1" t="s">
        <v>363</v>
      </c>
    </row>
    <row r="405" spans="1:23" x14ac:dyDescent="0.3">
      <c r="A405" s="1" t="str">
        <f t="shared" si="211"/>
        <v>LP_MoveSpeedUpOnAttacked_Move_02</v>
      </c>
      <c r="B405" s="1" t="s">
        <v>318</v>
      </c>
      <c r="C405" s="1" t="str">
        <f>IF(ISERROR(VLOOKUP(B405,AffectorValueTable!$A:$A,1,0)),"어펙터밸류없음","")</f>
        <v/>
      </c>
      <c r="D405" s="1">
        <v>2</v>
      </c>
      <c r="E405" s="1" t="str">
        <f>VLOOKUP($B405,AffectorValueTable!$1:$1048576,MATCH(AffectorValueTable!$B$1,AffectorValueTable!$1:$1,0),0)</f>
        <v>ChangeActorStatus</v>
      </c>
      <c r="H405" s="1" t="str">
        <f>IF(ISBLANK(G405),"",
IF(ISERROR(FIND(",",G405)),
  IF(ISERROR(VLOOKUP(G405,ConditionValueTable!$A:$A,1,0)),"컨디션밸류없음",
  ""),
IF(ISERROR(FIND(",",G405,FIND(",",G405)+1)),
  IF(OR(ISERROR(VLOOKUP(LEFT(G405,FIND(",",G405)-1),ConditionValueTable!$A:$A,1,0)),ISERROR(VLOOKUP(TRIM(MID(G405,FIND(",",G405)+1,999)),ConditionValueTable!$A:$A,1,0))),"컨디션밸류없음",
  ""),
IF(ISERROR(FIND(",",G405,FIND(",",G405,FIND(",",G405)+1)+1)),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+1,999)),ConditionValueTable!$A:$A,1,0))),"컨디션밸류없음",
  ""),
IF(ISERROR(FIND(",",G405,FIND(",",G405,FIND(",",G405,FIND(",",G405)+1)+1)+1)),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FIND(",",G405,FIND(",",G405,FIND(",",G405)+1)+1)-FIND(",",G405,FIND(",",G405)+1)-1)),ConditionValueTable!$A:$A,1,0)),ISERROR(VLOOKUP(TRIM(MID(G405,FIND(",",G405,FIND(",",G405,FIND(",",G405)+1)+1)+1,999)),ConditionValueTable!$A:$A,1,0))),"컨디션밸류없음",
  ""),
)))))</f>
        <v/>
      </c>
      <c r="I405" s="1">
        <v>4.2</v>
      </c>
      <c r="J405" s="1">
        <v>1.4</v>
      </c>
      <c r="M405" s="1" t="s">
        <v>563</v>
      </c>
      <c r="O405" s="7">
        <f t="shared" ca="1" si="212"/>
        <v>5</v>
      </c>
      <c r="R405" s="1">
        <v>1</v>
      </c>
      <c r="S405" s="7">
        <f t="shared" ca="1" si="213"/>
        <v>1</v>
      </c>
      <c r="W405" s="1" t="s">
        <v>363</v>
      </c>
    </row>
    <row r="406" spans="1:23" x14ac:dyDescent="0.3">
      <c r="A406" s="1" t="str">
        <f t="shared" si="211"/>
        <v>LP_MoveSpeedUpOnAttacked_Move_03</v>
      </c>
      <c r="B406" s="1" t="s">
        <v>318</v>
      </c>
      <c r="C406" s="1" t="str">
        <f>IF(ISERROR(VLOOKUP(B406,AffectorValueTable!$A:$A,1,0)),"어펙터밸류없음","")</f>
        <v/>
      </c>
      <c r="D406" s="1">
        <v>3</v>
      </c>
      <c r="E406" s="1" t="str">
        <f>VLOOKUP($B406,AffectorValueTable!$1:$1048576,MATCH(AffectorValueTable!$B$1,AffectorValueTable!$1:$1,0),0)</f>
        <v>ChangeActorStatus</v>
      </c>
      <c r="H406" s="1" t="str">
        <f>IF(ISBLANK(G406),"",
IF(ISERROR(FIND(",",G406)),
  IF(ISERROR(VLOOKUP(G406,ConditionValueTable!$A:$A,1,0)),"컨디션밸류없음",
  ""),
IF(ISERROR(FIND(",",G406,FIND(",",G406)+1)),
  IF(OR(ISERROR(VLOOKUP(LEFT(G406,FIND(",",G406)-1),ConditionValueTable!$A:$A,1,0)),ISERROR(VLOOKUP(TRIM(MID(G406,FIND(",",G406)+1,999)),ConditionValueTable!$A:$A,1,0))),"컨디션밸류없음",
  ""),
IF(ISERROR(FIND(",",G406,FIND(",",G406,FIND(",",G406)+1)+1)),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+1,999)),ConditionValueTable!$A:$A,1,0))),"컨디션밸류없음",
  ""),
IF(ISERROR(FIND(",",G406,FIND(",",G406,FIND(",",G406,FIND(",",G406)+1)+1)+1)),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FIND(",",G406,FIND(",",G406,FIND(",",G406)+1)+1)-FIND(",",G406,FIND(",",G406)+1)-1)),ConditionValueTable!$A:$A,1,0)),ISERROR(VLOOKUP(TRIM(MID(G406,FIND(",",G406,FIND(",",G406,FIND(",",G406)+1)+1)+1,999)),ConditionValueTable!$A:$A,1,0))),"컨디션밸류없음",
  ""),
)))))</f>
        <v/>
      </c>
      <c r="I406" s="1">
        <v>6.6000000000000005</v>
      </c>
      <c r="J406" s="1">
        <v>1.75</v>
      </c>
      <c r="M406" s="1" t="s">
        <v>563</v>
      </c>
      <c r="O406" s="7">
        <f t="shared" ca="1" si="212"/>
        <v>5</v>
      </c>
      <c r="R406" s="1">
        <v>1</v>
      </c>
      <c r="S406" s="7">
        <f t="shared" ca="1" si="213"/>
        <v>1</v>
      </c>
      <c r="W406" s="1" t="s">
        <v>363</v>
      </c>
    </row>
    <row r="407" spans="1:23" x14ac:dyDescent="0.3">
      <c r="A407" s="1" t="str">
        <f t="shared" si="211"/>
        <v>LP_MoveSpeedUpOnKill_01</v>
      </c>
      <c r="B407" s="1" t="s">
        <v>521</v>
      </c>
      <c r="C407" s="1" t="str">
        <f>IF(ISERROR(VLOOKUP(B407,AffectorValueTable!$A:$A,1,0)),"어펙터밸류없음","")</f>
        <v/>
      </c>
      <c r="D407" s="1">
        <v>1</v>
      </c>
      <c r="E407" s="1" t="str">
        <f>VLOOKUP($B407,AffectorValueTable!$1:$1048576,MATCH(AffectorValueTable!$B$1,AffectorValueTable!$1:$1,0),0)</f>
        <v>CallAffectorValue</v>
      </c>
      <c r="H407" s="1" t="str">
        <f>IF(ISBLANK(G407),"",
IF(ISERROR(FIND(",",G407)),
  IF(ISERROR(VLOOKUP(G407,ConditionValueTable!$A:$A,1,0)),"컨디션밸류없음",
  ""),
IF(ISERROR(FIND(",",G407,FIND(",",G407)+1)),
  IF(OR(ISERROR(VLOOKUP(LEFT(G407,FIND(",",G407)-1),ConditionValueTable!$A:$A,1,0)),ISERROR(VLOOKUP(TRIM(MID(G407,FIND(",",G407)+1,999)),ConditionValueTable!$A:$A,1,0))),"컨디션밸류없음",
  ""),
IF(ISERROR(FIND(",",G407,FIND(",",G407,FIND(",",G407)+1)+1)),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+1,999)),ConditionValueTable!$A:$A,1,0))),"컨디션밸류없음",
  ""),
IF(ISERROR(FIND(",",G407,FIND(",",G407,FIND(",",G407,FIND(",",G407)+1)+1)+1)),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FIND(",",G407,FIND(",",G407,FIND(",",G407)+1)+1)-FIND(",",G407,FIND(",",G407)+1)-1)),ConditionValueTable!$A:$A,1,0)),ISERROR(VLOOKUP(TRIM(MID(G407,FIND(",",G407,FIND(",",G407,FIND(",",G407)+1)+1)+1,999)),ConditionValueTable!$A:$A,1,0))),"컨디션밸류없음",
  ""),
)))))</f>
        <v/>
      </c>
      <c r="I407" s="1">
        <v>-1</v>
      </c>
      <c r="O407" s="7" t="str">
        <f t="shared" ca="1" si="212"/>
        <v/>
      </c>
      <c r="Q407" s="1" t="s">
        <v>525</v>
      </c>
      <c r="S407" s="7">
        <f t="shared" ca="1" si="213"/>
        <v>6</v>
      </c>
      <c r="U407" s="1" t="s">
        <v>523</v>
      </c>
    </row>
    <row r="408" spans="1:23" x14ac:dyDescent="0.3">
      <c r="A408" s="1" t="str">
        <f t="shared" si="211"/>
        <v>LP_MoveSpeedUpOnKill_02</v>
      </c>
      <c r="B408" s="1" t="s">
        <v>521</v>
      </c>
      <c r="C408" s="1" t="str">
        <f>IF(ISERROR(VLOOKUP(B408,AffectorValueTable!$A:$A,1,0)),"어펙터밸류없음","")</f>
        <v/>
      </c>
      <c r="D408" s="1">
        <v>2</v>
      </c>
      <c r="E408" s="1" t="str">
        <f>VLOOKUP($B408,AffectorValueTable!$1:$1048576,MATCH(AffectorValueTable!$B$1,AffectorValueTable!$1:$1,0),0)</f>
        <v>CallAffectorValue</v>
      </c>
      <c r="H408" s="1" t="str">
        <f>IF(ISBLANK(G408),"",
IF(ISERROR(FIND(",",G408)),
  IF(ISERROR(VLOOKUP(G408,ConditionValueTable!$A:$A,1,0)),"컨디션밸류없음",
  ""),
IF(ISERROR(FIND(",",G408,FIND(",",G408)+1)),
  IF(OR(ISERROR(VLOOKUP(LEFT(G408,FIND(",",G408)-1),ConditionValueTable!$A:$A,1,0)),ISERROR(VLOOKUP(TRIM(MID(G408,FIND(",",G408)+1,999)),ConditionValueTable!$A:$A,1,0))),"컨디션밸류없음",
  ""),
IF(ISERROR(FIND(",",G408,FIND(",",G408,FIND(",",G408)+1)+1)),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+1,999)),ConditionValueTable!$A:$A,1,0))),"컨디션밸류없음",
  ""),
IF(ISERROR(FIND(",",G408,FIND(",",G408,FIND(",",G408,FIND(",",G408)+1)+1)+1)),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FIND(",",G408,FIND(",",G408,FIND(",",G408)+1)+1)-FIND(",",G408,FIND(",",G408)+1)-1)),ConditionValueTable!$A:$A,1,0)),ISERROR(VLOOKUP(TRIM(MID(G408,FIND(",",G408,FIND(",",G408,FIND(",",G408)+1)+1)+1,999)),ConditionValueTable!$A:$A,1,0))),"컨디션밸류없음",
  ""),
)))))</f>
        <v/>
      </c>
      <c r="I408" s="1">
        <v>-1</v>
      </c>
      <c r="O408" s="7" t="str">
        <f t="shared" ca="1" si="212"/>
        <v/>
      </c>
      <c r="Q408" s="1" t="s">
        <v>525</v>
      </c>
      <c r="S408" s="7">
        <f t="shared" ca="1" si="213"/>
        <v>6</v>
      </c>
      <c r="U408" s="1" t="s">
        <v>523</v>
      </c>
    </row>
    <row r="409" spans="1:23" x14ac:dyDescent="0.3">
      <c r="A409" s="1" t="str">
        <f t="shared" si="211"/>
        <v>LP_MoveSpeedUpOnKill_03</v>
      </c>
      <c r="B409" s="1" t="s">
        <v>521</v>
      </c>
      <c r="C409" s="1" t="str">
        <f>IF(ISERROR(VLOOKUP(B409,AffectorValueTable!$A:$A,1,0)),"어펙터밸류없음","")</f>
        <v/>
      </c>
      <c r="D409" s="1">
        <v>3</v>
      </c>
      <c r="E409" s="1" t="str">
        <f>VLOOKUP($B409,AffectorValueTable!$1:$1048576,MATCH(AffectorValueTable!$B$1,AffectorValueTable!$1:$1,0),0)</f>
        <v>CallAffectorValue</v>
      </c>
      <c r="H409" s="1" t="str">
        <f>IF(ISBLANK(G409),"",
IF(ISERROR(FIND(",",G409)),
  IF(ISERROR(VLOOKUP(G409,ConditionValueTable!$A:$A,1,0)),"컨디션밸류없음",
  ""),
IF(ISERROR(FIND(",",G409,FIND(",",G409)+1)),
  IF(OR(ISERROR(VLOOKUP(LEFT(G409,FIND(",",G409)-1),ConditionValueTable!$A:$A,1,0)),ISERROR(VLOOKUP(TRIM(MID(G409,FIND(",",G409)+1,999)),ConditionValueTable!$A:$A,1,0))),"컨디션밸류없음",
  ""),
IF(ISERROR(FIND(",",G409,FIND(",",G409,FIND(",",G409)+1)+1)),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+1,999)),ConditionValueTable!$A:$A,1,0))),"컨디션밸류없음",
  ""),
IF(ISERROR(FIND(",",G409,FIND(",",G409,FIND(",",G409,FIND(",",G409)+1)+1)+1)),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FIND(",",G409,FIND(",",G409,FIND(",",G409)+1)+1)-FIND(",",G409,FIND(",",G409)+1)-1)),ConditionValueTable!$A:$A,1,0)),ISERROR(VLOOKUP(TRIM(MID(G409,FIND(",",G409,FIND(",",G409,FIND(",",G409)+1)+1)+1,999)),ConditionValueTable!$A:$A,1,0))),"컨디션밸류없음",
  ""),
)))))</f>
        <v/>
      </c>
      <c r="I409" s="1">
        <v>-1</v>
      </c>
      <c r="O409" s="7" t="str">
        <f t="shared" ca="1" si="212"/>
        <v/>
      </c>
      <c r="Q409" s="1" t="s">
        <v>525</v>
      </c>
      <c r="S409" s="7">
        <f t="shared" ca="1" si="213"/>
        <v>6</v>
      </c>
      <c r="U409" s="1" t="s">
        <v>523</v>
      </c>
    </row>
    <row r="410" spans="1:23" x14ac:dyDescent="0.3">
      <c r="A410" s="1" t="str">
        <f t="shared" ref="A410:A412" si="214">B410&amp;"_"&amp;TEXT(D410,"00")</f>
        <v>LP_MoveSpeedUpOnKill_Move_01</v>
      </c>
      <c r="B410" s="1" t="s">
        <v>523</v>
      </c>
      <c r="C410" s="1" t="str">
        <f>IF(ISERROR(VLOOKUP(B410,AffectorValueTable!$A:$A,1,0)),"어펙터밸류없음","")</f>
        <v/>
      </c>
      <c r="D410" s="1">
        <v>1</v>
      </c>
      <c r="E410" s="1" t="str">
        <f>VLOOKUP($B410,AffectorValueTable!$1:$1048576,MATCH(AffectorValueTable!$B$1,AffectorValueTable!$1:$1,0),0)</f>
        <v>ChangeActorStatus</v>
      </c>
      <c r="H410" s="1" t="str">
        <f>IF(ISBLANK(G410),"",
IF(ISERROR(FIND(",",G410)),
  IF(ISERROR(VLOOKUP(G410,ConditionValueTable!$A:$A,1,0)),"컨디션밸류없음",
  ""),
IF(ISERROR(FIND(",",G410,FIND(",",G410)+1)),
  IF(OR(ISERROR(VLOOKUP(LEFT(G410,FIND(",",G410)-1),ConditionValueTable!$A:$A,1,0)),ISERROR(VLOOKUP(TRIM(MID(G410,FIND(",",G410)+1,999)),ConditionValueTable!$A:$A,1,0))),"컨디션밸류없음",
  ""),
IF(ISERROR(FIND(",",G410,FIND(",",G410,FIND(",",G410)+1)+1)),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+1,999)),ConditionValueTable!$A:$A,1,0))),"컨디션밸류없음",
  ""),
IF(ISERROR(FIND(",",G410,FIND(",",G410,FIND(",",G410,FIND(",",G410)+1)+1)+1)),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FIND(",",G410,FIND(",",G410,FIND(",",G410)+1)+1)-FIND(",",G410,FIND(",",G410)+1)-1)),ConditionValueTable!$A:$A,1,0)),ISERROR(VLOOKUP(TRIM(MID(G410,FIND(",",G410,FIND(",",G410,FIND(",",G410)+1)+1)+1,999)),ConditionValueTable!$A:$A,1,0))),"컨디션밸류없음",
  ""),
)))))</f>
        <v/>
      </c>
      <c r="I410" s="1">
        <v>1.6666666666666667</v>
      </c>
      <c r="J410" s="1">
        <v>1</v>
      </c>
      <c r="M410" s="1" t="s">
        <v>563</v>
      </c>
      <c r="O410" s="7">
        <f t="shared" ref="O410:O412" ca="1" si="215">IF(NOT(ISBLANK(N410)),N410,
IF(ISBLANK(M410),"",
VLOOKUP(M410,OFFSET(INDIRECT("$A:$B"),0,MATCH(M$1&amp;"_Verify",INDIRECT("$1:$1"),0)-1),2,0)
))</f>
        <v>5</v>
      </c>
      <c r="R410" s="1">
        <v>1</v>
      </c>
      <c r="S410" s="7">
        <f t="shared" ref="S410:S412" ca="1" si="216">IF(NOT(ISBLANK(R410)),R410,
IF(ISBLANK(Q410),"",
VLOOKUP(Q410,OFFSET(INDIRECT("$A:$B"),0,MATCH(Q$1&amp;"_Verify",INDIRECT("$1:$1"),0)-1),2,0)
))</f>
        <v>1</v>
      </c>
      <c r="W410" s="1" t="s">
        <v>363</v>
      </c>
    </row>
    <row r="411" spans="1:23" x14ac:dyDescent="0.3">
      <c r="A411" s="1" t="str">
        <f t="shared" si="214"/>
        <v>LP_MoveSpeedUpOnKill_Move_02</v>
      </c>
      <c r="B411" s="1" t="s">
        <v>523</v>
      </c>
      <c r="C411" s="1" t="str">
        <f>IF(ISERROR(VLOOKUP(B411,AffectorValueTable!$A:$A,1,0)),"어펙터밸류없음","")</f>
        <v/>
      </c>
      <c r="D411" s="1">
        <v>2</v>
      </c>
      <c r="E411" s="1" t="str">
        <f>VLOOKUP($B411,AffectorValueTable!$1:$1048576,MATCH(AffectorValueTable!$B$1,AffectorValueTable!$1:$1,0),0)</f>
        <v>ChangeActorStatus</v>
      </c>
      <c r="H411" s="1" t="str">
        <f>IF(ISBLANK(G411),"",
IF(ISERROR(FIND(",",G411)),
  IF(ISERROR(VLOOKUP(G411,ConditionValueTable!$A:$A,1,0)),"컨디션밸류없음",
  ""),
IF(ISERROR(FIND(",",G411,FIND(",",G411)+1)),
  IF(OR(ISERROR(VLOOKUP(LEFT(G411,FIND(",",G411)-1),ConditionValueTable!$A:$A,1,0)),ISERROR(VLOOKUP(TRIM(MID(G411,FIND(",",G411)+1,999)),ConditionValueTable!$A:$A,1,0))),"컨디션밸류없음",
  ""),
IF(ISERROR(FIND(",",G411,FIND(",",G411,FIND(",",G411)+1)+1)),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+1,999)),ConditionValueTable!$A:$A,1,0))),"컨디션밸류없음",
  ""),
IF(ISERROR(FIND(",",G411,FIND(",",G411,FIND(",",G411,FIND(",",G411)+1)+1)+1)),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FIND(",",G411,FIND(",",G411,FIND(",",G411)+1)+1)-FIND(",",G411,FIND(",",G411)+1)-1)),ConditionValueTable!$A:$A,1,0)),ISERROR(VLOOKUP(TRIM(MID(G411,FIND(",",G411,FIND(",",G411,FIND(",",G411)+1)+1)+1,999)),ConditionValueTable!$A:$A,1,0))),"컨디션밸류없음",
  ""),
)))))</f>
        <v/>
      </c>
      <c r="I411" s="1">
        <v>3.5000000000000004</v>
      </c>
      <c r="J411" s="1">
        <v>1.4</v>
      </c>
      <c r="M411" s="1" t="s">
        <v>563</v>
      </c>
      <c r="O411" s="7">
        <f t="shared" ca="1" si="215"/>
        <v>5</v>
      </c>
      <c r="R411" s="1">
        <v>1</v>
      </c>
      <c r="S411" s="7">
        <f t="shared" ca="1" si="216"/>
        <v>1</v>
      </c>
      <c r="W411" s="1" t="s">
        <v>363</v>
      </c>
    </row>
    <row r="412" spans="1:23" x14ac:dyDescent="0.3">
      <c r="A412" s="1" t="str">
        <f t="shared" si="214"/>
        <v>LP_MoveSpeedUpOnKill_Move_03</v>
      </c>
      <c r="B412" s="1" t="s">
        <v>523</v>
      </c>
      <c r="C412" s="1" t="str">
        <f>IF(ISERROR(VLOOKUP(B412,AffectorValueTable!$A:$A,1,0)),"어펙터밸류없음","")</f>
        <v/>
      </c>
      <c r="D412" s="1">
        <v>3</v>
      </c>
      <c r="E412" s="1" t="str">
        <f>VLOOKUP($B412,AffectorValueTable!$1:$1048576,MATCH(AffectorValueTable!$B$1,AffectorValueTable!$1:$1,0),0)</f>
        <v>ChangeActorStatus</v>
      </c>
      <c r="H412" s="1" t="str">
        <f>IF(ISBLANK(G412),"",
IF(ISERROR(FIND(",",G412)),
  IF(ISERROR(VLOOKUP(G412,ConditionValueTable!$A:$A,1,0)),"컨디션밸류없음",
  ""),
IF(ISERROR(FIND(",",G412,FIND(",",G412)+1)),
  IF(OR(ISERROR(VLOOKUP(LEFT(G412,FIND(",",G412)-1),ConditionValueTable!$A:$A,1,0)),ISERROR(VLOOKUP(TRIM(MID(G412,FIND(",",G412)+1,999)),ConditionValueTable!$A:$A,1,0))),"컨디션밸류없음",
  ""),
IF(ISERROR(FIND(",",G412,FIND(",",G412,FIND(",",G412)+1)+1)),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+1,999)),ConditionValueTable!$A:$A,1,0))),"컨디션밸류없음",
  ""),
IF(ISERROR(FIND(",",G412,FIND(",",G412,FIND(",",G412,FIND(",",G412)+1)+1)+1)),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FIND(",",G412,FIND(",",G412,FIND(",",G412)+1)+1)-FIND(",",G412,FIND(",",G412)+1)-1)),ConditionValueTable!$A:$A,1,0)),ISERROR(VLOOKUP(TRIM(MID(G412,FIND(",",G412,FIND(",",G412,FIND(",",G412)+1)+1)+1,999)),ConditionValueTable!$A:$A,1,0))),"컨디션밸류없음",
  ""),
)))))</f>
        <v/>
      </c>
      <c r="I412" s="1">
        <v>5.5</v>
      </c>
      <c r="J412" s="1">
        <v>1.75</v>
      </c>
      <c r="M412" s="1" t="s">
        <v>563</v>
      </c>
      <c r="O412" s="7">
        <f t="shared" ca="1" si="215"/>
        <v>5</v>
      </c>
      <c r="R412" s="1">
        <v>1</v>
      </c>
      <c r="S412" s="7">
        <f t="shared" ca="1" si="216"/>
        <v>1</v>
      </c>
      <c r="W412" s="1" t="s">
        <v>363</v>
      </c>
    </row>
    <row r="413" spans="1:23" x14ac:dyDescent="0.3">
      <c r="A413" s="1" t="str">
        <f t="shared" si="208"/>
        <v>LP_MineOnMove_01</v>
      </c>
      <c r="B413" s="1" t="s">
        <v>374</v>
      </c>
      <c r="C413" s="1" t="str">
        <f>IF(ISERROR(VLOOKUP(B413,AffectorValueTable!$A:$A,1,0)),"어펙터밸류없음","")</f>
        <v/>
      </c>
      <c r="D413" s="1">
        <v>1</v>
      </c>
      <c r="E413" s="1" t="str">
        <f>VLOOKUP($B413,AffectorValueTable!$1:$1048576,MATCH(AffectorValueTable!$B$1,AffectorValueTable!$1:$1,0),0)</f>
        <v>CreateHitObjectMoving</v>
      </c>
      <c r="H413" s="1" t="str">
        <f>IF(ISBLANK(G413),"",
IF(ISERROR(FIND(",",G413)),
  IF(ISERROR(VLOOKUP(G413,ConditionValueTable!$A:$A,1,0)),"컨디션밸류없음",
  ""),
IF(ISERROR(FIND(",",G413,FIND(",",G413)+1)),
  IF(OR(ISERROR(VLOOKUP(LEFT(G413,FIND(",",G413)-1),ConditionValueTable!$A:$A,1,0)),ISERROR(VLOOKUP(TRIM(MID(G413,FIND(",",G413)+1,999)),ConditionValueTable!$A:$A,1,0))),"컨디션밸류없음",
  ""),
IF(ISERROR(FIND(",",G413,FIND(",",G413,FIND(",",G413)+1)+1)),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+1,999)),ConditionValueTable!$A:$A,1,0))),"컨디션밸류없음",
  ""),
IF(ISERROR(FIND(",",G413,FIND(",",G413,FIND(",",G413,FIND(",",G413)+1)+1)+1)),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FIND(",",G413,FIND(",",G413,FIND(",",G413)+1)+1)-FIND(",",G413,FIND(",",G413)+1)-1)),ConditionValueTable!$A:$A,1,0)),ISERROR(VLOOKUP(TRIM(MID(G413,FIND(",",G413,FIND(",",G413,FIND(",",G413)+1)+1)+1,999)),ConditionValueTable!$A:$A,1,0))),"컨디션밸류없음",
  ""),
)))))</f>
        <v/>
      </c>
      <c r="I413" s="1">
        <v>-1</v>
      </c>
      <c r="J413" s="1">
        <v>5</v>
      </c>
      <c r="O413" s="7" t="str">
        <f t="shared" ca="1" si="209"/>
        <v/>
      </c>
      <c r="S413" s="7" t="str">
        <f t="shared" ca="1" si="210"/>
        <v/>
      </c>
      <c r="T413" s="1" t="s">
        <v>377</v>
      </c>
    </row>
    <row r="414" spans="1:23" x14ac:dyDescent="0.3">
      <c r="A414" s="1" t="str">
        <f t="shared" si="208"/>
        <v>LP_MineOnMove_02</v>
      </c>
      <c r="B414" s="1" t="s">
        <v>374</v>
      </c>
      <c r="C414" s="1" t="str">
        <f>IF(ISERROR(VLOOKUP(B414,AffectorValueTable!$A:$A,1,0)),"어펙터밸류없음","")</f>
        <v/>
      </c>
      <c r="D414" s="1">
        <v>2</v>
      </c>
      <c r="E414" s="1" t="str">
        <f>VLOOKUP($B414,AffectorValueTable!$1:$1048576,MATCH(AffectorValueTable!$B$1,AffectorValueTable!$1:$1,0),0)</f>
        <v>CreateHitObjectMoving</v>
      </c>
      <c r="H414" s="1" t="str">
        <f>IF(ISBLANK(G414),"",
IF(ISERROR(FIND(",",G414)),
  IF(ISERROR(VLOOKUP(G414,ConditionValueTable!$A:$A,1,0)),"컨디션밸류없음",
  ""),
IF(ISERROR(FIND(",",G414,FIND(",",G414)+1)),
  IF(OR(ISERROR(VLOOKUP(LEFT(G414,FIND(",",G414)-1),ConditionValueTable!$A:$A,1,0)),ISERROR(VLOOKUP(TRIM(MID(G414,FIND(",",G414)+1,999)),ConditionValueTable!$A:$A,1,0))),"컨디션밸류없음",
  ""),
IF(ISERROR(FIND(",",G414,FIND(",",G414,FIND(",",G414)+1)+1)),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+1,999)),ConditionValueTable!$A:$A,1,0))),"컨디션밸류없음",
  ""),
IF(ISERROR(FIND(",",G414,FIND(",",G414,FIND(",",G414,FIND(",",G414)+1)+1)+1)),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FIND(",",G414,FIND(",",G414,FIND(",",G414)+1)+1)-FIND(",",G414,FIND(",",G414)+1)-1)),ConditionValueTable!$A:$A,1,0)),ISERROR(VLOOKUP(TRIM(MID(G414,FIND(",",G414,FIND(",",G414,FIND(",",G414)+1)+1)+1,999)),ConditionValueTable!$A:$A,1,0))),"컨디션밸류없음",
  ""),
)))))</f>
        <v/>
      </c>
      <c r="I414" s="1">
        <v>-1</v>
      </c>
      <c r="J414" s="1">
        <v>5</v>
      </c>
      <c r="O414" s="7" t="str">
        <f t="shared" ca="1" si="209"/>
        <v/>
      </c>
      <c r="S414" s="7" t="str">
        <f t="shared" ca="1" si="210"/>
        <v/>
      </c>
      <c r="T414" s="1" t="s">
        <v>377</v>
      </c>
    </row>
    <row r="415" spans="1:23" x14ac:dyDescent="0.3">
      <c r="A415" s="1" t="str">
        <f t="shared" si="208"/>
        <v>LP_MineOnMove_03</v>
      </c>
      <c r="B415" s="1" t="s">
        <v>374</v>
      </c>
      <c r="C415" s="1" t="str">
        <f>IF(ISERROR(VLOOKUP(B415,AffectorValueTable!$A:$A,1,0)),"어펙터밸류없음","")</f>
        <v/>
      </c>
      <c r="D415" s="1">
        <v>3</v>
      </c>
      <c r="E415" s="1" t="str">
        <f>VLOOKUP($B415,AffectorValueTable!$1:$1048576,MATCH(AffectorValueTable!$B$1,AffectorValueTable!$1:$1,0),0)</f>
        <v>CreateHitObjectMoving</v>
      </c>
      <c r="H415" s="1" t="str">
        <f>IF(ISBLANK(G415),"",
IF(ISERROR(FIND(",",G415)),
  IF(ISERROR(VLOOKUP(G415,ConditionValueTable!$A:$A,1,0)),"컨디션밸류없음",
  ""),
IF(ISERROR(FIND(",",G415,FIND(",",G415)+1)),
  IF(OR(ISERROR(VLOOKUP(LEFT(G415,FIND(",",G415)-1),ConditionValueTable!$A:$A,1,0)),ISERROR(VLOOKUP(TRIM(MID(G415,FIND(",",G415)+1,999)),ConditionValueTable!$A:$A,1,0))),"컨디션밸류없음",
  ""),
IF(ISERROR(FIND(",",G415,FIND(",",G415,FIND(",",G415)+1)+1)),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+1,999)),ConditionValueTable!$A:$A,1,0))),"컨디션밸류없음",
  ""),
IF(ISERROR(FIND(",",G415,FIND(",",G415,FIND(",",G415,FIND(",",G415)+1)+1)+1)),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FIND(",",G415,FIND(",",G415,FIND(",",G415)+1)+1)-FIND(",",G415,FIND(",",G415)+1)-1)),ConditionValueTable!$A:$A,1,0)),ISERROR(VLOOKUP(TRIM(MID(G415,FIND(",",G415,FIND(",",G415,FIND(",",G415)+1)+1)+1,999)),ConditionValueTable!$A:$A,1,0))),"컨디션밸류없음",
  ""),
)))))</f>
        <v/>
      </c>
      <c r="I415" s="1">
        <v>-1</v>
      </c>
      <c r="J415" s="1">
        <v>5</v>
      </c>
      <c r="O415" s="7" t="str">
        <f t="shared" ca="1" si="209"/>
        <v/>
      </c>
      <c r="S415" s="7" t="str">
        <f t="shared" ca="1" si="210"/>
        <v/>
      </c>
      <c r="T415" s="1" t="s">
        <v>377</v>
      </c>
    </row>
    <row r="416" spans="1:23" x14ac:dyDescent="0.3">
      <c r="A416" s="1" t="str">
        <f t="shared" si="208"/>
        <v>LP_MineOnMove_Damage_01</v>
      </c>
      <c r="B416" s="1" t="s">
        <v>376</v>
      </c>
      <c r="C416" s="1" t="str">
        <f>IF(ISERROR(VLOOKUP(B416,AffectorValueTable!$A:$A,1,0)),"어펙터밸류없음","")</f>
        <v/>
      </c>
      <c r="D416" s="1">
        <v>1</v>
      </c>
      <c r="E416" s="1" t="str">
        <f>VLOOKUP($B416,AffectorValueTable!$1:$1048576,MATCH(AffectorValueTable!$B$1,AffectorValueTable!$1:$1,0),0)</f>
        <v>CollisionDamage</v>
      </c>
      <c r="H416" s="1" t="str">
        <f>IF(ISBLANK(G416),"",
IF(ISERROR(FIND(",",G416)),
  IF(ISERROR(VLOOKUP(G416,ConditionValueTable!$A:$A,1,0)),"컨디션밸류없음",
  ""),
IF(ISERROR(FIND(",",G416,FIND(",",G416)+1)),
  IF(OR(ISERROR(VLOOKUP(LEFT(G416,FIND(",",G416)-1),ConditionValueTable!$A:$A,1,0)),ISERROR(VLOOKUP(TRIM(MID(G416,FIND(",",G416)+1,999)),ConditionValueTable!$A:$A,1,0))),"컨디션밸류없음",
  ""),
IF(ISERROR(FIND(",",G416,FIND(",",G416,FIND(",",G416)+1)+1)),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+1,999)),ConditionValueTable!$A:$A,1,0))),"컨디션밸류없음",
  ""),
IF(ISERROR(FIND(",",G416,FIND(",",G416,FIND(",",G416,FIND(",",G416)+1)+1)+1)),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FIND(",",G416,FIND(",",G416,FIND(",",G416)+1)+1)-FIND(",",G416,FIND(",",G416)+1)-1)),ConditionValueTable!$A:$A,1,0)),ISERROR(VLOOKUP(TRIM(MID(G416,FIND(",",G416,FIND(",",G416,FIND(",",G416)+1)+1)+1,999)),ConditionValueTable!$A:$A,1,0))),"컨디션밸류없음",
  ""),
)))))</f>
        <v/>
      </c>
      <c r="I416" s="1">
        <v>1.7730496453900713</v>
      </c>
      <c r="O416" s="7" t="str">
        <f t="shared" ca="1" si="209"/>
        <v/>
      </c>
      <c r="P416" s="1">
        <v>1</v>
      </c>
      <c r="S416" s="7" t="str">
        <f t="shared" ca="1" si="210"/>
        <v/>
      </c>
    </row>
    <row r="417" spans="1:23" x14ac:dyDescent="0.3">
      <c r="A417" s="1" t="str">
        <f t="shared" si="208"/>
        <v>LP_MineOnMove_Damage_02</v>
      </c>
      <c r="B417" s="1" t="s">
        <v>376</v>
      </c>
      <c r="C417" s="1" t="str">
        <f>IF(ISERROR(VLOOKUP(B417,AffectorValueTable!$A:$A,1,0)),"어펙터밸류없음","")</f>
        <v/>
      </c>
      <c r="D417" s="1">
        <v>2</v>
      </c>
      <c r="E417" s="1" t="str">
        <f>VLOOKUP($B417,AffectorValueTable!$1:$1048576,MATCH(AffectorValueTable!$B$1,AffectorValueTable!$1:$1,0),0)</f>
        <v>CollisionDamage</v>
      </c>
      <c r="H417" s="1" t="str">
        <f>IF(ISBLANK(G417),"",
IF(ISERROR(FIND(",",G417)),
  IF(ISERROR(VLOOKUP(G417,ConditionValueTable!$A:$A,1,0)),"컨디션밸류없음",
  ""),
IF(ISERROR(FIND(",",G417,FIND(",",G417)+1)),
  IF(OR(ISERROR(VLOOKUP(LEFT(G417,FIND(",",G417)-1),ConditionValueTable!$A:$A,1,0)),ISERROR(VLOOKUP(TRIM(MID(G417,FIND(",",G417)+1,999)),ConditionValueTable!$A:$A,1,0))),"컨디션밸류없음",
  ""),
IF(ISERROR(FIND(",",G417,FIND(",",G417,FIND(",",G417)+1)+1)),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+1,999)),ConditionValueTable!$A:$A,1,0))),"컨디션밸류없음",
  ""),
IF(ISERROR(FIND(",",G417,FIND(",",G417,FIND(",",G417,FIND(",",G417)+1)+1)+1)),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FIND(",",G417,FIND(",",G417,FIND(",",G417)+1)+1)-FIND(",",G417,FIND(",",G417)+1)-1)),ConditionValueTable!$A:$A,1,0)),ISERROR(VLOOKUP(TRIM(MID(G417,FIND(",",G417,FIND(",",G417,FIND(",",G417)+1)+1)+1,999)),ConditionValueTable!$A:$A,1,0))),"컨디션밸류없음",
  ""),
)))))</f>
        <v/>
      </c>
      <c r="I417" s="1">
        <v>3.7234042553191498</v>
      </c>
      <c r="O417" s="7" t="str">
        <f t="shared" ca="1" si="209"/>
        <v/>
      </c>
      <c r="P417" s="1">
        <v>1</v>
      </c>
      <c r="S417" s="7" t="str">
        <f t="shared" ca="1" si="210"/>
        <v/>
      </c>
    </row>
    <row r="418" spans="1:23" x14ac:dyDescent="0.3">
      <c r="A418" s="1" t="str">
        <f t="shared" si="208"/>
        <v>LP_MineOnMove_Damage_03</v>
      </c>
      <c r="B418" s="1" t="s">
        <v>376</v>
      </c>
      <c r="C418" s="1" t="str">
        <f>IF(ISERROR(VLOOKUP(B418,AffectorValueTable!$A:$A,1,0)),"어펙터밸류없음","")</f>
        <v/>
      </c>
      <c r="D418" s="1">
        <v>3</v>
      </c>
      <c r="E418" s="1" t="str">
        <f>VLOOKUP($B418,AffectorValueTable!$1:$1048576,MATCH(AffectorValueTable!$B$1,AffectorValueTable!$1:$1,0),0)</f>
        <v>CollisionDamage</v>
      </c>
      <c r="H418" s="1" t="str">
        <f>IF(ISBLANK(G418),"",
IF(ISERROR(FIND(",",G418)),
  IF(ISERROR(VLOOKUP(G418,ConditionValueTable!$A:$A,1,0)),"컨디션밸류없음",
  ""),
IF(ISERROR(FIND(",",G418,FIND(",",G418)+1)),
  IF(OR(ISERROR(VLOOKUP(LEFT(G418,FIND(",",G418)-1),ConditionValueTable!$A:$A,1,0)),ISERROR(VLOOKUP(TRIM(MID(G418,FIND(",",G418)+1,999)),ConditionValueTable!$A:$A,1,0))),"컨디션밸류없음",
  ""),
IF(ISERROR(FIND(",",G418,FIND(",",G418,FIND(",",G418)+1)+1)),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+1,999)),ConditionValueTable!$A:$A,1,0))),"컨디션밸류없음",
  ""),
IF(ISERROR(FIND(",",G418,FIND(",",G418,FIND(",",G418,FIND(",",G418)+1)+1)+1)),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FIND(",",G418,FIND(",",G418,FIND(",",G418)+1)+1)-FIND(",",G418,FIND(",",G418)+1)-1)),ConditionValueTable!$A:$A,1,0)),ISERROR(VLOOKUP(TRIM(MID(G418,FIND(",",G418,FIND(",",G418,FIND(",",G418)+1)+1)+1,999)),ConditionValueTable!$A:$A,1,0))),"컨디션밸류없음",
  ""),
)))))</f>
        <v/>
      </c>
      <c r="I418" s="1">
        <v>5.8510638297872362</v>
      </c>
      <c r="O418" s="7" t="str">
        <f t="shared" ca="1" si="209"/>
        <v/>
      </c>
      <c r="P418" s="1">
        <v>1</v>
      </c>
      <c r="S418" s="7" t="str">
        <f t="shared" ca="1" si="210"/>
        <v/>
      </c>
    </row>
    <row r="419" spans="1:23" x14ac:dyDescent="0.3">
      <c r="A419" s="1" t="str">
        <f t="shared" ref="A419:A423" si="217">B419&amp;"_"&amp;TEXT(D419,"00")</f>
        <v>LP_SlowHitObject_01</v>
      </c>
      <c r="B419" s="1" t="s">
        <v>320</v>
      </c>
      <c r="C419" s="1" t="str">
        <f>IF(ISERROR(VLOOKUP(B419,AffectorValueTable!$A:$A,1,0)),"어펙터밸류없음","")</f>
        <v/>
      </c>
      <c r="D419" s="1">
        <v>1</v>
      </c>
      <c r="E419" s="1" t="str">
        <f>VLOOKUP($B419,AffectorValueTable!$1:$1048576,MATCH(AffectorValueTable!$B$1,AffectorValueTable!$1:$1,0),0)</f>
        <v>SlowHitObjectSpeed</v>
      </c>
      <c r="H419" s="1" t="str">
        <f>IF(ISBLANK(G419),"",
IF(ISERROR(FIND(",",G419)),
  IF(ISERROR(VLOOKUP(G419,ConditionValueTable!$A:$A,1,0)),"컨디션밸류없음",
  ""),
IF(ISERROR(FIND(",",G419,FIND(",",G419)+1)),
  IF(OR(ISERROR(VLOOKUP(LEFT(G419,FIND(",",G419)-1),ConditionValueTable!$A:$A,1,0)),ISERROR(VLOOKUP(TRIM(MID(G419,FIND(",",G419)+1,999)),ConditionValueTable!$A:$A,1,0))),"컨디션밸류없음",
  ""),
IF(ISERROR(FIND(",",G419,FIND(",",G419,FIND(",",G419)+1)+1)),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+1,999)),ConditionValueTable!$A:$A,1,0))),"컨디션밸류없음",
  ""),
IF(ISERROR(FIND(",",G419,FIND(",",G419,FIND(",",G419,FIND(",",G419)+1)+1)+1)),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FIND(",",G419,FIND(",",G419,FIND(",",G419)+1)+1)-FIND(",",G419,FIND(",",G419)+1)-1)),ConditionValueTable!$A:$A,1,0)),ISERROR(VLOOKUP(TRIM(MID(G419,FIND(",",G419,FIND(",",G419,FIND(",",G419)+1)+1)+1,999)),ConditionValueTable!$A:$A,1,0))),"컨디션밸류없음",
  ""),
)))))</f>
        <v/>
      </c>
      <c r="I419" s="1">
        <v>-1</v>
      </c>
      <c r="J419" s="1">
        <v>2.5000000000000001E-2</v>
      </c>
      <c r="O419" s="7" t="str">
        <f t="shared" ref="O419:O423" ca="1" si="218">IF(NOT(ISBLANK(N419)),N419,
IF(ISBLANK(M419),"",
VLOOKUP(M419,OFFSET(INDIRECT("$A:$B"),0,MATCH(M$1&amp;"_Verify",INDIRECT("$1:$1"),0)-1),2,0)
))</f>
        <v/>
      </c>
      <c r="S419" s="7" t="str">
        <f t="shared" ref="S419:S446" ca="1" si="219">IF(NOT(ISBLANK(R419)),R419,
IF(ISBLANK(Q419),"",
VLOOKUP(Q419,OFFSET(INDIRECT("$A:$B"),0,MATCH(Q$1&amp;"_Verify",INDIRECT("$1:$1"),0)-1),2,0)
))</f>
        <v/>
      </c>
    </row>
    <row r="420" spans="1:23" x14ac:dyDescent="0.3">
      <c r="A420" s="1" t="str">
        <f t="shared" si="217"/>
        <v>LP_SlowHitObject_02</v>
      </c>
      <c r="B420" s="1" t="s">
        <v>320</v>
      </c>
      <c r="C420" s="1" t="str">
        <f>IF(ISERROR(VLOOKUP(B420,AffectorValueTable!$A:$A,1,0)),"어펙터밸류없음","")</f>
        <v/>
      </c>
      <c r="D420" s="1">
        <v>2</v>
      </c>
      <c r="E420" s="1" t="str">
        <f>VLOOKUP($B420,AffectorValueTable!$1:$1048576,MATCH(AffectorValueTable!$B$1,AffectorValueTable!$1:$1,0),0)</f>
        <v>SlowHitObjectSpeed</v>
      </c>
      <c r="H420" s="1" t="str">
        <f>IF(ISBLANK(G420),"",
IF(ISERROR(FIND(",",G420)),
  IF(ISERROR(VLOOKUP(G420,ConditionValueTable!$A:$A,1,0)),"컨디션밸류없음",
  ""),
IF(ISERROR(FIND(",",G420,FIND(",",G420)+1)),
  IF(OR(ISERROR(VLOOKUP(LEFT(G420,FIND(",",G420)-1),ConditionValueTable!$A:$A,1,0)),ISERROR(VLOOKUP(TRIM(MID(G420,FIND(",",G420)+1,999)),ConditionValueTable!$A:$A,1,0))),"컨디션밸류없음",
  ""),
IF(ISERROR(FIND(",",G420,FIND(",",G420,FIND(",",G420)+1)+1)),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+1,999)),ConditionValueTable!$A:$A,1,0))),"컨디션밸류없음",
  ""),
IF(ISERROR(FIND(",",G420,FIND(",",G420,FIND(",",G420,FIND(",",G420)+1)+1)+1)),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FIND(",",G420,FIND(",",G420,FIND(",",G420)+1)+1)-FIND(",",G420,FIND(",",G420)+1)-1)),ConditionValueTable!$A:$A,1,0)),ISERROR(VLOOKUP(TRIM(MID(G420,FIND(",",G420,FIND(",",G420,FIND(",",G420)+1)+1)+1,999)),ConditionValueTable!$A:$A,1,0))),"컨디션밸류없음",
  ""),
)))))</f>
        <v/>
      </c>
      <c r="I420" s="1">
        <v>-1</v>
      </c>
      <c r="J420" s="1">
        <v>5.2500000000000005E-2</v>
      </c>
      <c r="O420" s="7" t="str">
        <f t="shared" ca="1" si="218"/>
        <v/>
      </c>
      <c r="S420" s="7" t="str">
        <f t="shared" ca="1" si="219"/>
        <v/>
      </c>
    </row>
    <row r="421" spans="1:23" x14ac:dyDescent="0.3">
      <c r="A421" s="1" t="str">
        <f t="shared" si="217"/>
        <v>LP_SlowHitObject_03</v>
      </c>
      <c r="B421" s="1" t="s">
        <v>320</v>
      </c>
      <c r="C421" s="1" t="str">
        <f>IF(ISERROR(VLOOKUP(B421,AffectorValueTable!$A:$A,1,0)),"어펙터밸류없음","")</f>
        <v/>
      </c>
      <c r="D421" s="1">
        <v>3</v>
      </c>
      <c r="E421" s="1" t="str">
        <f>VLOOKUP($B421,AffectorValueTable!$1:$1048576,MATCH(AffectorValueTable!$B$1,AffectorValueTable!$1:$1,0),0)</f>
        <v>SlowHitObjectSpeed</v>
      </c>
      <c r="H421" s="1" t="str">
        <f>IF(ISBLANK(G421),"",
IF(ISERROR(FIND(",",G421)),
  IF(ISERROR(VLOOKUP(G421,ConditionValueTable!$A:$A,1,0)),"컨디션밸류없음",
  ""),
IF(ISERROR(FIND(",",G421,FIND(",",G421)+1)),
  IF(OR(ISERROR(VLOOKUP(LEFT(G421,FIND(",",G421)-1),ConditionValueTable!$A:$A,1,0)),ISERROR(VLOOKUP(TRIM(MID(G421,FIND(",",G421)+1,999)),ConditionValueTable!$A:$A,1,0))),"컨디션밸류없음",
  ""),
IF(ISERROR(FIND(",",G421,FIND(",",G421,FIND(",",G421)+1)+1)),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+1,999)),ConditionValueTable!$A:$A,1,0))),"컨디션밸류없음",
  ""),
IF(ISERROR(FIND(",",G421,FIND(",",G421,FIND(",",G421,FIND(",",G421)+1)+1)+1)),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FIND(",",G421,FIND(",",G421,FIND(",",G421)+1)+1)-FIND(",",G421,FIND(",",G421)+1)-1)),ConditionValueTable!$A:$A,1,0)),ISERROR(VLOOKUP(TRIM(MID(G421,FIND(",",G421,FIND(",",G421,FIND(",",G421)+1)+1)+1,999)),ConditionValueTable!$A:$A,1,0))),"컨디션밸류없음",
  ""),
)))))</f>
        <v/>
      </c>
      <c r="I421" s="1">
        <v>-1</v>
      </c>
      <c r="J421" s="1">
        <v>8.2500000000000018E-2</v>
      </c>
      <c r="O421" s="7" t="str">
        <f t="shared" ca="1" si="218"/>
        <v/>
      </c>
      <c r="S421" s="7" t="str">
        <f t="shared" ca="1" si="219"/>
        <v/>
      </c>
    </row>
    <row r="422" spans="1:23" x14ac:dyDescent="0.3">
      <c r="A422" s="1" t="str">
        <f t="shared" si="217"/>
        <v>LP_SlowHitObject_04</v>
      </c>
      <c r="B422" s="1" t="s">
        <v>320</v>
      </c>
      <c r="C422" s="1" t="str">
        <f>IF(ISERROR(VLOOKUP(B422,AffectorValueTable!$A:$A,1,0)),"어펙터밸류없음","")</f>
        <v/>
      </c>
      <c r="D422" s="1">
        <v>4</v>
      </c>
      <c r="E422" s="1" t="str">
        <f>VLOOKUP($B422,AffectorValueTable!$1:$1048576,MATCH(AffectorValueTable!$B$1,AffectorValueTable!$1:$1,0),0)</f>
        <v>SlowHitObjectSpeed</v>
      </c>
      <c r="H422" s="1" t="str">
        <f>IF(ISBLANK(G422),"",
IF(ISERROR(FIND(",",G422)),
  IF(ISERROR(VLOOKUP(G422,ConditionValueTable!$A:$A,1,0)),"컨디션밸류없음",
  ""),
IF(ISERROR(FIND(",",G422,FIND(",",G422)+1)),
  IF(OR(ISERROR(VLOOKUP(LEFT(G422,FIND(",",G422)-1),ConditionValueTable!$A:$A,1,0)),ISERROR(VLOOKUP(TRIM(MID(G422,FIND(",",G422)+1,999)),ConditionValueTable!$A:$A,1,0))),"컨디션밸류없음",
  ""),
IF(ISERROR(FIND(",",G422,FIND(",",G422,FIND(",",G422)+1)+1)),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+1,999)),ConditionValueTable!$A:$A,1,0))),"컨디션밸류없음",
  ""),
IF(ISERROR(FIND(",",G422,FIND(",",G422,FIND(",",G422,FIND(",",G422)+1)+1)+1)),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FIND(",",G422,FIND(",",G422,FIND(",",G422)+1)+1)-FIND(",",G422,FIND(",",G422)+1)-1)),ConditionValueTable!$A:$A,1,0)),ISERROR(VLOOKUP(TRIM(MID(G422,FIND(",",G422,FIND(",",G422,FIND(",",G422)+1)+1)+1,999)),ConditionValueTable!$A:$A,1,0))),"컨디션밸류없음",
  ""),
)))))</f>
        <v/>
      </c>
      <c r="I422" s="1">
        <v>-1</v>
      </c>
      <c r="J422" s="1">
        <v>0.11499999999999999</v>
      </c>
      <c r="O422" s="7" t="str">
        <f t="shared" ca="1" si="218"/>
        <v/>
      </c>
      <c r="S422" s="7" t="str">
        <f t="shared" ca="1" si="219"/>
        <v/>
      </c>
    </row>
    <row r="423" spans="1:23" x14ac:dyDescent="0.3">
      <c r="A423" s="1" t="str">
        <f t="shared" si="217"/>
        <v>LP_SlowHitObject_05</v>
      </c>
      <c r="B423" s="1" t="s">
        <v>320</v>
      </c>
      <c r="C423" s="1" t="str">
        <f>IF(ISERROR(VLOOKUP(B423,AffectorValueTable!$A:$A,1,0)),"어펙터밸류없음","")</f>
        <v/>
      </c>
      <c r="D423" s="1">
        <v>5</v>
      </c>
      <c r="E423" s="1" t="str">
        <f>VLOOKUP($B423,AffectorValueTable!$1:$1048576,MATCH(AffectorValueTable!$B$1,AffectorValueTable!$1:$1,0),0)</f>
        <v>SlowHitObjectSpeed</v>
      </c>
      <c r="H423" s="1" t="str">
        <f>IF(ISBLANK(G423),"",
IF(ISERROR(FIND(",",G423)),
  IF(ISERROR(VLOOKUP(G423,ConditionValueTable!$A:$A,1,0)),"컨디션밸류없음",
  ""),
IF(ISERROR(FIND(",",G423,FIND(",",G423)+1)),
  IF(OR(ISERROR(VLOOKUP(LEFT(G423,FIND(",",G423)-1),ConditionValueTable!$A:$A,1,0)),ISERROR(VLOOKUP(TRIM(MID(G423,FIND(",",G423)+1,999)),ConditionValueTable!$A:$A,1,0))),"컨디션밸류없음",
  ""),
IF(ISERROR(FIND(",",G423,FIND(",",G423,FIND(",",G423)+1)+1)),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+1,999)),ConditionValueTable!$A:$A,1,0))),"컨디션밸류없음",
  ""),
IF(ISERROR(FIND(",",G423,FIND(",",G423,FIND(",",G423,FIND(",",G423)+1)+1)+1)),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FIND(",",G423,FIND(",",G423,FIND(",",G423)+1)+1)-FIND(",",G423,FIND(",",G423)+1)-1)),ConditionValueTable!$A:$A,1,0)),ISERROR(VLOOKUP(TRIM(MID(G423,FIND(",",G423,FIND(",",G423,FIND(",",G423)+1)+1)+1,999)),ConditionValueTable!$A:$A,1,0))),"컨디션밸류없음",
  ""),
)))))</f>
        <v/>
      </c>
      <c r="I423" s="1">
        <v>-1</v>
      </c>
      <c r="J423" s="1">
        <v>0.15</v>
      </c>
      <c r="O423" s="7" t="str">
        <f t="shared" ca="1" si="218"/>
        <v/>
      </c>
      <c r="S423" s="7" t="str">
        <f t="shared" ca="1" si="219"/>
        <v/>
      </c>
    </row>
    <row r="424" spans="1:23" x14ac:dyDescent="0.3">
      <c r="A424" s="1" t="str">
        <f t="shared" ref="A424:A428" si="220">B424&amp;"_"&amp;TEXT(D424,"00")</f>
        <v>LP_SlowHitObjectBetter_01</v>
      </c>
      <c r="B424" s="1" t="s">
        <v>526</v>
      </c>
      <c r="C424" s="1" t="str">
        <f>IF(ISERROR(VLOOKUP(B424,AffectorValueTable!$A:$A,1,0)),"어펙터밸류없음","")</f>
        <v/>
      </c>
      <c r="D424" s="1">
        <v>1</v>
      </c>
      <c r="E424" s="1" t="str">
        <f>VLOOKUP($B424,AffectorValueTable!$1:$1048576,MATCH(AffectorValueTable!$B$1,AffectorValueTable!$1:$1,0),0)</f>
        <v>SlowHitObjectSpeed</v>
      </c>
      <c r="H424" s="1" t="str">
        <f>IF(ISBLANK(G424),"",
IF(ISERROR(FIND(",",G424)),
  IF(ISERROR(VLOOKUP(G424,ConditionValueTable!$A:$A,1,0)),"컨디션밸류없음",
  ""),
IF(ISERROR(FIND(",",G424,FIND(",",G424)+1)),
  IF(OR(ISERROR(VLOOKUP(LEFT(G424,FIND(",",G424)-1),ConditionValueTable!$A:$A,1,0)),ISERROR(VLOOKUP(TRIM(MID(G424,FIND(",",G424)+1,999)),ConditionValueTable!$A:$A,1,0))),"컨디션밸류없음",
  ""),
IF(ISERROR(FIND(",",G424,FIND(",",G424,FIND(",",G424)+1)+1)),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+1,999)),ConditionValueTable!$A:$A,1,0))),"컨디션밸류없음",
  ""),
IF(ISERROR(FIND(",",G424,FIND(",",G424,FIND(",",G424,FIND(",",G424)+1)+1)+1)),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FIND(",",G424,FIND(",",G424,FIND(",",G424)+1)+1)-FIND(",",G424,FIND(",",G424)+1)-1)),ConditionValueTable!$A:$A,1,0)),ISERROR(VLOOKUP(TRIM(MID(G424,FIND(",",G424,FIND(",",G424,FIND(",",G424)+1)+1)+1,999)),ConditionValueTable!$A:$A,1,0))),"컨디션밸류없음",
  ""),
)))))</f>
        <v/>
      </c>
      <c r="I424" s="1">
        <v>-1</v>
      </c>
      <c r="J424" s="1">
        <f t="shared" ref="J424:J428" si="221">J419*5/3</f>
        <v>4.1666666666666664E-2</v>
      </c>
      <c r="O424" s="7" t="str">
        <f t="shared" ref="O424:O428" ca="1" si="222">IF(NOT(ISBLANK(N424)),N424,
IF(ISBLANK(M424),"",
VLOOKUP(M424,OFFSET(INDIRECT("$A:$B"),0,MATCH(M$1&amp;"_Verify",INDIRECT("$1:$1"),0)-1),2,0)
))</f>
        <v/>
      </c>
      <c r="S424" s="7" t="str">
        <f t="shared" ref="S424:S428" ca="1" si="223">IF(NOT(ISBLANK(R424)),R424,
IF(ISBLANK(Q424),"",
VLOOKUP(Q424,OFFSET(INDIRECT("$A:$B"),0,MATCH(Q$1&amp;"_Verify",INDIRECT("$1:$1"),0)-1),2,0)
))</f>
        <v/>
      </c>
    </row>
    <row r="425" spans="1:23" x14ac:dyDescent="0.3">
      <c r="A425" s="1" t="str">
        <f t="shared" si="220"/>
        <v>LP_SlowHitObjectBetter_02</v>
      </c>
      <c r="B425" s="1" t="s">
        <v>526</v>
      </c>
      <c r="C425" s="1" t="str">
        <f>IF(ISERROR(VLOOKUP(B425,AffectorValueTable!$A:$A,1,0)),"어펙터밸류없음","")</f>
        <v/>
      </c>
      <c r="D425" s="1">
        <v>2</v>
      </c>
      <c r="E425" s="1" t="str">
        <f>VLOOKUP($B425,AffectorValueTable!$1:$1048576,MATCH(AffectorValueTable!$B$1,AffectorValueTable!$1:$1,0),0)</f>
        <v>SlowHitObjectSpeed</v>
      </c>
      <c r="H425" s="1" t="str">
        <f>IF(ISBLANK(G425),"",
IF(ISERROR(FIND(",",G425)),
  IF(ISERROR(VLOOKUP(G425,ConditionValueTable!$A:$A,1,0)),"컨디션밸류없음",
  ""),
IF(ISERROR(FIND(",",G425,FIND(",",G425)+1)),
  IF(OR(ISERROR(VLOOKUP(LEFT(G425,FIND(",",G425)-1),ConditionValueTable!$A:$A,1,0)),ISERROR(VLOOKUP(TRIM(MID(G425,FIND(",",G425)+1,999)),ConditionValueTable!$A:$A,1,0))),"컨디션밸류없음",
  ""),
IF(ISERROR(FIND(",",G425,FIND(",",G425,FIND(",",G425)+1)+1)),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+1,999)),ConditionValueTable!$A:$A,1,0))),"컨디션밸류없음",
  ""),
IF(ISERROR(FIND(",",G425,FIND(",",G425,FIND(",",G425,FIND(",",G425)+1)+1)+1)),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FIND(",",G425,FIND(",",G425,FIND(",",G425)+1)+1)-FIND(",",G425,FIND(",",G425)+1)-1)),ConditionValueTable!$A:$A,1,0)),ISERROR(VLOOKUP(TRIM(MID(G425,FIND(",",G425,FIND(",",G425,FIND(",",G425)+1)+1)+1,999)),ConditionValueTable!$A:$A,1,0))),"컨디션밸류없음",
  ""),
)))))</f>
        <v/>
      </c>
      <c r="I425" s="1">
        <v>-1</v>
      </c>
      <c r="J425" s="1">
        <f t="shared" si="221"/>
        <v>8.7500000000000008E-2</v>
      </c>
      <c r="O425" s="7" t="str">
        <f t="shared" ca="1" si="222"/>
        <v/>
      </c>
      <c r="S425" s="7" t="str">
        <f t="shared" ca="1" si="223"/>
        <v/>
      </c>
    </row>
    <row r="426" spans="1:23" x14ac:dyDescent="0.3">
      <c r="A426" s="1" t="str">
        <f t="shared" si="220"/>
        <v>LP_SlowHitObjectBetter_03</v>
      </c>
      <c r="B426" s="1" t="s">
        <v>526</v>
      </c>
      <c r="C426" s="1" t="str">
        <f>IF(ISERROR(VLOOKUP(B426,AffectorValueTable!$A:$A,1,0)),"어펙터밸류없음","")</f>
        <v/>
      </c>
      <c r="D426" s="1">
        <v>3</v>
      </c>
      <c r="E426" s="1" t="str">
        <f>VLOOKUP($B426,AffectorValueTable!$1:$1048576,MATCH(AffectorValueTable!$B$1,AffectorValueTable!$1:$1,0),0)</f>
        <v>SlowHitObjectSpeed</v>
      </c>
      <c r="H426" s="1" t="str">
        <f>IF(ISBLANK(G426),"",
IF(ISERROR(FIND(",",G426)),
  IF(ISERROR(VLOOKUP(G426,ConditionValueTable!$A:$A,1,0)),"컨디션밸류없음",
  ""),
IF(ISERROR(FIND(",",G426,FIND(",",G426)+1)),
  IF(OR(ISERROR(VLOOKUP(LEFT(G426,FIND(",",G426)-1),ConditionValueTable!$A:$A,1,0)),ISERROR(VLOOKUP(TRIM(MID(G426,FIND(",",G426)+1,999)),ConditionValueTable!$A:$A,1,0))),"컨디션밸류없음",
  ""),
IF(ISERROR(FIND(",",G426,FIND(",",G426,FIND(",",G426)+1)+1)),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+1,999)),ConditionValueTable!$A:$A,1,0))),"컨디션밸류없음",
  ""),
IF(ISERROR(FIND(",",G426,FIND(",",G426,FIND(",",G426,FIND(",",G426)+1)+1)+1)),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FIND(",",G426,FIND(",",G426,FIND(",",G426)+1)+1)-FIND(",",G426,FIND(",",G426)+1)-1)),ConditionValueTable!$A:$A,1,0)),ISERROR(VLOOKUP(TRIM(MID(G426,FIND(",",G426,FIND(",",G426,FIND(",",G426)+1)+1)+1,999)),ConditionValueTable!$A:$A,1,0))),"컨디션밸류없음",
  ""),
)))))</f>
        <v/>
      </c>
      <c r="I426" s="1">
        <v>-1</v>
      </c>
      <c r="J426" s="1">
        <f t="shared" si="221"/>
        <v>0.13750000000000004</v>
      </c>
      <c r="O426" s="7" t="str">
        <f t="shared" ca="1" si="222"/>
        <v/>
      </c>
      <c r="S426" s="7" t="str">
        <f t="shared" ca="1" si="223"/>
        <v/>
      </c>
    </row>
    <row r="427" spans="1:23" x14ac:dyDescent="0.3">
      <c r="A427" s="1" t="str">
        <f t="shared" si="220"/>
        <v>LP_SlowHitObjectBetter_04</v>
      </c>
      <c r="B427" s="1" t="s">
        <v>526</v>
      </c>
      <c r="C427" s="1" t="str">
        <f>IF(ISERROR(VLOOKUP(B427,AffectorValueTable!$A:$A,1,0)),"어펙터밸류없음","")</f>
        <v/>
      </c>
      <c r="D427" s="1">
        <v>4</v>
      </c>
      <c r="E427" s="1" t="str">
        <f>VLOOKUP($B427,AffectorValueTable!$1:$1048576,MATCH(AffectorValueTable!$B$1,AffectorValueTable!$1:$1,0),0)</f>
        <v>SlowHitObjectSpeed</v>
      </c>
      <c r="H427" s="1" t="str">
        <f>IF(ISBLANK(G427),"",
IF(ISERROR(FIND(",",G427)),
  IF(ISERROR(VLOOKUP(G427,ConditionValueTable!$A:$A,1,0)),"컨디션밸류없음",
  ""),
IF(ISERROR(FIND(",",G427,FIND(",",G427)+1)),
  IF(OR(ISERROR(VLOOKUP(LEFT(G427,FIND(",",G427)-1),ConditionValueTable!$A:$A,1,0)),ISERROR(VLOOKUP(TRIM(MID(G427,FIND(",",G427)+1,999)),ConditionValueTable!$A:$A,1,0))),"컨디션밸류없음",
  ""),
IF(ISERROR(FIND(",",G427,FIND(",",G427,FIND(",",G427)+1)+1)),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+1,999)),ConditionValueTable!$A:$A,1,0))),"컨디션밸류없음",
  ""),
IF(ISERROR(FIND(",",G427,FIND(",",G427,FIND(",",G427,FIND(",",G427)+1)+1)+1)),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FIND(",",G427,FIND(",",G427,FIND(",",G427)+1)+1)-FIND(",",G427,FIND(",",G427)+1)-1)),ConditionValueTable!$A:$A,1,0)),ISERROR(VLOOKUP(TRIM(MID(G427,FIND(",",G427,FIND(",",G427,FIND(",",G427)+1)+1)+1,999)),ConditionValueTable!$A:$A,1,0))),"컨디션밸류없음",
  ""),
)))))</f>
        <v/>
      </c>
      <c r="I427" s="1">
        <v>-1</v>
      </c>
      <c r="J427" s="1">
        <f t="shared" si="221"/>
        <v>0.19166666666666665</v>
      </c>
      <c r="O427" s="7" t="str">
        <f t="shared" ca="1" si="222"/>
        <v/>
      </c>
      <c r="S427" s="7" t="str">
        <f t="shared" ca="1" si="223"/>
        <v/>
      </c>
    </row>
    <row r="428" spans="1:23" x14ac:dyDescent="0.3">
      <c r="A428" s="1" t="str">
        <f t="shared" si="220"/>
        <v>LP_SlowHitObjectBetter_05</v>
      </c>
      <c r="B428" s="1" t="s">
        <v>526</v>
      </c>
      <c r="C428" s="1" t="str">
        <f>IF(ISERROR(VLOOKUP(B428,AffectorValueTable!$A:$A,1,0)),"어펙터밸류없음","")</f>
        <v/>
      </c>
      <c r="D428" s="1">
        <v>5</v>
      </c>
      <c r="E428" s="1" t="str">
        <f>VLOOKUP($B428,AffectorValueTable!$1:$1048576,MATCH(AffectorValueTable!$B$1,AffectorValueTable!$1:$1,0),0)</f>
        <v>SlowHitObjectSpeed</v>
      </c>
      <c r="H428" s="1" t="str">
        <f>IF(ISBLANK(G428),"",
IF(ISERROR(FIND(",",G428)),
  IF(ISERROR(VLOOKUP(G428,ConditionValueTable!$A:$A,1,0)),"컨디션밸류없음",
  ""),
IF(ISERROR(FIND(",",G428,FIND(",",G428)+1)),
  IF(OR(ISERROR(VLOOKUP(LEFT(G428,FIND(",",G428)-1),ConditionValueTable!$A:$A,1,0)),ISERROR(VLOOKUP(TRIM(MID(G428,FIND(",",G428)+1,999)),ConditionValueTable!$A:$A,1,0))),"컨디션밸류없음",
  ""),
IF(ISERROR(FIND(",",G428,FIND(",",G428,FIND(",",G428)+1)+1)),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+1,999)),ConditionValueTable!$A:$A,1,0))),"컨디션밸류없음",
  ""),
IF(ISERROR(FIND(",",G428,FIND(",",G428,FIND(",",G428,FIND(",",G428)+1)+1)+1)),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FIND(",",G428,FIND(",",G428,FIND(",",G428)+1)+1)-FIND(",",G428,FIND(",",G428)+1)-1)),ConditionValueTable!$A:$A,1,0)),ISERROR(VLOOKUP(TRIM(MID(G428,FIND(",",G428,FIND(",",G428,FIND(",",G428)+1)+1)+1,999)),ConditionValueTable!$A:$A,1,0))),"컨디션밸류없음",
  ""),
)))))</f>
        <v/>
      </c>
      <c r="I428" s="1">
        <v>-1</v>
      </c>
      <c r="J428" s="1">
        <f t="shared" si="221"/>
        <v>0.25</v>
      </c>
      <c r="O428" s="7" t="str">
        <f t="shared" ca="1" si="222"/>
        <v/>
      </c>
      <c r="S428" s="7" t="str">
        <f t="shared" ca="1" si="223"/>
        <v/>
      </c>
    </row>
    <row r="429" spans="1:23" x14ac:dyDescent="0.3">
      <c r="A429" s="1" t="str">
        <f t="shared" ref="A429:A431" si="224">B429&amp;"_"&amp;TEXT(D429,"00")</f>
        <v>LP_Paralyze_01</v>
      </c>
      <c r="B429" s="1" t="s">
        <v>331</v>
      </c>
      <c r="C429" s="1" t="str">
        <f>IF(ISERROR(VLOOKUP(B429,AffectorValueTable!$A:$A,1,0)),"어펙터밸류없음","")</f>
        <v/>
      </c>
      <c r="D429" s="1">
        <v>1</v>
      </c>
      <c r="E429" s="1" t="str">
        <f>VLOOKUP($B429,AffectorValueTable!$1:$1048576,MATCH(AffectorValueTable!$B$1,AffectorValueTable!$1:$1,0),0)</f>
        <v>CertainHpHitObject</v>
      </c>
      <c r="H429" s="1" t="str">
        <f>IF(ISBLANK(G429),"",
IF(ISERROR(FIND(",",G429)),
  IF(ISERROR(VLOOKUP(G429,ConditionValueTable!$A:$A,1,0)),"컨디션밸류없음",
  ""),
IF(ISERROR(FIND(",",G429,FIND(",",G429)+1)),
  IF(OR(ISERROR(VLOOKUP(LEFT(G429,FIND(",",G429)-1),ConditionValueTable!$A:$A,1,0)),ISERROR(VLOOKUP(TRIM(MID(G429,FIND(",",G429)+1,999)),ConditionValueTable!$A:$A,1,0))),"컨디션밸류없음",
  ""),
IF(ISERROR(FIND(",",G429,FIND(",",G429,FIND(",",G429)+1)+1)),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+1,999)),ConditionValueTable!$A:$A,1,0))),"컨디션밸류없음",
  ""),
IF(ISERROR(FIND(",",G429,FIND(",",G429,FIND(",",G429,FIND(",",G429)+1)+1)+1)),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FIND(",",G429,FIND(",",G429,FIND(",",G429)+1)+1)-FIND(",",G429,FIND(",",G429)+1)-1)),ConditionValueTable!$A:$A,1,0)),ISERROR(VLOOKUP(TRIM(MID(G429,FIND(",",G429,FIND(",",G429,FIND(",",G429)+1)+1)+1,999)),ConditionValueTable!$A:$A,1,0))),"컨디션밸류없음",
  ""),
)))))</f>
        <v/>
      </c>
      <c r="J429" s="1">
        <v>0.33</v>
      </c>
      <c r="O429" s="7" t="str">
        <f t="shared" ref="O429:O431" ca="1" si="225">IF(NOT(ISBLANK(N429)),N429,
IF(ISBLANK(M429),"",
VLOOKUP(M429,OFFSET(INDIRECT("$A:$B"),0,MATCH(M$1&amp;"_Verify",INDIRECT("$1:$1"),0)-1),2,0)
))</f>
        <v/>
      </c>
      <c r="P429" s="1">
        <v>1</v>
      </c>
      <c r="S429" s="7" t="str">
        <f t="shared" ca="1" si="219"/>
        <v/>
      </c>
      <c r="U429" s="1" t="s">
        <v>332</v>
      </c>
      <c r="V429" s="1">
        <v>0.7</v>
      </c>
      <c r="W429" s="1" t="s">
        <v>438</v>
      </c>
    </row>
    <row r="430" spans="1:23" x14ac:dyDescent="0.3">
      <c r="A430" s="1" t="str">
        <f t="shared" si="224"/>
        <v>LP_Paralyze_02</v>
      </c>
      <c r="B430" s="1" t="s">
        <v>331</v>
      </c>
      <c r="C430" s="1" t="str">
        <f>IF(ISERROR(VLOOKUP(B430,AffectorValueTable!$A:$A,1,0)),"어펙터밸류없음","")</f>
        <v/>
      </c>
      <c r="D430" s="1">
        <v>2</v>
      </c>
      <c r="E430" s="1" t="str">
        <f>VLOOKUP($B430,AffectorValueTable!$1:$1048576,MATCH(AffectorValueTable!$B$1,AffectorValueTable!$1:$1,0),0)</f>
        <v>CertainHpHitObject</v>
      </c>
      <c r="H430" s="1" t="str">
        <f>IF(ISBLANK(G430),"",
IF(ISERROR(FIND(",",G430)),
  IF(ISERROR(VLOOKUP(G430,ConditionValueTable!$A:$A,1,0)),"컨디션밸류없음",
  ""),
IF(ISERROR(FIND(",",G430,FIND(",",G430)+1)),
  IF(OR(ISERROR(VLOOKUP(LEFT(G430,FIND(",",G430)-1),ConditionValueTable!$A:$A,1,0)),ISERROR(VLOOKUP(TRIM(MID(G430,FIND(",",G430)+1,999)),ConditionValueTable!$A:$A,1,0))),"컨디션밸류없음",
  ""),
IF(ISERROR(FIND(",",G430,FIND(",",G430,FIND(",",G430)+1)+1)),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+1,999)),ConditionValueTable!$A:$A,1,0))),"컨디션밸류없음",
  ""),
IF(ISERROR(FIND(",",G430,FIND(",",G430,FIND(",",G430,FIND(",",G430)+1)+1)+1)),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FIND(",",G430,FIND(",",G430,FIND(",",G430)+1)+1)-FIND(",",G430,FIND(",",G430)+1)-1)),ConditionValueTable!$A:$A,1,0)),ISERROR(VLOOKUP(TRIM(MID(G430,FIND(",",G430,FIND(",",G430,FIND(",",G430)+1)+1)+1,999)),ConditionValueTable!$A:$A,1,0))),"컨디션밸류없음",
  ""),
)))))</f>
        <v/>
      </c>
      <c r="J430" s="1">
        <v>0.45</v>
      </c>
      <c r="O430" s="7" t="str">
        <f t="shared" ca="1" si="225"/>
        <v/>
      </c>
      <c r="P430" s="1">
        <v>1</v>
      </c>
      <c r="S430" s="7" t="str">
        <f t="shared" ca="1" si="219"/>
        <v/>
      </c>
      <c r="U430" s="1" t="s">
        <v>332</v>
      </c>
      <c r="V430" s="1" t="s">
        <v>439</v>
      </c>
      <c r="W430" s="1" t="s">
        <v>440</v>
      </c>
    </row>
    <row r="431" spans="1:23" x14ac:dyDescent="0.3">
      <c r="A431" s="1" t="str">
        <f t="shared" si="224"/>
        <v>LP_Paralyze_03</v>
      </c>
      <c r="B431" s="1" t="s">
        <v>331</v>
      </c>
      <c r="C431" s="1" t="str">
        <f>IF(ISERROR(VLOOKUP(B431,AffectorValueTable!$A:$A,1,0)),"어펙터밸류없음","")</f>
        <v/>
      </c>
      <c r="D431" s="1">
        <v>3</v>
      </c>
      <c r="E431" s="1" t="str">
        <f>VLOOKUP($B431,AffectorValueTable!$1:$1048576,MATCH(AffectorValueTable!$B$1,AffectorValueTable!$1:$1,0),0)</f>
        <v>CertainHpHitObject</v>
      </c>
      <c r="H431" s="1" t="str">
        <f>IF(ISBLANK(G431),"",
IF(ISERROR(FIND(",",G431)),
  IF(ISERROR(VLOOKUP(G431,ConditionValueTable!$A:$A,1,0)),"컨디션밸류없음",
  ""),
IF(ISERROR(FIND(",",G431,FIND(",",G431)+1)),
  IF(OR(ISERROR(VLOOKUP(LEFT(G431,FIND(",",G431)-1),ConditionValueTable!$A:$A,1,0)),ISERROR(VLOOKUP(TRIM(MID(G431,FIND(",",G431)+1,999)),ConditionValueTable!$A:$A,1,0))),"컨디션밸류없음",
  ""),
IF(ISERROR(FIND(",",G431,FIND(",",G431,FIND(",",G431)+1)+1)),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+1,999)),ConditionValueTable!$A:$A,1,0))),"컨디션밸류없음",
  ""),
IF(ISERROR(FIND(",",G431,FIND(",",G431,FIND(",",G431,FIND(",",G431)+1)+1)+1)),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FIND(",",G431,FIND(",",G431,FIND(",",G431)+1)+1)-FIND(",",G431,FIND(",",G431)+1)-1)),ConditionValueTable!$A:$A,1,0)),ISERROR(VLOOKUP(TRIM(MID(G431,FIND(",",G431,FIND(",",G431,FIND(",",G431)+1)+1)+1,999)),ConditionValueTable!$A:$A,1,0))),"컨디션밸류없음",
  ""),
)))))</f>
        <v/>
      </c>
      <c r="J431" s="1">
        <v>0.65</v>
      </c>
      <c r="O431" s="7" t="str">
        <f t="shared" ca="1" si="225"/>
        <v/>
      </c>
      <c r="P431" s="1">
        <v>1</v>
      </c>
      <c r="S431" s="7" t="str">
        <f t="shared" ca="1" si="219"/>
        <v/>
      </c>
      <c r="U431" s="1" t="s">
        <v>332</v>
      </c>
      <c r="V431" s="1" t="s">
        <v>338</v>
      </c>
      <c r="W431" s="1" t="s">
        <v>339</v>
      </c>
    </row>
    <row r="432" spans="1:23" x14ac:dyDescent="0.3">
      <c r="A432" s="1" t="str">
        <f t="shared" ref="A432:A437" si="226">B432&amp;"_"&amp;TEXT(D432,"00")</f>
        <v>LP_Paralyze_CannotAction_01</v>
      </c>
      <c r="B432" s="1" t="s">
        <v>332</v>
      </c>
      <c r="C432" s="1" t="str">
        <f>IF(ISERROR(VLOOKUP(B432,AffectorValueTable!$A:$A,1,0)),"어펙터밸류없음","")</f>
        <v/>
      </c>
      <c r="D432" s="1">
        <v>1</v>
      </c>
      <c r="E432" s="1" t="str">
        <f>VLOOKUP($B432,AffectorValueTable!$1:$1048576,MATCH(AffectorValueTable!$B$1,AffectorValueTable!$1:$1,0),0)</f>
        <v>CannotAction</v>
      </c>
      <c r="H432" s="1" t="str">
        <f>IF(ISBLANK(G432),"",
IF(ISERROR(FIND(",",G432)),
  IF(ISERROR(VLOOKUP(G432,ConditionValueTable!$A:$A,1,0)),"컨디션밸류없음",
  ""),
IF(ISERROR(FIND(",",G432,FIND(",",G432)+1)),
  IF(OR(ISERROR(VLOOKUP(LEFT(G432,FIND(",",G432)-1),ConditionValueTable!$A:$A,1,0)),ISERROR(VLOOKUP(TRIM(MID(G432,FIND(",",G432)+1,999)),ConditionValueTable!$A:$A,1,0))),"컨디션밸류없음",
  ""),
IF(ISERROR(FIND(",",G432,FIND(",",G432,FIND(",",G432)+1)+1)),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+1,999)),ConditionValueTable!$A:$A,1,0))),"컨디션밸류없음",
  ""),
IF(ISERROR(FIND(",",G432,FIND(",",G432,FIND(",",G432,FIND(",",G432)+1)+1)+1)),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FIND(",",G432,FIND(",",G432,FIND(",",G432)+1)+1)-FIND(",",G432,FIND(",",G432)+1)-1)),ConditionValueTable!$A:$A,1,0)),ISERROR(VLOOKUP(TRIM(MID(G432,FIND(",",G432,FIND(",",G432,FIND(",",G432)+1)+1)+1,999)),ConditionValueTable!$A:$A,1,0))),"컨디션밸류없음",
  ""),
)))))</f>
        <v/>
      </c>
      <c r="I432" s="1">
        <v>1.4</v>
      </c>
      <c r="O432" s="7" t="str">
        <f t="shared" ref="O432:O437" ca="1" si="227">IF(NOT(ISBLANK(N432)),N432,
IF(ISBLANK(M432),"",
VLOOKUP(M432,OFFSET(INDIRECT("$A:$B"),0,MATCH(M$1&amp;"_Verify",INDIRECT("$1:$1"),0)-1),2,0)
))</f>
        <v/>
      </c>
      <c r="S432" s="7" t="str">
        <f t="shared" ca="1" si="219"/>
        <v/>
      </c>
    </row>
    <row r="433" spans="1:23" x14ac:dyDescent="0.3">
      <c r="A433" s="1" t="str">
        <f t="shared" si="226"/>
        <v>LP_Paralyze_CannotAction_02</v>
      </c>
      <c r="B433" s="1" t="s">
        <v>332</v>
      </c>
      <c r="C433" s="1" t="str">
        <f>IF(ISERROR(VLOOKUP(B433,AffectorValueTable!$A:$A,1,0)),"어펙터밸류없음","")</f>
        <v/>
      </c>
      <c r="D433" s="1">
        <v>2</v>
      </c>
      <c r="E433" s="1" t="str">
        <f>VLOOKUP($B433,AffectorValueTable!$1:$1048576,MATCH(AffectorValueTable!$B$1,AffectorValueTable!$1:$1,0),0)</f>
        <v>CannotAction</v>
      </c>
      <c r="H433" s="1" t="str">
        <f>IF(ISBLANK(G433),"",
IF(ISERROR(FIND(",",G433)),
  IF(ISERROR(VLOOKUP(G433,ConditionValueTable!$A:$A,1,0)),"컨디션밸류없음",
  ""),
IF(ISERROR(FIND(",",G433,FIND(",",G433)+1)),
  IF(OR(ISERROR(VLOOKUP(LEFT(G433,FIND(",",G433)-1),ConditionValueTable!$A:$A,1,0)),ISERROR(VLOOKUP(TRIM(MID(G433,FIND(",",G433)+1,999)),ConditionValueTable!$A:$A,1,0))),"컨디션밸류없음",
  ""),
IF(ISERROR(FIND(",",G433,FIND(",",G433,FIND(",",G433)+1)+1)),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+1,999)),ConditionValueTable!$A:$A,1,0))),"컨디션밸류없음",
  ""),
IF(ISERROR(FIND(",",G433,FIND(",",G433,FIND(",",G433,FIND(",",G433)+1)+1)+1)),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FIND(",",G433,FIND(",",G433,FIND(",",G433)+1)+1)-FIND(",",G433,FIND(",",G433)+1)-1)),ConditionValueTable!$A:$A,1,0)),ISERROR(VLOOKUP(TRIM(MID(G433,FIND(",",G433,FIND(",",G433,FIND(",",G433)+1)+1)+1,999)),ConditionValueTable!$A:$A,1,0))),"컨디션밸류없음",
  ""),
)))))</f>
        <v/>
      </c>
      <c r="I433" s="1">
        <v>2</v>
      </c>
      <c r="O433" s="7" t="str">
        <f t="shared" ca="1" si="227"/>
        <v/>
      </c>
      <c r="S433" s="7" t="str">
        <f t="shared" ca="1" si="219"/>
        <v/>
      </c>
    </row>
    <row r="434" spans="1:23" x14ac:dyDescent="0.3">
      <c r="A434" s="1" t="str">
        <f t="shared" ref="A434" si="228">B434&amp;"_"&amp;TEXT(D434,"00")</f>
        <v>LP_Paralyze_CannotAction_03</v>
      </c>
      <c r="B434" s="1" t="s">
        <v>332</v>
      </c>
      <c r="C434" s="1" t="str">
        <f>IF(ISERROR(VLOOKUP(B434,AffectorValueTable!$A:$A,1,0)),"어펙터밸류없음","")</f>
        <v/>
      </c>
      <c r="D434" s="1">
        <v>3</v>
      </c>
      <c r="E434" s="1" t="str">
        <f>VLOOKUP($B434,AffectorValueTable!$1:$1048576,MATCH(AffectorValueTable!$B$1,AffectorValueTable!$1:$1,0),0)</f>
        <v>CannotAction</v>
      </c>
      <c r="H434" s="1" t="str">
        <f>IF(ISBLANK(G434),"",
IF(ISERROR(FIND(",",G434)),
  IF(ISERROR(VLOOKUP(G434,ConditionValueTable!$A:$A,1,0)),"컨디션밸류없음",
  ""),
IF(ISERROR(FIND(",",G434,FIND(",",G434)+1)),
  IF(OR(ISERROR(VLOOKUP(LEFT(G434,FIND(",",G434)-1),ConditionValueTable!$A:$A,1,0)),ISERROR(VLOOKUP(TRIM(MID(G434,FIND(",",G434)+1,999)),ConditionValueTable!$A:$A,1,0))),"컨디션밸류없음",
  ""),
IF(ISERROR(FIND(",",G434,FIND(",",G434,FIND(",",G434)+1)+1)),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+1,999)),ConditionValueTable!$A:$A,1,0))),"컨디션밸류없음",
  ""),
IF(ISERROR(FIND(",",G434,FIND(",",G434,FIND(",",G434,FIND(",",G434)+1)+1)+1)),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FIND(",",G434,FIND(",",G434,FIND(",",G434)+1)+1)-FIND(",",G434,FIND(",",G434)+1)-1)),ConditionValueTable!$A:$A,1,0)),ISERROR(VLOOKUP(TRIM(MID(G434,FIND(",",G434,FIND(",",G434,FIND(",",G434)+1)+1)+1,999)),ConditionValueTable!$A:$A,1,0))),"컨디션밸류없음",
  ""),
)))))</f>
        <v/>
      </c>
      <c r="I434" s="1">
        <v>2.6</v>
      </c>
      <c r="O434" s="7" t="str">
        <f t="shared" ref="O434" ca="1" si="229">IF(NOT(ISBLANK(N434)),N434,
IF(ISBLANK(M434),"",
VLOOKUP(M434,OFFSET(INDIRECT("$A:$B"),0,MATCH(M$1&amp;"_Verify",INDIRECT("$1:$1"),0)-1),2,0)
))</f>
        <v/>
      </c>
      <c r="S434" s="7" t="str">
        <f t="shared" ref="S434" ca="1" si="230">IF(NOT(ISBLANK(R434)),R434,
IF(ISBLANK(Q434),"",
VLOOKUP(Q434,OFFSET(INDIRECT("$A:$B"),0,MATCH(Q$1&amp;"_Verify",INDIRECT("$1:$1"),0)-1),2,0)
))</f>
        <v/>
      </c>
    </row>
    <row r="435" spans="1:23" x14ac:dyDescent="0.3">
      <c r="A435" s="1" t="str">
        <f t="shared" si="226"/>
        <v>LP_Hold_01</v>
      </c>
      <c r="B435" s="1" t="s">
        <v>322</v>
      </c>
      <c r="C435" s="1" t="str">
        <f>IF(ISERROR(VLOOKUP(B435,AffectorValueTable!$A:$A,1,0)),"어펙터밸류없음","")</f>
        <v/>
      </c>
      <c r="D435" s="1">
        <v>1</v>
      </c>
      <c r="E435" s="1" t="str">
        <f>VLOOKUP($B435,AffectorValueTable!$1:$1048576,MATCH(AffectorValueTable!$B$1,AffectorValueTable!$1:$1,0),0)</f>
        <v>AttackWeightHitObject</v>
      </c>
      <c r="H435" s="1" t="str">
        <f>IF(ISBLANK(G435),"",
IF(ISERROR(FIND(",",G435)),
  IF(ISERROR(VLOOKUP(G435,ConditionValueTable!$A:$A,1,0)),"컨디션밸류없음",
  ""),
IF(ISERROR(FIND(",",G435,FIND(",",G435)+1)),
  IF(OR(ISERROR(VLOOKUP(LEFT(G435,FIND(",",G435)-1),ConditionValueTable!$A:$A,1,0)),ISERROR(VLOOKUP(TRIM(MID(G435,FIND(",",G435)+1,999)),ConditionValueTable!$A:$A,1,0))),"컨디션밸류없음",
  ""),
IF(ISERROR(FIND(",",G435,FIND(",",G435,FIND(",",G435)+1)+1)),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+1,999)),ConditionValueTable!$A:$A,1,0))),"컨디션밸류없음",
  ""),
IF(ISERROR(FIND(",",G435,FIND(",",G435,FIND(",",G435,FIND(",",G435)+1)+1)+1)),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FIND(",",G435,FIND(",",G435,FIND(",",G435)+1)+1)-FIND(",",G435,FIND(",",G435)+1)-1)),ConditionValueTable!$A:$A,1,0)),ISERROR(VLOOKUP(TRIM(MID(G435,FIND(",",G435,FIND(",",G435,FIND(",",G435)+1)+1)+1,999)),ConditionValueTable!$A:$A,1,0))),"컨디션밸류없음",
  ""),
)))))</f>
        <v/>
      </c>
      <c r="J435" s="1">
        <v>0.25</v>
      </c>
      <c r="K435" s="1">
        <v>7.0000000000000007E-2</v>
      </c>
      <c r="O435" s="7" t="str">
        <f t="shared" ca="1" si="227"/>
        <v/>
      </c>
      <c r="P435" s="1">
        <v>1</v>
      </c>
      <c r="S435" s="7" t="str">
        <f t="shared" ca="1" si="219"/>
        <v/>
      </c>
      <c r="U435" s="1" t="s">
        <v>323</v>
      </c>
    </row>
    <row r="436" spans="1:23" x14ac:dyDescent="0.3">
      <c r="A436" s="1" t="str">
        <f t="shared" si="226"/>
        <v>LP_Hold_02</v>
      </c>
      <c r="B436" s="1" t="s">
        <v>322</v>
      </c>
      <c r="C436" s="1" t="str">
        <f>IF(ISERROR(VLOOKUP(B436,AffectorValueTable!$A:$A,1,0)),"어펙터밸류없음","")</f>
        <v/>
      </c>
      <c r="D436" s="1">
        <v>2</v>
      </c>
      <c r="E436" s="1" t="str">
        <f>VLOOKUP($B436,AffectorValueTable!$1:$1048576,MATCH(AffectorValueTable!$B$1,AffectorValueTable!$1:$1,0),0)</f>
        <v>AttackWeightHitObject</v>
      </c>
      <c r="H436" s="1" t="str">
        <f>IF(ISBLANK(G436),"",
IF(ISERROR(FIND(",",G436)),
  IF(ISERROR(VLOOKUP(G436,ConditionValueTable!$A:$A,1,0)),"컨디션밸류없음",
  ""),
IF(ISERROR(FIND(",",G436,FIND(",",G436)+1)),
  IF(OR(ISERROR(VLOOKUP(LEFT(G436,FIND(",",G436)-1),ConditionValueTable!$A:$A,1,0)),ISERROR(VLOOKUP(TRIM(MID(G436,FIND(",",G436)+1,999)),ConditionValueTable!$A:$A,1,0))),"컨디션밸류없음",
  ""),
IF(ISERROR(FIND(",",G436,FIND(",",G436,FIND(",",G436)+1)+1)),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+1,999)),ConditionValueTable!$A:$A,1,0))),"컨디션밸류없음",
  ""),
IF(ISERROR(FIND(",",G436,FIND(",",G436,FIND(",",G436,FIND(",",G436)+1)+1)+1)),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FIND(",",G436,FIND(",",G436,FIND(",",G436)+1)+1)-FIND(",",G436,FIND(",",G436)+1)-1)),ConditionValueTable!$A:$A,1,0)),ISERROR(VLOOKUP(TRIM(MID(G436,FIND(",",G436,FIND(",",G436,FIND(",",G436)+1)+1)+1,999)),ConditionValueTable!$A:$A,1,0))),"컨디션밸류없음",
  ""),
)))))</f>
        <v/>
      </c>
      <c r="J436" s="1">
        <v>0.35</v>
      </c>
      <c r="K436" s="1">
        <v>0.09</v>
      </c>
      <c r="O436" s="7" t="str">
        <f t="shared" ca="1" si="227"/>
        <v/>
      </c>
      <c r="P436" s="1">
        <v>1</v>
      </c>
      <c r="S436" s="7" t="str">
        <f t="shared" ca="1" si="219"/>
        <v/>
      </c>
      <c r="U436" s="1" t="s">
        <v>323</v>
      </c>
    </row>
    <row r="437" spans="1:23" x14ac:dyDescent="0.3">
      <c r="A437" s="1" t="str">
        <f t="shared" si="226"/>
        <v>LP_Hold_03</v>
      </c>
      <c r="B437" s="1" t="s">
        <v>322</v>
      </c>
      <c r="C437" s="1" t="str">
        <f>IF(ISERROR(VLOOKUP(B437,AffectorValueTable!$A:$A,1,0)),"어펙터밸류없음","")</f>
        <v/>
      </c>
      <c r="D437" s="1">
        <v>3</v>
      </c>
      <c r="E437" s="1" t="str">
        <f>VLOOKUP($B437,AffectorValueTable!$1:$1048576,MATCH(AffectorValueTable!$B$1,AffectorValueTable!$1:$1,0),0)</f>
        <v>AttackWeightHitObject</v>
      </c>
      <c r="H437" s="1" t="str">
        <f>IF(ISBLANK(G437),"",
IF(ISERROR(FIND(",",G437)),
  IF(ISERROR(VLOOKUP(G437,ConditionValueTable!$A:$A,1,0)),"컨디션밸류없음",
  ""),
IF(ISERROR(FIND(",",G437,FIND(",",G437)+1)),
  IF(OR(ISERROR(VLOOKUP(LEFT(G437,FIND(",",G437)-1),ConditionValueTable!$A:$A,1,0)),ISERROR(VLOOKUP(TRIM(MID(G437,FIND(",",G437)+1,999)),ConditionValueTable!$A:$A,1,0))),"컨디션밸류없음",
  ""),
IF(ISERROR(FIND(",",G437,FIND(",",G437,FIND(",",G437)+1)+1)),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+1,999)),ConditionValueTable!$A:$A,1,0))),"컨디션밸류없음",
  ""),
IF(ISERROR(FIND(",",G437,FIND(",",G437,FIND(",",G437,FIND(",",G437)+1)+1)+1)),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FIND(",",G437,FIND(",",G437,FIND(",",G437)+1)+1)-FIND(",",G437,FIND(",",G437)+1)-1)),ConditionValueTable!$A:$A,1,0)),ISERROR(VLOOKUP(TRIM(MID(G437,FIND(",",G437,FIND(",",G437,FIND(",",G437)+1)+1)+1,999)),ConditionValueTable!$A:$A,1,0))),"컨디션밸류없음",
  ""),
)))))</f>
        <v/>
      </c>
      <c r="J437" s="1">
        <v>0.45</v>
      </c>
      <c r="K437" s="1">
        <v>0.11</v>
      </c>
      <c r="O437" s="7" t="str">
        <f t="shared" ca="1" si="227"/>
        <v/>
      </c>
      <c r="P437" s="1">
        <v>1</v>
      </c>
      <c r="S437" s="7" t="str">
        <f t="shared" ca="1" si="219"/>
        <v/>
      </c>
      <c r="U437" s="1" t="s">
        <v>323</v>
      </c>
    </row>
    <row r="438" spans="1:23" x14ac:dyDescent="0.3">
      <c r="A438" s="1" t="str">
        <f t="shared" ref="A438:A443" si="231">B438&amp;"_"&amp;TEXT(D438,"00")</f>
        <v>LP_Hold_CannotMove_01</v>
      </c>
      <c r="B438" s="1" t="s">
        <v>324</v>
      </c>
      <c r="C438" s="1" t="str">
        <f>IF(ISERROR(VLOOKUP(B438,AffectorValueTable!$A:$A,1,0)),"어펙터밸류없음","")</f>
        <v/>
      </c>
      <c r="D438" s="1">
        <v>1</v>
      </c>
      <c r="E438" s="1" t="str">
        <f>VLOOKUP($B438,AffectorValueTable!$1:$1048576,MATCH(AffectorValueTable!$B$1,AffectorValueTable!$1:$1,0),0)</f>
        <v>CannotMove</v>
      </c>
      <c r="H438" s="1" t="str">
        <f>IF(ISBLANK(G438),"",
IF(ISERROR(FIND(",",G438)),
  IF(ISERROR(VLOOKUP(G438,ConditionValueTable!$A:$A,1,0)),"컨디션밸류없음",
  ""),
IF(ISERROR(FIND(",",G438,FIND(",",G438)+1)),
  IF(OR(ISERROR(VLOOKUP(LEFT(G438,FIND(",",G438)-1),ConditionValueTable!$A:$A,1,0)),ISERROR(VLOOKUP(TRIM(MID(G438,FIND(",",G438)+1,999)),ConditionValueTable!$A:$A,1,0))),"컨디션밸류없음",
  ""),
IF(ISERROR(FIND(",",G438,FIND(",",G438,FIND(",",G438)+1)+1)),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+1,999)),ConditionValueTable!$A:$A,1,0))),"컨디션밸류없음",
  ""),
IF(ISERROR(FIND(",",G438,FIND(",",G438,FIND(",",G438,FIND(",",G438)+1)+1)+1)),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FIND(",",G438,FIND(",",G438,FIND(",",G438)+1)+1)-FIND(",",G438,FIND(",",G438)+1)-1)),ConditionValueTable!$A:$A,1,0)),ISERROR(VLOOKUP(TRIM(MID(G438,FIND(",",G438,FIND(",",G438,FIND(",",G438)+1)+1)+1,999)),ConditionValueTable!$A:$A,1,0))),"컨디션밸류없음",
  ""),
)))))</f>
        <v/>
      </c>
      <c r="I438" s="1">
        <v>1.5</v>
      </c>
      <c r="O438" s="7" t="str">
        <f t="shared" ref="O438:O443" ca="1" si="232">IF(NOT(ISBLANK(N438)),N438,
IF(ISBLANK(M438),"",
VLOOKUP(M438,OFFSET(INDIRECT("$A:$B"),0,MATCH(M$1&amp;"_Verify",INDIRECT("$1:$1"),0)-1),2,0)
))</f>
        <v/>
      </c>
      <c r="S438" s="7" t="str">
        <f t="shared" ca="1" si="219"/>
        <v/>
      </c>
      <c r="V438" s="1" t="s">
        <v>362</v>
      </c>
    </row>
    <row r="439" spans="1:23" x14ac:dyDescent="0.3">
      <c r="A439" s="1" t="str">
        <f t="shared" si="231"/>
        <v>LP_Hold_CannotMove_02</v>
      </c>
      <c r="B439" s="1" t="s">
        <v>324</v>
      </c>
      <c r="C439" s="1" t="str">
        <f>IF(ISERROR(VLOOKUP(B439,AffectorValueTable!$A:$A,1,0)),"어펙터밸류없음","")</f>
        <v/>
      </c>
      <c r="D439" s="1">
        <v>2</v>
      </c>
      <c r="E439" s="1" t="str">
        <f>VLOOKUP($B439,AffectorValueTable!$1:$1048576,MATCH(AffectorValueTable!$B$1,AffectorValueTable!$1:$1,0),0)</f>
        <v>CannotMove</v>
      </c>
      <c r="H439" s="1" t="str">
        <f>IF(ISBLANK(G439),"",
IF(ISERROR(FIND(",",G439)),
  IF(ISERROR(VLOOKUP(G439,ConditionValueTable!$A:$A,1,0)),"컨디션밸류없음",
  ""),
IF(ISERROR(FIND(",",G439,FIND(",",G439)+1)),
  IF(OR(ISERROR(VLOOKUP(LEFT(G439,FIND(",",G439)-1),ConditionValueTable!$A:$A,1,0)),ISERROR(VLOOKUP(TRIM(MID(G439,FIND(",",G439)+1,999)),ConditionValueTable!$A:$A,1,0))),"컨디션밸류없음",
  ""),
IF(ISERROR(FIND(",",G439,FIND(",",G439,FIND(",",G439)+1)+1)),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+1,999)),ConditionValueTable!$A:$A,1,0))),"컨디션밸류없음",
  ""),
IF(ISERROR(FIND(",",G439,FIND(",",G439,FIND(",",G439,FIND(",",G439)+1)+1)+1)),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FIND(",",G439,FIND(",",G439,FIND(",",G439)+1)+1)-FIND(",",G439,FIND(",",G439)+1)-1)),ConditionValueTable!$A:$A,1,0)),ISERROR(VLOOKUP(TRIM(MID(G439,FIND(",",G439,FIND(",",G439,FIND(",",G439)+1)+1)+1,999)),ConditionValueTable!$A:$A,1,0))),"컨디션밸류없음",
  ""),
)))))</f>
        <v/>
      </c>
      <c r="I439" s="1">
        <v>3.1500000000000004</v>
      </c>
      <c r="O439" s="7" t="str">
        <f t="shared" ca="1" si="232"/>
        <v/>
      </c>
      <c r="S439" s="7" t="str">
        <f t="shared" ca="1" si="219"/>
        <v/>
      </c>
      <c r="V439" s="1" t="s">
        <v>362</v>
      </c>
    </row>
    <row r="440" spans="1:23" x14ac:dyDescent="0.3">
      <c r="A440" s="1" t="str">
        <f t="shared" si="231"/>
        <v>LP_Hold_CannotMove_03</v>
      </c>
      <c r="B440" s="1" t="s">
        <v>324</v>
      </c>
      <c r="C440" s="1" t="str">
        <f>IF(ISERROR(VLOOKUP(B440,AffectorValueTable!$A:$A,1,0)),"어펙터밸류없음","")</f>
        <v/>
      </c>
      <c r="D440" s="1">
        <v>3</v>
      </c>
      <c r="E440" s="1" t="str">
        <f>VLOOKUP($B440,AffectorValueTable!$1:$1048576,MATCH(AffectorValueTable!$B$1,AffectorValueTable!$1:$1,0),0)</f>
        <v>CannotMove</v>
      </c>
      <c r="H440" s="1" t="str">
        <f>IF(ISBLANK(G440),"",
IF(ISERROR(FIND(",",G440)),
  IF(ISERROR(VLOOKUP(G440,ConditionValueTable!$A:$A,1,0)),"컨디션밸류없음",
  ""),
IF(ISERROR(FIND(",",G440,FIND(",",G440)+1)),
  IF(OR(ISERROR(VLOOKUP(LEFT(G440,FIND(",",G440)-1),ConditionValueTable!$A:$A,1,0)),ISERROR(VLOOKUP(TRIM(MID(G440,FIND(",",G440)+1,999)),ConditionValueTable!$A:$A,1,0))),"컨디션밸류없음",
  ""),
IF(ISERROR(FIND(",",G440,FIND(",",G440,FIND(",",G440)+1)+1)),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+1,999)),ConditionValueTable!$A:$A,1,0))),"컨디션밸류없음",
  ""),
IF(ISERROR(FIND(",",G440,FIND(",",G440,FIND(",",G440,FIND(",",G440)+1)+1)+1)),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FIND(",",G440,FIND(",",G440,FIND(",",G440)+1)+1)-FIND(",",G440,FIND(",",G440)+1)-1)),ConditionValueTable!$A:$A,1,0)),ISERROR(VLOOKUP(TRIM(MID(G440,FIND(",",G440,FIND(",",G440,FIND(",",G440)+1)+1)+1,999)),ConditionValueTable!$A:$A,1,0))),"컨디션밸류없음",
  ""),
)))))</f>
        <v/>
      </c>
      <c r="I440" s="1">
        <v>4.95</v>
      </c>
      <c r="O440" s="7" t="str">
        <f t="shared" ca="1" si="232"/>
        <v/>
      </c>
      <c r="S440" s="7" t="str">
        <f t="shared" ca="1" si="219"/>
        <v/>
      </c>
      <c r="V440" s="1" t="s">
        <v>362</v>
      </c>
    </row>
    <row r="441" spans="1:23" x14ac:dyDescent="0.3">
      <c r="A441" s="1" t="str">
        <f t="shared" si="231"/>
        <v>LP_Transport_01</v>
      </c>
      <c r="B441" s="1" t="s">
        <v>358</v>
      </c>
      <c r="C441" s="1" t="str">
        <f>IF(ISERROR(VLOOKUP(B441,AffectorValueTable!$A:$A,1,0)),"어펙터밸류없음","")</f>
        <v/>
      </c>
      <c r="D441" s="1">
        <v>1</v>
      </c>
      <c r="E441" s="1" t="str">
        <f>VLOOKUP($B441,AffectorValueTable!$1:$1048576,MATCH(AffectorValueTable!$B$1,AffectorValueTable!$1:$1,0),0)</f>
        <v>TeleportingHitObject</v>
      </c>
      <c r="H441" s="1" t="str">
        <f>IF(ISBLANK(G441),"",
IF(ISERROR(FIND(",",G441)),
  IF(ISERROR(VLOOKUP(G441,ConditionValueTable!$A:$A,1,0)),"컨디션밸류없음",
  ""),
IF(ISERROR(FIND(",",G441,FIND(",",G441)+1)),
  IF(OR(ISERROR(VLOOKUP(LEFT(G441,FIND(",",G441)-1),ConditionValueTable!$A:$A,1,0)),ISERROR(VLOOKUP(TRIM(MID(G441,FIND(",",G441)+1,999)),ConditionValueTable!$A:$A,1,0))),"컨디션밸류없음",
  ""),
IF(ISERROR(FIND(",",G441,FIND(",",G441,FIND(",",G441)+1)+1)),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+1,999)),ConditionValueTable!$A:$A,1,0))),"컨디션밸류없음",
  ""),
IF(ISERROR(FIND(",",G441,FIND(",",G441,FIND(",",G441,FIND(",",G441)+1)+1)+1)),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FIND(",",G441,FIND(",",G441,FIND(",",G441)+1)+1)-FIND(",",G441,FIND(",",G441)+1)-1)),ConditionValueTable!$A:$A,1,0)),ISERROR(VLOOKUP(TRIM(MID(G441,FIND(",",G441,FIND(",",G441,FIND(",",G441)+1)+1)+1,999)),ConditionValueTable!$A:$A,1,0))),"컨디션밸류없음",
  ""),
)))))</f>
        <v/>
      </c>
      <c r="J441" s="1">
        <v>0.15</v>
      </c>
      <c r="K441" s="1">
        <v>0.1</v>
      </c>
      <c r="L441" s="1">
        <v>0.1</v>
      </c>
      <c r="N441" s="1">
        <v>3</v>
      </c>
      <c r="O441" s="7">
        <f t="shared" ca="1" si="232"/>
        <v>3</v>
      </c>
      <c r="P441" s="1">
        <v>1</v>
      </c>
      <c r="R441" s="1">
        <v>0</v>
      </c>
      <c r="S441" s="7">
        <f t="shared" ca="1" si="219"/>
        <v>0</v>
      </c>
      <c r="U441" s="1" t="s">
        <v>355</v>
      </c>
    </row>
    <row r="442" spans="1:23" x14ac:dyDescent="0.3">
      <c r="A442" s="1" t="str">
        <f t="shared" si="231"/>
        <v>LP_Transport_02</v>
      </c>
      <c r="B442" s="1" t="s">
        <v>358</v>
      </c>
      <c r="C442" s="1" t="str">
        <f>IF(ISERROR(VLOOKUP(B442,AffectorValueTable!$A:$A,1,0)),"어펙터밸류없음","")</f>
        <v/>
      </c>
      <c r="D442" s="1">
        <v>2</v>
      </c>
      <c r="E442" s="1" t="str">
        <f>VLOOKUP($B442,AffectorValueTable!$1:$1048576,MATCH(AffectorValueTable!$B$1,AffectorValueTable!$1:$1,0),0)</f>
        <v>TeleportingHitObject</v>
      </c>
      <c r="H442" s="1" t="str">
        <f>IF(ISBLANK(G442),"",
IF(ISERROR(FIND(",",G442)),
  IF(ISERROR(VLOOKUP(G442,ConditionValueTable!$A:$A,1,0)),"컨디션밸류없음",
  ""),
IF(ISERROR(FIND(",",G442,FIND(",",G442)+1)),
  IF(OR(ISERROR(VLOOKUP(LEFT(G442,FIND(",",G442)-1),ConditionValueTable!$A:$A,1,0)),ISERROR(VLOOKUP(TRIM(MID(G442,FIND(",",G442)+1,999)),ConditionValueTable!$A:$A,1,0))),"컨디션밸류없음",
  ""),
IF(ISERROR(FIND(",",G442,FIND(",",G442,FIND(",",G442)+1)+1)),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+1,999)),ConditionValueTable!$A:$A,1,0))),"컨디션밸류없음",
  ""),
IF(ISERROR(FIND(",",G442,FIND(",",G442,FIND(",",G442,FIND(",",G442)+1)+1)+1)),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FIND(",",G442,FIND(",",G442,FIND(",",G442)+1)+1)-FIND(",",G442,FIND(",",G442)+1)-1)),ConditionValueTable!$A:$A,1,0)),ISERROR(VLOOKUP(TRIM(MID(G442,FIND(",",G442,FIND(",",G442,FIND(",",G442)+1)+1)+1,999)),ConditionValueTable!$A:$A,1,0))),"컨디션밸류없음",
  ""),
)))))</f>
        <v/>
      </c>
      <c r="J442" s="1">
        <v>0.22500000000000001</v>
      </c>
      <c r="K442" s="1">
        <v>0.1</v>
      </c>
      <c r="L442" s="1">
        <v>0.1</v>
      </c>
      <c r="N442" s="1">
        <v>6</v>
      </c>
      <c r="O442" s="7">
        <f t="shared" ca="1" si="232"/>
        <v>6</v>
      </c>
      <c r="P442" s="1">
        <v>1</v>
      </c>
      <c r="R442" s="1">
        <v>1</v>
      </c>
      <c r="S442" s="7">
        <f t="shared" ca="1" si="219"/>
        <v>1</v>
      </c>
      <c r="U442" s="1" t="s">
        <v>355</v>
      </c>
    </row>
    <row r="443" spans="1:23" x14ac:dyDescent="0.3">
      <c r="A443" s="1" t="str">
        <f t="shared" si="231"/>
        <v>LP_Transport_03</v>
      </c>
      <c r="B443" s="1" t="s">
        <v>358</v>
      </c>
      <c r="C443" s="1" t="str">
        <f>IF(ISERROR(VLOOKUP(B443,AffectorValueTable!$A:$A,1,0)),"어펙터밸류없음","")</f>
        <v/>
      </c>
      <c r="D443" s="1">
        <v>3</v>
      </c>
      <c r="E443" s="1" t="str">
        <f>VLOOKUP($B443,AffectorValueTable!$1:$1048576,MATCH(AffectorValueTable!$B$1,AffectorValueTable!$1:$1,0),0)</f>
        <v>TeleportingHitObject</v>
      </c>
      <c r="H443" s="1" t="str">
        <f>IF(ISBLANK(G443),"",
IF(ISERROR(FIND(",",G443)),
  IF(ISERROR(VLOOKUP(G443,ConditionValueTable!$A:$A,1,0)),"컨디션밸류없음",
  ""),
IF(ISERROR(FIND(",",G443,FIND(",",G443)+1)),
  IF(OR(ISERROR(VLOOKUP(LEFT(G443,FIND(",",G443)-1),ConditionValueTable!$A:$A,1,0)),ISERROR(VLOOKUP(TRIM(MID(G443,FIND(",",G443)+1,999)),ConditionValueTable!$A:$A,1,0))),"컨디션밸류없음",
  ""),
IF(ISERROR(FIND(",",G443,FIND(",",G443,FIND(",",G443)+1)+1)),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+1,999)),ConditionValueTable!$A:$A,1,0))),"컨디션밸류없음",
  ""),
IF(ISERROR(FIND(",",G443,FIND(",",G443,FIND(",",G443,FIND(",",G443)+1)+1)+1)),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FIND(",",G443,FIND(",",G443,FIND(",",G443)+1)+1)-FIND(",",G443,FIND(",",G443)+1)-1)),ConditionValueTable!$A:$A,1,0)),ISERROR(VLOOKUP(TRIM(MID(G443,FIND(",",G443,FIND(",",G443,FIND(",",G443)+1)+1)+1,999)),ConditionValueTable!$A:$A,1,0))),"컨디션밸류없음",
  ""),
)))))</f>
        <v/>
      </c>
      <c r="J443" s="1">
        <v>0.3</v>
      </c>
      <c r="K443" s="1">
        <v>0.1</v>
      </c>
      <c r="L443" s="1">
        <v>0.1</v>
      </c>
      <c r="N443" s="1">
        <v>9</v>
      </c>
      <c r="O443" s="7">
        <f t="shared" ca="1" si="232"/>
        <v>9</v>
      </c>
      <c r="P443" s="1">
        <v>1</v>
      </c>
      <c r="R443" s="1">
        <v>2</v>
      </c>
      <c r="S443" s="7">
        <f t="shared" ca="1" si="219"/>
        <v>2</v>
      </c>
      <c r="U443" s="1" t="s">
        <v>355</v>
      </c>
    </row>
    <row r="444" spans="1:23" x14ac:dyDescent="0.3">
      <c r="A444" s="1" t="str">
        <f t="shared" ref="A444:A446" si="233">B444&amp;"_"&amp;TEXT(D444,"00")</f>
        <v>LP_Transport_Teleported_01</v>
      </c>
      <c r="B444" s="1" t="s">
        <v>359</v>
      </c>
      <c r="C444" s="1" t="str">
        <f>IF(ISERROR(VLOOKUP(B444,AffectorValueTable!$A:$A,1,0)),"어펙터밸류없음","")</f>
        <v/>
      </c>
      <c r="D444" s="1">
        <v>1</v>
      </c>
      <c r="E444" s="1" t="str">
        <f>VLOOKUP($B444,AffectorValueTable!$1:$1048576,MATCH(AffectorValueTable!$B$1,AffectorValueTable!$1:$1,0),0)</f>
        <v>Teleported</v>
      </c>
      <c r="H444" s="1" t="str">
        <f>IF(ISBLANK(G444),"",
IF(ISERROR(FIND(",",G444)),
  IF(ISERROR(VLOOKUP(G444,ConditionValueTable!$A:$A,1,0)),"컨디션밸류없음",
  ""),
IF(ISERROR(FIND(",",G444,FIND(",",G444)+1)),
  IF(OR(ISERROR(VLOOKUP(LEFT(G444,FIND(",",G444)-1),ConditionValueTable!$A:$A,1,0)),ISERROR(VLOOKUP(TRIM(MID(G444,FIND(",",G444)+1,999)),ConditionValueTable!$A:$A,1,0))),"컨디션밸류없음",
  ""),
IF(ISERROR(FIND(",",G444,FIND(",",G444,FIND(",",G444)+1)+1)),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+1,999)),ConditionValueTable!$A:$A,1,0))),"컨디션밸류없음",
  ""),
IF(ISERROR(FIND(",",G444,FIND(",",G444,FIND(",",G444,FIND(",",G444)+1)+1)+1)),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FIND(",",G444,FIND(",",G444,FIND(",",G444)+1)+1)-FIND(",",G444,FIND(",",G444)+1)-1)),ConditionValueTable!$A:$A,1,0)),ISERROR(VLOOKUP(TRIM(MID(G444,FIND(",",G444,FIND(",",G444,FIND(",",G444)+1)+1)+1,999)),ConditionValueTable!$A:$A,1,0))),"컨디션밸류없음",
  ""),
)))))</f>
        <v/>
      </c>
      <c r="I444" s="1">
        <v>10</v>
      </c>
      <c r="O444" s="7" t="str">
        <f t="shared" ref="O444:O446" ca="1" si="234">IF(NOT(ISBLANK(N444)),N444,
IF(ISBLANK(M444),"",
VLOOKUP(M444,OFFSET(INDIRECT("$A:$B"),0,MATCH(M$1&amp;"_Verify",INDIRECT("$1:$1"),0)-1),2,0)
))</f>
        <v/>
      </c>
      <c r="S444" s="7" t="str">
        <f t="shared" ca="1" si="219"/>
        <v/>
      </c>
      <c r="U444" s="1" t="s">
        <v>444</v>
      </c>
      <c r="V444" s="1" t="s">
        <v>360</v>
      </c>
      <c r="W444" s="1" t="s">
        <v>361</v>
      </c>
    </row>
    <row r="445" spans="1:23" x14ac:dyDescent="0.3">
      <c r="A445" s="1" t="str">
        <f t="shared" si="233"/>
        <v>LP_Transport_Teleported_02</v>
      </c>
      <c r="B445" s="1" t="s">
        <v>359</v>
      </c>
      <c r="C445" s="1" t="str">
        <f>IF(ISERROR(VLOOKUP(B445,AffectorValueTable!$A:$A,1,0)),"어펙터밸류없음","")</f>
        <v/>
      </c>
      <c r="D445" s="1">
        <v>2</v>
      </c>
      <c r="E445" s="1" t="str">
        <f>VLOOKUP($B445,AffectorValueTable!$1:$1048576,MATCH(AffectorValueTable!$B$1,AffectorValueTable!$1:$1,0),0)</f>
        <v>Teleported</v>
      </c>
      <c r="H445" s="1" t="str">
        <f>IF(ISBLANK(G445),"",
IF(ISERROR(FIND(",",G445)),
  IF(ISERROR(VLOOKUP(G445,ConditionValueTable!$A:$A,1,0)),"컨디션밸류없음",
  ""),
IF(ISERROR(FIND(",",G445,FIND(",",G445)+1)),
  IF(OR(ISERROR(VLOOKUP(LEFT(G445,FIND(",",G445)-1),ConditionValueTable!$A:$A,1,0)),ISERROR(VLOOKUP(TRIM(MID(G445,FIND(",",G445)+1,999)),ConditionValueTable!$A:$A,1,0))),"컨디션밸류없음",
  ""),
IF(ISERROR(FIND(",",G445,FIND(",",G445,FIND(",",G445)+1)+1)),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+1,999)),ConditionValueTable!$A:$A,1,0))),"컨디션밸류없음",
  ""),
IF(ISERROR(FIND(",",G445,FIND(",",G445,FIND(",",G445,FIND(",",G445)+1)+1)+1)),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FIND(",",G445,FIND(",",G445,FIND(",",G445)+1)+1)-FIND(",",G445,FIND(",",G445)+1)-1)),ConditionValueTable!$A:$A,1,0)),ISERROR(VLOOKUP(TRIM(MID(G445,FIND(",",G445,FIND(",",G445,FIND(",",G445)+1)+1)+1,999)),ConditionValueTable!$A:$A,1,0))),"컨디션밸류없음",
  ""),
)))))</f>
        <v/>
      </c>
      <c r="I445" s="10">
        <v>14</v>
      </c>
      <c r="O445" s="7" t="str">
        <f t="shared" ca="1" si="234"/>
        <v/>
      </c>
      <c r="S445" s="7" t="str">
        <f t="shared" ca="1" si="219"/>
        <v/>
      </c>
      <c r="U445" s="1" t="s">
        <v>444</v>
      </c>
      <c r="V445" s="1" t="s">
        <v>360</v>
      </c>
      <c r="W445" s="1" t="s">
        <v>361</v>
      </c>
    </row>
    <row r="446" spans="1:23" x14ac:dyDescent="0.3">
      <c r="A446" s="1" t="str">
        <f t="shared" si="233"/>
        <v>LP_Transport_Teleported_03</v>
      </c>
      <c r="B446" s="1" t="s">
        <v>359</v>
      </c>
      <c r="C446" s="1" t="str">
        <f>IF(ISERROR(VLOOKUP(B446,AffectorValueTable!$A:$A,1,0)),"어펙터밸류없음","")</f>
        <v/>
      </c>
      <c r="D446" s="1">
        <v>3</v>
      </c>
      <c r="E446" s="1" t="str">
        <f>VLOOKUP($B446,AffectorValueTable!$1:$1048576,MATCH(AffectorValueTable!$B$1,AffectorValueTable!$1:$1,0),0)</f>
        <v>Teleported</v>
      </c>
      <c r="H446" s="1" t="str">
        <f>IF(ISBLANK(G446),"",
IF(ISERROR(FIND(",",G446)),
  IF(ISERROR(VLOOKUP(G446,ConditionValueTable!$A:$A,1,0)),"컨디션밸류없음",
  ""),
IF(ISERROR(FIND(",",G446,FIND(",",G446)+1)),
  IF(OR(ISERROR(VLOOKUP(LEFT(G446,FIND(",",G446)-1),ConditionValueTable!$A:$A,1,0)),ISERROR(VLOOKUP(TRIM(MID(G446,FIND(",",G446)+1,999)),ConditionValueTable!$A:$A,1,0))),"컨디션밸류없음",
  ""),
IF(ISERROR(FIND(",",G446,FIND(",",G446,FIND(",",G446)+1)+1)),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+1,999)),ConditionValueTable!$A:$A,1,0))),"컨디션밸류없음",
  ""),
IF(ISERROR(FIND(",",G446,FIND(",",G446,FIND(",",G446,FIND(",",G446)+1)+1)+1)),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FIND(",",G446,FIND(",",G446,FIND(",",G446)+1)+1)-FIND(",",G446,FIND(",",G446)+1)-1)),ConditionValueTable!$A:$A,1,0)),ISERROR(VLOOKUP(TRIM(MID(G446,FIND(",",G446,FIND(",",G446,FIND(",",G446)+1)+1)+1,999)),ConditionValueTable!$A:$A,1,0))),"컨디션밸류없음",
  ""),
)))))</f>
        <v/>
      </c>
      <c r="I446" s="10">
        <v>18</v>
      </c>
      <c r="O446" s="7" t="str">
        <f t="shared" ca="1" si="234"/>
        <v/>
      </c>
      <c r="S446" s="7" t="str">
        <f t="shared" ca="1" si="219"/>
        <v/>
      </c>
      <c r="U446" s="1" t="s">
        <v>444</v>
      </c>
      <c r="V446" s="1" t="s">
        <v>360</v>
      </c>
      <c r="W446" s="1" t="s">
        <v>361</v>
      </c>
    </row>
    <row r="447" spans="1:23" x14ac:dyDescent="0.3">
      <c r="A447" s="1" t="str">
        <f t="shared" ref="A447:A456" si="235">B447&amp;"_"&amp;TEXT(D447,"00")</f>
        <v>LP_SummonShield_01</v>
      </c>
      <c r="B447" s="1" t="s">
        <v>379</v>
      </c>
      <c r="C447" s="1" t="str">
        <f>IF(ISERROR(VLOOKUP(B447,AffectorValueTable!$A:$A,1,0)),"어펙터밸류없음","")</f>
        <v/>
      </c>
      <c r="D447" s="1">
        <v>1</v>
      </c>
      <c r="E447" s="1" t="str">
        <f>VLOOKUP($B447,AffectorValueTable!$1:$1048576,MATCH(AffectorValueTable!$B$1,AffectorValueTable!$1:$1,0),0)</f>
        <v>CreateWall</v>
      </c>
      <c r="H447" s="1" t="str">
        <f>IF(ISBLANK(G447),"",
IF(ISERROR(FIND(",",G447)),
  IF(ISERROR(VLOOKUP(G447,ConditionValueTable!$A:$A,1,0)),"컨디션밸류없음",
  ""),
IF(ISERROR(FIND(",",G447,FIND(",",G447)+1)),
  IF(OR(ISERROR(VLOOKUP(LEFT(G447,FIND(",",G447)-1),ConditionValueTable!$A:$A,1,0)),ISERROR(VLOOKUP(TRIM(MID(G447,FIND(",",G447)+1,999)),ConditionValueTable!$A:$A,1,0))),"컨디션밸류없음",
  ""),
IF(ISERROR(FIND(",",G447,FIND(",",G447,FIND(",",G447)+1)+1)),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+1,999)),ConditionValueTable!$A:$A,1,0))),"컨디션밸류없음",
  ""),
IF(ISERROR(FIND(",",G447,FIND(",",G447,FIND(",",G447,FIND(",",G447)+1)+1)+1)),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FIND(",",G447,FIND(",",G447,FIND(",",G447)+1)+1)-FIND(",",G447,FIND(",",G447)+1)-1)),ConditionValueTable!$A:$A,1,0)),ISERROR(VLOOKUP(TRIM(MID(G447,FIND(",",G447,FIND(",",G447,FIND(",",G447)+1)+1)+1,999)),ConditionValueTable!$A:$A,1,0))),"컨디션밸류없음",
  ""),
)))))</f>
        <v/>
      </c>
      <c r="I447" s="1">
        <v>-1</v>
      </c>
      <c r="J447" s="1">
        <v>3</v>
      </c>
      <c r="K447" s="1">
        <v>3</v>
      </c>
      <c r="O447" s="7" t="str">
        <f t="shared" ref="O447:O456" ca="1" si="236">IF(NOT(ISBLANK(N447)),N447,
IF(ISBLANK(M447),"",
VLOOKUP(M447,OFFSET(INDIRECT("$A:$B"),0,MATCH(M$1&amp;"_Verify",INDIRECT("$1:$1"),0)-1),2,0)
))</f>
        <v/>
      </c>
      <c r="S447" s="7" t="str">
        <f t="shared" ref="S447:S456" ca="1" si="237">IF(NOT(ISBLANK(R447)),R447,
IF(ISBLANK(Q447),"",
VLOOKUP(Q447,OFFSET(INDIRECT("$A:$B"),0,MATCH(Q$1&amp;"_Verify",INDIRECT("$1:$1"),0)-1),2,0)
))</f>
        <v/>
      </c>
      <c r="T447" s="1" t="s">
        <v>381</v>
      </c>
    </row>
    <row r="448" spans="1:23" x14ac:dyDescent="0.3">
      <c r="A448" s="1" t="str">
        <f t="shared" si="235"/>
        <v>LP_SummonShield_02</v>
      </c>
      <c r="B448" s="1" t="s">
        <v>379</v>
      </c>
      <c r="C448" s="1" t="str">
        <f>IF(ISERROR(VLOOKUP(B448,AffectorValueTable!$A:$A,1,0)),"어펙터밸류없음","")</f>
        <v/>
      </c>
      <c r="D448" s="1">
        <v>2</v>
      </c>
      <c r="E448" s="1" t="str">
        <f>VLOOKUP($B448,AffectorValueTable!$1:$1048576,MATCH(AffectorValueTable!$B$1,AffectorValueTable!$1:$1,0),0)</f>
        <v>CreateWall</v>
      </c>
      <c r="H448" s="1" t="str">
        <f>IF(ISBLANK(G448),"",
IF(ISERROR(FIND(",",G448)),
  IF(ISERROR(VLOOKUP(G448,ConditionValueTable!$A:$A,1,0)),"컨디션밸류없음",
  ""),
IF(ISERROR(FIND(",",G448,FIND(",",G448)+1)),
  IF(OR(ISERROR(VLOOKUP(LEFT(G448,FIND(",",G448)-1),ConditionValueTable!$A:$A,1,0)),ISERROR(VLOOKUP(TRIM(MID(G448,FIND(",",G448)+1,999)),ConditionValueTable!$A:$A,1,0))),"컨디션밸류없음",
  ""),
IF(ISERROR(FIND(",",G448,FIND(",",G448,FIND(",",G448)+1)+1)),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+1,999)),ConditionValueTable!$A:$A,1,0))),"컨디션밸류없음",
  ""),
IF(ISERROR(FIND(",",G448,FIND(",",G448,FIND(",",G448,FIND(",",G448)+1)+1)+1)),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FIND(",",G448,FIND(",",G448,FIND(",",G448)+1)+1)-FIND(",",G448,FIND(",",G448)+1)-1)),ConditionValueTable!$A:$A,1,0)),ISERROR(VLOOKUP(TRIM(MID(G448,FIND(",",G448,FIND(",",G448,FIND(",",G448)+1)+1)+1,999)),ConditionValueTable!$A:$A,1,0))),"컨디션밸류없음",
  ""),
)))))</f>
        <v/>
      </c>
      <c r="I448" s="1">
        <v>-1</v>
      </c>
      <c r="J448" s="1">
        <v>1.9672131147540985</v>
      </c>
      <c r="K448" s="1">
        <v>3</v>
      </c>
      <c r="O448" s="7" t="str">
        <f t="shared" ca="1" si="236"/>
        <v/>
      </c>
      <c r="S448" s="7" t="str">
        <f t="shared" ca="1" si="237"/>
        <v/>
      </c>
      <c r="T448" s="1" t="s">
        <v>381</v>
      </c>
    </row>
    <row r="449" spans="1:20" x14ac:dyDescent="0.3">
      <c r="A449" s="1" t="str">
        <f t="shared" si="235"/>
        <v>LP_SummonShield_03</v>
      </c>
      <c r="B449" s="1" t="s">
        <v>379</v>
      </c>
      <c r="C449" s="1" t="str">
        <f>IF(ISERROR(VLOOKUP(B449,AffectorValueTable!$A:$A,1,0)),"어펙터밸류없음","")</f>
        <v/>
      </c>
      <c r="D449" s="1">
        <v>3</v>
      </c>
      <c r="E449" s="1" t="str">
        <f>VLOOKUP($B449,AffectorValueTable!$1:$1048576,MATCH(AffectorValueTable!$B$1,AffectorValueTable!$1:$1,0),0)</f>
        <v>CreateWall</v>
      </c>
      <c r="H449" s="1" t="str">
        <f>IF(ISBLANK(G449),"",
IF(ISERROR(FIND(",",G449)),
  IF(ISERROR(VLOOKUP(G449,ConditionValueTable!$A:$A,1,0)),"컨디션밸류없음",
  ""),
IF(ISERROR(FIND(",",G449,FIND(",",G449)+1)),
  IF(OR(ISERROR(VLOOKUP(LEFT(G449,FIND(",",G449)-1),ConditionValueTable!$A:$A,1,0)),ISERROR(VLOOKUP(TRIM(MID(G449,FIND(",",G449)+1,999)),ConditionValueTable!$A:$A,1,0))),"컨디션밸류없음",
  ""),
IF(ISERROR(FIND(",",G449,FIND(",",G449,FIND(",",G449)+1)+1)),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+1,999)),ConditionValueTable!$A:$A,1,0))),"컨디션밸류없음",
  ""),
IF(ISERROR(FIND(",",G449,FIND(",",G449,FIND(",",G449,FIND(",",G449)+1)+1)+1)),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FIND(",",G449,FIND(",",G449,FIND(",",G449)+1)+1)-FIND(",",G449,FIND(",",G449)+1)-1)),ConditionValueTable!$A:$A,1,0)),ISERROR(VLOOKUP(TRIM(MID(G449,FIND(",",G449,FIND(",",G449,FIND(",",G449)+1)+1)+1,999)),ConditionValueTable!$A:$A,1,0))),"컨디션밸류없음",
  ""),
)))))</f>
        <v/>
      </c>
      <c r="I449" s="1">
        <v>-1</v>
      </c>
      <c r="J449" s="1">
        <v>1.4285714285714284</v>
      </c>
      <c r="K449" s="1">
        <v>3</v>
      </c>
      <c r="O449" s="7" t="str">
        <f t="shared" ca="1" si="236"/>
        <v/>
      </c>
      <c r="S449" s="7" t="str">
        <f t="shared" ca="1" si="237"/>
        <v/>
      </c>
      <c r="T449" s="1" t="s">
        <v>381</v>
      </c>
    </row>
    <row r="450" spans="1:20" x14ac:dyDescent="0.3">
      <c r="A450" s="1" t="str">
        <f t="shared" si="235"/>
        <v>LP_SummonShield_04</v>
      </c>
      <c r="B450" s="1" t="s">
        <v>379</v>
      </c>
      <c r="C450" s="1" t="str">
        <f>IF(ISERROR(VLOOKUP(B450,AffectorValueTable!$A:$A,1,0)),"어펙터밸류없음","")</f>
        <v/>
      </c>
      <c r="D450" s="1">
        <v>4</v>
      </c>
      <c r="E450" s="1" t="str">
        <f>VLOOKUP($B450,AffectorValueTable!$1:$1048576,MATCH(AffectorValueTable!$B$1,AffectorValueTable!$1:$1,0),0)</f>
        <v>CreateWall</v>
      </c>
      <c r="H450" s="1" t="str">
        <f>IF(ISBLANK(G450),"",
IF(ISERROR(FIND(",",G450)),
  IF(ISERROR(VLOOKUP(G450,ConditionValueTable!$A:$A,1,0)),"컨디션밸류없음",
  ""),
IF(ISERROR(FIND(",",G450,FIND(",",G450)+1)),
  IF(OR(ISERROR(VLOOKUP(LEFT(G450,FIND(",",G450)-1),ConditionValueTable!$A:$A,1,0)),ISERROR(VLOOKUP(TRIM(MID(G450,FIND(",",G450)+1,999)),ConditionValueTable!$A:$A,1,0))),"컨디션밸류없음",
  ""),
IF(ISERROR(FIND(",",G450,FIND(",",G450,FIND(",",G450)+1)+1)),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+1,999)),ConditionValueTable!$A:$A,1,0))),"컨디션밸류없음",
  ""),
IF(ISERROR(FIND(",",G450,FIND(",",G450,FIND(",",G450,FIND(",",G450)+1)+1)+1)),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FIND(",",G450,FIND(",",G450,FIND(",",G450)+1)+1)-FIND(",",G450,FIND(",",G450)+1)-1)),ConditionValueTable!$A:$A,1,0)),ISERROR(VLOOKUP(TRIM(MID(G450,FIND(",",G450,FIND(",",G450,FIND(",",G450)+1)+1)+1,999)),ConditionValueTable!$A:$A,1,0))),"컨디션밸류없음",
  ""),
)))))</f>
        <v/>
      </c>
      <c r="I450" s="1">
        <v>-1</v>
      </c>
      <c r="J450" s="1">
        <v>1.1009174311926606</v>
      </c>
      <c r="K450" s="1">
        <v>3</v>
      </c>
      <c r="O450" s="7" t="str">
        <f t="shared" ca="1" si="236"/>
        <v/>
      </c>
      <c r="S450" s="7" t="str">
        <f t="shared" ca="1" si="237"/>
        <v/>
      </c>
      <c r="T450" s="1" t="s">
        <v>381</v>
      </c>
    </row>
    <row r="451" spans="1:20" x14ac:dyDescent="0.3">
      <c r="A451" s="1" t="str">
        <f t="shared" si="235"/>
        <v>LP_SummonShield_05</v>
      </c>
      <c r="B451" s="1" t="s">
        <v>379</v>
      </c>
      <c r="C451" s="1" t="str">
        <f>IF(ISERROR(VLOOKUP(B451,AffectorValueTable!$A:$A,1,0)),"어펙터밸류없음","")</f>
        <v/>
      </c>
      <c r="D451" s="1">
        <v>5</v>
      </c>
      <c r="E451" s="1" t="str">
        <f>VLOOKUP($B451,AffectorValueTable!$1:$1048576,MATCH(AffectorValueTable!$B$1,AffectorValueTable!$1:$1,0),0)</f>
        <v>CreateWall</v>
      </c>
      <c r="H451" s="1" t="str">
        <f>IF(ISBLANK(G451),"",
IF(ISERROR(FIND(",",G451)),
  IF(ISERROR(VLOOKUP(G451,ConditionValueTable!$A:$A,1,0)),"컨디션밸류없음",
  ""),
IF(ISERROR(FIND(",",G451,FIND(",",G451)+1)),
  IF(OR(ISERROR(VLOOKUP(LEFT(G451,FIND(",",G451)-1),ConditionValueTable!$A:$A,1,0)),ISERROR(VLOOKUP(TRIM(MID(G451,FIND(",",G451)+1,999)),ConditionValueTable!$A:$A,1,0))),"컨디션밸류없음",
  ""),
IF(ISERROR(FIND(",",G451,FIND(",",G451,FIND(",",G451)+1)+1)),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+1,999)),ConditionValueTable!$A:$A,1,0))),"컨디션밸류없음",
  ""),
IF(ISERROR(FIND(",",G451,FIND(",",G451,FIND(",",G451,FIND(",",G451)+1)+1)+1)),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FIND(",",G451,FIND(",",G451,FIND(",",G451)+1)+1)-FIND(",",G451,FIND(",",G451)+1)-1)),ConditionValueTable!$A:$A,1,0)),ISERROR(VLOOKUP(TRIM(MID(G451,FIND(",",G451,FIND(",",G451,FIND(",",G451)+1)+1)+1,999)),ConditionValueTable!$A:$A,1,0))),"컨디션밸류없음",
  ""),
)))))</f>
        <v/>
      </c>
      <c r="I451" s="1">
        <v>-1</v>
      </c>
      <c r="J451" s="1">
        <v>0.88235294117647056</v>
      </c>
      <c r="K451" s="1">
        <v>3</v>
      </c>
      <c r="O451" s="7" t="str">
        <f t="shared" ca="1" si="236"/>
        <v/>
      </c>
      <c r="S451" s="7" t="str">
        <f t="shared" ca="1" si="237"/>
        <v/>
      </c>
      <c r="T451" s="1" t="s">
        <v>381</v>
      </c>
    </row>
    <row r="452" spans="1:20" x14ac:dyDescent="0.3">
      <c r="A452" s="1" t="str">
        <f t="shared" si="235"/>
        <v>LP_HealSpOnAttack_01</v>
      </c>
      <c r="B452" s="1" t="s">
        <v>531</v>
      </c>
      <c r="C452" s="1" t="str">
        <f>IF(ISERROR(VLOOKUP(B452,AffectorValueTable!$A:$A,1,0)),"어펙터밸류없음","")</f>
        <v/>
      </c>
      <c r="D452" s="1">
        <v>1</v>
      </c>
      <c r="E452" s="1" t="str">
        <f>VLOOKUP($B452,AffectorValueTable!$1:$1048576,MATCH(AffectorValueTable!$B$1,AffectorValueTable!$1:$1,0),0)</f>
        <v>HealSpOnHit</v>
      </c>
      <c r="H452" s="1" t="str">
        <f>IF(ISBLANK(G452),"",
IF(ISERROR(FIND(",",G452)),
  IF(ISERROR(VLOOKUP(G452,ConditionValueTable!$A:$A,1,0)),"컨디션밸류없음",
  ""),
IF(ISERROR(FIND(",",G452,FIND(",",G452)+1)),
  IF(OR(ISERROR(VLOOKUP(LEFT(G452,FIND(",",G452)-1),ConditionValueTable!$A:$A,1,0)),ISERROR(VLOOKUP(TRIM(MID(G452,FIND(",",G452)+1,999)),ConditionValueTable!$A:$A,1,0))),"컨디션밸류없음",
  ""),
IF(ISERROR(FIND(",",G452,FIND(",",G452,FIND(",",G452)+1)+1)),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+1,999)),ConditionValueTable!$A:$A,1,0))),"컨디션밸류없음",
  ""),
IF(ISERROR(FIND(",",G452,FIND(",",G452,FIND(",",G452,FIND(",",G452)+1)+1)+1)),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FIND(",",G452,FIND(",",G452,FIND(",",G452)+1)+1)-FIND(",",G452,FIND(",",G452)+1)-1)),ConditionValueTable!$A:$A,1,0)),ISERROR(VLOOKUP(TRIM(MID(G452,FIND(",",G452,FIND(",",G452,FIND(",",G452)+1)+1)+1,999)),ConditionValueTable!$A:$A,1,0))),"컨디션밸류없음",
  ""),
)))))</f>
        <v/>
      </c>
      <c r="I452" s="1">
        <v>-1</v>
      </c>
      <c r="J452" s="1">
        <v>1</v>
      </c>
      <c r="K452" s="1">
        <v>1</v>
      </c>
      <c r="O452" s="7" t="str">
        <f t="shared" ca="1" si="236"/>
        <v/>
      </c>
      <c r="S452" s="7" t="str">
        <f t="shared" ca="1" si="237"/>
        <v/>
      </c>
    </row>
    <row r="453" spans="1:20" x14ac:dyDescent="0.3">
      <c r="A453" s="1" t="str">
        <f t="shared" si="235"/>
        <v>LP_HealSpOnAttack_02</v>
      </c>
      <c r="B453" s="1" t="s">
        <v>531</v>
      </c>
      <c r="C453" s="1" t="str">
        <f>IF(ISERROR(VLOOKUP(B453,AffectorValueTable!$A:$A,1,0)),"어펙터밸류없음","")</f>
        <v/>
      </c>
      <c r="D453" s="1">
        <v>2</v>
      </c>
      <c r="E453" s="1" t="str">
        <f>VLOOKUP($B453,AffectorValueTable!$1:$1048576,MATCH(AffectorValueTable!$B$1,AffectorValueTable!$1:$1,0),0)</f>
        <v>HealSpOnHit</v>
      </c>
      <c r="H453" s="1" t="str">
        <f>IF(ISBLANK(G453),"",
IF(ISERROR(FIND(",",G453)),
  IF(ISERROR(VLOOKUP(G453,ConditionValueTable!$A:$A,1,0)),"컨디션밸류없음",
  ""),
IF(ISERROR(FIND(",",G453,FIND(",",G453)+1)),
  IF(OR(ISERROR(VLOOKUP(LEFT(G453,FIND(",",G453)-1),ConditionValueTable!$A:$A,1,0)),ISERROR(VLOOKUP(TRIM(MID(G453,FIND(",",G453)+1,999)),ConditionValueTable!$A:$A,1,0))),"컨디션밸류없음",
  ""),
IF(ISERROR(FIND(",",G453,FIND(",",G453,FIND(",",G453)+1)+1)),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+1,999)),ConditionValueTable!$A:$A,1,0))),"컨디션밸류없음",
  ""),
IF(ISERROR(FIND(",",G453,FIND(",",G453,FIND(",",G453,FIND(",",G453)+1)+1)+1)),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FIND(",",G453,FIND(",",G453,FIND(",",G453)+1)+1)-FIND(",",G453,FIND(",",G453)+1)-1)),ConditionValueTable!$A:$A,1,0)),ISERROR(VLOOKUP(TRIM(MID(G453,FIND(",",G453,FIND(",",G453,FIND(",",G453)+1)+1)+1,999)),ConditionValueTable!$A:$A,1,0))),"컨디션밸류없음",
  ""),
)))))</f>
        <v/>
      </c>
      <c r="I453" s="1">
        <v>-1</v>
      </c>
      <c r="J453" s="1">
        <v>2.1</v>
      </c>
      <c r="K453" s="1">
        <v>2.1</v>
      </c>
      <c r="O453" s="7" t="str">
        <f t="shared" ca="1" si="236"/>
        <v/>
      </c>
      <c r="S453" s="7" t="str">
        <f t="shared" ca="1" si="237"/>
        <v/>
      </c>
    </row>
    <row r="454" spans="1:20" x14ac:dyDescent="0.3">
      <c r="A454" s="1" t="str">
        <f t="shared" si="235"/>
        <v>LP_HealSpOnAttack_03</v>
      </c>
      <c r="B454" s="1" t="s">
        <v>531</v>
      </c>
      <c r="C454" s="1" t="str">
        <f>IF(ISERROR(VLOOKUP(B454,AffectorValueTable!$A:$A,1,0)),"어펙터밸류없음","")</f>
        <v/>
      </c>
      <c r="D454" s="1">
        <v>3</v>
      </c>
      <c r="E454" s="1" t="str">
        <f>VLOOKUP($B454,AffectorValueTable!$1:$1048576,MATCH(AffectorValueTable!$B$1,AffectorValueTable!$1:$1,0),0)</f>
        <v>HealSpOnHit</v>
      </c>
      <c r="H454" s="1" t="str">
        <f>IF(ISBLANK(G454),"",
IF(ISERROR(FIND(",",G454)),
  IF(ISERROR(VLOOKUP(G454,ConditionValueTable!$A:$A,1,0)),"컨디션밸류없음",
  ""),
IF(ISERROR(FIND(",",G454,FIND(",",G454)+1)),
  IF(OR(ISERROR(VLOOKUP(LEFT(G454,FIND(",",G454)-1),ConditionValueTable!$A:$A,1,0)),ISERROR(VLOOKUP(TRIM(MID(G454,FIND(",",G454)+1,999)),ConditionValueTable!$A:$A,1,0))),"컨디션밸류없음",
  ""),
IF(ISERROR(FIND(",",G454,FIND(",",G454,FIND(",",G454)+1)+1)),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+1,999)),ConditionValueTable!$A:$A,1,0))),"컨디션밸류없음",
  ""),
IF(ISERROR(FIND(",",G454,FIND(",",G454,FIND(",",G454,FIND(",",G454)+1)+1)+1)),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FIND(",",G454,FIND(",",G454,FIND(",",G454)+1)+1)-FIND(",",G454,FIND(",",G454)+1)-1)),ConditionValueTable!$A:$A,1,0)),ISERROR(VLOOKUP(TRIM(MID(G454,FIND(",",G454,FIND(",",G454,FIND(",",G454)+1)+1)+1,999)),ConditionValueTable!$A:$A,1,0))),"컨디션밸류없음",
  ""),
)))))</f>
        <v/>
      </c>
      <c r="I454" s="1">
        <v>-1</v>
      </c>
      <c r="J454" s="1">
        <v>3.3000000000000003</v>
      </c>
      <c r="K454" s="1">
        <v>3.3000000000000003</v>
      </c>
      <c r="O454" s="7" t="str">
        <f t="shared" ca="1" si="236"/>
        <v/>
      </c>
      <c r="S454" s="7" t="str">
        <f t="shared" ca="1" si="237"/>
        <v/>
      </c>
    </row>
    <row r="455" spans="1:20" x14ac:dyDescent="0.3">
      <c r="A455" s="1" t="str">
        <f t="shared" si="235"/>
        <v>LP_HealSpOnAttackBetter_01</v>
      </c>
      <c r="B455" s="1" t="s">
        <v>533</v>
      </c>
      <c r="C455" s="1" t="str">
        <f>IF(ISERROR(VLOOKUP(B455,AffectorValueTable!$A:$A,1,0)),"어펙터밸류없음","")</f>
        <v/>
      </c>
      <c r="D455" s="1">
        <v>1</v>
      </c>
      <c r="E455" s="1" t="str">
        <f>VLOOKUP($B455,AffectorValueTable!$1:$1048576,MATCH(AffectorValueTable!$B$1,AffectorValueTable!$1:$1,0),0)</f>
        <v>HealSpOnHit</v>
      </c>
      <c r="H455" s="1" t="str">
        <f>IF(ISBLANK(G455),"",
IF(ISERROR(FIND(",",G455)),
  IF(ISERROR(VLOOKUP(G455,ConditionValueTable!$A:$A,1,0)),"컨디션밸류없음",
  ""),
IF(ISERROR(FIND(",",G455,FIND(",",G455)+1)),
  IF(OR(ISERROR(VLOOKUP(LEFT(G455,FIND(",",G455)-1),ConditionValueTable!$A:$A,1,0)),ISERROR(VLOOKUP(TRIM(MID(G455,FIND(",",G455)+1,999)),ConditionValueTable!$A:$A,1,0))),"컨디션밸류없음",
  ""),
IF(ISERROR(FIND(",",G455,FIND(",",G455,FIND(",",G455)+1)+1)),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+1,999)),ConditionValueTable!$A:$A,1,0))),"컨디션밸류없음",
  ""),
IF(ISERROR(FIND(",",G455,FIND(",",G455,FIND(",",G455,FIND(",",G455)+1)+1)+1)),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FIND(",",G455,FIND(",",G455,FIND(",",G455)+1)+1)-FIND(",",G455,FIND(",",G455)+1)-1)),ConditionValueTable!$A:$A,1,0)),ISERROR(VLOOKUP(TRIM(MID(G455,FIND(",",G455,FIND(",",G455,FIND(",",G455)+1)+1)+1,999)),ConditionValueTable!$A:$A,1,0))),"컨디션밸류없음",
  ""),
)))))</f>
        <v/>
      </c>
      <c r="I455" s="1">
        <v>-1</v>
      </c>
      <c r="J455" s="1">
        <v>1.6666666666666667</v>
      </c>
      <c r="K455" s="1">
        <v>1.6666666666666667</v>
      </c>
      <c r="O455" s="7" t="str">
        <f t="shared" ca="1" si="236"/>
        <v/>
      </c>
      <c r="S455" s="7" t="str">
        <f t="shared" ca="1" si="237"/>
        <v/>
      </c>
    </row>
    <row r="456" spans="1:20" x14ac:dyDescent="0.3">
      <c r="A456" s="1" t="str">
        <f t="shared" si="235"/>
        <v>LP_HealSpOnAttackBetter_02</v>
      </c>
      <c r="B456" s="1" t="s">
        <v>533</v>
      </c>
      <c r="C456" s="1" t="str">
        <f>IF(ISERROR(VLOOKUP(B456,AffectorValueTable!$A:$A,1,0)),"어펙터밸류없음","")</f>
        <v/>
      </c>
      <c r="D456" s="1">
        <v>2</v>
      </c>
      <c r="E456" s="1" t="str">
        <f>VLOOKUP($B456,AffectorValueTable!$1:$1048576,MATCH(AffectorValueTable!$B$1,AffectorValueTable!$1:$1,0),0)</f>
        <v>HealSpOnHit</v>
      </c>
      <c r="H456" s="1" t="str">
        <f>IF(ISBLANK(G456),"",
IF(ISERROR(FIND(",",G456)),
  IF(ISERROR(VLOOKUP(G456,ConditionValueTable!$A:$A,1,0)),"컨디션밸류없음",
  ""),
IF(ISERROR(FIND(",",G456,FIND(",",G456)+1)),
  IF(OR(ISERROR(VLOOKUP(LEFT(G456,FIND(",",G456)-1),ConditionValueTable!$A:$A,1,0)),ISERROR(VLOOKUP(TRIM(MID(G456,FIND(",",G456)+1,999)),ConditionValueTable!$A:$A,1,0))),"컨디션밸류없음",
  ""),
IF(ISERROR(FIND(",",G456,FIND(",",G456,FIND(",",G456)+1)+1)),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+1,999)),ConditionValueTable!$A:$A,1,0))),"컨디션밸류없음",
  ""),
IF(ISERROR(FIND(",",G456,FIND(",",G456,FIND(",",G456,FIND(",",G456)+1)+1)+1)),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FIND(",",G456,FIND(",",G456,FIND(",",G456)+1)+1)-FIND(",",G456,FIND(",",G456)+1)-1)),ConditionValueTable!$A:$A,1,0)),ISERROR(VLOOKUP(TRIM(MID(G456,FIND(",",G456,FIND(",",G456,FIND(",",G456)+1)+1)+1,999)),ConditionValueTable!$A:$A,1,0))),"컨디션밸류없음",
  ""),
)))))</f>
        <v/>
      </c>
      <c r="I456" s="1">
        <v>-1</v>
      </c>
      <c r="J456" s="1">
        <v>3.5000000000000004</v>
      </c>
      <c r="K456" s="1">
        <v>3.5000000000000004</v>
      </c>
      <c r="O456" s="7" t="str">
        <f t="shared" ca="1" si="236"/>
        <v/>
      </c>
      <c r="S456" s="7" t="str">
        <f t="shared" ca="1" si="237"/>
        <v/>
      </c>
    </row>
    <row r="457" spans="1:20" x14ac:dyDescent="0.3">
      <c r="A457" s="1" t="str">
        <f t="shared" ref="A457:A462" si="238">B457&amp;"_"&amp;TEXT(D457,"00")</f>
        <v>LP_HealSpOnAttackBetter_03</v>
      </c>
      <c r="B457" s="1" t="s">
        <v>533</v>
      </c>
      <c r="C457" s="1" t="str">
        <f>IF(ISERROR(VLOOKUP(B457,AffectorValueTable!$A:$A,1,0)),"어펙터밸류없음","")</f>
        <v/>
      </c>
      <c r="D457" s="1">
        <v>3</v>
      </c>
      <c r="E457" s="1" t="str">
        <f>VLOOKUP($B457,AffectorValueTable!$1:$1048576,MATCH(AffectorValueTable!$B$1,AffectorValueTable!$1:$1,0),0)</f>
        <v>HealSpOnHit</v>
      </c>
      <c r="H457" s="1" t="str">
        <f>IF(ISBLANK(G457),"",
IF(ISERROR(FIND(",",G457)),
  IF(ISERROR(VLOOKUP(G457,ConditionValueTable!$A:$A,1,0)),"컨디션밸류없음",
  ""),
IF(ISERROR(FIND(",",G457,FIND(",",G457)+1)),
  IF(OR(ISERROR(VLOOKUP(LEFT(G457,FIND(",",G457)-1),ConditionValueTable!$A:$A,1,0)),ISERROR(VLOOKUP(TRIM(MID(G457,FIND(",",G457)+1,999)),ConditionValueTable!$A:$A,1,0))),"컨디션밸류없음",
  ""),
IF(ISERROR(FIND(",",G457,FIND(",",G457,FIND(",",G457)+1)+1)),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+1,999)),ConditionValueTable!$A:$A,1,0))),"컨디션밸류없음",
  ""),
IF(ISERROR(FIND(",",G457,FIND(",",G457,FIND(",",G457,FIND(",",G457)+1)+1)+1)),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FIND(",",G457,FIND(",",G457,FIND(",",G457)+1)+1)-FIND(",",G457,FIND(",",G457)+1)-1)),ConditionValueTable!$A:$A,1,0)),ISERROR(VLOOKUP(TRIM(MID(G457,FIND(",",G457,FIND(",",G457,FIND(",",G457)+1)+1)+1,999)),ConditionValueTable!$A:$A,1,0))),"컨디션밸류없음",
  ""),
)))))</f>
        <v/>
      </c>
      <c r="I457" s="1">
        <v>-1</v>
      </c>
      <c r="J457" s="1">
        <v>5.5</v>
      </c>
      <c r="K457" s="1">
        <v>5.5</v>
      </c>
      <c r="O457" s="7" t="str">
        <f t="shared" ref="O457:O462" ca="1" si="239">IF(NOT(ISBLANK(N457)),N457,
IF(ISBLANK(M457),"",
VLOOKUP(M457,OFFSET(INDIRECT("$A:$B"),0,MATCH(M$1&amp;"_Verify",INDIRECT("$1:$1"),0)-1),2,0)
))</f>
        <v/>
      </c>
      <c r="S457" s="7" t="str">
        <f t="shared" ref="S457:S462" ca="1" si="240">IF(NOT(ISBLANK(R457)),R457,
IF(ISBLANK(Q457),"",
VLOOKUP(Q457,OFFSET(INDIRECT("$A:$B"),0,MATCH(Q$1&amp;"_Verify",INDIRECT("$1:$1"),0)-1),2,0)
))</f>
        <v/>
      </c>
    </row>
    <row r="458" spans="1:20" x14ac:dyDescent="0.3">
      <c r="A458" s="1" t="str">
        <f t="shared" si="238"/>
        <v>LP_PaybackSp_01</v>
      </c>
      <c r="B458" s="1" t="s">
        <v>547</v>
      </c>
      <c r="C458" s="1" t="str">
        <f>IF(ISERROR(VLOOKUP(B458,AffectorValueTable!$A:$A,1,0)),"어펙터밸류없음","")</f>
        <v/>
      </c>
      <c r="D458" s="1">
        <v>1</v>
      </c>
      <c r="E458" s="1" t="str">
        <f>VLOOKUP($B458,AffectorValueTable!$1:$1048576,MATCH(AffectorValueTable!$B$1,AffectorValueTable!$1:$1,0),0)</f>
        <v>PaybackSp</v>
      </c>
      <c r="H458" s="1" t="str">
        <f>IF(ISBLANK(G458),"",
IF(ISERROR(FIND(",",G458)),
  IF(ISERROR(VLOOKUP(G458,ConditionValueTable!$A:$A,1,0)),"컨디션밸류없음",
  ""),
IF(ISERROR(FIND(",",G458,FIND(",",G458)+1)),
  IF(OR(ISERROR(VLOOKUP(LEFT(G458,FIND(",",G458)-1),ConditionValueTable!$A:$A,1,0)),ISERROR(VLOOKUP(TRIM(MID(G458,FIND(",",G458)+1,999)),ConditionValueTable!$A:$A,1,0))),"컨디션밸류없음",
  ""),
IF(ISERROR(FIND(",",G458,FIND(",",G458,FIND(",",G458)+1)+1)),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+1,999)),ConditionValueTable!$A:$A,1,0))),"컨디션밸류없음",
  ""),
IF(ISERROR(FIND(",",G458,FIND(",",G458,FIND(",",G458,FIND(",",G458)+1)+1)+1)),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FIND(",",G458,FIND(",",G458,FIND(",",G458)+1)+1)-FIND(",",G458,FIND(",",G458)+1)-1)),ConditionValueTable!$A:$A,1,0)),ISERROR(VLOOKUP(TRIM(MID(G458,FIND(",",G458,FIND(",",G458,FIND(",",G458)+1)+1)+1,999)),ConditionValueTable!$A:$A,1,0))),"컨디션밸류없음",
  ""),
)))))</f>
        <v/>
      </c>
      <c r="I458" s="1">
        <v>-1</v>
      </c>
      <c r="J458" s="1">
        <v>0.23333333333333336</v>
      </c>
      <c r="K458" s="1">
        <v>0.28518518518518521</v>
      </c>
      <c r="O458" s="7" t="str">
        <f t="shared" ca="1" si="239"/>
        <v/>
      </c>
      <c r="S458" s="7" t="str">
        <f t="shared" ca="1" si="240"/>
        <v/>
      </c>
    </row>
    <row r="459" spans="1:20" x14ac:dyDescent="0.3">
      <c r="A459" s="1" t="str">
        <f t="shared" si="238"/>
        <v>LP_PaybackSp_02</v>
      </c>
      <c r="B459" s="1" t="s">
        <v>547</v>
      </c>
      <c r="C459" s="1" t="str">
        <f>IF(ISERROR(VLOOKUP(B459,AffectorValueTable!$A:$A,1,0)),"어펙터밸류없음","")</f>
        <v/>
      </c>
      <c r="D459" s="1">
        <v>2</v>
      </c>
      <c r="E459" s="1" t="str">
        <f>VLOOKUP($B459,AffectorValueTable!$1:$1048576,MATCH(AffectorValueTable!$B$1,AffectorValueTable!$1:$1,0),0)</f>
        <v>PaybackSp</v>
      </c>
      <c r="H459" s="1" t="str">
        <f>IF(ISBLANK(G459),"",
IF(ISERROR(FIND(",",G459)),
  IF(ISERROR(VLOOKUP(G459,ConditionValueTable!$A:$A,1,0)),"컨디션밸류없음",
  ""),
IF(ISERROR(FIND(",",G459,FIND(",",G459)+1)),
  IF(OR(ISERROR(VLOOKUP(LEFT(G459,FIND(",",G459)-1),ConditionValueTable!$A:$A,1,0)),ISERROR(VLOOKUP(TRIM(MID(G459,FIND(",",G459)+1,999)),ConditionValueTable!$A:$A,1,0))),"컨디션밸류없음",
  ""),
IF(ISERROR(FIND(",",G459,FIND(",",G459,FIND(",",G459)+1)+1)),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+1,999)),ConditionValueTable!$A:$A,1,0))),"컨디션밸류없음",
  ""),
IF(ISERROR(FIND(",",G459,FIND(",",G459,FIND(",",G459,FIND(",",G459)+1)+1)+1)),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FIND(",",G459,FIND(",",G459,FIND(",",G459)+1)+1)-FIND(",",G459,FIND(",",G459)+1)-1)),ConditionValueTable!$A:$A,1,0)),ISERROR(VLOOKUP(TRIM(MID(G459,FIND(",",G459,FIND(",",G459,FIND(",",G459)+1)+1)+1,999)),ConditionValueTable!$A:$A,1,0))),"컨디션밸류없음",
  ""),
)))))</f>
        <v/>
      </c>
      <c r="I459" s="1">
        <v>-1</v>
      </c>
      <c r="J459" s="1">
        <v>0.38126801152737749</v>
      </c>
      <c r="K459" s="1">
        <v>0.46599423631123921</v>
      </c>
      <c r="O459" s="7" t="str">
        <f t="shared" ca="1" si="239"/>
        <v/>
      </c>
      <c r="S459" s="7" t="str">
        <f t="shared" ca="1" si="240"/>
        <v/>
      </c>
    </row>
    <row r="460" spans="1:20" x14ac:dyDescent="0.3">
      <c r="A460" s="1" t="str">
        <f t="shared" si="238"/>
        <v>LP_PaybackSp_03</v>
      </c>
      <c r="B460" s="1" t="s">
        <v>547</v>
      </c>
      <c r="C460" s="1" t="str">
        <f>IF(ISERROR(VLOOKUP(B460,AffectorValueTable!$A:$A,1,0)),"어펙터밸류없음","")</f>
        <v/>
      </c>
      <c r="D460" s="1">
        <v>3</v>
      </c>
      <c r="E460" s="1" t="str">
        <f>VLOOKUP($B460,AffectorValueTable!$1:$1048576,MATCH(AffectorValueTable!$B$1,AffectorValueTable!$1:$1,0),0)</f>
        <v>PaybackSp</v>
      </c>
      <c r="H460" s="1" t="str">
        <f>IF(ISBLANK(G460),"",
IF(ISERROR(FIND(",",G460)),
  IF(ISERROR(VLOOKUP(G460,ConditionValueTable!$A:$A,1,0)),"컨디션밸류없음",
  ""),
IF(ISERROR(FIND(",",G460,FIND(",",G460)+1)),
  IF(OR(ISERROR(VLOOKUP(LEFT(G460,FIND(",",G460)-1),ConditionValueTable!$A:$A,1,0)),ISERROR(VLOOKUP(TRIM(MID(G460,FIND(",",G460)+1,999)),ConditionValueTable!$A:$A,1,0))),"컨디션밸류없음",
  ""),
IF(ISERROR(FIND(",",G460,FIND(",",G460,FIND(",",G460)+1)+1)),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+1,999)),ConditionValueTable!$A:$A,1,0))),"컨디션밸류없음",
  ""),
IF(ISERROR(FIND(",",G460,FIND(",",G460,FIND(",",G460,FIND(",",G460)+1)+1)+1)),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FIND(",",G460,FIND(",",G460,FIND(",",G460)+1)+1)-FIND(",",G460,FIND(",",G460)+1)-1)),ConditionValueTable!$A:$A,1,0)),ISERROR(VLOOKUP(TRIM(MID(G460,FIND(",",G460,FIND(",",G460,FIND(",",G460)+1)+1)+1,999)),ConditionValueTable!$A:$A,1,0))),"컨디션밸류없음",
  ""),
)))))</f>
        <v/>
      </c>
      <c r="I460" s="1">
        <v>-1</v>
      </c>
      <c r="J460" s="1">
        <v>0.48236658932714627</v>
      </c>
      <c r="K460" s="1">
        <v>0.58955916473317882</v>
      </c>
      <c r="O460" s="7" t="str">
        <f t="shared" ca="1" si="239"/>
        <v/>
      </c>
      <c r="S460" s="7" t="str">
        <f t="shared" ca="1" si="240"/>
        <v/>
      </c>
    </row>
    <row r="461" spans="1:20" x14ac:dyDescent="0.3">
      <c r="A461" s="1" t="str">
        <f t="shared" si="238"/>
        <v>LP_PaybackSp_04</v>
      </c>
      <c r="B461" s="1" t="s">
        <v>547</v>
      </c>
      <c r="C461" s="1" t="str">
        <f>IF(ISERROR(VLOOKUP(B461,AffectorValueTable!$A:$A,1,0)),"어펙터밸류없음","")</f>
        <v/>
      </c>
      <c r="D461" s="1">
        <v>4</v>
      </c>
      <c r="E461" s="1" t="str">
        <f>VLOOKUP($B461,AffectorValueTable!$1:$1048576,MATCH(AffectorValueTable!$B$1,AffectorValueTable!$1:$1,0),0)</f>
        <v>PaybackSp</v>
      </c>
      <c r="H461" s="1" t="str">
        <f>IF(ISBLANK(G461),"",
IF(ISERROR(FIND(",",G461)),
  IF(ISERROR(VLOOKUP(G461,ConditionValueTable!$A:$A,1,0)),"컨디션밸류없음",
  ""),
IF(ISERROR(FIND(",",G461,FIND(",",G461)+1)),
  IF(OR(ISERROR(VLOOKUP(LEFT(G461,FIND(",",G461)-1),ConditionValueTable!$A:$A,1,0)),ISERROR(VLOOKUP(TRIM(MID(G461,FIND(",",G461)+1,999)),ConditionValueTable!$A:$A,1,0))),"컨디션밸류없음",
  ""),
IF(ISERROR(FIND(",",G461,FIND(",",G461,FIND(",",G461)+1)+1)),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+1,999)),ConditionValueTable!$A:$A,1,0))),"컨디션밸류없음",
  ""),
IF(ISERROR(FIND(",",G461,FIND(",",G461,FIND(",",G461,FIND(",",G461)+1)+1)+1)),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FIND(",",G461,FIND(",",G461,FIND(",",G461)+1)+1)-FIND(",",G461,FIND(",",G461)+1)-1)),ConditionValueTable!$A:$A,1,0)),ISERROR(VLOOKUP(TRIM(MID(G461,FIND(",",G461,FIND(",",G461,FIND(",",G461)+1)+1)+1,999)),ConditionValueTable!$A:$A,1,0))),"컨디션밸류없음",
  ""),
)))))</f>
        <v/>
      </c>
      <c r="I461" s="1">
        <v>-1</v>
      </c>
      <c r="J461" s="1">
        <v>0.55517241379310345</v>
      </c>
      <c r="K461" s="1">
        <v>0.67854406130268197</v>
      </c>
      <c r="O461" s="7" t="str">
        <f t="shared" ca="1" si="239"/>
        <v/>
      </c>
      <c r="S461" s="7" t="str">
        <f t="shared" ca="1" si="240"/>
        <v/>
      </c>
    </row>
    <row r="462" spans="1:20" x14ac:dyDescent="0.3">
      <c r="A462" s="1" t="str">
        <f t="shared" si="238"/>
        <v>LP_PaybackSp_05</v>
      </c>
      <c r="B462" s="1" t="s">
        <v>547</v>
      </c>
      <c r="C462" s="1" t="str">
        <f>IF(ISERROR(VLOOKUP(B462,AffectorValueTable!$A:$A,1,0)),"어펙터밸류없음","")</f>
        <v/>
      </c>
      <c r="D462" s="1">
        <v>5</v>
      </c>
      <c r="E462" s="1" t="str">
        <f>VLOOKUP($B462,AffectorValueTable!$1:$1048576,MATCH(AffectorValueTable!$B$1,AffectorValueTable!$1:$1,0),0)</f>
        <v>PaybackSp</v>
      </c>
      <c r="H462" s="1" t="str">
        <f>IF(ISBLANK(G462),"",
IF(ISERROR(FIND(",",G462)),
  IF(ISERROR(VLOOKUP(G462,ConditionValueTable!$A:$A,1,0)),"컨디션밸류없음",
  ""),
IF(ISERROR(FIND(",",G462,FIND(",",G462)+1)),
  IF(OR(ISERROR(VLOOKUP(LEFT(G462,FIND(",",G462)-1),ConditionValueTable!$A:$A,1,0)),ISERROR(VLOOKUP(TRIM(MID(G462,FIND(",",G462)+1,999)),ConditionValueTable!$A:$A,1,0))),"컨디션밸류없음",
  ""),
IF(ISERROR(FIND(",",G462,FIND(",",G462,FIND(",",G462)+1)+1)),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+1,999)),ConditionValueTable!$A:$A,1,0))),"컨디션밸류없음",
  ""),
IF(ISERROR(FIND(",",G462,FIND(",",G462,FIND(",",G462,FIND(",",G462)+1)+1)+1)),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FIND(",",G462,FIND(",",G462,FIND(",",G462)+1)+1)-FIND(",",G462,FIND(",",G462)+1)-1)),ConditionValueTable!$A:$A,1,0)),ISERROR(VLOOKUP(TRIM(MID(G462,FIND(",",G462,FIND(",",G462,FIND(",",G462)+1)+1)+1,999)),ConditionValueTable!$A:$A,1,0))),"컨디션밸류없음",
  ""),
)))))</f>
        <v/>
      </c>
      <c r="I462" s="1">
        <v>-1</v>
      </c>
      <c r="J462" s="1">
        <v>0.60967741935483877</v>
      </c>
      <c r="K462" s="1">
        <v>0.74516129032258072</v>
      </c>
      <c r="O462" s="7" t="str">
        <f t="shared" ca="1" si="239"/>
        <v/>
      </c>
      <c r="S462" s="7" t="str">
        <f t="shared" ca="1" si="240"/>
        <v/>
      </c>
    </row>
    <row r="463" spans="1:20" x14ac:dyDescent="0.3">
      <c r="A463" s="1" t="str">
        <f t="shared" ref="A463:A464" si="241">B463&amp;"_"&amp;TEXT(D463,"00")</f>
        <v>PN_Magic2Times_01</v>
      </c>
      <c r="B463" s="1" t="s">
        <v>387</v>
      </c>
      <c r="C463" s="1" t="str">
        <f>IF(ISERROR(VLOOKUP(B463,AffectorValueTable!$A:$A,1,0)),"어펙터밸류없음","")</f>
        <v/>
      </c>
      <c r="D463" s="1">
        <v>1</v>
      </c>
      <c r="E463" s="1" t="str">
        <f>VLOOKUP($B463,AffectorValueTable!$1:$1048576,MATCH(AffectorValueTable!$B$1,AffectorValueTable!$1:$1,0),0)</f>
        <v>EnlargeDamage</v>
      </c>
      <c r="G463" s="1" t="s">
        <v>396</v>
      </c>
      <c r="H463" s="1" t="str">
        <f>IF(ISBLANK(G463),"",
IF(ISERROR(FIND(",",G463)),
  IF(ISERROR(VLOOKUP(G463,ConditionValueTable!$A:$A,1,0)),"컨디션밸류없음",
  ""),
IF(ISERROR(FIND(",",G463,FIND(",",G463)+1)),
  IF(OR(ISERROR(VLOOKUP(LEFT(G463,FIND(",",G463)-1),ConditionValueTable!$A:$A,1,0)),ISERROR(VLOOKUP(TRIM(MID(G463,FIND(",",G463)+1,999)),ConditionValueTable!$A:$A,1,0))),"컨디션밸류없음",
  ""),
IF(ISERROR(FIND(",",G463,FIND(",",G463,FIND(",",G463)+1)+1)),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+1,999)),ConditionValueTable!$A:$A,1,0))),"컨디션밸류없음",
  ""),
IF(ISERROR(FIND(",",G463,FIND(",",G463,FIND(",",G463,FIND(",",G463)+1)+1)+1)),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FIND(",",G463,FIND(",",G463,FIND(",",G463)+1)+1)-FIND(",",G463,FIND(",",G463)+1)-1)),ConditionValueTable!$A:$A,1,0)),ISERROR(VLOOKUP(TRIM(MID(G463,FIND(",",G463,FIND(",",G463,FIND(",",G463)+1)+1)+1,999)),ConditionValueTable!$A:$A,1,0))),"컨디션밸류없음",
  ""),
)))))</f>
        <v/>
      </c>
      <c r="I463" s="1">
        <v>-1</v>
      </c>
      <c r="J463" s="1">
        <v>1</v>
      </c>
      <c r="O463" s="7" t="str">
        <f t="shared" ref="O463:O464" ca="1" si="242">IF(NOT(ISBLANK(N463)),N463,
IF(ISBLANK(M463),"",
VLOOKUP(M463,OFFSET(INDIRECT("$A:$B"),0,MATCH(M$1&amp;"_Verify",INDIRECT("$1:$1"),0)-1),2,0)
))</f>
        <v/>
      </c>
      <c r="S463" s="7" t="str">
        <f t="shared" ref="S463:S464" ca="1" si="243">IF(NOT(ISBLANK(R463)),R463,
IF(ISBLANK(Q463),"",
VLOOKUP(Q463,OFFSET(INDIRECT("$A:$B"),0,MATCH(Q$1&amp;"_Verify",INDIRECT("$1:$1"),0)-1),2,0)
))</f>
        <v/>
      </c>
    </row>
    <row r="464" spans="1:20" x14ac:dyDescent="0.3">
      <c r="A464" s="1" t="str">
        <f t="shared" si="241"/>
        <v>PN_Machine2Times_01</v>
      </c>
      <c r="B464" s="1" t="s">
        <v>404</v>
      </c>
      <c r="C464" s="1" t="str">
        <f>IF(ISERROR(VLOOKUP(B464,AffectorValueTable!$A:$A,1,0)),"어펙터밸류없음","")</f>
        <v/>
      </c>
      <c r="D464" s="1">
        <v>1</v>
      </c>
      <c r="E464" s="1" t="str">
        <f>VLOOKUP($B464,AffectorValueTable!$1:$1048576,MATCH(AffectorValueTable!$B$1,AffectorValueTable!$1:$1,0),0)</f>
        <v>EnlargeDamage</v>
      </c>
      <c r="G464" s="1" t="s">
        <v>406</v>
      </c>
      <c r="H464" s="1" t="str">
        <f>IF(ISBLANK(G464),"",
IF(ISERROR(FIND(",",G464)),
  IF(ISERROR(VLOOKUP(G464,ConditionValueTable!$A:$A,1,0)),"컨디션밸류없음",
  ""),
IF(ISERROR(FIND(",",G464,FIND(",",G464)+1)),
  IF(OR(ISERROR(VLOOKUP(LEFT(G464,FIND(",",G464)-1),ConditionValueTable!$A:$A,1,0)),ISERROR(VLOOKUP(TRIM(MID(G464,FIND(",",G464)+1,999)),ConditionValueTable!$A:$A,1,0))),"컨디션밸류없음",
  ""),
IF(ISERROR(FIND(",",G464,FIND(",",G464,FIND(",",G464)+1)+1)),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+1,999)),ConditionValueTable!$A:$A,1,0))),"컨디션밸류없음",
  ""),
IF(ISERROR(FIND(",",G464,FIND(",",G464,FIND(",",G464,FIND(",",G464)+1)+1)+1)),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FIND(",",G464,FIND(",",G464,FIND(",",G464)+1)+1)-FIND(",",G464,FIND(",",G464)+1)-1)),ConditionValueTable!$A:$A,1,0)),ISERROR(VLOOKUP(TRIM(MID(G464,FIND(",",G464,FIND(",",G464,FIND(",",G464)+1)+1)+1,999)),ConditionValueTable!$A:$A,1,0))),"컨디션밸류없음",
  ""),
)))))</f>
        <v/>
      </c>
      <c r="I464" s="1">
        <v>-1</v>
      </c>
      <c r="J464" s="1">
        <v>1</v>
      </c>
      <c r="O464" s="7" t="str">
        <f t="shared" ca="1" si="242"/>
        <v/>
      </c>
      <c r="S464" s="7" t="str">
        <f t="shared" ca="1" si="243"/>
        <v/>
      </c>
    </row>
    <row r="465" spans="1:19" x14ac:dyDescent="0.3">
      <c r="A465" s="1" t="str">
        <f t="shared" ref="A465:A466" si="244">B465&amp;"_"&amp;TEXT(D465,"00")</f>
        <v>PN_Nature2Times_01</v>
      </c>
      <c r="B465" s="1" t="s">
        <v>389</v>
      </c>
      <c r="C465" s="1" t="str">
        <f>IF(ISERROR(VLOOKUP(B465,AffectorValueTable!$A:$A,1,0)),"어펙터밸류없음","")</f>
        <v/>
      </c>
      <c r="D465" s="1">
        <v>1</v>
      </c>
      <c r="E465" s="1" t="str">
        <f>VLOOKUP($B465,AffectorValueTable!$1:$1048576,MATCH(AffectorValueTable!$B$1,AffectorValueTable!$1:$1,0),0)</f>
        <v>EnlargeDamage</v>
      </c>
      <c r="G465" s="1" t="s">
        <v>399</v>
      </c>
      <c r="H465" s="1" t="str">
        <f>IF(ISBLANK(G465),"",
IF(ISERROR(FIND(",",G465)),
  IF(ISERROR(VLOOKUP(G465,ConditionValueTable!$A:$A,1,0)),"컨디션밸류없음",
  ""),
IF(ISERROR(FIND(",",G465,FIND(",",G465)+1)),
  IF(OR(ISERROR(VLOOKUP(LEFT(G465,FIND(",",G465)-1),ConditionValueTable!$A:$A,1,0)),ISERROR(VLOOKUP(TRIM(MID(G465,FIND(",",G465)+1,999)),ConditionValueTable!$A:$A,1,0))),"컨디션밸류없음",
  ""),
IF(ISERROR(FIND(",",G465,FIND(",",G465,FIND(",",G465)+1)+1)),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+1,999)),ConditionValueTable!$A:$A,1,0))),"컨디션밸류없음",
  ""),
IF(ISERROR(FIND(",",G465,FIND(",",G465,FIND(",",G465,FIND(",",G465)+1)+1)+1)),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FIND(",",G465,FIND(",",G465,FIND(",",G465)+1)+1)-FIND(",",G465,FIND(",",G465)+1)-1)),ConditionValueTable!$A:$A,1,0)),ISERROR(VLOOKUP(TRIM(MID(G465,FIND(",",G465,FIND(",",G465,FIND(",",G465)+1)+1)+1,999)),ConditionValueTable!$A:$A,1,0))),"컨디션밸류없음",
  ""),
)))))</f>
        <v/>
      </c>
      <c r="I465" s="1">
        <v>-1</v>
      </c>
      <c r="J465" s="1">
        <v>1</v>
      </c>
      <c r="O465" s="7" t="str">
        <f t="shared" ref="O465:O466" ca="1" si="245">IF(NOT(ISBLANK(N465)),N465,
IF(ISBLANK(M465),"",
VLOOKUP(M465,OFFSET(INDIRECT("$A:$B"),0,MATCH(M$1&amp;"_Verify",INDIRECT("$1:$1"),0)-1),2,0)
))</f>
        <v/>
      </c>
      <c r="S465" s="7" t="str">
        <f t="shared" ref="S465:S466" ca="1" si="246">IF(NOT(ISBLANK(R465)),R465,
IF(ISBLANK(Q465),"",
VLOOKUP(Q465,OFFSET(INDIRECT("$A:$B"),0,MATCH(Q$1&amp;"_Verify",INDIRECT("$1:$1"),0)-1),2,0)
))</f>
        <v/>
      </c>
    </row>
    <row r="466" spans="1:19" x14ac:dyDescent="0.3">
      <c r="A466" s="1" t="str">
        <f t="shared" si="244"/>
        <v>PN_Qigong2Times_01</v>
      </c>
      <c r="B466" s="1" t="s">
        <v>405</v>
      </c>
      <c r="C466" s="1" t="str">
        <f>IF(ISERROR(VLOOKUP(B466,AffectorValueTable!$A:$A,1,0)),"어펙터밸류없음","")</f>
        <v/>
      </c>
      <c r="D466" s="1">
        <v>1</v>
      </c>
      <c r="E466" s="1" t="str">
        <f>VLOOKUP($B466,AffectorValueTable!$1:$1048576,MATCH(AffectorValueTable!$B$1,AffectorValueTable!$1:$1,0),0)</f>
        <v>EnlargeDamage</v>
      </c>
      <c r="G466" s="1" t="s">
        <v>407</v>
      </c>
      <c r="H466" s="1" t="str">
        <f>IF(ISBLANK(G466),"",
IF(ISERROR(FIND(",",G466)),
  IF(ISERROR(VLOOKUP(G466,ConditionValueTable!$A:$A,1,0)),"컨디션밸류없음",
  ""),
IF(ISERROR(FIND(",",G466,FIND(",",G466)+1)),
  IF(OR(ISERROR(VLOOKUP(LEFT(G466,FIND(",",G466)-1),ConditionValueTable!$A:$A,1,0)),ISERROR(VLOOKUP(TRIM(MID(G466,FIND(",",G466)+1,999)),ConditionValueTable!$A:$A,1,0))),"컨디션밸류없음",
  ""),
IF(ISERROR(FIND(",",G466,FIND(",",G466,FIND(",",G466)+1)+1)),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+1,999)),ConditionValueTable!$A:$A,1,0))),"컨디션밸류없음",
  ""),
IF(ISERROR(FIND(",",G466,FIND(",",G466,FIND(",",G466,FIND(",",G466)+1)+1)+1)),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FIND(",",G466,FIND(",",G466,FIND(",",G466)+1)+1)-FIND(",",G466,FIND(",",G466)+1)-1)),ConditionValueTable!$A:$A,1,0)),ISERROR(VLOOKUP(TRIM(MID(G466,FIND(",",G466,FIND(",",G466,FIND(",",G466)+1)+1)+1,999)),ConditionValueTable!$A:$A,1,0))),"컨디션밸류없음",
  ""),
)))))</f>
        <v/>
      </c>
      <c r="I466" s="1">
        <v>-1</v>
      </c>
      <c r="J466" s="1">
        <v>1</v>
      </c>
      <c r="O466" s="7" t="str">
        <f t="shared" ca="1" si="245"/>
        <v/>
      </c>
      <c r="S466" s="7" t="str">
        <f t="shared" ca="1" si="246"/>
        <v/>
      </c>
    </row>
  </sheetData>
  <phoneticPr fontId="1" type="noConversion"/>
  <conditionalFormatting sqref="A1:W1048576">
    <cfRule type="expression" dxfId="0" priority="35">
      <formula>AND(OFFSET($B1,-1,0)=$B1,OFFSET(A1,-1,0)=A1)</formula>
    </cfRule>
  </conditionalFormatting>
  <dataValidations count="1">
    <dataValidation type="list" allowBlank="1" showInputMessage="1" showErrorMessage="1" sqref="Q294:Q466 Q3:Q285 M3:M466" xr:uid="{3FC3EFAF-275D-406E-AC8C-90EEE06270D1}">
      <formula1>OFFSET(INDIRECT("$A$1"),1,MATCH(M$1&amp;"_Verify",INDIRECT("$1:$1"),0)-1,COUNTA(OFFSET(INDIRECT("$A:$A"),0,MATCH(M$1&amp;"_Verify",INDIRECT("$1:$1"),0)-1))-1,1)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6970F793-79B8-4BD9-AE14-EA90F1F8A152}">
          <x14:formula1>
            <xm:f>OFFSET(ConditionValueTable!$A$1,1,0,COUNTA(ConditionValueTable!$A:$A)-1,1)</xm:f>
          </x14:formula1>
          <xm:sqref>G294:G299 G68:G285 G3:G66</xm:sqref>
        </x14:dataValidation>
        <x14:dataValidation type="list" allowBlank="1" showInputMessage="1" showErrorMessage="1" xr:uid="{CBD01A61-FB7C-4878-9B08-0A77D3D29513}">
          <x14:formula1>
            <xm:f>OFFSET(AffectorValueTable!$F$1,1,0,COUNTA(AffectorValueTable!$F:$F)-1,1)</xm:f>
          </x14:formula1>
          <xm:sqref>E2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F1BE-5AFD-4BB3-B6E3-BFAC0BA67ED3}">
  <dimension ref="A1:F2"/>
  <sheetViews>
    <sheetView tabSelected="1" workbookViewId="0"/>
  </sheetViews>
  <sheetFormatPr defaultRowHeight="16.5" outlineLevelCol="1" x14ac:dyDescent="0.3"/>
  <cols>
    <col min="1" max="1" width="16.375" customWidth="1"/>
    <col min="2" max="2" width="51.75" hidden="1" customWidth="1" outlineLevel="1"/>
    <col min="3" max="3" width="23.375" customWidth="1" collapsed="1"/>
    <col min="4" max="4" width="12.5" hidden="1" customWidth="1" outlineLevel="1"/>
    <col min="5" max="5" width="20.625" hidden="1" customWidth="1" outlineLevel="1"/>
    <col min="6" max="6" width="9" collapsed="1"/>
  </cols>
  <sheetData>
    <row r="1" spans="1:5" ht="27" customHeight="1" x14ac:dyDescent="0.3">
      <c r="A1" t="s">
        <v>42</v>
      </c>
      <c r="B1" t="s">
        <v>86</v>
      </c>
      <c r="C1" t="s">
        <v>80</v>
      </c>
      <c r="D1" t="s">
        <v>87</v>
      </c>
      <c r="E1" t="s">
        <v>51</v>
      </c>
    </row>
    <row r="2" spans="1:5" x14ac:dyDescent="0.3">
      <c r="A2" t="s">
        <v>596</v>
      </c>
      <c r="B2" t="s">
        <v>594</v>
      </c>
      <c r="C2" t="s">
        <v>597</v>
      </c>
      <c r="D2" s="10" t="str">
        <f>IF(ISBLANK(C2),"",
IF(ISERROR(FIND(",",C2)),
  IF(ISERROR(VLOOKUP(C2,AffectorValueTable!$A:$A,1,0)),"어펙터밸류없음",
  ""),
IF(ISERROR(FIND(",",C2,FIND(",",C2)+1)),
  IF(OR(ISERROR(VLOOKUP(LEFT(C2,FIND(",",C2)-1),AffectorValueTable!$A:$A,1,0)),ISERROR(VLOOKUP(TRIM(MID(C2,FIND(",",C2)+1,999)),AffectorValueTable!$A:$A,1,0))),"어펙터밸류없음",
  ""),
IF(ISERROR(FIND(",",C2,FIND(",",C2,FIND(",",C2)+1)+1)),
  IF(OR(ISERROR(VLOOKUP(LEFT(C2,FIND(",",C2)-1),AffectorValueTable!$A:$A,1,0)),ISERROR(VLOOKUP(TRIM(MID(C2,FIND(",",C2)+1,FIND(",",C2,FIND(",",C2)+1)-FIND(",",C2)-1)),AffectorValueTable!$A:$A,1,0)),ISERROR(VLOOKUP(TRIM(MID(C2,FIND(",",C2,FIND(",",C2)+1)+1,999)),AffectorValueTable!$A:$A,1,0))),"어펙터밸류없음",
  ""),
IF(ISERROR(FIND(",",C2,FIND(",",C2,FIND(",",C2,FIND(",",C2)+1)+1)+1)),
  IF(OR(ISERROR(VLOOKUP(LEFT(C2,FIND(",",C2)-1),AffectorValueTable!$A:$A,1,0)),ISERROR(VLOOKUP(TRIM(MID(C2,FIND(",",C2)+1,FIND(",",C2,FIND(",",C2)+1)-FIND(",",C2)-1)),AffectorValueTable!$A:$A,1,0)),ISERROR(VLOOKUP(TRIM(MID(C2,FIND(",",C2,FIND(",",C2)+1)+1,FIND(",",C2,FIND(",",C2,FIND(",",C2)+1)+1)-FIND(",",C2,FIND(",",C2)+1)-1)),AffectorValueTable!$A:$A,1,0)),ISERROR(VLOOKUP(TRIM(MID(C2,FIND(",",C2,FIND(",",C2,FIND(",",C2)+1)+1)+1,999)),AffectorValueTable!$A:$A,1,0))),"어펙터밸류없음",
  ""),
)))))</f>
        <v/>
      </c>
      <c r="E2" s="10" t="str">
        <f>IF(VLOOKUP(
VLOOKUP(C2,AffectorValueTable!$A:$B,MATCH(AffectorValueTable!$B$1,AffectorValueTable!$1:$1,0),0),
AffectorValueTable!$F:$H,MATCH(AffectorValueTable!$H$1,AffectorValueTable!$F$1:$H$1,0),0),"","컨티뉴어스어펙터아님")</f>
        <v/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9AEAC-576E-46A7-92AA-F4FC1EBF9AFB}">
  <dimension ref="A1:N11"/>
  <sheetViews>
    <sheetView workbookViewId="0"/>
  </sheetViews>
  <sheetFormatPr defaultRowHeight="16.5" outlineLevelCol="1" x14ac:dyDescent="0.3"/>
  <cols>
    <col min="1" max="1" width="22.875" customWidth="1"/>
    <col min="2" max="2" width="28.5" hidden="1" customWidth="1" outlineLevel="1"/>
    <col min="3" max="3" width="14.375" bestFit="1" customWidth="1" collapsed="1"/>
    <col min="4" max="4" width="14.375" hidden="1" customWidth="1" outlineLevel="1"/>
    <col min="5" max="5" width="16.25" bestFit="1" customWidth="1" collapsed="1"/>
    <col min="6" max="6" width="12.75" customWidth="1"/>
    <col min="7" max="7" width="12.75" hidden="1" customWidth="1" outlineLevel="1"/>
    <col min="8" max="8" width="9" collapsed="1"/>
    <col min="9" max="9" width="32.875" hidden="1" customWidth="1" outlineLevel="1"/>
    <col min="10" max="10" width="6.875" hidden="1" customWidth="1" outlineLevel="1"/>
    <col min="11" max="11" width="9" collapsed="1"/>
    <col min="12" max="13" width="9" hidden="1" customWidth="1" outlineLevel="1"/>
    <col min="14" max="14" width="9" collapsed="1"/>
  </cols>
  <sheetData>
    <row r="1" spans="1:13" ht="27" customHeight="1" x14ac:dyDescent="0.3">
      <c r="A1" t="s">
        <v>14</v>
      </c>
      <c r="B1" t="s">
        <v>43</v>
      </c>
      <c r="C1" t="s">
        <v>15</v>
      </c>
      <c r="D1" t="s">
        <v>46</v>
      </c>
      <c r="E1" t="s">
        <v>31</v>
      </c>
      <c r="F1" t="s">
        <v>30</v>
      </c>
      <c r="G1" t="s">
        <v>50</v>
      </c>
      <c r="I1" t="s">
        <v>44</v>
      </c>
      <c r="J1" t="s">
        <v>210</v>
      </c>
      <c r="L1" t="s">
        <v>48</v>
      </c>
      <c r="M1" t="s">
        <v>12</v>
      </c>
    </row>
    <row r="2" spans="1:13" x14ac:dyDescent="0.3">
      <c r="A2" t="s">
        <v>397</v>
      </c>
      <c r="B2" t="s">
        <v>393</v>
      </c>
      <c r="C2" s="6">
        <f t="shared" ref="C2:C5" ca="1" si="0">VLOOKUP(B2,OFFSET(INDIRECT("$A$1"),0,MATCH(B$1&amp;"_Verify",INDIRECT("$1:$1"),0)-1,COUNTA(OFFSET(INDIRECT("$A:$A"),0,MATCH(B$1&amp;"_Verify",INDIRECT("$1:$1"),0)-1)),2),2,0)</f>
        <v>7</v>
      </c>
      <c r="D2" t="s">
        <v>395</v>
      </c>
      <c r="E2" s="6">
        <f t="shared" ref="E2:E5" ca="1" si="1">VLOOKUP(D2,OFFSET(INDIRECT("$A$1"),0,MATCH(D$1&amp;"_Verify",INDIRECT("$1:$1"),0)-1,COUNTA(OFFSET(INDIRECT("$A:$A"),0,MATCH(D$1&amp;"_Verify",INDIRECT("$1:$1"),0)-1)),2),2,0)</f>
        <v>1</v>
      </c>
      <c r="F2">
        <v>0</v>
      </c>
      <c r="G2" t="str">
        <f>IF(OR($B2=$I$4,$B2=$I$5),IF(ISERROR(VLOOKUP($F2,ActorStateTable!$A:$A,1,0)),"액터상태없음",""),"")</f>
        <v/>
      </c>
      <c r="I2" t="s">
        <v>39</v>
      </c>
      <c r="J2">
        <v>1</v>
      </c>
      <c r="L2" s="9" t="s">
        <v>212</v>
      </c>
      <c r="M2">
        <v>1</v>
      </c>
    </row>
    <row r="3" spans="1:13" x14ac:dyDescent="0.3">
      <c r="A3" t="s">
        <v>398</v>
      </c>
      <c r="B3" t="s">
        <v>393</v>
      </c>
      <c r="C3" s="6">
        <f t="shared" ca="1" si="0"/>
        <v>7</v>
      </c>
      <c r="D3" t="s">
        <v>395</v>
      </c>
      <c r="E3" s="6">
        <f t="shared" ca="1" si="1"/>
        <v>1</v>
      </c>
      <c r="F3">
        <v>1</v>
      </c>
      <c r="G3" t="str">
        <f>IF(OR($B3=$I$4,$B3=$I$5),IF(ISERROR(VLOOKUP($F3,ActorStateTable!$A:$A,1,0)),"액터상태없음",""),"")</f>
        <v/>
      </c>
      <c r="I3" t="s">
        <v>40</v>
      </c>
      <c r="J3">
        <v>2</v>
      </c>
      <c r="L3" t="s">
        <v>211</v>
      </c>
      <c r="M3">
        <v>2</v>
      </c>
    </row>
    <row r="4" spans="1:13" x14ac:dyDescent="0.3">
      <c r="A4" t="s">
        <v>400</v>
      </c>
      <c r="B4" t="s">
        <v>393</v>
      </c>
      <c r="C4" s="6">
        <f t="shared" ca="1" si="0"/>
        <v>7</v>
      </c>
      <c r="D4" t="s">
        <v>395</v>
      </c>
      <c r="E4" s="6">
        <f t="shared" ca="1" si="1"/>
        <v>1</v>
      </c>
      <c r="F4">
        <v>2</v>
      </c>
      <c r="G4" t="str">
        <f>IF(OR($B4=$I$4,$B4=$I$5),IF(ISERROR(VLOOKUP($F4,ActorStateTable!$A:$A,1,0)),"액터상태없음",""),"")</f>
        <v/>
      </c>
      <c r="I4" t="s">
        <v>81</v>
      </c>
      <c r="J4">
        <v>3</v>
      </c>
      <c r="L4" t="s">
        <v>32</v>
      </c>
      <c r="M4">
        <v>3</v>
      </c>
    </row>
    <row r="5" spans="1:13" x14ac:dyDescent="0.3">
      <c r="A5" t="s">
        <v>401</v>
      </c>
      <c r="B5" t="s">
        <v>393</v>
      </c>
      <c r="C5" s="6">
        <f t="shared" ca="1" si="0"/>
        <v>7</v>
      </c>
      <c r="D5" t="s">
        <v>395</v>
      </c>
      <c r="E5" s="6">
        <f t="shared" ca="1" si="1"/>
        <v>1</v>
      </c>
      <c r="F5">
        <v>3</v>
      </c>
      <c r="G5" t="str">
        <f>IF(OR($B5=$I$4,$B5=$I$5),IF(ISERROR(VLOOKUP($F5,ActorStateTable!$A:$A,1,0)),"액터상태없음",""),"")</f>
        <v/>
      </c>
      <c r="I5" t="s">
        <v>82</v>
      </c>
      <c r="J5">
        <v>4</v>
      </c>
      <c r="L5" t="s">
        <v>33</v>
      </c>
      <c r="M5">
        <v>4</v>
      </c>
    </row>
    <row r="6" spans="1:13" x14ac:dyDescent="0.3">
      <c r="A6" t="s">
        <v>16</v>
      </c>
      <c r="B6" t="s">
        <v>45</v>
      </c>
      <c r="C6" s="6">
        <f ca="1">VLOOKUP(B6,OFFSET(INDIRECT("$A$1"),0,MATCH(B$1&amp;"_Verify",INDIRECT("$1:$1"),0)-1,COUNTA(OFFSET(INDIRECT("$A:$A"),0,MATCH(B$1&amp;"_Verify",INDIRECT("$1:$1"),0)-1)),2),2,0)</f>
        <v>1</v>
      </c>
      <c r="D6" t="s">
        <v>49</v>
      </c>
      <c r="E6" s="6">
        <f ca="1">VLOOKUP(D6,OFFSET(INDIRECT("$A$1"),0,MATCH(D$1&amp;"_Verify",INDIRECT("$1:$1"),0)-1,COUNTA(OFFSET(INDIRECT("$A:$A"),0,MATCH(D$1&amp;"_Verify",INDIRECT("$1:$1"),0)-1)),2),2,0)</f>
        <v>5</v>
      </c>
      <c r="F6">
        <v>0.1</v>
      </c>
      <c r="G6" t="str">
        <f>IF(OR($B6=$I$4,$B6=$I$5),IF(ISERROR(VLOOKUP($F6,ActorStateTable!$A:$A,1,0)),"액터상태없음",""),"")</f>
        <v/>
      </c>
      <c r="I6" t="s">
        <v>83</v>
      </c>
      <c r="J6">
        <v>5</v>
      </c>
      <c r="L6" t="s">
        <v>34</v>
      </c>
      <c r="M6">
        <v>5</v>
      </c>
    </row>
    <row r="7" spans="1:13" x14ac:dyDescent="0.3">
      <c r="A7" t="s">
        <v>17</v>
      </c>
      <c r="B7" t="s">
        <v>45</v>
      </c>
      <c r="C7" s="6">
        <f ca="1">VLOOKUP(B7,OFFSET(INDIRECT("$A$1"),0,MATCH(B$1&amp;"_Verify",INDIRECT("$1:$1"),0)-1,COUNTA(OFFSET(INDIRECT("$A:$A"),0,MATCH(B$1&amp;"_Verify",INDIRECT("$1:$1"),0)-1)),2),2,0)</f>
        <v>1</v>
      </c>
      <c r="D7" t="s">
        <v>49</v>
      </c>
      <c r="E7" s="6">
        <f ca="1">VLOOKUP(D7,OFFSET(INDIRECT("$A$1"),0,MATCH(D$1&amp;"_Verify",INDIRECT("$1:$1"),0)-1,COUNTA(OFFSET(INDIRECT("$A:$A"),0,MATCH(D$1&amp;"_Verify",INDIRECT("$1:$1"),0)-1)),2),2,0)</f>
        <v>5</v>
      </c>
      <c r="F7">
        <v>0.2</v>
      </c>
      <c r="G7" t="str">
        <f>IF(OR($B7=$I$4,$B7=$I$5),IF(ISERROR(VLOOKUP($F7,ActorStateTable!$A:$A,1,0)),"액터상태없음",""),"")</f>
        <v/>
      </c>
      <c r="I7" t="s">
        <v>84</v>
      </c>
      <c r="J7">
        <v>6</v>
      </c>
      <c r="L7" t="s">
        <v>35</v>
      </c>
      <c r="M7">
        <v>6</v>
      </c>
    </row>
    <row r="8" spans="1:13" x14ac:dyDescent="0.3">
      <c r="A8" t="s">
        <v>18</v>
      </c>
      <c r="B8" t="s">
        <v>45</v>
      </c>
      <c r="C8" s="6">
        <f ca="1">VLOOKUP(B8,OFFSET(INDIRECT("$A$1"),0,MATCH(B$1&amp;"_Verify",INDIRECT("$1:$1"),0)-1,COUNTA(OFFSET(INDIRECT("$A:$A"),0,MATCH(B$1&amp;"_Verify",INDIRECT("$1:$1"),0)-1)),2),2,0)</f>
        <v>1</v>
      </c>
      <c r="D8" t="s">
        <v>49</v>
      </c>
      <c r="E8" s="6">
        <f ca="1">VLOOKUP(D8,OFFSET(INDIRECT("$A$1"),0,MATCH(D$1&amp;"_Verify",INDIRECT("$1:$1"),0)-1,COUNTA(OFFSET(INDIRECT("$A:$A"),0,MATCH(D$1&amp;"_Verify",INDIRECT("$1:$1"),0)-1)),2),2,0)</f>
        <v>5</v>
      </c>
      <c r="F8">
        <v>0.3</v>
      </c>
      <c r="G8" t="str">
        <f>IF(OR($B8=$I$4,$B8=$I$5),IF(ISERROR(VLOOKUP($F8,ActorStateTable!$A:$A,1,0)),"액터상태없음",""),"")</f>
        <v/>
      </c>
      <c r="I8" t="s">
        <v>394</v>
      </c>
      <c r="J8">
        <v>7</v>
      </c>
    </row>
    <row r="9" spans="1:13" x14ac:dyDescent="0.3">
      <c r="I9" t="s">
        <v>85</v>
      </c>
      <c r="J9">
        <v>8</v>
      </c>
    </row>
    <row r="10" spans="1:13" x14ac:dyDescent="0.3">
      <c r="I10" t="s">
        <v>37</v>
      </c>
      <c r="J10">
        <v>9</v>
      </c>
    </row>
    <row r="11" spans="1:13" x14ac:dyDescent="0.3">
      <c r="I11" t="s">
        <v>38</v>
      </c>
      <c r="J11">
        <v>10</v>
      </c>
    </row>
  </sheetData>
  <phoneticPr fontId="1" type="noConversion"/>
  <dataValidations count="1">
    <dataValidation type="list" allowBlank="1" showInputMessage="1" sqref="D2:D8 B2:B8" xr:uid="{F20FE26A-EEE2-48C5-A759-E32FCE0DDA03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28206236-2B3B-4306-A984-7064B7EA99FF}">
          <x14:formula1>
            <xm:f>OFFSET(ActorStateTable!$A$1,1,0,COUNTA(ActorStateTable!$A:$A)-1,1)</xm:f>
          </x14:formula1>
          <xm:sqref>F2:F8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362E2-4829-442C-B0F0-84C1206A1233}">
  <dimension ref="A1:M55"/>
  <sheetViews>
    <sheetView workbookViewId="0">
      <pane ySplit="1" topLeftCell="A53" activePane="bottomLeft" state="frozen"/>
      <selection pane="bottomLeft" activeCell="K55" sqref="K55"/>
    </sheetView>
  </sheetViews>
  <sheetFormatPr defaultRowHeight="16.5" x14ac:dyDescent="0.3"/>
  <cols>
    <col min="1" max="1" width="19.25" customWidth="1"/>
    <col min="2" max="2" width="20.875" customWidth="1"/>
    <col min="3" max="6" width="12.875" bestFit="1" customWidth="1"/>
    <col min="7" max="8" width="10.625" bestFit="1" customWidth="1"/>
    <col min="9" max="9" width="10.625" customWidth="1"/>
    <col min="10" max="13" width="15.25" customWidth="1"/>
  </cols>
  <sheetData>
    <row r="1" spans="1:13" ht="27" customHeight="1" x14ac:dyDescent="0.3">
      <c r="A1" t="s">
        <v>59</v>
      </c>
      <c r="B1" t="s">
        <v>52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77</v>
      </c>
      <c r="J1" t="s">
        <v>7</v>
      </c>
      <c r="K1" t="s">
        <v>8</v>
      </c>
      <c r="L1" t="s">
        <v>78</v>
      </c>
      <c r="M1" t="s">
        <v>98</v>
      </c>
    </row>
    <row r="2" spans="1:13" x14ac:dyDescent="0.3">
      <c r="A2" t="s">
        <v>23</v>
      </c>
      <c r="B2" s="5" t="s">
        <v>64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ht="36" x14ac:dyDescent="0.3">
      <c r="A3" t="s">
        <v>25</v>
      </c>
      <c r="B3" s="5" t="s">
        <v>66</v>
      </c>
      <c r="C3" s="4" t="s">
        <v>61</v>
      </c>
      <c r="D3" s="2"/>
      <c r="E3" s="2"/>
      <c r="F3" s="3" t="s">
        <v>565</v>
      </c>
      <c r="G3" s="3" t="s">
        <v>69</v>
      </c>
      <c r="H3" s="3" t="s">
        <v>91</v>
      </c>
      <c r="I3" s="3" t="s">
        <v>101</v>
      </c>
      <c r="J3" s="3" t="s">
        <v>60</v>
      </c>
      <c r="K3" s="3" t="s">
        <v>95</v>
      </c>
      <c r="L3" s="3"/>
      <c r="M3" s="3"/>
    </row>
    <row r="4" spans="1:13" ht="24" x14ac:dyDescent="0.3">
      <c r="A4" t="s">
        <v>20</v>
      </c>
      <c r="B4" s="5" t="s">
        <v>67</v>
      </c>
      <c r="C4" s="4" t="s">
        <v>62</v>
      </c>
      <c r="D4" s="3" t="s">
        <v>350</v>
      </c>
      <c r="E4" s="4" t="s">
        <v>70</v>
      </c>
      <c r="F4" s="2"/>
      <c r="G4" s="2"/>
      <c r="H4" s="3" t="s">
        <v>92</v>
      </c>
      <c r="I4" s="2"/>
      <c r="J4" s="2"/>
      <c r="K4" s="2"/>
      <c r="L4" s="2" t="s">
        <v>97</v>
      </c>
      <c r="M4" s="2" t="s">
        <v>99</v>
      </c>
    </row>
    <row r="5" spans="1:13" x14ac:dyDescent="0.3">
      <c r="A5" t="s">
        <v>24</v>
      </c>
      <c r="B5" s="5" t="s">
        <v>65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</row>
    <row r="6" spans="1:13" ht="48" x14ac:dyDescent="0.3">
      <c r="A6" t="s">
        <v>578</v>
      </c>
      <c r="B6" s="3" t="s">
        <v>579</v>
      </c>
      <c r="C6" s="4" t="s">
        <v>62</v>
      </c>
      <c r="D6" s="2" t="s">
        <v>580</v>
      </c>
      <c r="E6" s="2" t="s">
        <v>581</v>
      </c>
      <c r="F6" s="2"/>
      <c r="G6" s="2"/>
      <c r="H6" s="2"/>
      <c r="I6" s="2"/>
      <c r="J6" s="2"/>
      <c r="K6" s="2"/>
      <c r="L6" s="2"/>
      <c r="M6" s="2"/>
    </row>
    <row r="7" spans="1:13" x14ac:dyDescent="0.3">
      <c r="A7" t="s">
        <v>26</v>
      </c>
      <c r="B7" s="5" t="s">
        <v>68</v>
      </c>
      <c r="C7" s="3"/>
      <c r="D7" s="2"/>
      <c r="E7" s="2"/>
      <c r="F7" s="2"/>
      <c r="G7" s="2"/>
      <c r="H7" s="2"/>
      <c r="I7" s="2"/>
      <c r="J7" s="2" t="s">
        <v>79</v>
      </c>
      <c r="K7" s="2"/>
      <c r="L7" s="2"/>
      <c r="M7" s="2"/>
    </row>
    <row r="8" spans="1:13" ht="24" x14ac:dyDescent="0.3">
      <c r="A8" t="s">
        <v>21</v>
      </c>
      <c r="B8" s="5" t="s">
        <v>71</v>
      </c>
      <c r="C8" s="4" t="s">
        <v>62</v>
      </c>
      <c r="D8" s="4" t="s">
        <v>142</v>
      </c>
      <c r="E8" s="2"/>
      <c r="F8" s="2"/>
      <c r="G8" s="4" t="s">
        <v>165</v>
      </c>
      <c r="H8" s="4" t="s">
        <v>104</v>
      </c>
      <c r="I8" s="4" t="s">
        <v>357</v>
      </c>
      <c r="J8" s="2"/>
      <c r="K8" s="2"/>
      <c r="L8" s="2"/>
      <c r="M8" s="2" t="s">
        <v>356</v>
      </c>
    </row>
    <row r="9" spans="1:13" ht="24" x14ac:dyDescent="0.3">
      <c r="A9" t="s">
        <v>54</v>
      </c>
      <c r="B9" s="5" t="s">
        <v>73</v>
      </c>
      <c r="C9" s="4" t="s">
        <v>62</v>
      </c>
      <c r="D9" s="2"/>
      <c r="E9" s="2"/>
      <c r="F9" s="2"/>
      <c r="G9" s="2"/>
      <c r="H9" s="2"/>
      <c r="I9" s="2"/>
      <c r="J9" s="2"/>
      <c r="K9" s="2"/>
      <c r="L9" s="2" t="s">
        <v>97</v>
      </c>
      <c r="M9" s="2"/>
    </row>
    <row r="10" spans="1:13" ht="24" x14ac:dyDescent="0.3">
      <c r="A10" t="s">
        <v>55</v>
      </c>
      <c r="B10" s="5" t="s">
        <v>74</v>
      </c>
      <c r="C10" s="4" t="s">
        <v>62</v>
      </c>
      <c r="D10" s="2"/>
      <c r="E10" s="2"/>
      <c r="F10" s="2"/>
      <c r="G10" s="2"/>
      <c r="H10" s="2"/>
      <c r="I10" s="2"/>
      <c r="J10" s="2"/>
      <c r="K10" s="2"/>
      <c r="L10" s="2" t="s">
        <v>97</v>
      </c>
      <c r="M10" s="2"/>
    </row>
    <row r="11" spans="1:13" ht="36" x14ac:dyDescent="0.3">
      <c r="A11" t="s">
        <v>56</v>
      </c>
      <c r="B11" s="3" t="s">
        <v>75</v>
      </c>
      <c r="C11" s="4" t="s">
        <v>62</v>
      </c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1:13" ht="24" x14ac:dyDescent="0.3">
      <c r="A12" t="s">
        <v>57</v>
      </c>
      <c r="B12" s="5" t="s">
        <v>76</v>
      </c>
      <c r="C12" s="4"/>
      <c r="D12" s="4"/>
      <c r="E12" s="4" t="s">
        <v>233</v>
      </c>
      <c r="F12" s="4" t="s">
        <v>213</v>
      </c>
      <c r="G12" s="2"/>
      <c r="H12" s="2"/>
      <c r="I12" s="2"/>
      <c r="J12" s="2"/>
      <c r="K12" s="2"/>
      <c r="L12" s="2"/>
      <c r="M12" s="2"/>
    </row>
    <row r="13" spans="1:13" ht="24" x14ac:dyDescent="0.3">
      <c r="A13" t="s">
        <v>58</v>
      </c>
      <c r="B13" s="3" t="s">
        <v>105</v>
      </c>
      <c r="C13" s="3" t="s">
        <v>62</v>
      </c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ht="84" x14ac:dyDescent="0.3">
      <c r="A14" t="s">
        <v>89</v>
      </c>
      <c r="B14" s="3" t="s">
        <v>90</v>
      </c>
      <c r="C14" s="3" t="s">
        <v>62</v>
      </c>
      <c r="D14" s="5" t="s">
        <v>93</v>
      </c>
      <c r="E14" s="5"/>
      <c r="F14" s="5"/>
      <c r="G14" s="3"/>
      <c r="H14" s="3" t="s">
        <v>88</v>
      </c>
      <c r="I14" s="3" t="s">
        <v>214</v>
      </c>
      <c r="J14" s="5"/>
      <c r="K14" s="3" t="s">
        <v>281</v>
      </c>
      <c r="L14" s="5"/>
      <c r="M14" s="5"/>
    </row>
    <row r="15" spans="1:13" ht="48" x14ac:dyDescent="0.3">
      <c r="A15" t="s">
        <v>209</v>
      </c>
      <c r="B15" s="3" t="s">
        <v>489</v>
      </c>
      <c r="C15" s="3" t="s">
        <v>490</v>
      </c>
      <c r="D15" s="4" t="s">
        <v>290</v>
      </c>
      <c r="E15" s="4" t="s">
        <v>291</v>
      </c>
      <c r="F15" s="4" t="s">
        <v>530</v>
      </c>
      <c r="G15" s="3"/>
      <c r="H15" s="3"/>
      <c r="I15" s="3"/>
      <c r="J15" s="5"/>
      <c r="K15" s="5"/>
      <c r="L15" s="5"/>
      <c r="M15" s="5"/>
    </row>
    <row r="16" spans="1:13" ht="24" x14ac:dyDescent="0.3">
      <c r="A16" t="s">
        <v>227</v>
      </c>
      <c r="B16" s="3" t="s">
        <v>234</v>
      </c>
      <c r="C16" s="3" t="s">
        <v>62</v>
      </c>
      <c r="D16" s="4" t="s">
        <v>228</v>
      </c>
      <c r="E16" s="4" t="s">
        <v>233</v>
      </c>
      <c r="F16" s="4" t="s">
        <v>213</v>
      </c>
      <c r="G16" s="3"/>
      <c r="H16" s="3"/>
      <c r="I16" s="3"/>
      <c r="J16" s="5"/>
      <c r="K16" s="5"/>
      <c r="L16" s="5"/>
      <c r="M16" s="5"/>
    </row>
    <row r="17" spans="1:13" ht="36" x14ac:dyDescent="0.3">
      <c r="A17" t="s">
        <v>229</v>
      </c>
      <c r="B17" s="3" t="s">
        <v>235</v>
      </c>
      <c r="C17" s="3" t="s">
        <v>62</v>
      </c>
      <c r="D17" s="4" t="s">
        <v>236</v>
      </c>
      <c r="E17" s="4"/>
      <c r="F17" s="5"/>
      <c r="G17" s="3"/>
      <c r="H17" s="3"/>
      <c r="I17" s="3"/>
      <c r="J17" s="5"/>
      <c r="K17" s="5"/>
      <c r="L17" s="5"/>
      <c r="M17" s="5"/>
    </row>
    <row r="18" spans="1:13" ht="24" x14ac:dyDescent="0.3">
      <c r="A18" t="s">
        <v>230</v>
      </c>
      <c r="B18" s="3" t="s">
        <v>237</v>
      </c>
      <c r="C18" s="3" t="s">
        <v>62</v>
      </c>
      <c r="D18" s="4" t="s">
        <v>238</v>
      </c>
      <c r="E18" s="4"/>
      <c r="F18" s="5"/>
      <c r="G18" s="3"/>
      <c r="H18" s="3"/>
      <c r="I18" s="3"/>
      <c r="J18" s="5"/>
      <c r="K18" s="5"/>
      <c r="L18" s="5"/>
      <c r="M18" s="5"/>
    </row>
    <row r="19" spans="1:13" ht="24" x14ac:dyDescent="0.3">
      <c r="A19" t="s">
        <v>231</v>
      </c>
      <c r="B19" s="3" t="s">
        <v>239</v>
      </c>
      <c r="C19" s="3" t="s">
        <v>62</v>
      </c>
      <c r="D19" s="4" t="s">
        <v>240</v>
      </c>
      <c r="E19" s="4"/>
      <c r="F19" s="5"/>
      <c r="G19" s="3"/>
      <c r="H19" s="3"/>
      <c r="I19" s="3"/>
      <c r="J19" s="5"/>
      <c r="K19" s="5"/>
      <c r="L19" s="5"/>
      <c r="M19" s="5"/>
    </row>
    <row r="20" spans="1:13" ht="72" x14ac:dyDescent="0.3">
      <c r="A20" t="s">
        <v>232</v>
      </c>
      <c r="B20" s="3" t="s">
        <v>273</v>
      </c>
      <c r="C20" s="3" t="s">
        <v>62</v>
      </c>
      <c r="D20" s="4" t="s">
        <v>326</v>
      </c>
      <c r="E20" s="4"/>
      <c r="F20" s="5"/>
      <c r="G20" s="3"/>
      <c r="H20" s="3"/>
      <c r="I20" s="3"/>
      <c r="J20" s="5"/>
      <c r="K20" s="5"/>
      <c r="L20" s="5"/>
      <c r="M20" s="5"/>
    </row>
    <row r="21" spans="1:13" ht="48" x14ac:dyDescent="0.3">
      <c r="A21" t="s">
        <v>241</v>
      </c>
      <c r="B21" s="3" t="s">
        <v>384</v>
      </c>
      <c r="C21" s="3" t="s">
        <v>62</v>
      </c>
      <c r="D21" s="4" t="s">
        <v>327</v>
      </c>
      <c r="E21" s="4"/>
      <c r="F21" s="5"/>
      <c r="G21" s="3"/>
      <c r="H21" s="3"/>
      <c r="I21" s="3"/>
      <c r="J21" s="5"/>
      <c r="K21" s="5"/>
      <c r="L21" s="5"/>
      <c r="M21" s="5"/>
    </row>
    <row r="22" spans="1:13" ht="24" x14ac:dyDescent="0.3">
      <c r="A22" t="s">
        <v>341</v>
      </c>
      <c r="B22" s="3" t="s">
        <v>342</v>
      </c>
      <c r="C22" s="3"/>
      <c r="D22" s="4"/>
      <c r="E22" s="4"/>
      <c r="F22" s="5"/>
      <c r="G22" s="3"/>
      <c r="H22" s="3"/>
      <c r="I22" s="3"/>
      <c r="J22" s="3" t="s">
        <v>343</v>
      </c>
      <c r="K22" s="5"/>
      <c r="L22" s="5"/>
      <c r="M22" s="5"/>
    </row>
    <row r="23" spans="1:13" ht="24" x14ac:dyDescent="0.3">
      <c r="A23" t="s">
        <v>385</v>
      </c>
      <c r="B23" s="3" t="s">
        <v>391</v>
      </c>
      <c r="C23" s="3" t="s">
        <v>62</v>
      </c>
      <c r="D23" s="4" t="s">
        <v>392</v>
      </c>
      <c r="E23" s="4"/>
      <c r="F23" s="5"/>
      <c r="G23" s="3"/>
      <c r="H23" s="3"/>
      <c r="I23" s="3"/>
      <c r="J23" s="3"/>
      <c r="K23" s="5"/>
      <c r="L23" s="5"/>
      <c r="M23" s="5"/>
    </row>
    <row r="24" spans="1:13" ht="36" x14ac:dyDescent="0.3">
      <c r="A24" t="s">
        <v>424</v>
      </c>
      <c r="B24" s="3" t="s">
        <v>425</v>
      </c>
      <c r="C24" s="3" t="s">
        <v>62</v>
      </c>
      <c r="D24" s="4" t="s">
        <v>414</v>
      </c>
      <c r="E24" s="4"/>
      <c r="F24" s="5"/>
      <c r="G24" s="3"/>
      <c r="H24" s="3"/>
      <c r="I24" s="4" t="s">
        <v>436</v>
      </c>
      <c r="J24" s="3"/>
      <c r="K24" s="5"/>
      <c r="L24" s="5"/>
      <c r="M24" s="3" t="s">
        <v>426</v>
      </c>
    </row>
    <row r="25" spans="1:13" x14ac:dyDescent="0.3">
      <c r="A25" t="s">
        <v>185</v>
      </c>
      <c r="B25" s="3" t="s">
        <v>199</v>
      </c>
      <c r="C25" s="3"/>
      <c r="D25" s="2"/>
      <c r="E25" s="2"/>
      <c r="F25" s="2"/>
      <c r="G25" s="2" t="s">
        <v>192</v>
      </c>
      <c r="H25" s="2"/>
      <c r="I25" s="2"/>
      <c r="J25" s="3"/>
      <c r="K25" s="3"/>
      <c r="L25" s="3"/>
      <c r="M25" s="3"/>
    </row>
    <row r="26" spans="1:13" x14ac:dyDescent="0.3">
      <c r="A26" t="s">
        <v>183</v>
      </c>
      <c r="B26" s="3" t="s">
        <v>200</v>
      </c>
      <c r="C26" s="3"/>
      <c r="D26" s="2"/>
      <c r="E26" s="2"/>
      <c r="F26" s="2"/>
      <c r="G26" s="2" t="s">
        <v>184</v>
      </c>
      <c r="H26" s="2"/>
      <c r="I26" s="2"/>
      <c r="J26" s="3"/>
      <c r="K26" s="3"/>
      <c r="L26" s="3"/>
      <c r="M26" s="3"/>
    </row>
    <row r="27" spans="1:13" x14ac:dyDescent="0.3">
      <c r="A27" t="s">
        <v>186</v>
      </c>
      <c r="B27" s="3" t="s">
        <v>201</v>
      </c>
      <c r="C27" s="3"/>
      <c r="D27" s="2"/>
      <c r="E27" s="2"/>
      <c r="F27" s="2"/>
      <c r="G27" s="2" t="s">
        <v>193</v>
      </c>
      <c r="H27" s="2"/>
      <c r="I27" s="2"/>
      <c r="J27" s="3"/>
      <c r="K27" s="3"/>
      <c r="L27" s="3"/>
      <c r="M27" s="3"/>
    </row>
    <row r="28" spans="1:13" ht="36" x14ac:dyDescent="0.3">
      <c r="A28" t="s">
        <v>187</v>
      </c>
      <c r="B28" s="3" t="s">
        <v>202</v>
      </c>
      <c r="C28" s="3"/>
      <c r="D28" s="4" t="s">
        <v>207</v>
      </c>
      <c r="E28" s="2"/>
      <c r="F28" s="2"/>
      <c r="G28" s="2" t="s">
        <v>194</v>
      </c>
      <c r="H28" s="2"/>
      <c r="I28" s="2"/>
      <c r="J28" s="3"/>
      <c r="K28" s="3"/>
      <c r="L28" s="3"/>
      <c r="M28" s="3"/>
    </row>
    <row r="29" spans="1:13" x14ac:dyDescent="0.3">
      <c r="A29" t="s">
        <v>188</v>
      </c>
      <c r="B29" s="3" t="s">
        <v>205</v>
      </c>
      <c r="C29" s="3"/>
      <c r="D29" s="2"/>
      <c r="E29" s="2"/>
      <c r="F29" s="2"/>
      <c r="G29" s="2" t="s">
        <v>195</v>
      </c>
      <c r="H29" s="2"/>
      <c r="I29" s="2"/>
      <c r="J29" s="3"/>
      <c r="K29" s="3"/>
      <c r="L29" s="3"/>
      <c r="M29" s="3"/>
    </row>
    <row r="30" spans="1:13" x14ac:dyDescent="0.3">
      <c r="A30" t="s">
        <v>189</v>
      </c>
      <c r="B30" s="3" t="s">
        <v>203</v>
      </c>
      <c r="C30" s="3"/>
      <c r="D30" s="2"/>
      <c r="E30" s="2"/>
      <c r="F30" s="2"/>
      <c r="G30" s="2" t="s">
        <v>196</v>
      </c>
      <c r="H30" s="2"/>
      <c r="I30" s="2"/>
      <c r="J30" s="3"/>
      <c r="K30" s="3"/>
      <c r="L30" s="3"/>
      <c r="M30" s="3"/>
    </row>
    <row r="31" spans="1:13" x14ac:dyDescent="0.3">
      <c r="A31" t="s">
        <v>190</v>
      </c>
      <c r="B31" s="3" t="s">
        <v>204</v>
      </c>
      <c r="C31" s="3"/>
      <c r="D31" s="2"/>
      <c r="E31" s="2"/>
      <c r="F31" s="2"/>
      <c r="G31" s="2" t="s">
        <v>197</v>
      </c>
      <c r="H31" s="2"/>
      <c r="I31" s="2"/>
      <c r="J31" s="3"/>
      <c r="K31" s="3"/>
      <c r="L31" s="3"/>
      <c r="M31" s="3"/>
    </row>
    <row r="32" spans="1:13" ht="36" x14ac:dyDescent="0.3">
      <c r="A32" t="s">
        <v>191</v>
      </c>
      <c r="B32" s="3" t="s">
        <v>206</v>
      </c>
      <c r="C32" s="3"/>
      <c r="D32" s="4" t="s">
        <v>208</v>
      </c>
      <c r="E32" s="2"/>
      <c r="F32" s="2"/>
      <c r="G32" s="2" t="s">
        <v>198</v>
      </c>
      <c r="H32" s="2"/>
      <c r="I32" s="2"/>
      <c r="J32" s="3"/>
      <c r="K32" s="3"/>
      <c r="L32" s="3"/>
      <c r="M32" s="3"/>
    </row>
    <row r="33" spans="1:13" ht="60" x14ac:dyDescent="0.3">
      <c r="A33" t="s">
        <v>276</v>
      </c>
      <c r="B33" s="3" t="s">
        <v>437</v>
      </c>
      <c r="C33" s="4"/>
      <c r="D33" s="4" t="s">
        <v>527</v>
      </c>
      <c r="E33" s="4" t="s">
        <v>528</v>
      </c>
      <c r="F33" s="2"/>
      <c r="G33" s="2"/>
      <c r="H33" s="4" t="s">
        <v>325</v>
      </c>
      <c r="I33" s="2"/>
      <c r="J33" s="2"/>
      <c r="K33" s="3" t="s">
        <v>282</v>
      </c>
      <c r="L33" s="2"/>
      <c r="M33" s="2"/>
    </row>
    <row r="34" spans="1:13" ht="36" x14ac:dyDescent="0.3">
      <c r="A34" t="s">
        <v>275</v>
      </c>
      <c r="B34" s="3" t="s">
        <v>274</v>
      </c>
      <c r="C34" s="4"/>
      <c r="D34" s="4" t="s">
        <v>280</v>
      </c>
      <c r="E34" s="2"/>
      <c r="F34" s="2"/>
      <c r="G34" s="2"/>
      <c r="H34" s="4" t="s">
        <v>325</v>
      </c>
      <c r="I34" s="2"/>
      <c r="J34" s="4"/>
      <c r="K34" s="3" t="s">
        <v>282</v>
      </c>
      <c r="L34" s="4" t="s">
        <v>334</v>
      </c>
      <c r="M34" s="4" t="s">
        <v>335</v>
      </c>
    </row>
    <row r="35" spans="1:13" ht="72" x14ac:dyDescent="0.3">
      <c r="A35" t="s">
        <v>329</v>
      </c>
      <c r="B35" s="3" t="s">
        <v>382</v>
      </c>
      <c r="C35" s="4"/>
      <c r="D35" s="4" t="s">
        <v>280</v>
      </c>
      <c r="E35" s="4" t="s">
        <v>336</v>
      </c>
      <c r="F35" s="4" t="s">
        <v>337</v>
      </c>
      <c r="G35" s="4" t="s">
        <v>442</v>
      </c>
      <c r="H35" s="4" t="s">
        <v>325</v>
      </c>
      <c r="I35" s="4" t="s">
        <v>443</v>
      </c>
      <c r="J35" s="2"/>
      <c r="K35" s="3" t="s">
        <v>330</v>
      </c>
      <c r="L35" s="2"/>
      <c r="M35" s="2"/>
    </row>
    <row r="36" spans="1:13" ht="24" x14ac:dyDescent="0.3">
      <c r="A36" t="s">
        <v>408</v>
      </c>
      <c r="B36" s="3" t="s">
        <v>409</v>
      </c>
      <c r="C36" s="4"/>
      <c r="D36" s="4"/>
      <c r="E36" s="4"/>
      <c r="F36" s="4"/>
      <c r="G36" s="4" t="s">
        <v>410</v>
      </c>
      <c r="H36" s="4"/>
      <c r="I36" s="2"/>
      <c r="J36" s="2"/>
      <c r="K36" s="3"/>
      <c r="L36" s="2"/>
      <c r="M36" s="2"/>
    </row>
    <row r="37" spans="1:13" x14ac:dyDescent="0.3">
      <c r="A37" t="s">
        <v>22</v>
      </c>
      <c r="B37" s="5" t="s">
        <v>72</v>
      </c>
      <c r="C37" s="2"/>
      <c r="D37" s="2"/>
      <c r="E37" s="2"/>
      <c r="F37" s="2"/>
      <c r="G37" s="2"/>
      <c r="H37" s="2"/>
      <c r="I37" s="2"/>
      <c r="J37" s="2" t="s">
        <v>63</v>
      </c>
      <c r="K37" s="2"/>
      <c r="L37" s="2"/>
      <c r="M37" s="2"/>
    </row>
    <row r="38" spans="1:13" ht="24" x14ac:dyDescent="0.3">
      <c r="A38" t="s">
        <v>96</v>
      </c>
      <c r="B38" s="3" t="s">
        <v>285</v>
      </c>
      <c r="C38" s="3" t="s">
        <v>62</v>
      </c>
      <c r="J38" s="5"/>
      <c r="K38" s="5"/>
      <c r="L38" s="2"/>
      <c r="M38" s="2"/>
    </row>
    <row r="39" spans="1:13" ht="24" x14ac:dyDescent="0.3">
      <c r="A39" t="s">
        <v>100</v>
      </c>
      <c r="B39" s="3" t="s">
        <v>283</v>
      </c>
      <c r="C39" s="3" t="s">
        <v>62</v>
      </c>
      <c r="H39" s="2" t="s">
        <v>88</v>
      </c>
      <c r="I39" s="4"/>
      <c r="L39" s="4" t="s">
        <v>103</v>
      </c>
      <c r="M39" s="2" t="s">
        <v>102</v>
      </c>
    </row>
    <row r="40" spans="1:13" ht="36" x14ac:dyDescent="0.3">
      <c r="A40" t="s">
        <v>107</v>
      </c>
      <c r="B40" s="3" t="s">
        <v>284</v>
      </c>
      <c r="C40" s="3" t="s">
        <v>62</v>
      </c>
      <c r="J40" s="3" t="s">
        <v>127</v>
      </c>
      <c r="K40" s="3" t="s">
        <v>128</v>
      </c>
    </row>
    <row r="41" spans="1:13" ht="24" x14ac:dyDescent="0.3">
      <c r="A41" t="s">
        <v>136</v>
      </c>
      <c r="B41" s="3" t="s">
        <v>121</v>
      </c>
      <c r="C41" s="3" t="s">
        <v>123</v>
      </c>
      <c r="E41" s="3" t="s">
        <v>124</v>
      </c>
      <c r="F41" s="3" t="s">
        <v>125</v>
      </c>
      <c r="H41" s="4" t="s">
        <v>122</v>
      </c>
      <c r="J41" s="3" t="s">
        <v>127</v>
      </c>
      <c r="K41" s="3" t="s">
        <v>128</v>
      </c>
      <c r="L41" s="4" t="s">
        <v>129</v>
      </c>
      <c r="M41" s="4" t="s">
        <v>126</v>
      </c>
    </row>
    <row r="42" spans="1:13" ht="36" x14ac:dyDescent="0.3">
      <c r="A42" t="s">
        <v>138</v>
      </c>
      <c r="B42" s="3" t="s">
        <v>139</v>
      </c>
      <c r="C42" s="3" t="s">
        <v>62</v>
      </c>
      <c r="D42" s="3"/>
      <c r="E42" s="3" t="s">
        <v>140</v>
      </c>
      <c r="F42" s="3" t="s">
        <v>141</v>
      </c>
      <c r="H42" s="4"/>
      <c r="J42" s="3"/>
      <c r="K42" s="3"/>
      <c r="L42" s="4"/>
      <c r="M42" s="4"/>
    </row>
    <row r="43" spans="1:13" ht="36" x14ac:dyDescent="0.3">
      <c r="A43" t="s">
        <v>167</v>
      </c>
      <c r="B43" s="3" t="s">
        <v>168</v>
      </c>
      <c r="C43" s="3"/>
      <c r="D43" s="3" t="s">
        <v>277</v>
      </c>
      <c r="E43" s="3" t="s">
        <v>278</v>
      </c>
      <c r="F43" s="3" t="s">
        <v>279</v>
      </c>
      <c r="H43" s="4"/>
      <c r="J43" s="3"/>
      <c r="K43" s="3"/>
      <c r="L43" s="4"/>
      <c r="M43" s="4"/>
    </row>
    <row r="44" spans="1:13" ht="24" x14ac:dyDescent="0.3">
      <c r="A44" t="s">
        <v>242</v>
      </c>
      <c r="B44" s="3" t="s">
        <v>243</v>
      </c>
      <c r="C44" s="3" t="s">
        <v>62</v>
      </c>
      <c r="D44" s="3" t="s">
        <v>321</v>
      </c>
    </row>
    <row r="45" spans="1:13" ht="84" x14ac:dyDescent="0.3">
      <c r="A45" t="s">
        <v>328</v>
      </c>
      <c r="B45" s="3" t="s">
        <v>488</v>
      </c>
      <c r="C45" s="4" t="s">
        <v>61</v>
      </c>
      <c r="D45" s="3"/>
      <c r="F45" s="3"/>
      <c r="G45" s="3" t="s">
        <v>566</v>
      </c>
      <c r="H45" s="3" t="s">
        <v>564</v>
      </c>
    </row>
    <row r="46" spans="1:13" ht="24" x14ac:dyDescent="0.3">
      <c r="A46" t="s">
        <v>287</v>
      </c>
      <c r="B46" s="3" t="s">
        <v>383</v>
      </c>
      <c r="C46" s="3" t="s">
        <v>62</v>
      </c>
      <c r="K46" s="4" t="s">
        <v>441</v>
      </c>
      <c r="L46" s="4" t="s">
        <v>289</v>
      </c>
      <c r="M46" s="4" t="s">
        <v>288</v>
      </c>
    </row>
    <row r="47" spans="1:13" ht="48" x14ac:dyDescent="0.3">
      <c r="A47" t="s">
        <v>345</v>
      </c>
      <c r="B47" s="3" t="s">
        <v>378</v>
      </c>
      <c r="C47" s="3" t="s">
        <v>62</v>
      </c>
      <c r="D47" s="3" t="s">
        <v>346</v>
      </c>
      <c r="J47" s="3" t="s">
        <v>343</v>
      </c>
    </row>
    <row r="48" spans="1:13" ht="36" x14ac:dyDescent="0.3">
      <c r="A48" t="s">
        <v>349</v>
      </c>
      <c r="B48" s="3" t="s">
        <v>351</v>
      </c>
      <c r="C48" s="3" t="s">
        <v>62</v>
      </c>
      <c r="D48" s="3" t="s">
        <v>350</v>
      </c>
      <c r="E48" s="3" t="s">
        <v>353</v>
      </c>
      <c r="J48" s="3" t="s">
        <v>352</v>
      </c>
    </row>
    <row r="49" spans="1:13" ht="36" x14ac:dyDescent="0.3">
      <c r="A49" t="s">
        <v>411</v>
      </c>
      <c r="B49" s="3" t="s">
        <v>416</v>
      </c>
      <c r="C49" s="3" t="s">
        <v>62</v>
      </c>
      <c r="D49" s="3" t="s">
        <v>414</v>
      </c>
      <c r="E49" s="4" t="s">
        <v>238</v>
      </c>
      <c r="G49" s="4" t="s">
        <v>412</v>
      </c>
      <c r="L49" s="2" t="s">
        <v>413</v>
      </c>
      <c r="M49" s="2" t="s">
        <v>418</v>
      </c>
    </row>
    <row r="50" spans="1:13" ht="84" x14ac:dyDescent="0.3">
      <c r="A50" s="10" t="s">
        <v>492</v>
      </c>
      <c r="B50" s="3" t="s">
        <v>497</v>
      </c>
      <c r="C50" s="3" t="s">
        <v>62</v>
      </c>
      <c r="D50" s="4" t="s">
        <v>495</v>
      </c>
      <c r="E50" s="3" t="s">
        <v>496</v>
      </c>
    </row>
    <row r="51" spans="1:13" ht="96" x14ac:dyDescent="0.3">
      <c r="A51" s="10" t="s">
        <v>494</v>
      </c>
      <c r="B51" s="3" t="s">
        <v>498</v>
      </c>
      <c r="C51" s="3" t="s">
        <v>62</v>
      </c>
      <c r="D51" s="4" t="s">
        <v>499</v>
      </c>
    </row>
    <row r="52" spans="1:13" ht="72" x14ac:dyDescent="0.3">
      <c r="A52" s="10" t="s">
        <v>529</v>
      </c>
      <c r="B52" s="3" t="s">
        <v>567</v>
      </c>
      <c r="C52" s="3" t="s">
        <v>62</v>
      </c>
      <c r="D52" s="4" t="s">
        <v>536</v>
      </c>
      <c r="E52" s="4" t="s">
        <v>537</v>
      </c>
    </row>
    <row r="53" spans="1:13" ht="60" x14ac:dyDescent="0.3">
      <c r="A53" t="s">
        <v>539</v>
      </c>
      <c r="B53" s="3" t="s">
        <v>568</v>
      </c>
      <c r="C53" s="3" t="s">
        <v>62</v>
      </c>
      <c r="D53" s="4" t="s">
        <v>540</v>
      </c>
      <c r="E53" s="4" t="s">
        <v>541</v>
      </c>
    </row>
    <row r="54" spans="1:13" ht="60" x14ac:dyDescent="0.3">
      <c r="A54" t="s">
        <v>543</v>
      </c>
      <c r="B54" s="3" t="s">
        <v>546</v>
      </c>
      <c r="C54" s="3" t="s">
        <v>62</v>
      </c>
      <c r="E54" s="4" t="s">
        <v>544</v>
      </c>
      <c r="F54" s="4" t="s">
        <v>545</v>
      </c>
    </row>
    <row r="55" spans="1:13" ht="84" x14ac:dyDescent="0.3">
      <c r="A55" t="s">
        <v>553</v>
      </c>
      <c r="B55" s="3" t="s">
        <v>555</v>
      </c>
      <c r="C55" s="3" t="s">
        <v>554</v>
      </c>
      <c r="D55" s="4" t="s">
        <v>572</v>
      </c>
      <c r="E55" s="4" t="s">
        <v>583</v>
      </c>
      <c r="F55" s="4" t="s">
        <v>582</v>
      </c>
      <c r="G55" s="4" t="s">
        <v>576</v>
      </c>
      <c r="H55" s="4" t="s">
        <v>573</v>
      </c>
      <c r="I55" s="4" t="s">
        <v>584</v>
      </c>
      <c r="J55" s="4" t="s">
        <v>556</v>
      </c>
      <c r="K55" s="4" t="s">
        <v>591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AffectorValueTable</vt:lpstr>
      <vt:lpstr>AffectorValueLevelTable</vt:lpstr>
      <vt:lpstr>ActorStateTable</vt:lpstr>
      <vt:lpstr>ConditionValueTable</vt:lpstr>
      <vt:lpstr>어펙터인자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2019-06-20T10:56:02Z</dcterms:created>
  <dcterms:modified xsi:type="dcterms:W3CDTF">2020-02-13T04:20:24Z</dcterms:modified>
</cp:coreProperties>
</file>