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71E3DA7-A166-483D-8BCC-3756130D06B7}" xr6:coauthVersionLast="45" xr6:coauthVersionMax="45" xr10:uidLastSave="{00000000-0000-0000-0000-000000000000}"/>
  <bookViews>
    <workbookView xWindow="-28920" yWindow="-120" windowWidth="29040" windowHeight="15840" tabRatio="653" xr2:uid="{1BFDBDDD-03BC-42BF-BA52-8E4216F92F7B}"/>
    <workbookView xWindow="-289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S45" i="9" l="1"/>
  <c r="BS44" i="9"/>
  <c r="BO44" i="9" l="1"/>
  <c r="BO45" i="9"/>
  <c r="AW6" i="9" l="1"/>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4" i="9"/>
  <c r="AH203" i="9"/>
  <c r="AH202" i="9"/>
  <c r="AH201" i="9"/>
  <c r="AH200" i="9"/>
  <c r="AH197" i="9"/>
  <c r="AH196" i="9"/>
  <c r="AH195" i="9"/>
  <c r="AH194" i="9"/>
  <c r="AH193" i="9"/>
  <c r="AH190" i="9"/>
  <c r="AH189" i="9"/>
  <c r="AH188" i="9"/>
  <c r="AH187" i="9"/>
  <c r="AH186" i="9"/>
  <c r="AH183" i="9"/>
  <c r="AH182" i="9"/>
  <c r="AH181" i="9"/>
  <c r="AH180" i="9"/>
  <c r="AH179" i="9"/>
  <c r="AH176" i="9"/>
  <c r="AH175" i="9"/>
  <c r="AH174" i="9"/>
  <c r="AH173" i="9"/>
  <c r="AH172" i="9"/>
  <c r="AH169" i="9"/>
  <c r="AH168" i="9"/>
  <c r="AH167" i="9"/>
  <c r="AH166" i="9"/>
  <c r="AH165" i="9"/>
  <c r="AH162" i="9"/>
  <c r="AH161" i="9"/>
  <c r="AH160" i="9"/>
  <c r="AH159" i="9"/>
  <c r="AH158" i="9"/>
  <c r="AH155" i="9"/>
  <c r="AH154" i="9"/>
  <c r="AH153" i="9"/>
  <c r="AH152" i="9"/>
  <c r="AH151" i="9"/>
  <c r="AH148" i="9"/>
  <c r="AH147" i="9"/>
  <c r="AH146" i="9"/>
  <c r="AH145" i="9"/>
  <c r="AH144" i="9"/>
  <c r="AH141" i="9"/>
  <c r="AH140" i="9"/>
  <c r="AH139" i="9"/>
  <c r="AH138" i="9"/>
  <c r="AH137" i="9"/>
  <c r="AH134" i="9"/>
  <c r="AH133" i="9"/>
  <c r="AH132" i="9"/>
  <c r="AH131" i="9"/>
  <c r="AH130" i="9"/>
  <c r="AH127" i="9"/>
  <c r="AH126" i="9"/>
  <c r="AH125" i="9"/>
  <c r="AH124" i="9"/>
  <c r="AH123"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1" i="9"/>
  <c r="AH70" i="9"/>
  <c r="AH69" i="9"/>
  <c r="AH68" i="9"/>
  <c r="AH67" i="9"/>
  <c r="AH64" i="9"/>
  <c r="AH63" i="9"/>
  <c r="AH62" i="9"/>
  <c r="AH61" i="9"/>
  <c r="AH60" i="9"/>
  <c r="AH57" i="9"/>
  <c r="AH56" i="9"/>
  <c r="AH55" i="9"/>
  <c r="AH54" i="9"/>
  <c r="AH53" i="9"/>
  <c r="AH50" i="9"/>
  <c r="AH49" i="9"/>
  <c r="AH48" i="9"/>
  <c r="AH47" i="9"/>
  <c r="AH46"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Q43" i="9" l="1"/>
  <c r="P112" i="9"/>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N257" i="9" s="1"/>
  <c r="L238" i="9"/>
  <c r="Q238" i="9" s="1"/>
  <c r="L229" i="9"/>
  <c r="Q229" i="9" s="1"/>
  <c r="L279" i="9"/>
  <c r="Q279" i="9" s="1"/>
  <c r="L267" i="9"/>
  <c r="Q267" i="9" s="1"/>
  <c r="L272" i="9"/>
  <c r="Q272" i="9" s="1"/>
  <c r="L260" i="9"/>
  <c r="Q260" i="9" s="1"/>
  <c r="L262" i="9"/>
  <c r="Q262" i="9" s="1"/>
  <c r="L264" i="9"/>
  <c r="Q264" i="9" s="1"/>
  <c r="L280" i="9"/>
  <c r="Q280" i="9" s="1"/>
  <c r="L226" i="9"/>
  <c r="N226" i="9" s="1"/>
  <c r="L249" i="9"/>
  <c r="Q249" i="9" s="1"/>
  <c r="L231" i="9"/>
  <c r="Q231" i="9" s="1"/>
  <c r="L273" i="9"/>
  <c r="Q273" i="9" s="1"/>
  <c r="L255" i="9"/>
  <c r="L263" i="9"/>
  <c r="Q263" i="9" s="1"/>
  <c r="L256" i="9"/>
  <c r="N256" i="9" s="1"/>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N225" i="9" s="1"/>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S255" i="9"/>
  <c r="R273" i="9"/>
  <c r="D6" i="8"/>
  <c r="E6" i="8" s="1"/>
  <c r="Z127" i="9"/>
  <c r="Z126" i="9"/>
  <c r="P256" i="9" l="1"/>
  <c r="S256" i="9"/>
  <c r="M257" i="9"/>
  <c r="Q257" i="9" s="1"/>
  <c r="S226" i="9"/>
  <c r="R227" i="9"/>
  <c r="M228" i="9"/>
  <c r="R228" i="9" s="1"/>
  <c r="R226" i="9"/>
  <c r="M229" i="9"/>
  <c r="AS8" i="9"/>
  <c r="AS11" i="9"/>
  <c r="R256" i="9"/>
  <c r="D7" i="8"/>
  <c r="E7" i="8" s="1"/>
  <c r="AG238" i="9"/>
  <c r="AG269" i="9"/>
  <c r="AG267" i="9"/>
  <c r="P257" i="9" l="1"/>
  <c r="AS7" i="9"/>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AH42" i="9" l="1"/>
  <c r="AH177" i="9"/>
  <c r="AH86" i="9"/>
  <c r="AK70" i="9" l="1"/>
  <c r="AK63" i="9"/>
  <c r="AK71" i="9"/>
  <c r="AK64" i="9"/>
  <c r="O248" i="9" l="1"/>
  <c r="M170" i="9"/>
  <c r="S170" i="9" s="1"/>
  <c r="Z254" i="9" l="1"/>
  <c r="Z221" i="9"/>
  <c r="Z252" i="9"/>
  <c r="Z222" i="9"/>
  <c r="Z223" i="9"/>
  <c r="Z253" i="9"/>
  <c r="AK223" i="9" l="1"/>
  <c r="AK254" i="9"/>
  <c r="AK222" i="9"/>
  <c r="AK221" i="9"/>
  <c r="AK253" i="9"/>
  <c r="AK252" i="9"/>
  <c r="BM92" i="9" l="1"/>
  <c r="BM103" i="9" l="1"/>
  <c r="BM115" i="9" l="1"/>
  <c r="BM126" i="9" l="1"/>
  <c r="BM9" i="9" l="1"/>
  <c r="BM124" i="9"/>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BJ110" i="9" l="1"/>
  <c r="BJ42" i="9"/>
  <c r="AH191" i="9" l="1"/>
  <c r="AH184" i="9"/>
  <c r="AH121" i="9"/>
  <c r="AH72" i="9"/>
  <c r="AH205" i="9"/>
  <c r="AH44" i="9"/>
  <c r="AH149" i="9"/>
  <c r="AH170" i="9"/>
  <c r="AH143" i="9"/>
  <c r="AH17" i="9"/>
  <c r="AH136" i="9"/>
  <c r="AH51" i="9"/>
  <c r="AH164" i="9"/>
  <c r="AH199" i="9"/>
  <c r="AH150" i="9"/>
  <c r="AH79" i="9"/>
  <c r="BJ82" i="9"/>
  <c r="AH59" i="9"/>
  <c r="AH192" i="9"/>
  <c r="AH3" i="9"/>
  <c r="AH107" i="9"/>
  <c r="AH52" i="9"/>
  <c r="AH100" i="9"/>
  <c r="AH171" i="9"/>
  <c r="AH45" i="9"/>
  <c r="AH128" i="9"/>
  <c r="AH163" i="9"/>
  <c r="AH114" i="9"/>
  <c r="BJ67" i="9"/>
  <c r="BJ81" i="9"/>
  <c r="AH9" i="9"/>
  <c r="AH80" i="9"/>
  <c r="AH2" i="9"/>
  <c r="AH101" i="9"/>
  <c r="AH16" i="9"/>
  <c r="AH94" i="9"/>
  <c r="AH135" i="9"/>
  <c r="AH157" i="9"/>
  <c r="AH122" i="9"/>
  <c r="AH31" i="9"/>
  <c r="AH108" i="9"/>
  <c r="BJ84" i="9"/>
  <c r="BJ87" i="9"/>
  <c r="AH37" i="9"/>
  <c r="AH212" i="9"/>
  <c r="BJ85" i="9"/>
  <c r="AH10" i="9"/>
  <c r="AH65" i="9"/>
  <c r="AH115" i="9"/>
  <c r="AH58" i="9"/>
  <c r="AH129" i="9"/>
  <c r="AH73" i="9"/>
  <c r="AH198" i="9"/>
  <c r="AH66" i="9"/>
  <c r="BJ128" i="9"/>
  <c r="BJ83" i="9"/>
  <c r="AH93" i="9"/>
  <c r="BJ86" i="9"/>
  <c r="AH185" i="9"/>
  <c r="AH23" i="9"/>
  <c r="AH142" i="9"/>
  <c r="AH213" i="9"/>
  <c r="AH87" i="9"/>
  <c r="AH206" i="9"/>
  <c r="AH38" i="9"/>
  <c r="AH156" i="9"/>
  <c r="AH24" i="9"/>
  <c r="BJ114" i="9"/>
  <c r="BM2" i="9"/>
  <c r="AH178" i="9"/>
  <c r="AH30" i="9"/>
  <c r="R170" i="9"/>
  <c r="O170" i="9"/>
  <c r="BJ92" i="9"/>
  <c r="BJ103" i="9"/>
  <c r="BJ115" i="9"/>
  <c r="BJ126" i="9"/>
  <c r="BJ124" i="9"/>
  <c r="BJ9" i="9"/>
  <c r="BJ55" i="9"/>
  <c r="BJ49" i="9"/>
  <c r="BJ31" i="9"/>
  <c r="BJ17" i="9"/>
  <c r="BJ28" i="9"/>
  <c r="BJ76" i="9"/>
  <c r="BJ88" i="9"/>
  <c r="BJ11" i="9"/>
  <c r="BJ47" i="9"/>
  <c r="BJ111" i="9"/>
  <c r="BJ6" i="9"/>
  <c r="BJ102" i="9"/>
  <c r="BJ37" i="9"/>
  <c r="BJ30" i="9"/>
  <c r="BJ113" i="9"/>
  <c r="BJ58" i="9"/>
  <c r="BJ33" i="9"/>
  <c r="BJ119" i="9"/>
  <c r="BJ32" i="9"/>
  <c r="BJ105" i="9"/>
  <c r="BJ75" i="9"/>
  <c r="BJ79" i="9"/>
  <c r="BJ25" i="9"/>
  <c r="BJ19" i="9"/>
  <c r="BJ48" i="9"/>
  <c r="BJ118" i="9"/>
  <c r="BJ122" i="9"/>
  <c r="BJ78" i="9"/>
  <c r="BJ96" i="9"/>
  <c r="BJ41" i="9"/>
  <c r="BJ5" i="9"/>
  <c r="BJ107" i="9"/>
  <c r="BJ16" i="9"/>
  <c r="BJ52" i="9"/>
  <c r="BJ63" i="9"/>
  <c r="BJ27" i="9"/>
  <c r="BJ112" i="9"/>
  <c r="BJ26" i="9"/>
  <c r="BJ69" i="9"/>
  <c r="BJ93" i="9"/>
  <c r="BJ71" i="9"/>
  <c r="BJ59" i="9"/>
  <c r="BJ13" i="9"/>
  <c r="BJ61" i="9"/>
  <c r="BJ66" i="9"/>
  <c r="BJ104" i="9"/>
  <c r="BJ45" i="9"/>
  <c r="BJ50" i="9"/>
  <c r="BJ97" i="9"/>
  <c r="BJ38" i="9"/>
  <c r="BJ120" i="9"/>
  <c r="BJ125" i="9"/>
  <c r="BJ108" i="9"/>
  <c r="BJ98" i="9"/>
  <c r="BJ44" i="9"/>
  <c r="BJ91" i="9"/>
  <c r="BJ20" i="9"/>
  <c r="BJ22" i="9"/>
  <c r="BJ99" i="9"/>
  <c r="BJ116" i="9"/>
  <c r="BJ7" i="9"/>
  <c r="BJ36" i="9"/>
  <c r="BJ35" i="9"/>
  <c r="BJ72" i="9"/>
  <c r="BJ127" i="9"/>
  <c r="BJ10" i="9"/>
  <c r="BJ101" i="9"/>
  <c r="BJ90" i="9"/>
  <c r="BJ46" i="9"/>
  <c r="BJ21" i="9"/>
  <c r="BJ106" i="9"/>
  <c r="BJ57" i="9"/>
  <c r="BJ62" i="9"/>
  <c r="BJ14" i="9"/>
  <c r="BJ80" i="9"/>
  <c r="BJ54" i="9"/>
  <c r="BJ3" i="9"/>
  <c r="BJ12" i="9"/>
  <c r="BJ23" i="9"/>
  <c r="BJ34" i="9"/>
  <c r="BJ117" i="9"/>
  <c r="BJ89" i="9"/>
  <c r="BJ73" i="9"/>
  <c r="BJ94" i="9"/>
  <c r="BJ24" i="9"/>
  <c r="BJ53" i="9"/>
  <c r="BJ64" i="9"/>
  <c r="BJ39" i="9"/>
  <c r="BJ43" i="9"/>
  <c r="BJ60" i="9"/>
  <c r="BJ70" i="9"/>
  <c r="BJ123" i="9"/>
  <c r="BJ109" i="9"/>
  <c r="BJ18" i="9"/>
  <c r="BJ74" i="9"/>
  <c r="BJ29" i="9"/>
  <c r="BJ121" i="9"/>
  <c r="BJ65" i="9"/>
  <c r="BJ4" i="9"/>
  <c r="BJ77" i="9"/>
  <c r="BJ95" i="9"/>
  <c r="BJ40" i="9"/>
  <c r="BJ100" i="9"/>
  <c r="BJ15" i="9"/>
  <c r="BJ51" i="9"/>
  <c r="BJ56" i="9"/>
  <c r="BJ8" i="9"/>
  <c r="BJ68" i="9"/>
  <c r="AC1" i="9" l="1" a="1"/>
  <c r="AC1" i="9" s="1"/>
  <c r="BJ2" i="9"/>
  <c r="BL1" i="9"/>
  <c r="Q170" i="9"/>
  <c r="P170" i="9"/>
  <c r="BK2" i="9" l="1"/>
  <c r="BL3" i="9" s="1"/>
  <c r="BK42" i="9"/>
  <c r="BK110" i="9"/>
  <c r="BK92" i="9"/>
  <c r="BK11" i="9"/>
  <c r="BK41" i="9"/>
  <c r="BK10" i="9"/>
  <c r="BK40" i="9"/>
  <c r="BK118" i="9"/>
  <c r="BK67" i="9"/>
  <c r="BK39" i="9"/>
  <c r="BK88" i="9"/>
  <c r="BK13" i="9"/>
  <c r="BK23" i="9"/>
  <c r="BK26" i="9"/>
  <c r="BK52" i="9"/>
  <c r="BK86" i="9"/>
  <c r="BK122" i="9"/>
  <c r="BK35" i="9"/>
  <c r="BK4" i="9"/>
  <c r="BK6" i="9"/>
  <c r="BK45" i="9"/>
  <c r="BK73" i="9"/>
  <c r="BK30" i="9"/>
  <c r="BK58" i="9"/>
  <c r="BK9" i="9"/>
  <c r="BK27" i="9"/>
  <c r="BK57" i="9"/>
  <c r="BK68" i="9"/>
  <c r="BK61" i="9"/>
  <c r="BK126" i="9"/>
  <c r="BK77" i="9"/>
  <c r="BK37" i="9"/>
  <c r="BK97" i="9"/>
  <c r="BK24" i="9"/>
  <c r="BK91" i="9"/>
  <c r="BK125" i="9"/>
  <c r="BK115" i="9"/>
  <c r="BK16" i="9"/>
  <c r="BK46" i="9"/>
  <c r="BK51" i="9"/>
  <c r="BK33" i="9"/>
  <c r="BK108" i="9"/>
  <c r="BK43" i="9"/>
  <c r="BK107" i="9"/>
  <c r="BK78" i="9"/>
  <c r="BK76" i="9"/>
  <c r="BK59" i="9"/>
  <c r="BK12" i="9"/>
  <c r="BK100" i="9"/>
  <c r="BK36" i="9"/>
  <c r="BK79" i="9"/>
  <c r="BK83" i="9"/>
  <c r="BK32" i="9"/>
  <c r="BK44" i="9"/>
  <c r="BK70" i="9"/>
  <c r="BK34" i="9"/>
  <c r="BK54" i="9"/>
  <c r="BK31" i="9"/>
  <c r="BK69" i="9"/>
  <c r="BK80" i="9"/>
  <c r="BK81" i="9"/>
  <c r="BK25" i="9"/>
  <c r="BK99" i="9"/>
  <c r="BK74" i="9"/>
  <c r="BK38" i="9"/>
  <c r="BK104" i="9"/>
  <c r="BK87" i="9"/>
  <c r="BK102" i="9"/>
  <c r="BK50" i="9"/>
  <c r="BK94" i="9"/>
  <c r="BK14" i="9"/>
  <c r="BK93" i="9"/>
  <c r="BK114" i="9"/>
  <c r="BK48" i="9"/>
  <c r="BK7" i="9"/>
  <c r="BK121" i="9"/>
  <c r="BK65" i="9"/>
  <c r="BK18" i="9"/>
  <c r="BK47" i="9"/>
  <c r="BK66" i="9"/>
  <c r="BK117" i="9"/>
  <c r="BK84" i="9"/>
  <c r="BK96" i="9"/>
  <c r="BK127" i="9"/>
  <c r="BK95" i="9"/>
  <c r="BK90" i="9"/>
  <c r="BK21" i="9"/>
  <c r="BK113" i="9"/>
  <c r="BK120" i="9"/>
  <c r="BK64" i="9"/>
  <c r="BK124" i="9"/>
  <c r="BK63" i="9"/>
  <c r="BK106" i="9"/>
  <c r="BK8" i="9"/>
  <c r="BK123" i="9"/>
  <c r="BK89" i="9"/>
  <c r="BK128" i="9"/>
  <c r="BK119" i="9"/>
  <c r="BK98" i="9"/>
  <c r="BK60" i="9"/>
  <c r="BK53" i="9"/>
  <c r="BK22" i="9"/>
  <c r="BK5" i="9"/>
  <c r="BK101" i="9"/>
  <c r="BK17" i="9"/>
  <c r="BK19" i="9"/>
  <c r="BK116" i="9"/>
  <c r="BK29" i="9"/>
  <c r="BK103" i="9"/>
  <c r="BK15" i="9"/>
  <c r="BK72" i="9"/>
  <c r="BK55" i="9"/>
  <c r="BK112" i="9"/>
  <c r="BK62" i="9"/>
  <c r="BK105" i="9"/>
  <c r="BK111" i="9"/>
  <c r="BK85" i="9"/>
  <c r="BK75" i="9"/>
  <c r="BK20" i="9"/>
  <c r="BK109" i="9"/>
  <c r="BK28" i="9"/>
  <c r="BK71" i="9"/>
  <c r="BK3" i="9"/>
  <c r="BK49" i="9"/>
  <c r="BK82" i="9"/>
  <c r="BK56" i="9"/>
  <c r="BL4" i="9" l="1"/>
  <c r="BL5" i="9" s="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05" i="9" l="1"/>
  <c r="M128" i="9"/>
  <c r="M248" i="9"/>
  <c r="M16" i="9"/>
  <c r="M129" i="9"/>
  <c r="M212" i="9"/>
  <c r="M192" i="9"/>
  <c r="M171" i="9"/>
  <c r="M31" i="9"/>
  <c r="M114" i="9"/>
  <c r="M72" i="9"/>
  <c r="M51" i="9"/>
  <c r="M185" i="9"/>
  <c r="M178" i="9"/>
  <c r="M115" i="9"/>
  <c r="M157" i="9"/>
  <c r="M149" i="9"/>
  <c r="M191" i="9"/>
  <c r="M100" i="9"/>
  <c r="M17" i="9"/>
  <c r="M156" i="9"/>
  <c r="M59" i="9"/>
  <c r="M44" i="9"/>
  <c r="M58" i="9"/>
  <c r="M206" i="9"/>
  <c r="M65" i="9"/>
  <c r="M30" i="9"/>
  <c r="M10" i="9"/>
  <c r="M94" i="9"/>
  <c r="M184" i="9"/>
  <c r="M142" i="9"/>
  <c r="M9" i="9"/>
  <c r="M122" i="9"/>
  <c r="M150" i="9"/>
  <c r="M213" i="9"/>
  <c r="M136" i="9"/>
  <c r="M93" i="9"/>
  <c r="M79" i="9"/>
  <c r="M38" i="9"/>
  <c r="M163" i="9"/>
  <c r="M37" i="9"/>
  <c r="M164" i="9"/>
  <c r="M80" i="9"/>
  <c r="M2" i="9"/>
  <c r="M66" i="9"/>
  <c r="M101" i="9"/>
  <c r="M108" i="9"/>
  <c r="M121" i="9"/>
  <c r="M87" i="9"/>
  <c r="M23" i="9"/>
  <c r="M3" i="9"/>
  <c r="M199" i="9"/>
  <c r="M45" i="9"/>
  <c r="M73" i="9"/>
  <c r="M24" i="9"/>
  <c r="M135" i="9"/>
  <c r="M177" i="9"/>
  <c r="M52" i="9"/>
  <c r="M107" i="9"/>
  <c r="M86" i="9"/>
  <c r="M143" i="9"/>
  <c r="M198" i="9"/>
  <c r="O128" i="9" l="1"/>
  <c r="R128" i="9"/>
  <c r="S128" i="9"/>
  <c r="O205" i="9"/>
  <c r="R205" i="9"/>
  <c r="S205" i="9"/>
  <c r="O198" i="9"/>
  <c r="S198" i="9"/>
  <c r="R198" i="9"/>
  <c r="S23" i="9"/>
  <c r="R23" i="9"/>
  <c r="O23" i="9"/>
  <c r="R79" i="9"/>
  <c r="O79" i="9"/>
  <c r="S79" i="9"/>
  <c r="S65" i="9"/>
  <c r="O65" i="9"/>
  <c r="R65" i="9"/>
  <c r="S171" i="9"/>
  <c r="R171" i="9"/>
  <c r="O171" i="9"/>
  <c r="O24" i="9"/>
  <c r="S24" i="9"/>
  <c r="R24" i="9"/>
  <c r="O80" i="9"/>
  <c r="R80" i="9"/>
  <c r="S80" i="9"/>
  <c r="O142" i="9"/>
  <c r="S142" i="9"/>
  <c r="R142" i="9"/>
  <c r="O100" i="9"/>
  <c r="S100" i="9"/>
  <c r="R100" i="9"/>
  <c r="O192" i="9"/>
  <c r="S192" i="9"/>
  <c r="R192" i="9"/>
  <c r="R73" i="9"/>
  <c r="O73" i="9"/>
  <c r="S73" i="9"/>
  <c r="R121" i="9"/>
  <c r="S121" i="9"/>
  <c r="O121" i="9"/>
  <c r="R164" i="9"/>
  <c r="O164" i="9"/>
  <c r="S164" i="9"/>
  <c r="R136" i="9"/>
  <c r="S136" i="9"/>
  <c r="O136" i="9"/>
  <c r="O184" i="9"/>
  <c r="R184" i="9"/>
  <c r="S184" i="9"/>
  <c r="R58" i="9"/>
  <c r="O58" i="9"/>
  <c r="S58" i="9"/>
  <c r="R191" i="9"/>
  <c r="O191" i="9"/>
  <c r="S191" i="9"/>
  <c r="R51" i="9"/>
  <c r="O51" i="9"/>
  <c r="S51" i="9"/>
  <c r="S212" i="9"/>
  <c r="O212" i="9"/>
  <c r="R212" i="9"/>
  <c r="O107" i="9"/>
  <c r="R107" i="9"/>
  <c r="S107" i="9"/>
  <c r="O45" i="9"/>
  <c r="R45" i="9"/>
  <c r="S45" i="9"/>
  <c r="S108" i="9"/>
  <c r="R108" i="9"/>
  <c r="O108" i="9"/>
  <c r="S37" i="9"/>
  <c r="O37" i="9"/>
  <c r="R37" i="9"/>
  <c r="O213" i="9"/>
  <c r="R213" i="9"/>
  <c r="S213" i="9"/>
  <c r="S94" i="9"/>
  <c r="O94" i="9"/>
  <c r="R94" i="9"/>
  <c r="R44" i="9"/>
  <c r="O44" i="9"/>
  <c r="S44" i="9"/>
  <c r="R149" i="9"/>
  <c r="S149" i="9"/>
  <c r="O149" i="9"/>
  <c r="R72" i="9"/>
  <c r="O72" i="9"/>
  <c r="S72" i="9"/>
  <c r="R129" i="9"/>
  <c r="S129" i="9"/>
  <c r="O129" i="9"/>
  <c r="R135" i="9"/>
  <c r="O135" i="9"/>
  <c r="S135" i="9"/>
  <c r="O2" i="9"/>
  <c r="R2" i="9"/>
  <c r="S2" i="9"/>
  <c r="R9" i="9"/>
  <c r="O9" i="9"/>
  <c r="S9" i="9"/>
  <c r="S17" i="9"/>
  <c r="O17" i="9"/>
  <c r="R17" i="9"/>
  <c r="R178" i="9"/>
  <c r="O178" i="9"/>
  <c r="S178" i="9"/>
  <c r="R143" i="9"/>
  <c r="S143" i="9"/>
  <c r="O143" i="9"/>
  <c r="O87" i="9"/>
  <c r="S87" i="9"/>
  <c r="R87" i="9"/>
  <c r="O93" i="9"/>
  <c r="R93" i="9"/>
  <c r="S93" i="9"/>
  <c r="R206" i="9"/>
  <c r="S206" i="9"/>
  <c r="O206" i="9"/>
  <c r="R185" i="9"/>
  <c r="O185" i="9"/>
  <c r="S185" i="9"/>
  <c r="R86" i="9"/>
  <c r="O86" i="9"/>
  <c r="S86" i="9"/>
  <c r="O52" i="9"/>
  <c r="R52" i="9"/>
  <c r="S52" i="9"/>
  <c r="O199" i="9"/>
  <c r="R199" i="9"/>
  <c r="S199" i="9"/>
  <c r="S101" i="9"/>
  <c r="O101" i="9"/>
  <c r="R101" i="9"/>
  <c r="R163" i="9"/>
  <c r="O163" i="9"/>
  <c r="S163" i="9"/>
  <c r="O150" i="9"/>
  <c r="S150" i="9"/>
  <c r="R150" i="9"/>
  <c r="O10" i="9"/>
  <c r="R10" i="9"/>
  <c r="S10" i="9"/>
  <c r="R59" i="9"/>
  <c r="O59" i="9"/>
  <c r="S59" i="9"/>
  <c r="O157" i="9"/>
  <c r="S157" i="9"/>
  <c r="R157" i="9"/>
  <c r="R114" i="9"/>
  <c r="O114" i="9"/>
  <c r="S114" i="9"/>
  <c r="R16" i="9"/>
  <c r="O16" i="9"/>
  <c r="S16" i="9"/>
  <c r="R177" i="9"/>
  <c r="O177" i="9"/>
  <c r="S177" i="9"/>
  <c r="S3" i="9"/>
  <c r="R3" i="9"/>
  <c r="O3" i="9"/>
  <c r="O66" i="9"/>
  <c r="R66" i="9"/>
  <c r="S66" i="9"/>
  <c r="O38" i="9"/>
  <c r="R38" i="9"/>
  <c r="S38" i="9"/>
  <c r="S122" i="9"/>
  <c r="R122" i="9"/>
  <c r="O122" i="9"/>
  <c r="S30" i="9"/>
  <c r="R30" i="9"/>
  <c r="O30" i="9"/>
  <c r="R156" i="9"/>
  <c r="S156" i="9"/>
  <c r="O156" i="9"/>
  <c r="S115" i="9"/>
  <c r="O115" i="9"/>
  <c r="R115" i="9"/>
  <c r="S31" i="9"/>
  <c r="R31" i="9"/>
  <c r="O31" i="9"/>
  <c r="S248" i="9"/>
  <c r="R248" i="9"/>
  <c r="AS4" i="9" l="1"/>
  <c r="AS3" i="9"/>
  <c r="Q205" i="9"/>
  <c r="P205" i="9"/>
  <c r="Q128" i="9"/>
  <c r="P128" i="9"/>
  <c r="Q30" i="9"/>
  <c r="P30" i="9"/>
  <c r="Q3" i="9"/>
  <c r="P3" i="9"/>
  <c r="Q206" i="9"/>
  <c r="P206" i="9"/>
  <c r="Q108" i="9"/>
  <c r="P108" i="9"/>
  <c r="Q136" i="9"/>
  <c r="P136" i="9"/>
  <c r="Q121" i="9"/>
  <c r="P121" i="9"/>
  <c r="Q23" i="9"/>
  <c r="P23" i="9"/>
  <c r="Q163" i="9"/>
  <c r="P163" i="9"/>
  <c r="Q72" i="9"/>
  <c r="P72" i="9"/>
  <c r="Q115" i="9"/>
  <c r="P115" i="9"/>
  <c r="Q178" i="9"/>
  <c r="P178" i="9"/>
  <c r="Q44" i="9"/>
  <c r="P44" i="9"/>
  <c r="Q58" i="9"/>
  <c r="P58" i="9"/>
  <c r="Q65" i="9"/>
  <c r="P65" i="9"/>
  <c r="Q16" i="9"/>
  <c r="P16" i="9"/>
  <c r="Q9" i="9"/>
  <c r="P9" i="9"/>
  <c r="Q135" i="9"/>
  <c r="P135" i="9"/>
  <c r="Q51" i="9"/>
  <c r="P51" i="9"/>
  <c r="Q38" i="9"/>
  <c r="P38" i="9"/>
  <c r="Q157" i="9"/>
  <c r="P157" i="9"/>
  <c r="Q10" i="9"/>
  <c r="P10" i="9"/>
  <c r="Q199" i="9"/>
  <c r="P199" i="9"/>
  <c r="Q87" i="9"/>
  <c r="P87" i="9"/>
  <c r="Q213" i="9"/>
  <c r="P213" i="9"/>
  <c r="Q107" i="9"/>
  <c r="P107" i="9"/>
  <c r="Q192" i="9"/>
  <c r="P192" i="9"/>
  <c r="Q142" i="9"/>
  <c r="P142" i="9"/>
  <c r="Q24" i="9"/>
  <c r="P24" i="9"/>
  <c r="Q31" i="9"/>
  <c r="P31" i="9"/>
  <c r="Q156" i="9"/>
  <c r="P156" i="9"/>
  <c r="Q122" i="9"/>
  <c r="P122" i="9"/>
  <c r="Q143" i="9"/>
  <c r="P143" i="9"/>
  <c r="AS2" i="9"/>
  <c r="Q129" i="9"/>
  <c r="P129" i="9"/>
  <c r="Q149" i="9"/>
  <c r="P149" i="9"/>
  <c r="Q171" i="9"/>
  <c r="P171" i="9"/>
  <c r="S1" i="9" a="1"/>
  <c r="S1" i="9" s="1"/>
  <c r="Q212" i="9"/>
  <c r="P212" i="9"/>
  <c r="Q86" i="9"/>
  <c r="P86" i="9"/>
  <c r="Q177" i="9"/>
  <c r="P177" i="9"/>
  <c r="Q114" i="9"/>
  <c r="P114" i="9"/>
  <c r="Q59" i="9"/>
  <c r="P59" i="9"/>
  <c r="Q101" i="9"/>
  <c r="P101" i="9"/>
  <c r="Q185" i="9"/>
  <c r="P185" i="9"/>
  <c r="Q17" i="9"/>
  <c r="P17" i="9"/>
  <c r="Q94" i="9"/>
  <c r="P94" i="9"/>
  <c r="Q37" i="9"/>
  <c r="P37" i="9"/>
  <c r="Q191" i="9"/>
  <c r="P191" i="9"/>
  <c r="Q164" i="9"/>
  <c r="P164" i="9"/>
  <c r="Q73" i="9"/>
  <c r="P73" i="9"/>
  <c r="Q79" i="9"/>
  <c r="P79" i="9"/>
  <c r="Q66" i="9"/>
  <c r="P66" i="9"/>
  <c r="Q150" i="9"/>
  <c r="P150" i="9"/>
  <c r="Q52" i="9"/>
  <c r="P52" i="9"/>
  <c r="Q93" i="9"/>
  <c r="P93" i="9"/>
  <c r="Q2" i="9"/>
  <c r="P2" i="9"/>
  <c r="Q45" i="9"/>
  <c r="P45" i="9"/>
  <c r="Q184" i="9"/>
  <c r="P184" i="9"/>
  <c r="Q100" i="9"/>
  <c r="P100" i="9"/>
  <c r="Q80" i="9"/>
  <c r="P80" i="9"/>
  <c r="Q198" i="9"/>
  <c r="P198" i="9"/>
  <c r="Z61" i="9"/>
  <c r="Z76" i="9"/>
  <c r="Z6" i="9"/>
  <c r="Z132" i="9"/>
  <c r="Z174" i="9"/>
  <c r="Z9" i="9"/>
  <c r="Z146" i="9"/>
  <c r="Z74" i="9"/>
  <c r="Z107" i="9"/>
  <c r="Z75" i="9"/>
  <c r="Z19" i="9"/>
  <c r="Z23" i="9"/>
  <c r="Z95" i="9"/>
  <c r="Z181" i="9"/>
  <c r="Z205" i="9"/>
  <c r="Z184" i="9"/>
  <c r="Z185" i="9"/>
  <c r="Z66" i="9"/>
  <c r="Z159" i="9"/>
  <c r="Z163" i="9"/>
  <c r="Z46" i="9"/>
  <c r="Z65" i="9"/>
  <c r="Z80" i="9"/>
  <c r="Z186" i="9"/>
  <c r="Z79" i="9"/>
  <c r="Z164" i="9"/>
  <c r="Z257" i="9"/>
  <c r="Z37" i="9"/>
  <c r="Z111" i="9"/>
  <c r="Z52" i="9"/>
  <c r="Z73" i="9"/>
  <c r="Z72" i="9"/>
  <c r="Z188" i="9"/>
  <c r="Z110" i="9"/>
  <c r="Z102" i="9"/>
  <c r="Z213" i="9"/>
  <c r="Z3" i="9"/>
  <c r="Z145" i="9"/>
  <c r="Z128" i="9"/>
  <c r="Z83" i="9"/>
  <c r="Z18" i="9"/>
  <c r="Z139" i="9"/>
  <c r="Z27" i="9"/>
  <c r="Z177" i="9"/>
  <c r="Z226" i="9"/>
  <c r="Z44" i="9"/>
  <c r="Z178" i="9"/>
  <c r="Z87" i="9"/>
  <c r="Z17" i="9"/>
  <c r="Z149" i="9"/>
  <c r="Z158" i="9"/>
  <c r="Z48" i="9"/>
  <c r="Z47" i="9"/>
  <c r="Z114" i="9"/>
  <c r="Z69" i="9"/>
  <c r="Z171" i="9"/>
  <c r="Z192" i="9"/>
  <c r="Z118" i="9"/>
  <c r="Z198" i="9"/>
  <c r="Z41" i="9"/>
  <c r="Z104" i="9"/>
  <c r="Z173" i="9"/>
  <c r="Z122" i="9"/>
  <c r="Z109" i="9"/>
  <c r="Z136" i="9"/>
  <c r="Z38" i="9"/>
  <c r="Z193" i="9"/>
  <c r="Z43" i="9"/>
  <c r="Z62" i="9"/>
  <c r="Z208" i="9"/>
  <c r="Z170" i="9"/>
  <c r="Z195" i="9"/>
  <c r="Z93" i="9"/>
  <c r="Z216" i="9"/>
  <c r="Z13" i="9"/>
  <c r="Z256" i="9"/>
  <c r="Z124" i="9"/>
  <c r="Z212" i="9"/>
  <c r="Z30" i="9"/>
  <c r="Z54" i="9"/>
  <c r="Z100" i="9"/>
  <c r="Z33" i="9"/>
  <c r="Z151" i="9"/>
  <c r="Z31" i="9"/>
  <c r="Z138" i="9"/>
  <c r="Z121" i="9"/>
  <c r="Z157" i="9"/>
  <c r="Z53" i="9"/>
  <c r="Z26" i="9"/>
  <c r="Z194" i="9"/>
  <c r="Z45" i="9"/>
  <c r="Z137" i="9"/>
  <c r="Z130" i="9"/>
  <c r="Z225" i="9"/>
  <c r="Z108" i="9"/>
  <c r="Z88" i="9"/>
  <c r="Z166" i="9"/>
  <c r="Z96" i="9"/>
  <c r="Z25" i="9"/>
  <c r="Z191" i="9"/>
  <c r="Z125" i="9"/>
  <c r="Z11" i="9"/>
  <c r="Z153" i="9"/>
  <c r="Z179" i="9"/>
  <c r="Z172" i="9"/>
  <c r="Z103" i="9"/>
  <c r="Z94" i="9"/>
  <c r="Z81" i="9"/>
  <c r="Z39" i="9"/>
  <c r="Z131" i="9"/>
  <c r="Z150" i="9"/>
  <c r="Z206" i="9"/>
  <c r="Z86" i="9"/>
  <c r="Z82" i="9"/>
  <c r="Z42" i="9"/>
  <c r="Z144" i="9"/>
  <c r="Z16" i="9"/>
  <c r="Z89" i="9"/>
  <c r="Z115" i="9"/>
  <c r="Z116" i="9"/>
  <c r="Z199" i="9"/>
  <c r="Z60" i="9"/>
  <c r="Z215" i="9"/>
  <c r="Z202" i="9"/>
  <c r="Z67" i="9"/>
  <c r="Z97" i="9"/>
  <c r="Z200" i="9"/>
  <c r="Z34" i="9"/>
  <c r="Z12" i="9"/>
  <c r="Z20" i="9"/>
  <c r="Z209" i="9"/>
  <c r="Z40" i="9"/>
  <c r="Z59" i="9"/>
  <c r="Z214" i="9"/>
  <c r="Z135" i="9"/>
  <c r="Z5" i="9"/>
  <c r="Z68" i="9"/>
  <c r="Z142" i="9"/>
  <c r="Z10" i="9"/>
  <c r="Z156" i="9"/>
  <c r="Z129" i="9"/>
  <c r="Z207" i="9"/>
  <c r="Z51" i="9"/>
  <c r="Z180" i="9"/>
  <c r="Z24" i="9"/>
  <c r="Z58" i="9"/>
  <c r="Z32" i="9"/>
  <c r="Z187" i="9"/>
  <c r="Z123" i="9"/>
  <c r="Z117" i="9"/>
  <c r="Z152" i="9"/>
  <c r="Z90" i="9"/>
  <c r="Z55" i="9"/>
  <c r="Z2" i="9"/>
  <c r="Z165" i="9"/>
  <c r="Z167" i="9"/>
  <c r="Z4" i="9"/>
  <c r="Z101" i="9"/>
  <c r="Z160" i="9"/>
  <c r="Z143" i="9"/>
  <c r="Z201" i="9"/>
  <c r="AK87" i="9" l="1"/>
  <c r="AK191" i="9"/>
  <c r="AK130" i="9"/>
  <c r="AK104" i="9"/>
  <c r="AK46" i="9"/>
  <c r="AK129" i="9"/>
  <c r="AK33" i="9"/>
  <c r="AK177" i="9"/>
  <c r="AK143" i="9"/>
  <c r="AK205" i="9"/>
  <c r="AK213" i="9"/>
  <c r="AK76" i="9"/>
  <c r="AK216" i="9"/>
  <c r="AK199" i="9"/>
  <c r="AK24" i="9"/>
  <c r="AK157" i="9"/>
  <c r="AK172" i="9"/>
  <c r="AK135" i="9"/>
  <c r="AK80" i="9"/>
  <c r="AK111" i="9"/>
  <c r="AK158" i="9"/>
  <c r="AK146" i="9"/>
  <c r="AK165" i="9"/>
  <c r="AK54" i="9"/>
  <c r="AK144" i="9"/>
  <c r="AK31" i="9"/>
  <c r="AK256" i="9"/>
  <c r="AK16" i="9"/>
  <c r="AK142" i="9"/>
  <c r="AK93" i="9"/>
  <c r="AK166" i="9"/>
  <c r="AK94" i="9"/>
  <c r="AK55" i="9"/>
  <c r="AK86" i="9"/>
  <c r="AK198" i="9"/>
  <c r="AK34" i="9"/>
  <c r="AK108" i="9"/>
  <c r="AK59" i="9"/>
  <c r="AK48" i="9"/>
  <c r="AK17" i="9"/>
  <c r="AK30" i="9"/>
  <c r="AK195" i="9"/>
  <c r="AK102" i="9"/>
  <c r="AK6" i="9"/>
  <c r="AK212" i="9"/>
  <c r="AK23" i="9"/>
  <c r="AK89" i="9"/>
  <c r="AK41" i="9"/>
  <c r="AK206" i="9"/>
  <c r="AK139" i="9"/>
  <c r="AK96" i="9"/>
  <c r="AK173" i="9"/>
  <c r="AK51" i="9"/>
  <c r="AK40" i="9"/>
  <c r="AK163" i="9"/>
  <c r="AK193" i="9"/>
  <c r="AK132" i="9"/>
  <c r="AK9" i="9"/>
  <c r="AK44" i="9"/>
  <c r="AK207" i="9"/>
  <c r="AK13" i="9"/>
  <c r="AK209" i="9"/>
  <c r="AK160" i="9"/>
  <c r="AK180" i="9"/>
  <c r="AK187" i="9"/>
  <c r="AK128" i="9"/>
  <c r="AK37" i="9"/>
  <c r="AK153" i="9"/>
  <c r="AK117" i="9"/>
  <c r="AK201" i="9"/>
  <c r="AK5" i="9"/>
  <c r="AK164" i="9"/>
  <c r="AK137" i="9"/>
  <c r="AK159" i="9"/>
  <c r="AK25" i="9"/>
  <c r="AK12" i="9"/>
  <c r="AK97" i="9"/>
  <c r="AK194" i="9"/>
  <c r="AK167" i="9"/>
  <c r="AK149" i="9"/>
  <c r="AK73" i="9"/>
  <c r="AK81" i="9"/>
  <c r="AK170" i="9"/>
  <c r="AK43" i="9"/>
  <c r="AK188" i="9"/>
  <c r="AK101" i="9"/>
  <c r="AK192" i="9"/>
  <c r="AK226" i="9"/>
  <c r="AK109" i="9"/>
  <c r="AK66" i="9"/>
  <c r="AK118" i="9"/>
  <c r="AK123" i="9"/>
  <c r="AK202" i="9"/>
  <c r="AK82" i="9"/>
  <c r="AK115" i="9"/>
  <c r="AK107" i="9"/>
  <c r="AK60" i="9"/>
  <c r="AK27" i="9"/>
  <c r="AK150" i="9"/>
  <c r="AK83" i="9"/>
  <c r="AK62" i="9"/>
  <c r="AK121" i="9"/>
  <c r="AK79" i="9"/>
  <c r="AK38" i="9"/>
  <c r="AK257" i="9"/>
  <c r="AK74" i="9"/>
  <c r="AK26" i="9"/>
  <c r="AK58" i="9"/>
  <c r="AK225" i="9"/>
  <c r="AK47" i="9"/>
  <c r="AK88" i="9"/>
  <c r="AK131" i="9"/>
  <c r="AK215" i="9"/>
  <c r="AK19" i="9"/>
  <c r="AK18" i="9"/>
  <c r="AK178" i="9"/>
  <c r="AK152" i="9"/>
  <c r="AK181" i="9"/>
  <c r="AK52" i="9"/>
  <c r="AK2" i="9"/>
  <c r="AJ2" i="9" s="1"/>
  <c r="AK32" i="9"/>
  <c r="AK42" i="9"/>
  <c r="AK179" i="9"/>
  <c r="AK114" i="9"/>
  <c r="AK185" i="9"/>
  <c r="AK95" i="9"/>
  <c r="AK156" i="9"/>
  <c r="AK11" i="9"/>
  <c r="AK75" i="9"/>
  <c r="AK10" i="9"/>
  <c r="AK100" i="9"/>
  <c r="AK45" i="9"/>
  <c r="AK110" i="9"/>
  <c r="AK174" i="9"/>
  <c r="AK208" i="9"/>
  <c r="AK53" i="9"/>
  <c r="AK65" i="9"/>
  <c r="AK151" i="9"/>
  <c r="AK122" i="9"/>
  <c r="AK186" i="9"/>
  <c r="AK39" i="9"/>
  <c r="AK116" i="9"/>
  <c r="AK171" i="9"/>
  <c r="AK72" i="9"/>
  <c r="AK20" i="9"/>
  <c r="AK184" i="9"/>
  <c r="AK214" i="9"/>
  <c r="AK200" i="9"/>
  <c r="AK4" i="9"/>
  <c r="AK67" i="9"/>
  <c r="AK145" i="9"/>
  <c r="AK138" i="9"/>
  <c r="AK3" i="9"/>
  <c r="AK90" i="9"/>
  <c r="AK124" i="9"/>
  <c r="AK136" i="9"/>
  <c r="AK103" i="9"/>
  <c r="AK61" i="9"/>
  <c r="AK125" i="9"/>
  <c r="AK69" i="9"/>
  <c r="AK68"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<sst xmlns="http://schemas.openxmlformats.org/spreadsheetml/2006/main" count="1096" uniqueCount="260">
  <si>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</si>
  <si>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</si>
  <si>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</si>
  <si>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</si>
  <si>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</si>
  <si>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</si>
  <si>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</si>
  <si>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</si>
  <si>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</si>
  <si>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</si>
  <si>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</si>
  <si>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</si>
  <si>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</si>
  <si>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</si>
  <si>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</si>
  <si>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</si>
  <si>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</si>
  <si>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</si>
  <si>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</si>
  <si>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</si>
  <si>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</si>
  <si>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</si>
  <si>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</si>
  <si>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</si>
  <si>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</si>
  <si>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</si>
  <si>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</si>
  <si>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</si>
  <si>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</si>
  <si>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</si>
  <si>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</si>
  <si>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</si>
  <si>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</si>
  <si>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</si>
  <si>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</si>
  <si>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</si>
  <si>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</si>
  <si>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</si>
  <si>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</si>
  <si>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</si>
  <si>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</si>
  <si>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</si>
  <si>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</si>
  <si>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</si>
  <si>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</si>
  <si>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</si>
  <si>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</si>
  <si>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</si>
  <si>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</si>
  <si>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</si>
  <si>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</si>
  <si>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</si>
  <si>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</si>
  <si>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</si>
  <si>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</si>
  <si>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</si>
  <si>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</si>
  <si>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</si>
  <si>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</si>
  <si>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</si>
  <si>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</si>
  <si>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</si>
  <si>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</si>
  <si>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</si>
  <si>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</si>
  <si>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</si>
  <si>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</si>
  <si>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</si>
  <si>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</si>
  <si>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</si>
  <si>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</si>
  <si>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</si>
  <si>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</si>
  <si>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</si>
  <si>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</si>
  <si>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</si>
  <si>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</si>
  <si>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</si>
  <si>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</si>
  <si>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</si>
  <si>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</si>
  <si>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</si>
  <si>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</si>
  <si>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</si>
  <si>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</si>
  <si>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</si>
  <si>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</si>
  <si>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</si>
  <si>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</si>
  <si>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</si>
  <si>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</si>
  <si>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</si>
  <si>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</si>
  <si>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</si>
  <si>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</si>
  <si>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</si>
  <si>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</si>
  <si>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</si>
  <si>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</si>
  <si>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</si>
  <si>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</si>
  <si>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</si>
  <si>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</si>
  <si>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</si>
  <si>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</si>
  <si>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</si>
  <si>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</si>
  <si>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</si>
  <si>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</si>
  <si>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</si>
  <si>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</si>
  <si>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</si>
  <si>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</si>
  <si>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</si>
  <si>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</si>
  <si>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</si>
  <si>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</si>
  <si>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</si>
  <si>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</si>
  <si>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</si>
  <si>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</si>
  <si>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</si>
  <si>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</si>
  <si>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</si>
  <si>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</si>
  <si>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</si>
  <si>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</si>
  <si>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</si>
  <si>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</si>
  <si>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</si>
  <si>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</si>
  <si>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</si>
  <si>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</si>
  <si>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</si>
  <si>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</si>
  <si>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</si>
  <si>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</si>
  <si>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</si>
  <si>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</si>
  <si>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</si>
  <si>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</si>
  <si>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</si>
  <si>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</si>
  <si>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</si>
  <si>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</si>
  <si>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</si>
  <si>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</si>
  <si>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</si>
  <si>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</si>
  <si>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</si>
  <si>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</si>
  <si>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</si>
  <si>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</si>
  <si>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</si>
  <si>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</si>
  <si>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</si>
  <si>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</si>
  <si>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</si>
  <si>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</si>
  <si>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</si>
  <si>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</si>
  <si>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</si>
  <si>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</si>
  <si>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</si>
  <si>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</si>
  <si>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</si>
  <si>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</si>
  <si>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</si>
  <si>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</si>
  <si>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</si>
  <si>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</si>
  <si>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</si>
  <si>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</si>
  <si>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</si>
  <si>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</si>
  <si>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</si>
  <si>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</si>
  <si>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</si>
  <si>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</si>
  <si>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</si>
  <si>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</si>
  <si>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</si>
  <si>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</si>
  <si>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</si>
  <si>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</si>
  <si>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</si>
  <si>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</si>
  <si>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</si>
  <si>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</si>
  <si>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</si>
  <si>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</si>
  <si>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</si>
  <si>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</si>
  <si>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</si>
  <si>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</si>
  <si>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</si>
  <si>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</si>
  <si>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</si>
  <si>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</si>
  <si>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</si>
  <si>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</si>
  <si>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</si>
  <si>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</si>
  <si>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</si>
  <si>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</si>
  <si>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</si>
  <si>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</si>
  <si>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</si>
  <si>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</si>
  <si>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</si>
  <si>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</si>
  <si>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</si>
  <si>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</si>
  <si>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</si>
  <si>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</si>
  <si>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</si>
  <si>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</si>
  <si>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</si>
  <si>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</si>
  <si>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</si>
  <si>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</si>
  <si>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</si>
  <si>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</si>
  <si>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</si>
  <si>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</si>
  <si>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</si>
  <si>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</si>
  <si>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</si>
  <si>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</si>
  <si>
    <t>걸아처</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</si>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</sst>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V1"/>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7.8438707173718196</v>
          </cell>
          <cell r="W2">
            <v>10.338090671785805</v>
          </cell>
          <cell r="X2">
            <v>11.77</v>
          </cell>
          <cell r="Y2">
            <v>15.51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6.616397879672002</v>
          </cell>
          <cell r="W3">
            <v>11.61151640249162</v>
          </cell>
          <cell r="X3">
            <v>9.92</v>
          </cell>
          <cell r="Y3">
            <v>17.420000000000002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7.6035917478014339</v>
          </cell>
          <cell r="W4">
            <v>10.563270854064882</v>
          </cell>
          <cell r="X4">
            <v>16.7</v>
          </cell>
          <cell r="Y4">
            <v>23.2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6.6532826998357972</v>
          </cell>
          <cell r="W5">
            <v>11.583774364246613</v>
          </cell>
          <cell r="X5">
            <v>14.61</v>
          </cell>
          <cell r="Y5">
            <v>25.44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7.9999065234179092</v>
          </cell>
          <cell r="W6">
            <v>11.064473845450161</v>
          </cell>
          <cell r="X6">
            <v>28.3</v>
          </cell>
          <cell r="Y6">
            <v>39.130000000000003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7.3320439132802093</v>
          </cell>
          <cell r="W7">
            <v>11.180297893374405</v>
          </cell>
          <cell r="X7">
            <v>25.93</v>
          </cell>
          <cell r="Y7">
            <v>39.54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7.4390140769555106</v>
          </cell>
          <cell r="W8">
            <v>10.694056500640812</v>
          </cell>
          <cell r="X8">
            <v>51.27</v>
          </cell>
          <cell r="Y8">
            <v>73.709999999999994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6.6121551646842223</v>
          </cell>
          <cell r="W9">
            <v>11.482685477181695</v>
          </cell>
          <cell r="X9">
            <v>45.57</v>
          </cell>
          <cell r="Y9">
            <v>79.14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8.1652783319888051</v>
          </cell>
          <cell r="W10">
            <v>10.786984895621652</v>
          </cell>
          <cell r="X10">
            <v>120.64</v>
          </cell>
          <cell r="Y10">
            <v>159.37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6.9801041464972355</v>
          </cell>
          <cell r="W11">
            <v>11.218124848996206</v>
          </cell>
          <cell r="X11">
            <v>103.13</v>
          </cell>
          <cell r="Y11">
            <v>165.74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19.255376596543943</v>
          </cell>
          <cell r="V12">
            <v>7.6634562474574217</v>
          </cell>
          <cell r="W12">
            <v>11.067621010164986</v>
          </cell>
          <cell r="X12">
            <v>147.56</v>
          </cell>
          <cell r="Y12">
            <v>213.11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19.255376596543943</v>
          </cell>
          <cell r="V13">
            <v>7.130447264163668</v>
          </cell>
          <cell r="W13">
            <v>11.506922134764899</v>
          </cell>
          <cell r="X13">
            <v>137.30000000000001</v>
          </cell>
          <cell r="Y13">
            <v>221.57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7.7323617020978528</v>
          </cell>
          <cell r="W14">
            <v>10.389538135019718</v>
          </cell>
          <cell r="X14">
            <v>194.04</v>
          </cell>
          <cell r="Y14">
            <v>260.73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7.965335661049588</v>
          </cell>
          <cell r="W15">
            <v>11.066850915683835</v>
          </cell>
          <cell r="X15">
            <v>11.95</v>
          </cell>
          <cell r="Y15">
            <v>16.600000000000001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7.1201298397127983</v>
          </cell>
          <cell r="W16">
            <v>11.307673187171416</v>
          </cell>
          <cell r="X16">
            <v>10.68</v>
          </cell>
          <cell r="Y16">
            <v>16.96</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7.7593846726876778</v>
          </cell>
          <cell r="W17">
            <v>10.95233977647383</v>
          </cell>
          <cell r="X17">
            <v>17.04</v>
          </cell>
          <cell r="Y17">
            <v>24.05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6.8230895150504818</v>
          </cell>
          <cell r="W18">
            <v>11.713001403341478</v>
          </cell>
          <cell r="X18">
            <v>14.98</v>
          </cell>
          <cell r="Y18">
            <v>25.72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7.8322252716450711</v>
          </cell>
          <cell r="W19">
            <v>10.908230463718915</v>
          </cell>
          <cell r="X19">
            <v>27.7</v>
          </cell>
          <cell r="Y19">
            <v>38.58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6.7372781325384263</v>
          </cell>
          <cell r="W20">
            <v>11.227753048892611</v>
          </cell>
          <cell r="X20">
            <v>23.83</v>
          </cell>
          <cell r="Y20">
            <v>39.71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7.7381536047106119</v>
          </cell>
          <cell r="W21">
            <v>10.754409974697031</v>
          </cell>
          <cell r="X21">
            <v>53.33</v>
          </cell>
          <cell r="Y21">
            <v>74.12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7.3222463420123765</v>
          </cell>
          <cell r="W22">
            <v>11.35202045249569</v>
          </cell>
          <cell r="X22">
            <v>50.47</v>
          </cell>
          <cell r="Y22">
            <v>78.239999999999995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7.6258753725528807</v>
          </cell>
          <cell r="W23">
            <v>10.997017771700827</v>
          </cell>
          <cell r="X23">
            <v>112.67</v>
          </cell>
          <cell r="Y23">
            <v>162.47999999999999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7.2784931190364892</v>
          </cell>
          <cell r="W24">
            <v>11.573582106849427</v>
          </cell>
          <cell r="X24">
            <v>107.54</v>
          </cell>
          <cell r="Y24">
            <v>171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7.5029787557119247</v>
          </cell>
          <cell r="W25">
            <v>10.400637076088582</v>
          </cell>
          <cell r="X25">
            <v>144.47</v>
          </cell>
          <cell r="Y25">
            <v>200.27</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6.8522342699539172</v>
          </cell>
          <cell r="W26">
            <v>11.312517275542156</v>
          </cell>
          <cell r="X26">
            <v>131.94</v>
          </cell>
          <cell r="Y26">
            <v>217.83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8.1692074608007985</v>
          </cell>
          <cell r="W27">
            <v>10.810984954586214</v>
          </cell>
          <cell r="X27">
            <v>205.01</v>
          </cell>
          <cell r="Y27">
            <v>271.3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7.8320092785086981</v>
          </cell>
          <cell r="W28">
            <v>10.619120342413364</v>
          </cell>
          <cell r="X28">
            <v>11.75</v>
          </cell>
          <cell r="Y28">
            <v>15.93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7.3262152965775957</v>
          </cell>
          <cell r="W29">
            <v>11.326047145561073</v>
          </cell>
          <cell r="X29">
            <v>10.99</v>
          </cell>
          <cell r="Y29">
            <v>16.989999999999998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7.8291230820626643</v>
          </cell>
          <cell r="W30">
            <v>11.054513754997657</v>
          </cell>
          <cell r="X30">
            <v>17.190000000000001</v>
          </cell>
          <cell r="Y30">
            <v>24.28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6.7068868815860014</v>
          </cell>
          <cell r="W31">
            <v>11.198453134110711</v>
          </cell>
          <cell r="X31">
            <v>14.73</v>
          </cell>
          <cell r="Y31">
            <v>24.59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7.8859228098027465</v>
          </cell>
          <cell r="W32">
            <v>10.886004995520093</v>
          </cell>
          <cell r="X32">
            <v>27.89</v>
          </cell>
          <cell r="Y32">
            <v>38.5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6.7248984119797868</v>
          </cell>
          <cell r="W33">
            <v>11.190737515139917</v>
          </cell>
          <cell r="X33">
            <v>23.79</v>
          </cell>
          <cell r="Y33">
            <v>39.58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7.6501107759478462</v>
          </cell>
          <cell r="W34">
            <v>10.374009637890794</v>
          </cell>
          <cell r="X34">
            <v>52.73</v>
          </cell>
          <cell r="Y34">
            <v>71.5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6.7692107590152544</v>
          </cell>
          <cell r="W35">
            <v>11.538560970225921</v>
          </cell>
          <cell r="X35">
            <v>46.66</v>
          </cell>
          <cell r="Y35">
            <v>79.53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7.8541446076470409</v>
          </cell>
          <cell r="W36">
            <v>10.73396886393242</v>
          </cell>
          <cell r="X36">
            <v>116.04</v>
          </cell>
          <cell r="Y36">
            <v>158.59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7.2880684768252779</v>
          </cell>
          <cell r="W37">
            <v>11.858664237796487</v>
          </cell>
          <cell r="X37">
            <v>107.68</v>
          </cell>
          <cell r="Y37">
            <v>175.21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7.4263867184755572</v>
          </cell>
          <cell r="W38">
            <v>10.5420240616764</v>
          </cell>
          <cell r="X38">
            <v>143</v>
          </cell>
          <cell r="Y38">
            <v>202.99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7.3021424409806466</v>
          </cell>
          <cell r="W39">
            <v>11.886524006052053</v>
          </cell>
          <cell r="X39">
            <v>140.61000000000001</v>
          </cell>
          <cell r="Y39">
            <v>228.88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7.5011775460125794</v>
          </cell>
          <cell r="W40">
            <v>10.369744491528044</v>
          </cell>
          <cell r="X40">
            <v>188.24</v>
          </cell>
          <cell r="Y40">
            <v>260.23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8.0252731482085853</v>
          </cell>
          <cell r="W41">
            <v>10.605313982958679</v>
          </cell>
          <cell r="X41">
            <v>12.04</v>
          </cell>
          <cell r="Y41">
            <v>15.91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7.0252040505070124</v>
          </cell>
          <cell r="W42">
            <v>11.722381468985407</v>
          </cell>
          <cell r="X42">
            <v>10.54</v>
          </cell>
          <cell r="Y42">
            <v>17.579999999999998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7.8583431106406483</v>
          </cell>
          <cell r="W43">
            <v>10.766272182245157</v>
          </cell>
          <cell r="X43">
            <v>17.260000000000002</v>
          </cell>
          <cell r="Y43">
            <v>23.64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7.342950145676884</v>
          </cell>
          <cell r="W44">
            <v>11.326558399326185</v>
          </cell>
          <cell r="X44">
            <v>16.13</v>
          </cell>
          <cell r="Y44">
            <v>24.87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8.1664604255135007</v>
          </cell>
          <cell r="W45">
            <v>11.027824342697347</v>
          </cell>
          <cell r="X45">
            <v>28.88</v>
          </cell>
          <cell r="Y45">
            <v>39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7.1762321077364</v>
          </cell>
          <cell r="W46">
            <v>11.365908893702828</v>
          </cell>
          <cell r="X46">
            <v>25.38</v>
          </cell>
          <cell r="Y46">
            <v>40.200000000000003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7.5864058577305089</v>
          </cell>
          <cell r="W47">
            <v>10.33342010147879</v>
          </cell>
          <cell r="X47">
            <v>52.29</v>
          </cell>
          <cell r="Y47">
            <v>71.22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6.7217073496522843</v>
          </cell>
          <cell r="W48">
            <v>11.468463255031613</v>
          </cell>
          <cell r="X48">
            <v>46.33</v>
          </cell>
          <cell r="Y48">
            <v>79.05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8.2052662915730785</v>
          </cell>
          <cell r="W49">
            <v>10.798828671268106</v>
          </cell>
          <cell r="X49">
            <v>121.23</v>
          </cell>
          <cell r="Y49">
            <v>159.55000000000001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14.774599013711439</v>
          </cell>
          <cell r="V50">
            <v>7.3886700810261345</v>
          </cell>
          <cell r="W50">
            <v>11.209387974770399</v>
          </cell>
          <cell r="X50">
            <v>109.16</v>
          </cell>
          <cell r="Y50">
            <v>165.61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19.255376596543943</v>
          </cell>
          <cell r="V51">
            <v>7.8448790017263255</v>
          </cell>
          <cell r="W51">
            <v>11.10632524865261</v>
          </cell>
          <cell r="X51">
            <v>151.06</v>
          </cell>
          <cell r="Y51">
            <v>213.86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19.255376596543943</v>
          </cell>
          <cell r="V52">
            <v>7.095389133162084</v>
          </cell>
          <cell r="W52">
            <v>11.379434929155748</v>
          </cell>
          <cell r="X52">
            <v>136.62</v>
          </cell>
          <cell r="Y52">
            <v>219.12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8.0116026989851026</v>
          </cell>
          <cell r="W53">
            <v>10.981777946878594</v>
          </cell>
          <cell r="X53">
            <v>201.05</v>
          </cell>
          <cell r="Y53">
            <v>275.58999999999997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7.7334010677813696</v>
          </cell>
          <cell r="W54">
            <v>10.904065422269902</v>
          </cell>
          <cell r="X54">
            <v>11.6</v>
          </cell>
          <cell r="Y54">
            <v>16.36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6.8921357309944353</v>
          </cell>
          <cell r="W55">
            <v>11.28524064585552</v>
          </cell>
          <cell r="X55">
            <v>10.34</v>
          </cell>
          <cell r="Y55">
            <v>16.93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7.9396233165908283</v>
          </cell>
          <cell r="W56">
            <v>10.486773202640277</v>
          </cell>
          <cell r="X56">
            <v>17.440000000000001</v>
          </cell>
          <cell r="Y56">
            <v>23.03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7.1106912985649258</v>
          </cell>
          <cell r="W57">
            <v>11.756956989493412</v>
          </cell>
          <cell r="X57">
            <v>15.62</v>
          </cell>
          <cell r="Y57">
            <v>25.82</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8.073004673127711</v>
          </cell>
          <cell r="W58">
            <v>10.325763840282972</v>
          </cell>
          <cell r="X58">
            <v>28.55</v>
          </cell>
          <cell r="Y58">
            <v>36.520000000000003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7.3351620479017754</v>
          </cell>
          <cell r="W59">
            <v>11.84678531765579</v>
          </cell>
          <cell r="X59">
            <v>25.94</v>
          </cell>
          <cell r="Y59">
            <v>41.9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7.5017410135912339</v>
          </cell>
          <cell r="W60">
            <v>10.313669484317581</v>
          </cell>
          <cell r="X60">
            <v>51.71</v>
          </cell>
          <cell r="Y60">
            <v>71.09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7.0561787552521258</v>
          </cell>
          <cell r="W61">
            <v>11.472142351123761</v>
          </cell>
          <cell r="X61">
            <v>48.63</v>
          </cell>
          <cell r="Y61">
            <v>79.069999999999993</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7.7083459099912002</v>
          </cell>
          <cell r="W62">
            <v>10.614950940022364</v>
          </cell>
          <cell r="X62">
            <v>113.89</v>
          </cell>
          <cell r="Y62">
            <v>156.83000000000001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14.774599013711439</v>
          </cell>
          <cell r="V63">
            <v>7.1533261090620304</v>
          </cell>
          <cell r="W63">
            <v>11.322047163888046</v>
          </cell>
          <cell r="X63">
            <v>105.69</v>
          </cell>
          <cell r="Y63">
            <v>167.28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19.255376596543943</v>
          </cell>
          <cell r="V64">
            <v>7.5345159045703145</v>
          </cell>
          <cell r="W64">
            <v>11.041403521260374</v>
          </cell>
          <cell r="X64">
            <v>145.08000000000001</v>
          </cell>
          <cell r="Y64">
            <v>212.61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7.1708515307486609</v>
          </cell>
          <cell r="W65">
            <v>11.533285520519691</v>
          </cell>
          <cell r="X65">
            <v>138.08000000000001</v>
          </cell>
          <cell r="Y65">
            <v>222.08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8.1616485525261417</v>
          </cell>
          <cell r="W66">
            <v>10.772503515259187</v>
          </cell>
          <cell r="X66">
            <v>204.82</v>
          </cell>
          <cell r="Y66">
            <v>270.33999999999997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7.8887405773183819</v>
          </cell>
          <cell r="W68">
            <v>10.599277290114619</v>
          </cell>
          <cell r="X68">
            <v>11.83</v>
          </cell>
          <cell r="Y68">
            <v>15.9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6.7099966732732197</v>
          </cell>
          <cell r="W69">
            <v>11.885375137992975</v>
          </cell>
          <cell r="X69">
            <v>10.06</v>
          </cell>
          <cell r="Y69">
            <v>17.829999999999998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7.7325723091892087</v>
          </cell>
          <cell r="W70">
            <v>10.87361528374943</v>
          </cell>
          <cell r="X70">
            <v>16.98</v>
          </cell>
          <cell r="Y70">
            <v>23.88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6.8161160718002076</v>
          </cell>
          <cell r="W71">
            <v>11.212780325645127</v>
          </cell>
          <cell r="X71">
            <v>14.97</v>
          </cell>
          <cell r="Y71">
            <v>24.62</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7.9094088242738163</v>
          </cell>
          <cell r="W72">
            <v>10.524496264214347</v>
          </cell>
          <cell r="X72">
            <v>27.97</v>
          </cell>
          <cell r="Y72">
            <v>37.22</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7.2663203722125207</v>
          </cell>
          <cell r="W73">
            <v>11.873554952315109</v>
          </cell>
          <cell r="X73">
            <v>25.7</v>
          </cell>
          <cell r="Y73">
            <v>42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7.9161533248959541</v>
          </cell>
          <cell r="W74">
            <v>10.510677113711871</v>
          </cell>
          <cell r="X74">
            <v>54.56</v>
          </cell>
          <cell r="Y74">
            <v>72.44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7.1739132944208714</v>
          </cell>
          <cell r="W75">
            <v>11.766382421759747</v>
          </cell>
          <cell r="X75">
            <v>49.45</v>
          </cell>
          <cell r="Y75">
            <v>81.099999999999994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8.0373572653701686</v>
          </cell>
          <cell r="W76">
            <v>10.850412617977604</v>
          </cell>
          <cell r="X76">
            <v>118.75</v>
          </cell>
          <cell r="Y76">
            <v>160.31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7.0903048875882178</v>
          </cell>
          <cell r="W77">
            <v>11.453786727450263</v>
          </cell>
          <cell r="X77">
            <v>104.76</v>
          </cell>
          <cell r="Y77">
            <v>169.23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19.255376596543943</v>
          </cell>
          <cell r="V78">
            <v>7.9378793891458281</v>
          </cell>
          <cell r="W78">
            <v>11.056280526969758</v>
          </cell>
          <cell r="X78">
            <v>152.85</v>
          </cell>
          <cell r="Y78">
            <v>212.89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6.772967233999859</v>
          </cell>
          <cell r="W79">
            <v>11.85338164303991</v>
          </cell>
          <cell r="X79">
            <v>130.41999999999999</v>
          </cell>
          <cell r="Y79">
            <v>228.24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7.5004824529205569</v>
          </cell>
          <cell r="W80">
            <v>10.633365356760617</v>
          </cell>
          <cell r="X80">
            <v>188.23</v>
          </cell>
          <cell r="Y80">
            <v>266.83999999999997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X81"/>
          <cell r="Y81"/>
          <cell r="AD81"/>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X82"/>
          <cell r="Y82"/>
          <cell r="AD82"/>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X83"/>
          <cell r="Y83"/>
          <cell r="AD83"/>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X84"/>
          <cell r="Y84"/>
          <cell r="AD84"/>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X85"/>
          <cell r="Y85"/>
          <cell r="AD85"/>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X86"/>
          <cell r="Y86"/>
          <cell r="AD86"/>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X87"/>
          <cell r="Y87"/>
          <cell r="AD87"/>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7.6919273409766333</v>
          </cell>
          <cell r="W88">
            <v>10.574273148126634</v>
          </cell>
          <cell r="X88">
            <v>11.54</v>
          </cell>
          <cell r="Y88">
            <v>15.86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6.6419498484017394</v>
          </cell>
          <cell r="W89">
            <v>11.727452112301435</v>
          </cell>
          <cell r="X89">
            <v>9.9600000000000009</v>
          </cell>
          <cell r="Y89">
            <v>17.59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7.5688650882112629</v>
          </cell>
          <cell r="W90">
            <v>11.070757073525979</v>
          </cell>
          <cell r="X90">
            <v>16.62</v>
          </cell>
          <cell r="Y90">
            <v>24.31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6.6151925297403098</v>
          </cell>
          <cell r="W91">
            <v>11.867380752422932</v>
          </cell>
          <cell r="X91">
            <v>14.53</v>
          </cell>
          <cell r="Y91">
            <v>26.06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8.1689477505726327</v>
          </cell>
          <cell r="W92">
            <v>10.781319436102034</v>
          </cell>
          <cell r="X92">
            <v>28.89</v>
          </cell>
          <cell r="Y92">
            <v>38.130000000000003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7.3007106326815459</v>
          </cell>
          <cell r="W93">
            <v>11.645276329615221</v>
          </cell>
          <cell r="X93">
            <v>25.82</v>
          </cell>
          <cell r="Y93">
            <v>41.19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7.9341850294619229</v>
          </cell>
          <cell r="W94">
            <v>11.026416770627421</v>
          </cell>
          <cell r="X94">
            <v>54.69</v>
          </cell>
          <cell r="Y94">
            <v>76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6.7586018657097684</v>
          </cell>
          <cell r="W95">
            <v>11.35755095333934</v>
          </cell>
          <cell r="X95">
            <v>46.58</v>
          </cell>
          <cell r="Y95">
            <v>78.28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14.774599013711439</v>
          </cell>
          <cell r="V96">
            <v>7.761042127092467</v>
          </cell>
          <cell r="W96">
            <v>10.505711605407647</v>
          </cell>
          <cell r="X96">
            <v>114.67</v>
          </cell>
          <cell r="Y96">
            <v>155.22</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7.3477082497093429</v>
          </cell>
          <cell r="W97">
            <v>11.736102096198016</v>
          </cell>
          <cell r="X97">
            <v>108.56</v>
          </cell>
          <cell r="Y97">
            <v>173.4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19.255376596543943</v>
          </cell>
          <cell r="V98">
            <v>7.4977318669181852</v>
          </cell>
          <cell r="W98">
            <v>10.630532231940592</v>
          </cell>
          <cell r="X98">
            <v>144.37</v>
          </cell>
          <cell r="Y98">
            <v>204.69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6.6617406805048214</v>
          </cell>
          <cell r="W99">
            <v>11.249366154218125</v>
          </cell>
          <cell r="X99">
            <v>128.27000000000001</v>
          </cell>
          <cell r="Y99">
            <v>216.61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7.8136008016858298</v>
          </cell>
          <cell r="W100">
            <v>11.01314822269226</v>
          </cell>
          <cell r="X100">
            <v>196.08</v>
          </cell>
          <cell r="Y100">
            <v>276.38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8.080194174003422</v>
          </cell>
          <cell r="W101">
            <v>11.055506823274273</v>
          </cell>
          <cell r="X101">
            <v>12.12</v>
          </cell>
          <cell r="Y101">
            <v>16.579999999999998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7.4044641790953989</v>
          </cell>
          <cell r="W102">
            <v>11.613030899280295</v>
          </cell>
          <cell r="X102">
            <v>11.11</v>
          </cell>
          <cell r="Y102">
            <v>17.420000000000002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7.4371115323392925</v>
          </cell>
          <cell r="W103">
            <v>11.012820258315644</v>
          </cell>
          <cell r="X103">
            <v>16.329999999999998</v>
          </cell>
          <cell r="Y103">
            <v>24.19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6.8091694034855994</v>
          </cell>
          <cell r="W104">
            <v>11.158858102162849</v>
          </cell>
          <cell r="X104">
            <v>14.95</v>
          </cell>
          <cell r="Y104">
            <v>24.51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7.8458096075254868</v>
          </cell>
          <cell r="W105">
            <v>10.531900967722821</v>
          </cell>
          <cell r="X105">
            <v>27.75</v>
          </cell>
          <cell r="Y105">
            <v>37.25</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6.6971469325142463</v>
          </cell>
          <cell r="W106">
            <v>11.270494231440409</v>
          </cell>
          <cell r="X106">
            <v>23.69</v>
          </cell>
          <cell r="Y106">
            <v>39.86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7.8660577800594851</v>
          </cell>
          <cell r="W107">
            <v>10.704065569474885</v>
          </cell>
          <cell r="X107">
            <v>54.22</v>
          </cell>
          <cell r="Y107">
            <v>73.78</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7.4023994684249521</v>
          </cell>
          <cell r="W108">
            <v>11.736505759621904</v>
          </cell>
          <cell r="X108">
            <v>51.02</v>
          </cell>
          <cell r="Y108">
            <v>80.89</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7.417722047845885</v>
          </cell>
          <cell r="W109">
            <v>10.945764165102268</v>
          </cell>
          <cell r="X109">
            <v>109.59</v>
          </cell>
          <cell r="Y109">
            <v>161.72</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7.1806762308525069</v>
          </cell>
          <cell r="W110">
            <v>11.228046580940632</v>
          </cell>
          <cell r="X110">
            <v>106.09</v>
          </cell>
          <cell r="Y110">
            <v>165.89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19.255376596543943</v>
          </cell>
          <cell r="V111">
            <v>8.0009703473890035</v>
          </cell>
          <cell r="W111">
            <v>10.615252292647646</v>
          </cell>
          <cell r="X111">
            <v>154.06</v>
          </cell>
          <cell r="Y111">
            <v>204.4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19.255376596543943</v>
          </cell>
          <cell r="V112">
            <v>7.3877016095614714</v>
          </cell>
          <cell r="W112">
            <v>11.617470806110322</v>
          </cell>
          <cell r="X112">
            <v>142.25</v>
          </cell>
          <cell r="Y112">
            <v>223.7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8.0954057739229714</v>
          </cell>
          <cell r="W113">
            <v>10.597400594855348</v>
          </cell>
          <cell r="X113">
            <v>203.15</v>
          </cell>
          <cell r="Y113">
            <v>265.94</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X114"/>
          <cell r="Y114"/>
          <cell r="AD114"/>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8.0147219786552562</v>
          </cell>
          <cell r="W115">
            <v>10.332367381861037</v>
          </cell>
          <cell r="X115">
            <v>12.02</v>
          </cell>
          <cell r="Y115">
            <v>15.5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6.9646060029975123</v>
          </cell>
          <cell r="W116">
            <v>11.802311488475368</v>
          </cell>
          <cell r="X116">
            <v>10.45</v>
          </cell>
          <cell r="Y116">
            <v>17.7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7.6032779633421912</v>
          </cell>
          <cell r="W117">
            <v>10.609044316499032</v>
          </cell>
          <cell r="X117">
            <v>16.7</v>
          </cell>
          <cell r="Y117">
            <v>23.3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6.6108499283105546</v>
          </cell>
          <cell r="W118">
            <v>11.677713015643722</v>
          </cell>
          <cell r="X118">
            <v>14.52</v>
          </cell>
          <cell r="Y118">
            <v>25.65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7.7223314337786153</v>
          </cell>
          <cell r="W119">
            <v>10.642458983008259</v>
          </cell>
          <cell r="X119">
            <v>27.31</v>
          </cell>
          <cell r="Y119">
            <v>37.64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7.3667278785301988</v>
          </cell>
          <cell r="W120">
            <v>11.456120544875418</v>
          </cell>
          <cell r="X120">
            <v>26.06</v>
          </cell>
          <cell r="Y120">
            <v>40.520000000000003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7.4315337716671754</v>
          </cell>
          <cell r="W121">
            <v>11.050394559372094</v>
          </cell>
          <cell r="X121">
            <v>51.22</v>
          </cell>
          <cell r="Y121">
            <v>76.16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7.1579826540451092</v>
          </cell>
          <cell r="W122">
            <v>11.169667315260886</v>
          </cell>
          <cell r="X122">
            <v>49.34</v>
          </cell>
          <cell r="Y122">
            <v>76.989999999999995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7.9892372196436376</v>
          </cell>
          <cell r="W123">
            <v>10.691673856653907</v>
          </cell>
          <cell r="X123">
            <v>118.04</v>
          </cell>
          <cell r="Y123">
            <v>157.97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7.2444244201720061</v>
          </cell>
          <cell r="W124">
            <v>11.289397515055816</v>
          </cell>
          <cell r="X124">
            <v>107.03</v>
          </cell>
          <cell r="Y124">
            <v>166.8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7.7216193331088965</v>
          </cell>
          <cell r="W125">
            <v>10.654131980534205</v>
          </cell>
          <cell r="X125">
            <v>148.68</v>
          </cell>
          <cell r="Y125">
            <v>205.15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7.2747085422872653</v>
          </cell>
          <cell r="W126">
            <v>11.478913927635073</v>
          </cell>
          <cell r="X126">
            <v>140.08000000000001</v>
          </cell>
          <cell r="Y126">
            <v>221.03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8.0097323366438058</v>
          </cell>
          <cell r="W127">
            <v>11.039589922001115</v>
          </cell>
          <cell r="X127">
            <v>201</v>
          </cell>
          <cell r="Y127">
            <v>277.04000000000002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X128"/>
          <cell r="Y128"/>
          <cell r="AD128"/>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3</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2</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5</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1</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6</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4</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7</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C10" sqref="C10:G10"/>
    </sheetView>
    <sheetView tabSelected="1"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241</v>
      </c>
      <c r="H2">
        <v>35</v>
      </c>
      <c r="I2">
        <v>15000</v>
      </c>
      <c r="M2">
        <v>4</v>
      </c>
      <c r="N2" t="s">
        <v>54</v>
      </c>
      <c r="O2" t="s">
        <v>50</v>
      </c>
    </row>
    <row r="3" spans="1:16">
      <c r="A3">
        <v>5</v>
      </c>
      <c r="D3" s="1">
        <v>1.99</v>
      </c>
      <c r="E3" s="1">
        <v>2500</v>
      </c>
      <c r="F3" t="s">
        <v>35</v>
      </c>
      <c r="G3" t="s">
        <v>242</v>
      </c>
      <c r="H3">
        <v>50</v>
      </c>
      <c r="I3">
        <v>25000</v>
      </c>
      <c r="K3">
        <v>1</v>
      </c>
      <c r="M3">
        <v>4</v>
      </c>
      <c r="N3" t="s">
        <v>55</v>
      </c>
      <c r="O3" t="s">
        <v>50</v>
      </c>
      <c r="P3" t="s">
        <v>45</v>
      </c>
    </row>
    <row r="4" spans="1:16">
      <c r="A4">
        <v>15</v>
      </c>
      <c r="D4" s="1">
        <v>2.99</v>
      </c>
      <c r="E4" s="1">
        <v>3900</v>
      </c>
      <c r="F4" t="s">
        <v>36</v>
      </c>
      <c r="G4" t="s">
        <v>243</v>
      </c>
      <c r="H4">
        <v>65</v>
      </c>
      <c r="I4">
        <v>30000</v>
      </c>
      <c r="L4">
        <v>2</v>
      </c>
      <c r="M4">
        <v>4</v>
      </c>
      <c r="N4" t="s">
        <v>56</v>
      </c>
      <c r="O4" t="s">
        <v>50</v>
      </c>
      <c r="P4" t="s">
        <v>47</v>
      </c>
    </row>
    <row r="5" spans="1:16">
      <c r="A5">
        <v>25</v>
      </c>
      <c r="D5" s="1">
        <v>3.99</v>
      </c>
      <c r="E5" s="1">
        <v>4900</v>
      </c>
      <c r="F5" t="s">
        <v>37</v>
      </c>
      <c r="G5" t="s">
        <v>244</v>
      </c>
      <c r="H5">
        <v>80</v>
      </c>
      <c r="I5">
        <v>30000</v>
      </c>
      <c r="L5">
        <v>3</v>
      </c>
      <c r="M5">
        <v>4</v>
      </c>
      <c r="N5" t="s">
        <v>57</v>
      </c>
      <c r="O5" t="s">
        <v>50</v>
      </c>
      <c r="P5" t="s">
        <v>48</v>
      </c>
    </row>
    <row r="6" spans="1:16">
      <c r="A6">
        <v>35</v>
      </c>
      <c r="D6" s="1">
        <v>4.99</v>
      </c>
      <c r="E6" s="1">
        <v>5900</v>
      </c>
      <c r="F6" t="s">
        <v>38</v>
      </c>
      <c r="G6" t="s">
        <v>245</v>
      </c>
      <c r="H6">
        <v>100</v>
      </c>
      <c r="I6">
        <v>30000</v>
      </c>
      <c r="L6">
        <v>4</v>
      </c>
      <c r="M6">
        <v>4</v>
      </c>
      <c r="N6" t="s">
        <v>58</v>
      </c>
      <c r="O6" t="s">
        <v>50</v>
      </c>
      <c r="P6" t="s">
        <v>234</v>
      </c>
    </row>
    <row r="7" spans="1:16">
      <c r="A7">
        <v>45</v>
      </c>
      <c r="D7" s="1">
        <v>5.99</v>
      </c>
      <c r="E7" s="1">
        <v>7500</v>
      </c>
      <c r="F7" t="s">
        <v>230</v>
      </c>
      <c r="G7" t="s">
        <v>246</v>
      </c>
      <c r="H7">
        <v>100</v>
      </c>
      <c r="I7">
        <v>35000</v>
      </c>
      <c r="L7">
        <v>5</v>
      </c>
      <c r="M7">
        <v>4</v>
      </c>
      <c r="N7" t="s">
        <v>237</v>
      </c>
      <c r="O7" t="s">
        <v>50</v>
      </c>
      <c r="P7" t="s">
        <v>235</v>
      </c>
    </row>
    <row r="8" spans="1:16">
      <c r="A8">
        <v>55</v>
      </c>
      <c r="D8" s="1">
        <v>7.99</v>
      </c>
      <c r="E8" s="1">
        <v>9900</v>
      </c>
      <c r="F8" t="s">
        <v>231</v>
      </c>
      <c r="G8" t="s">
        <v>247</v>
      </c>
      <c r="H8">
        <v>120</v>
      </c>
      <c r="I8">
        <v>35000</v>
      </c>
      <c r="L8">
        <v>6</v>
      </c>
      <c r="M8">
        <v>4</v>
      </c>
      <c r="N8" t="s">
        <v>238</v>
      </c>
      <c r="O8" t="s">
        <v>50</v>
      </c>
      <c r="P8" t="s">
        <v>236</v>
      </c>
    </row>
    <row r="9" spans="1:16">
      <c r="A9">
        <v>65</v>
      </c>
      <c r="D9" s="1">
        <v>8.99</v>
      </c>
      <c r="E9" s="1">
        <v>11000</v>
      </c>
      <c r="F9" t="s">
        <v>232</v>
      </c>
      <c r="G9" t="s">
        <v>248</v>
      </c>
      <c r="H9">
        <v>120</v>
      </c>
      <c r="I9">
        <v>40000</v>
      </c>
      <c r="L9">
        <v>7</v>
      </c>
      <c r="M9">
        <v>4</v>
      </c>
      <c r="N9" t="s">
        <v>239</v>
      </c>
      <c r="O9" t="s">
        <v>50</v>
      </c>
      <c r="P9" t="s">
        <v>49</v>
      </c>
    </row>
    <row r="10" spans="1:16">
      <c r="A10">
        <v>75</v>
      </c>
      <c r="D10" s="1">
        <v>9.99</v>
      </c>
      <c r="E10" s="1">
        <v>12000</v>
      </c>
      <c r="F10" t="s">
        <v>233</v>
      </c>
      <c r="G10" t="s">
        <v>249</v>
      </c>
      <c r="H10">
        <v>135</v>
      </c>
      <c r="I10">
        <v>45000</v>
      </c>
      <c r="L10">
        <v>7</v>
      </c>
      <c r="M10">
        <v>4</v>
      </c>
      <c r="N10" t="s">
        <v>240</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250</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119</v>
      </c>
      <c r="C1" s="6" t="s">
        <v>120</v>
      </c>
      <c r="D1" s="6" t="s">
        <v>121</v>
      </c>
      <c r="E1" s="6" t="s">
        <v>122</v>
      </c>
      <c r="F1" s="6" t="s">
        <v>150</v>
      </c>
      <c r="G1" s="6" t="s">
        <v>151</v>
      </c>
      <c r="H1" s="3" t="s">
        <v>65</v>
      </c>
      <c r="I1" s="3" t="s">
        <v>66</v>
      </c>
      <c r="J1" s="8" t="s">
        <v>108</v>
      </c>
      <c r="K1" s="8" t="s">
        <v>107</v>
      </c>
      <c r="M1" t="s">
        <v>140</v>
      </c>
      <c r="O1" t="s">
        <v>100</v>
      </c>
      <c r="P1" t="s">
        <v>136</v>
      </c>
      <c r="Q1" t="s">
        <v>101</v>
      </c>
      <c r="R1" t="s">
        <v>102</v>
      </c>
      <c r="S1" t="s">
        <v>123</v>
      </c>
      <c r="T1" t="s">
        <v>137</v>
      </c>
      <c r="U1" t="s">
        <v>138</v>
      </c>
      <c r="V1" t="s">
        <v>139</v>
      </c>
      <c r="X1" t="s">
        <v>124</v>
      </c>
      <c r="Y1" t="s">
        <v>129</v>
      </c>
      <c r="Z1" t="s">
        <v>125</v>
      </c>
      <c r="AA1" t="s">
        <v>126</v>
      </c>
      <c r="AB1" t="s">
        <v>127</v>
      </c>
      <c r="AC1" t="s">
        <v>128</v>
      </c>
    </row>
    <row r="2" spans="1:29">
      <c r="A2">
        <v>1</v>
      </c>
      <c r="B2">
        <f ca="1">RAND()</f>
        <v>0.16790013550702443</v>
      </c>
      <c r="C2">
        <f t="shared" ref="C2:C32" ca="1" si="0">RAND()</f>
        <v>0.64250384874143529</v>
      </c>
      <c r="D2" t="str">
        <f ca="1">VLOOKUP($B2
+IF(D1="DI",1,
IF(D1="EN",2,
IF(D1="GO",3,0))),$AB:$AC,MATCH($AC$1,$AB$1:$AC$1,0),1)</f>
        <v>GO</v>
      </c>
      <c r="E2">
        <f ca="1">ROUNDDOWN(VLOOKUP(D2,$O:$V,MATCH($T$1,$O$1:$V$1,0),0)+C2*(VLOOKUP(D2,$O:$V,MATCH($U$1,$O$1:$V$1,0),0)-VLOOKUP(D2,$O:$V,MATCH($T$1,$O$1:$V$1,0),0)+10^ABS(VLOOKUP(D2,$O:$V,MATCH($V$1,$O$1:$V$1,0),0))),VLOOKUP(D2,$O:$V,MATCH($V$1,$O$1:$V$1,0),0))</f>
        <v>2400</v>
      </c>
      <c r="F2" t="s">
        <v>132</v>
      </c>
      <c r="G2">
        <v>7</v>
      </c>
      <c r="H2" t="s">
        <v>132</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13</v>
      </c>
      <c r="Q2">
        <f>COUNTIF(H:H,O2)</f>
        <v>13</v>
      </c>
      <c r="R2">
        <f>SUMIF(H:H,O2,I:I)</f>
        <v>92</v>
      </c>
      <c r="S2">
        <f>R2/Q2</f>
        <v>7.0769230769230766</v>
      </c>
      <c r="T2">
        <v>6</v>
      </c>
      <c r="U2">
        <v>9</v>
      </c>
      <c r="V2">
        <v>0</v>
      </c>
      <c r="X2">
        <v>1</v>
      </c>
      <c r="Y2">
        <v>0</v>
      </c>
      <c r="Z2">
        <v>14</v>
      </c>
      <c r="AA2">
        <f>Z2/SUMIF(Y:Y,Y2,Z:Z)</f>
        <v>0.46666666666666667</v>
      </c>
      <c r="AB2">
        <v>0</v>
      </c>
      <c r="AC2" t="s">
        <v>131</v>
      </c>
    </row>
    <row r="3" spans="1:29">
      <c r="A3">
        <v>2</v>
      </c>
      <c r="B3">
        <f t="shared" ref="B3:B32" ca="1" si="1">RAND()</f>
        <v>0.73127122001824696</v>
      </c>
      <c r="C3">
        <f t="shared" ca="1" si="0"/>
        <v>0.14580275970071666</v>
      </c>
      <c r="D3" t="str">
        <f t="shared" ref="D3:D32" ca="1" si="2">VLOOKUP($B3
+IF(D2="DI",1,
IF(D2="EN",2,
IF(D2="GO",3,0))),$AB:$AC,MATCH($AC$1,$AB$1:$AC$1,0),1)</f>
        <v>EN</v>
      </c>
      <c r="E3">
        <f t="shared" ref="E3:E32" ca="1" si="3">ROUNDDOWN(VLOOKUP(D3,$O:$V,MATCH($T$1,$O$1:$V$1,0),0)+C3*(VLOOKUP(D3,$O:$V,MATCH($U$1,$O$1:$V$1,0),0)-VLOOKUP(D3,$O:$V,MATCH($T$1,$O$1:$V$1,0),0)+10^ABS(VLOOKUP(D3,$O:$V,MATCH($V$1,$O$1:$V$1,0),0))),VLOOKUP(D3,$O:$V,MATCH($V$1,$O$1:$V$1,0),0))</f>
        <v>6</v>
      </c>
      <c r="F3" t="s">
        <v>130</v>
      </c>
      <c r="G3">
        <v>800</v>
      </c>
      <c r="H3" t="s">
        <v>130</v>
      </c>
      <c r="I3">
        <v>1200</v>
      </c>
      <c r="J3" t="str">
        <f>J2&amp;","&amp;K3</f>
        <v>{"dy":1,"cd":"EN","cn":8},{"dy":2,"cd":"GO","cn":1200}</v>
      </c>
      <c r="K3" t="str">
        <f t="shared" ref="K3:K32" si="4">"{"""&amp;A$1&amp;""":"&amp;A3
&amp;","""&amp;H$1&amp;""":"""&amp;H3&amp;""""
&amp;","""&amp;I$1&amp;""":"&amp;I3&amp;"}"</f>
        <v>{"dy":2,"cd":"GO","cn":1200}</v>
      </c>
      <c r="O3" t="s">
        <v>69</v>
      </c>
      <c r="P3">
        <f t="shared" ref="P3:P4" ca="1" si="5">COUNTIF(D:D,O3)</f>
        <v>15</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133</v>
      </c>
    </row>
    <row r="4" spans="1:29">
      <c r="A4">
        <v>3</v>
      </c>
      <c r="B4">
        <f t="shared" ca="1" si="1"/>
        <v>0.5094250605421865</v>
      </c>
      <c r="C4">
        <f t="shared" ca="1" si="0"/>
        <v>0.59963479412408749</v>
      </c>
      <c r="D4" t="str">
        <f t="shared" ca="1" si="2"/>
        <v>GO</v>
      </c>
      <c r="E4">
        <f t="shared" ca="1" si="3"/>
        <v>2300</v>
      </c>
      <c r="F4" t="s">
        <v>132</v>
      </c>
      <c r="G4">
        <v>12</v>
      </c>
      <c r="H4" t="s">
        <v>132</v>
      </c>
      <c r="I4">
        <v>7</v>
      </c>
      <c r="J4" t="str">
        <f t="shared" ref="J4:J32" si="9">J3&amp;","&amp;K4</f>
        <v>{"dy":1,"cd":"EN","cn":8},{"dy":2,"cd":"GO","cn":1200},{"dy":3,"cd":"EN","cn":7}</v>
      </c>
      <c r="K4" t="str">
        <f t="shared" si="4"/>
        <v>{"dy":3,"cd":"EN","cn":7}</v>
      </c>
      <c r="O4" t="s">
        <v>99</v>
      </c>
      <c r="P4">
        <f t="shared" ca="1" si="5"/>
        <v>3</v>
      </c>
      <c r="Q4">
        <f t="shared" si="6"/>
        <v>5</v>
      </c>
      <c r="R4">
        <f t="shared" si="7"/>
        <v>22</v>
      </c>
      <c r="S4">
        <f>R4/Q4</f>
        <v>4.4000000000000004</v>
      </c>
      <c r="T4">
        <v>3</v>
      </c>
      <c r="U4">
        <v>6</v>
      </c>
      <c r="V4">
        <v>0</v>
      </c>
      <c r="X4">
        <v>3</v>
      </c>
      <c r="Y4">
        <v>0</v>
      </c>
      <c r="Z4">
        <v>2</v>
      </c>
      <c r="AA4">
        <f t="shared" si="8"/>
        <v>6.6666666666666666E-2</v>
      </c>
      <c r="AB4">
        <f>AB3+AA3</f>
        <v>0.93333333333333335</v>
      </c>
      <c r="AC4" t="s">
        <v>135</v>
      </c>
    </row>
    <row r="5" spans="1:29">
      <c r="A5">
        <v>4</v>
      </c>
      <c r="B5">
        <f t="shared" ca="1" si="1"/>
        <v>0.26651081776534369</v>
      </c>
      <c r="C5">
        <f t="shared" ca="1" si="0"/>
        <v>0.95254260785587186</v>
      </c>
      <c r="D5" t="str">
        <f t="shared" ca="1" si="2"/>
        <v>EN</v>
      </c>
      <c r="E5">
        <f t="shared" ca="1" si="3"/>
        <v>9</v>
      </c>
      <c r="F5" t="s">
        <v>130</v>
      </c>
      <c r="G5">
        <v>1000</v>
      </c>
      <c r="H5" t="s">
        <v>130</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0.50453874521876463</v>
      </c>
      <c r="C6">
        <f t="shared" ca="1" si="0"/>
        <v>0.91419851140505237</v>
      </c>
      <c r="D6" t="str">
        <f t="shared" ca="1" si="2"/>
        <v>GO</v>
      </c>
      <c r="E6">
        <f t="shared" ca="1" si="3"/>
        <v>3300</v>
      </c>
      <c r="F6" t="s">
        <v>132</v>
      </c>
      <c r="G6">
        <v>5</v>
      </c>
      <c r="H6" t="s">
        <v>132</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8.6769126019079823E-2</v>
      </c>
      <c r="C7">
        <f t="shared" ca="1" si="0"/>
        <v>7.2068234423110611E-2</v>
      </c>
      <c r="D7" t="str">
        <f t="shared" ca="1" si="2"/>
        <v>EN</v>
      </c>
      <c r="E7">
        <f t="shared" ca="1" si="3"/>
        <v>6</v>
      </c>
      <c r="F7" t="s">
        <v>130</v>
      </c>
      <c r="G7">
        <v>900</v>
      </c>
      <c r="H7" t="s">
        <v>130</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8.2280263474708848E-3</v>
      </c>
      <c r="C8">
        <f t="shared" ca="1" si="0"/>
        <v>0.77136478257603158</v>
      </c>
      <c r="D8" t="str">
        <f t="shared" ca="1" si="2"/>
        <v>GO</v>
      </c>
      <c r="E8">
        <f t="shared" ca="1" si="3"/>
        <v>2800</v>
      </c>
      <c r="F8" t="s">
        <v>132</v>
      </c>
      <c r="G8">
        <v>6</v>
      </c>
      <c r="H8" t="s">
        <v>132</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0.41360696910119887</v>
      </c>
      <c r="C9">
        <f t="shared" ca="1" si="0"/>
        <v>0.18314881628763025</v>
      </c>
      <c r="D9" t="str">
        <f t="shared" ca="1" si="2"/>
        <v>EN</v>
      </c>
      <c r="E9">
        <f t="shared" ca="1" si="3"/>
        <v>6</v>
      </c>
      <c r="F9" t="s">
        <v>134</v>
      </c>
      <c r="G9">
        <v>3</v>
      </c>
      <c r="H9" t="s">
        <v>130</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0.32321399085003677</v>
      </c>
      <c r="C10">
        <f t="shared" ca="1" si="0"/>
        <v>0.20832857201792521</v>
      </c>
      <c r="D10" t="str">
        <f t="shared" ca="1" si="2"/>
        <v>GO</v>
      </c>
      <c r="E10">
        <f t="shared" ca="1" si="3"/>
        <v>1100</v>
      </c>
      <c r="F10" t="s">
        <v>130</v>
      </c>
      <c r="G10">
        <v>700</v>
      </c>
      <c r="H10" t="s">
        <v>134</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0.15074487467386044</v>
      </c>
      <c r="C11">
        <f t="shared" ca="1" si="0"/>
        <v>0.46852939695345841</v>
      </c>
      <c r="D11" t="str">
        <f t="shared" ca="1" si="2"/>
        <v>EN</v>
      </c>
      <c r="E11">
        <f t="shared" ca="1" si="3"/>
        <v>7</v>
      </c>
      <c r="F11" t="s">
        <v>132</v>
      </c>
      <c r="G11">
        <v>10</v>
      </c>
      <c r="H11" t="s">
        <v>132</v>
      </c>
      <c r="I11">
        <v>6</v>
      </c>
      <c r="J11" t="str">
        <f t="shared" si="9"/>
        <v>{"dy":1,"cd":"EN","cn":8},{"dy":2,"cd":"GO","cn":1200},{"dy":3,"cd":"EN","cn":7},{"dy":4,"cd":"GO","cn":2600},{"dy":5,"cd":"EN","cn":6},{"dy":6,"cd":"GO","cn":1500},{"dy":7,"cd":"EN","cn":6},{"dy":8,"cd":"GO","cn":2300},{"dy":9,"cd":"DI","cn":4},{"dy":10,"cd":"EN","cn":6}</v>
      </c>
      <c r="K11" t="str">
        <f t="shared" si="4"/>
        <v>{"dy":10,"cd":"EN","cn":6}</v>
      </c>
    </row>
    <row r="12" spans="1:29">
      <c r="A12">
        <v>11</v>
      </c>
      <c r="B12">
        <f t="shared" ca="1" si="1"/>
        <v>0.20589078864046573</v>
      </c>
      <c r="C12">
        <f t="shared" ca="1" si="0"/>
        <v>0.10579912318333284</v>
      </c>
      <c r="D12" t="str">
        <f t="shared" ca="1" si="2"/>
        <v>GO</v>
      </c>
      <c r="E12">
        <f t="shared" ca="1" si="3"/>
        <v>800</v>
      </c>
      <c r="F12" t="s">
        <v>130</v>
      </c>
      <c r="G12">
        <v>1300</v>
      </c>
      <c r="H12" t="s">
        <v>130</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0.92073574570028882</v>
      </c>
      <c r="C13">
        <f t="shared" ca="1" si="0"/>
        <v>0.70099433833774627</v>
      </c>
      <c r="D13" t="str">
        <f t="shared" ca="1" si="2"/>
        <v>DI</v>
      </c>
      <c r="E13">
        <f t="shared" ca="1" si="3"/>
        <v>5</v>
      </c>
      <c r="F13" t="s">
        <v>132</v>
      </c>
      <c r="G13">
        <v>6</v>
      </c>
      <c r="H13" t="s">
        <v>132</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0.17214943547885575</v>
      </c>
      <c r="C14">
        <f t="shared" ca="1" si="0"/>
        <v>0.50830175362552588</v>
      </c>
      <c r="D14" t="str">
        <f t="shared" ca="1" si="2"/>
        <v>GO</v>
      </c>
      <c r="E14">
        <f t="shared" ca="1" si="3"/>
        <v>2000</v>
      </c>
      <c r="F14" t="s">
        <v>130</v>
      </c>
      <c r="G14">
        <v>1200</v>
      </c>
      <c r="H14" t="s">
        <v>130</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0.54193670973048946</v>
      </c>
      <c r="C15">
        <f t="shared" ca="1" si="0"/>
        <v>0.48460384303970705</v>
      </c>
      <c r="D15" t="str">
        <f t="shared" ca="1" si="2"/>
        <v>EN</v>
      </c>
      <c r="E15">
        <f t="shared" ca="1" si="3"/>
        <v>7</v>
      </c>
      <c r="F15" t="s">
        <v>132</v>
      </c>
      <c r="G15">
        <v>10</v>
      </c>
      <c r="H15" t="s">
        <v>134</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0.11964547709730811</v>
      </c>
      <c r="C16">
        <f t="shared" ca="1" si="0"/>
        <v>0.39816923398367643</v>
      </c>
      <c r="D16" t="str">
        <f t="shared" ca="1" si="2"/>
        <v>GO</v>
      </c>
      <c r="E16">
        <f t="shared" ca="1" si="3"/>
        <v>1700</v>
      </c>
      <c r="F16" t="s">
        <v>130</v>
      </c>
      <c r="G16">
        <v>1000</v>
      </c>
      <c r="H16" t="s">
        <v>130</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7.4527100630320531E-3</v>
      </c>
      <c r="C17">
        <f t="shared" ca="1" si="0"/>
        <v>0.61900611881059298</v>
      </c>
      <c r="D17" t="str">
        <f t="shared" ca="1" si="2"/>
        <v>EN</v>
      </c>
      <c r="E17">
        <f t="shared" ca="1" si="3"/>
        <v>8</v>
      </c>
      <c r="F17" t="s">
        <v>132</v>
      </c>
      <c r="G17">
        <v>8</v>
      </c>
      <c r="H17" t="s">
        <v>132</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4.9558534494053341E-2</v>
      </c>
      <c r="C18">
        <f t="shared" ca="1" si="0"/>
        <v>8.1569318007801317E-2</v>
      </c>
      <c r="D18" t="str">
        <f t="shared" ca="1" si="2"/>
        <v>GO</v>
      </c>
      <c r="E18">
        <f t="shared" ca="1" si="3"/>
        <v>700</v>
      </c>
      <c r="F18" t="s">
        <v>130</v>
      </c>
      <c r="G18">
        <v>800</v>
      </c>
      <c r="H18" t="s">
        <v>134</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0.41680464114935367</v>
      </c>
      <c r="C19">
        <f t="shared" ca="1" si="0"/>
        <v>0.15121765350059357</v>
      </c>
      <c r="D19" t="str">
        <f t="shared" ca="1" si="2"/>
        <v>EN</v>
      </c>
      <c r="E19">
        <f t="shared" ca="1" si="3"/>
        <v>6</v>
      </c>
      <c r="F19" t="s">
        <v>132</v>
      </c>
      <c r="G19">
        <v>6</v>
      </c>
      <c r="H19" t="s">
        <v>130</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0.70966668916286935</v>
      </c>
      <c r="C20">
        <f t="shared" ca="1" si="0"/>
        <v>0.26213793076387082</v>
      </c>
      <c r="D20" t="str">
        <f t="shared" ca="1" si="2"/>
        <v>GO</v>
      </c>
      <c r="E20">
        <f t="shared" ca="1" si="3"/>
        <v>1300</v>
      </c>
      <c r="F20" t="s">
        <v>130</v>
      </c>
      <c r="G20">
        <v>900</v>
      </c>
      <c r="H20" t="s">
        <v>132</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0.38111546551729747</v>
      </c>
      <c r="C21">
        <f t="shared" ca="1" si="0"/>
        <v>0.71902038719304262</v>
      </c>
      <c r="D21" t="str">
        <f t="shared" ca="1" si="2"/>
        <v>EN</v>
      </c>
      <c r="E21">
        <f t="shared" ca="1" si="3"/>
        <v>8</v>
      </c>
      <c r="F21" t="s">
        <v>132</v>
      </c>
      <c r="G21">
        <v>7</v>
      </c>
      <c r="H21" t="s">
        <v>130</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0.49636525061955838</v>
      </c>
      <c r="C22">
        <f t="shared" ca="1" si="0"/>
        <v>0.78310700675765088</v>
      </c>
      <c r="D22" t="str">
        <f t="shared" ca="1" si="2"/>
        <v>GO</v>
      </c>
      <c r="E22">
        <f t="shared" ca="1" si="3"/>
        <v>2900</v>
      </c>
      <c r="F22" t="s">
        <v>134</v>
      </c>
      <c r="G22">
        <v>4</v>
      </c>
      <c r="H22" t="s">
        <v>132</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0.62020965981146725</v>
      </c>
      <c r="C23">
        <f t="shared" ca="1" si="0"/>
        <v>0.51936344331146367</v>
      </c>
      <c r="D23" t="str">
        <f t="shared" ca="1" si="2"/>
        <v>EN</v>
      </c>
      <c r="E23">
        <f t="shared" ca="1" si="3"/>
        <v>8</v>
      </c>
      <c r="F23" t="s">
        <v>132</v>
      </c>
      <c r="G23">
        <v>10</v>
      </c>
      <c r="H23" t="s">
        <v>130</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0.79854919762614862</v>
      </c>
      <c r="C24">
        <f t="shared" ca="1" si="0"/>
        <v>0.6957883444447841</v>
      </c>
      <c r="D24" t="str">
        <f t="shared" ca="1" si="2"/>
        <v>GO</v>
      </c>
      <c r="E24">
        <f t="shared" ca="1" si="3"/>
        <v>2600</v>
      </c>
      <c r="F24" t="s">
        <v>130</v>
      </c>
      <c r="G24">
        <v>800</v>
      </c>
      <c r="H24" t="s">
        <v>132</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0.93185040664926366</v>
      </c>
      <c r="C25">
        <f t="shared" ca="1" si="0"/>
        <v>0.11806204797458786</v>
      </c>
      <c r="D25" t="str">
        <f t="shared" ca="1" si="2"/>
        <v>DI</v>
      </c>
      <c r="E25">
        <f t="shared" ca="1" si="3"/>
        <v>3</v>
      </c>
      <c r="F25" t="s">
        <v>132</v>
      </c>
      <c r="G25">
        <v>6</v>
      </c>
      <c r="H25" t="s">
        <v>134</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0.84290954770334403</v>
      </c>
      <c r="C26">
        <f t="shared" ca="1" si="0"/>
        <v>0.80131065588621131</v>
      </c>
      <c r="D26" t="str">
        <f t="shared" ca="1" si="2"/>
        <v>EN</v>
      </c>
      <c r="E26">
        <f t="shared" ca="1" si="3"/>
        <v>9</v>
      </c>
      <c r="F26" t="s">
        <v>130</v>
      </c>
      <c r="G26">
        <v>700</v>
      </c>
      <c r="H26" t="s">
        <v>130</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0.70174146138042637</v>
      </c>
      <c r="C27">
        <f t="shared" ca="1" si="0"/>
        <v>0.48540225653823543</v>
      </c>
      <c r="D27" t="str">
        <f t="shared" ca="1" si="2"/>
        <v>GO</v>
      </c>
      <c r="E27">
        <f t="shared" ca="1" si="3"/>
        <v>2000</v>
      </c>
      <c r="F27" t="s">
        <v>132</v>
      </c>
      <c r="G27">
        <v>9</v>
      </c>
      <c r="H27" t="s">
        <v>132</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8.183719654109789E-2</v>
      </c>
      <c r="C28">
        <f t="shared" ca="1" si="0"/>
        <v>0.49878132200093062</v>
      </c>
      <c r="D28" t="str">
        <f t="shared" ca="1" si="2"/>
        <v>EN</v>
      </c>
      <c r="E28">
        <f t="shared" ca="1" si="3"/>
        <v>7</v>
      </c>
      <c r="F28" t="s">
        <v>130</v>
      </c>
      <c r="G28">
        <v>900</v>
      </c>
      <c r="H28" t="s">
        <v>134</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0.62580050327586256</v>
      </c>
      <c r="C29">
        <f t="shared" ca="1" si="0"/>
        <v>0.72440092660301014</v>
      </c>
      <c r="D29" t="str">
        <f t="shared" ca="1" si="2"/>
        <v>GO</v>
      </c>
      <c r="E29">
        <f t="shared" ca="1" si="3"/>
        <v>2700</v>
      </c>
      <c r="F29" t="s">
        <v>132</v>
      </c>
      <c r="G29">
        <v>5</v>
      </c>
      <c r="H29" t="s">
        <v>130</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0.99956004928927822</v>
      </c>
      <c r="C30">
        <f t="shared" ca="1" si="0"/>
        <v>0.5979583086105531</v>
      </c>
      <c r="D30" t="str">
        <f t="shared" ca="1" si="2"/>
        <v>DI</v>
      </c>
      <c r="E30">
        <f t="shared" ca="1" si="3"/>
        <v>5</v>
      </c>
      <c r="F30" t="s">
        <v>130</v>
      </c>
      <c r="G30">
        <v>1000</v>
      </c>
      <c r="H30" t="s">
        <v>132</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0.31703211585703273</v>
      </c>
      <c r="C31">
        <f t="shared" ca="1" si="0"/>
        <v>0.98879082056559675</v>
      </c>
      <c r="D31" t="str">
        <f t="shared" ca="1" si="2"/>
        <v>GO</v>
      </c>
      <c r="E31">
        <f t="shared" ca="1" si="3"/>
        <v>3500</v>
      </c>
      <c r="F31" t="s">
        <v>132</v>
      </c>
      <c r="G31">
        <v>6</v>
      </c>
      <c r="H31" t="s">
        <v>130</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0.58851573655612477</v>
      </c>
      <c r="C32">
        <f t="shared" ca="1" si="0"/>
        <v>0.45349631204942764</v>
      </c>
      <c r="D32" t="str">
        <f t="shared" ca="1" si="2"/>
        <v>EN</v>
      </c>
      <c r="E32">
        <f t="shared" ca="1" si="3"/>
        <v>7</v>
      </c>
      <c r="F32" t="s">
        <v>130</v>
      </c>
      <c r="G32">
        <v>800</v>
      </c>
      <c r="H32" t="s">
        <v>132</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BA2" activePane="bottomRight" state="frozen"/>
      <selection pane="topRight" activeCell="C1" sqref="C1"/>
      <selection pane="bottomLeft" activeCell="A2" sqref="A2"/>
      <selection pane="bottomRight" activeCell="BP1" sqref="BP1"/>
    </sheetView>
    <sheetView workbookViewId="1">
      <pane xSplit="2" ySplit="1" topLeftCell="C212" activePane="bottomRight" state="frozen"/>
      <selection pane="topRight" activeCell="C1" sqref="C1"/>
      <selection pane="bottomLeft" activeCell="A2" sqref="A2"/>
      <selection pane="bottomRight" activeCell="J256" sqref="J256"/>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64</v>
      </c>
      <c r="B1" s="3" t="s">
        <v>67</v>
      </c>
      <c r="C1" s="6" t="s">
        <v>110</v>
      </c>
      <c r="D1" s="6" t="s">
        <v>141</v>
      </c>
      <c r="E1" s="6" t="s">
        <v>153</v>
      </c>
      <c r="F1" s="6" t="s">
        <v>158</v>
      </c>
      <c r="G1" s="6" t="s">
        <v>165</v>
      </c>
      <c r="H1" s="6" t="s">
        <v>181</v>
      </c>
      <c r="I1" s="6" t="s">
        <v>182</v>
      </c>
      <c r="J1" s="6" t="s">
        <v>163</v>
      </c>
      <c r="K1" s="6" t="s">
        <v>164</v>
      </c>
      <c r="L1" s="6" t="s">
        <v>162</v>
      </c>
      <c r="M1" s="6" t="s">
        <v>152</v>
      </c>
      <c r="N1" s="6" t="s">
        <v>157</v>
      </c>
      <c r="O1" s="6" t="s">
        <v>159</v>
      </c>
      <c r="P1" s="6" t="s">
        <v>160</v>
      </c>
      <c r="Q1" s="6" t="s">
        <v>161</v>
      </c>
      <c r="R1" s="6" t="s">
        <v>177</v>
      </c>
      <c r="S1" s="9" t="e">
        <f t="array" aca="1" ref="S1" ca="1">IF(SUM(IF(R:R="업데이트순번이상",1,0))&gt;0,"순번이상","")</f>
        <v>#VALUE!</v>
      </c>
      <c r="T1" s="6" t="s">
        <v>156</v>
      </c>
      <c r="U1" s="6" t="s">
        <v>151</v>
      </c>
      <c r="V1" s="6" t="s">
        <v>166</v>
      </c>
      <c r="W1" s="6" t="s">
        <v>167</v>
      </c>
      <c r="X1" s="6" t="s">
        <v>168</v>
      </c>
      <c r="Y1" s="6" t="s">
        <v>169</v>
      </c>
      <c r="Z1" s="3" t="s">
        <v>94</v>
      </c>
      <c r="AA1" t="s">
        <v>63</v>
      </c>
      <c r="AB1" s="3" t="str">
        <f t="array" ref="AB1">IF(SUM(IF(AG:AG="슬롯타입이상",1,0))&gt;0,"타입확인","vl")</f>
        <v>vl</v>
      </c>
      <c r="AC1" s="3" t="str">
        <f t="array" ref="AC1">IF(SUM(IF(OR(AH:AH="밸류불필요",AH:AH="숫자필요",AH:AH="캐릭터없음",AH:AH="장비없음"),1,0))&gt;0,"밸류이상","cn")</f>
        <v>cn</v>
      </c>
      <c r="AD1" s="3" t="s">
        <v>68</v>
      </c>
      <c r="AE1" s="2" t="s">
        <v>82</v>
      </c>
      <c r="AF1" s="2" t="s">
        <v>70</v>
      </c>
      <c r="AG1" t="s">
        <v>97</v>
      </c>
      <c r="AH1" t="s">
        <v>106</v>
      </c>
      <c r="AI1" t="s">
        <v>105</v>
      </c>
      <c r="AJ1" s="8" t="s">
        <v>108</v>
      </c>
      <c r="AK1" s="8" t="s">
        <v>107</v>
      </c>
      <c r="AM1" t="s">
        <v>95</v>
      </c>
      <c r="AN1" t="s">
        <v>96</v>
      </c>
      <c r="AO1" t="s">
        <v>111</v>
      </c>
      <c r="AP1" t="s">
        <v>112</v>
      </c>
      <c r="AQ1" t="s">
        <v>144</v>
      </c>
      <c r="AR1" t="s">
        <v>145</v>
      </c>
      <c r="AS1" t="s">
        <v>176</v>
      </c>
      <c r="AT1" t="s">
        <v>155</v>
      </c>
      <c r="AU1" t="s">
        <v>174</v>
      </c>
      <c r="AV1" t="s">
        <v>175</v>
      </c>
      <c r="AW1" s="6" t="s">
        <v>178</v>
      </c>
      <c r="AX1" t="s">
        <v>173</v>
      </c>
      <c r="AY1" t="s">
        <v>179</v>
      </c>
      <c r="AZ1" t="s">
        <v>180</v>
      </c>
      <c r="BB1" t="s">
        <v>109</v>
      </c>
      <c r="BD1" t="s">
        <v>142</v>
      </c>
      <c r="BE1" t="s">
        <v>125</v>
      </c>
      <c r="BF1" t="s">
        <v>126</v>
      </c>
      <c r="BG1" t="s">
        <v>127</v>
      </c>
      <c r="BH1" t="s">
        <v>128</v>
      </c>
      <c r="BJ1" t="s">
        <v>125</v>
      </c>
      <c r="BK1">
        <v>0</v>
      </c>
      <c r="BL1" t="str">
        <f ca="1">IF(COUNTA(BM:BM)&lt;&gt;COUNTA([1]EquipTable!$A:$A),"수량이상","누적")</f>
        <v>누적</v>
      </c>
      <c r="BM1" t="s">
        <v>149</v>
      </c>
      <c r="BO1" t="s">
        <v>125</v>
      </c>
      <c r="BP1">
        <v>0</v>
      </c>
      <c r="BQ1" t="str">
        <f ca="1">IF(COUNTA(BR:BR)&lt;&gt;COUNTA([2]ActorTable!$A:$A),"수량이상","누적")</f>
        <v>누적</v>
      </c>
      <c r="BR1" t="s">
        <v>171</v>
      </c>
      <c r="BS1" t="s">
        <v>154</v>
      </c>
      <c r="BU1" t="s">
        <v>170</v>
      </c>
    </row>
    <row r="2" spans="1:73">
      <c r="A2">
        <v>1</v>
      </c>
      <c r="B2">
        <v>0</v>
      </c>
      <c r="C2">
        <f t="shared" ref="C2:C65" si="0">IF(B2&lt;=6,0,
IF(B2=7,1,2))</f>
        <v>0</v>
      </c>
      <c r="D2">
        <f ca="1">RAND()</f>
        <v>0.76194482391513441</v>
      </c>
      <c r="E2">
        <f ca="1">RAND()</f>
        <v>0.6934764217427799</v>
      </c>
      <c r="F2">
        <f t="shared" ref="F2:I65" ca="1" si="1">RAND()</f>
        <v>0.94169934991154591</v>
      </c>
      <c r="G2">
        <f t="shared" ca="1" si="1"/>
        <v>0.72414540480641665</v>
      </c>
      <c r="H2">
        <f t="shared" ca="1" si="1"/>
        <v>0.13936424565963079</v>
      </c>
      <c r="I2">
        <f t="shared" ca="1" si="1"/>
        <v>0.28327531923720772</v>
      </c>
      <c r="L2" t="str">
        <f t="shared" ref="L2:L65" ca="1" si="2">IF(LEN(J2)&lt;&gt;0,J2,VLOOKUP(D2+$B2,$BG:$BH,MATCH($BH$1,$BG$1:$BH$1,0),1))</f>
        <v>지정 장비</v>
      </c>
      <c r="M2" t="e">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#VALUE!</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t="e">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#VALUE!</v>
      </c>
      <c r="R2" t="e">
        <f ca="1">IF(OR(ISNUMBER(M2),M2="삭제"),"",
IF(LEFT(M2,5)="Equip",
  IF($BK$1&lt;VLOOKUP(M2,[1]EquipTable!$1:$1048576,MATCH("업데이트순번",[1]EquipTable!$1:$1,0),0),"업데이트순번이상",""),
IF(LEFT(M2,5)="Actor",
  IF($BP$1&lt;VLOOKUP(M2,[2]ActorTable!$1:$1048576,MATCH("업데이트순번",[2]ActorTable!$1:$1,0),0),"업데이트순번이상",""),
"그외없음")))</f>
        <v>#VALUE!</v>
      </c>
      <c r="S2" t="e">
        <f ca="1">IF(OR(ISNUMBER(M2),M2="삭제"),0,
IF(LEFT(M2,5)="Equip",IF(MID(M2,7,1)="4",1,0),
IF(LEFT(M2,5)="Actor",IF(MID(M2,7,1)="2",1,0),
"그외없음")))</f>
        <v>#VALUE!</v>
      </c>
      <c r="T2" t="s">
        <v>83</v>
      </c>
      <c r="U2" t="s">
        <v>194</v>
      </c>
      <c r="V2">
        <v>1</v>
      </c>
      <c r="W2" t="s">
        <v>130</v>
      </c>
      <c r="Y2">
        <v>1900</v>
      </c>
      <c r="Z2" t="str">
        <f t="shared" ref="Z2:Z65" ca="1" si="4">IF(ISBLANK(AA2),"",
VLOOKUP(AA2,OFFSET(INDIRECT("$A:$B"),0,MATCH(AA$1&amp;"_Verify",INDIRECT("$1:$1"),0)-1),2,0)
)</f>
        <v>fe</v>
      </c>
      <c r="AA2" t="s">
        <v>83</v>
      </c>
      <c r="AB2" t="s">
        <v>194</v>
      </c>
      <c r="AC2">
        <v>1</v>
      </c>
      <c r="AD2" t="s">
        <v>130</v>
      </c>
      <c r="AF2">
        <v>1900</v>
      </c>
      <c r="AG2" t="str">
        <f t="shared" ref="AG2:AG65" si="5">IF(ISBLANK($AA2),"",
IF(AND($B2&gt;=VLOOKUP($AA2,$AM:$AP,3,0),$B2&lt;=VLOOKUP($AA2,$AM:$AP,4,0)),"","슬롯타입이상"))</f>
        <v/>
      </c>
      <c r="AH2" t="str">
        <f>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83</v>
      </c>
      <c r="AN2" t="s">
        <v>71</v>
      </c>
      <c r="AO2">
        <v>0</v>
      </c>
      <c r="AP2">
        <v>4</v>
      </c>
      <c r="AQ2">
        <f t="shared" ref="AQ2:AQ12" ca="1" si="7">COUNTIF(L:L,AM2)</f>
        <v>59</v>
      </c>
      <c r="AR2">
        <f t="shared" ref="AR2:AR12" si="8">COUNTIF(AA:AA,AM2)</f>
        <v>60</v>
      </c>
      <c r="AS2">
        <f t="shared" ref="AS2:AS12" ca="1" si="9">COUNTIFS(L:L,AM2,S:S,1)</f>
        <v>1</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83</v>
      </c>
      <c r="BJ2" t="e">
        <f ca="1">IF(VLOOKUP($BM2,[1]EquipTable!$1:$1048576,MATCH("업데이트순번",[1]EquipTable!$1:$1,0),0)&lt;=$BK$1,1,0)
*IF(MID(BM2,7,1)="4",0.1,1)</f>
        <v>#VALUE!</v>
      </c>
      <c r="BK2" t="e">
        <f ca="1">BJ2/SUM(BJ:BJ)</f>
        <v>#VALUE!</v>
      </c>
      <c r="BL2">
        <v>0</v>
      </c>
      <c r="BM2" t="e">
        <f ca="1">OFFSET([1]EquipTable!$A$1,ROW()-1,0)</f>
        <v>#VALUE!</v>
      </c>
      <c r="BO2" t="e">
        <f ca="1">IF(VLOOKUP($BR2,[2]ActorTable!$1:$1048576,MATCH("업데이트순번",[2]ActorTable!$1:$1,0),0)&lt;=$BP$1,1,0)
*IF(MID(BR2,7,1)="2",0.1,1)</f>
        <v>#VALUE!</v>
      </c>
      <c r="BP2" t="e">
        <f ca="1">BO2/SUM(BO:BO)</f>
        <v>#VALUE!</v>
      </c>
      <c r="BQ2">
        <v>0</v>
      </c>
      <c r="BR2" t="e">
        <f ca="1">OFFSET([2]ActorTable!$A$1,ROW()-1,0)</f>
        <v>#VALUE!</v>
      </c>
      <c r="BS2" t="e">
        <f ca="1">VLOOKUP($BR2,[2]ActorTable!$1:$1048576,MATCH("이름참고",[2]ActorTable!$1:$1,0),0)</f>
        <v>#VALUE!</v>
      </c>
      <c r="BU2" t="s">
        <v>172</v>
      </c>
    </row>
    <row r="3" spans="1:73">
      <c r="A3">
        <v>1</v>
      </c>
      <c r="B3">
        <v>1</v>
      </c>
      <c r="C3">
        <f t="shared" si="0"/>
        <v>0</v>
      </c>
      <c r="D3">
        <f t="shared" ref="D3:I66" ca="1" si="11">RAND()</f>
        <v>0.50096172086678914</v>
      </c>
      <c r="E3">
        <f t="shared" ca="1" si="11"/>
        <v>0.82066169887961882</v>
      </c>
      <c r="F3">
        <f t="shared" ca="1" si="1"/>
        <v>0.80772580921785986</v>
      </c>
      <c r="G3">
        <f t="shared" ca="1" si="1"/>
        <v>0.97512887405463378</v>
      </c>
      <c r="H3">
        <f t="shared" ca="1" si="1"/>
        <v>0.27542266987800712</v>
      </c>
      <c r="I3">
        <f t="shared" ca="1" si="1"/>
        <v>0.94210251796358502</v>
      </c>
      <c r="L3" t="str">
        <f t="shared" ca="1" si="2"/>
        <v>지정 장비</v>
      </c>
      <c r="M3" t="e">
        <f t="shared" ca="1" si="3"/>
        <v>#VALUE!</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t="e">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#VALUE!</v>
      </c>
      <c r="R3" t="e">
        <f ca="1">IF(OR(ISNUMBER(M3),M3="삭제"),"",
IF(LEFT(M3,5)="Equip",
  IF($BK$1&lt;VLOOKUP(M3,[1]EquipTable!$1:$1048576,MATCH("업데이트순번",[1]EquipTable!$1:$1,0),0),"업데이트순번이상",""),
IF(LEFT(M3,5)="Actor",
  IF($BP$1&lt;VLOOKUP(M3,[2]ActorTable!$1:$1048576,MATCH("업데이트순번",[2]ActorTable!$1:$1,0),0),"업데이트순번이상",""),
"그외없음")))</f>
        <v>#VALUE!</v>
      </c>
      <c r="S3" t="e">
        <f t="shared" ref="S3:S66" ca="1" si="13">IF(OR(ISNUMBER(M3),M3="삭제"),0,
IF(LEFT(M3,5)="Equip",IF(MID(M3,7,1)="4",1,0),
IF(LEFT(M3,5)="Actor",IF(MID(M3,7,1)="2",1,0),
"그외없음")))</f>
        <v>#VALUE!</v>
      </c>
      <c r="T3" t="s">
        <v>83</v>
      </c>
      <c r="U3" t="s">
        <v>188</v>
      </c>
      <c r="V3">
        <v>1</v>
      </c>
      <c r="W3" t="s">
        <v>130</v>
      </c>
      <c r="Y3">
        <v>29700</v>
      </c>
      <c r="Z3" t="str">
        <f t="shared" ca="1" si="4"/>
        <v>fe</v>
      </c>
      <c r="AA3" t="s">
        <v>83</v>
      </c>
      <c r="AB3" t="s">
        <v>188</v>
      </c>
      <c r="AC3">
        <v>1</v>
      </c>
      <c r="AD3" t="s">
        <v>130</v>
      </c>
      <c r="AF3">
        <v>29700</v>
      </c>
      <c r="AG3" t="str">
        <f t="shared" si="5"/>
        <v/>
      </c>
      <c r="AH3" t="str">
        <f>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84</v>
      </c>
      <c r="AN3" t="s">
        <v>72</v>
      </c>
      <c r="AO3">
        <v>0</v>
      </c>
      <c r="AP3">
        <v>4</v>
      </c>
      <c r="AQ3">
        <f t="shared" ca="1" si="7"/>
        <v>2</v>
      </c>
      <c r="AR3">
        <f t="shared" si="8"/>
        <v>1</v>
      </c>
      <c r="AS3">
        <f t="shared" ca="1" si="9"/>
        <v>0</v>
      </c>
      <c r="AW3">
        <v>29</v>
      </c>
      <c r="BD3">
        <v>0</v>
      </c>
      <c r="BE3">
        <v>1</v>
      </c>
      <c r="BF3">
        <f t="shared" si="10"/>
        <v>5.8823529411764705E-2</v>
      </c>
      <c r="BG3">
        <f>BG2+BF2</f>
        <v>0.88235294117647056</v>
      </c>
      <c r="BH3" t="s">
        <v>84</v>
      </c>
      <c r="BJ3" t="e">
        <f ca="1">IF(VLOOKUP($BM3,[1]EquipTable!$1:$1048576,MATCH("업데이트순번",[1]EquipTable!$1:$1,0),0)&lt;=$BK$1,1,0)
*IF(MID(BM3,7,1)="4",0.1,1)</f>
        <v>#VALUE!</v>
      </c>
      <c r="BK3" t="e">
        <f t="shared" ref="BK3:BK66" ca="1" si="15">BJ3/SUM(BJ:BJ)</f>
        <v>#VALUE!</v>
      </c>
      <c r="BL3" t="e">
        <f t="shared" ref="BL3:BL66" ca="1" si="16">BL2+BK2</f>
        <v>#VALUE!</v>
      </c>
      <c r="BM3" t="e">
        <f ca="1">OFFSET([1]EquipTable!$A$1,ROW()-1,0)</f>
        <v>#VALUE!</v>
      </c>
      <c r="BO3" t="e">
        <f ca="1">IF(VLOOKUP($BR3,[2]ActorTable!$1:$1048576,MATCH("업데이트순번",[2]ActorTable!$1:$1,0),0)&lt;=$BP$1,1,0)
*IF(MID(BR3,7,1)="2",0.1,1)</f>
        <v>#VALUE!</v>
      </c>
      <c r="BP3" t="e">
        <f t="shared" ref="BP3:BP45" ca="1" si="17">BO3/SUM(BO:BO)</f>
        <v>#VALUE!</v>
      </c>
      <c r="BQ3" t="e">
        <f t="shared" ref="BQ3:BQ45" ca="1" si="18">BQ2+BP2</f>
        <v>#VALUE!</v>
      </c>
      <c r="BR3" t="e">
        <f ca="1">OFFSET([2]ActorTable!$A$1,ROW()-1,0)</f>
        <v>#VALUE!</v>
      </c>
      <c r="BS3" t="e">
        <f ca="1">VLOOKUP($BR3,[2]ActorTable!$1:$1048576,MATCH("이름참고",[2]ActorTable!$1:$1,0),0)</f>
        <v>#VALUE!</v>
      </c>
    </row>
    <row r="4" spans="1:73">
      <c r="A4">
        <v>1</v>
      </c>
      <c r="B4">
        <v>2</v>
      </c>
      <c r="C4">
        <f t="shared" si="0"/>
        <v>0</v>
      </c>
      <c r="D4">
        <f t="shared" ca="1" si="11"/>
        <v>0.49609292569576668</v>
      </c>
      <c r="E4">
        <f t="shared" ca="1" si="11"/>
        <v>0.14261620464803992</v>
      </c>
      <c r="F4">
        <f t="shared" ca="1" si="1"/>
        <v>0.31286744789152132</v>
      </c>
      <c r="G4">
        <f t="shared" ca="1" si="1"/>
        <v>0.74823159908769066</v>
      </c>
      <c r="H4">
        <f t="shared" ca="1" si="1"/>
        <v>0.92456427762896087</v>
      </c>
      <c r="I4">
        <f t="shared" ca="1" si="1"/>
        <v>0.80412252580548726</v>
      </c>
      <c r="L4" t="str">
        <f t="shared" ca="1" si="2"/>
        <v>안 지정 캐릭터 PP 영웅등급</v>
      </c>
      <c r="M4">
        <f t="shared" ca="1" si="3"/>
        <v>14261</v>
      </c>
      <c r="N4">
        <f t="shared" ca="1" si="12"/>
        <v>9</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900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92</v>
      </c>
      <c r="U4">
        <v>40158</v>
      </c>
      <c r="V4">
        <v>11</v>
      </c>
      <c r="W4" t="s">
        <v>130</v>
      </c>
      <c r="Y4">
        <v>1100</v>
      </c>
      <c r="Z4" t="str">
        <f t="shared" ca="1" si="4"/>
        <v>uph</v>
      </c>
      <c r="AA4" t="s">
        <v>92</v>
      </c>
      <c r="AB4">
        <v>40158</v>
      </c>
      <c r="AC4">
        <v>11</v>
      </c>
      <c r="AD4" t="s">
        <v>130</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85</v>
      </c>
      <c r="AN4" t="s">
        <v>73</v>
      </c>
      <c r="AO4">
        <v>0</v>
      </c>
      <c r="AP4">
        <v>4</v>
      </c>
      <c r="AQ4">
        <f t="shared" ca="1" si="7"/>
        <v>1</v>
      </c>
      <c r="AR4">
        <f t="shared" si="8"/>
        <v>1</v>
      </c>
      <c r="AS4">
        <f t="shared" ca="1" si="9"/>
        <v>0</v>
      </c>
      <c r="AW4">
        <v>149</v>
      </c>
      <c r="BB4" t="s">
        <v>201</v>
      </c>
      <c r="BD4">
        <v>0</v>
      </c>
      <c r="BE4">
        <v>1</v>
      </c>
      <c r="BF4">
        <f t="shared" si="10"/>
        <v>5.8823529411764705E-2</v>
      </c>
      <c r="BG4">
        <f>BG3+BF3</f>
        <v>0.94117647058823528</v>
      </c>
      <c r="BH4" t="s">
        <v>85</v>
      </c>
      <c r="BJ4" t="e">
        <f ca="1">IF(VLOOKUP($BM4,[1]EquipTable!$1:$1048576,MATCH("업데이트순번",[1]EquipTable!$1:$1,0),0)&lt;=$BK$1,1,0)
*IF(MID(BM4,7,1)="4",0.1,1)</f>
        <v>#VALUE!</v>
      </c>
      <c r="BK4" t="e">
        <f t="shared" ca="1" si="15"/>
        <v>#VALUE!</v>
      </c>
      <c r="BL4" t="e">
        <f t="shared" ca="1" si="16"/>
        <v>#VALUE!</v>
      </c>
      <c r="BM4" t="e">
        <f ca="1">OFFSET([1]EquipTable!$A$1,ROW()-1,0)</f>
        <v>#VALUE!</v>
      </c>
      <c r="BO4" t="e">
        <f ca="1">IF(VLOOKUP($BR4,[2]ActorTable!$1:$1048576,MATCH("업데이트순번",[2]ActorTable!$1:$1,0),0)&lt;=$BP$1,1,0)
*IF(MID(BR4,7,1)="2",0.1,1)</f>
        <v>#VALUE!</v>
      </c>
      <c r="BP4" t="e">
        <f t="shared" ca="1" si="17"/>
        <v>#VALUE!</v>
      </c>
      <c r="BQ4" t="e">
        <f t="shared" ca="1" si="18"/>
        <v>#VALUE!</v>
      </c>
      <c r="BR4" t="e">
        <f ca="1">OFFSET([2]ActorTable!$A$1,ROW()-1,0)</f>
        <v>#VALUE!</v>
      </c>
      <c r="BS4" t="e">
        <f ca="1">VLOOKUP($BR4,[2]ActorTable!$1:$1048576,MATCH("이름참고",[2]ActorTable!$1:$1,0),0)</f>
        <v>#VALUE!</v>
      </c>
    </row>
    <row r="5" spans="1:73">
      <c r="A5">
        <v>1</v>
      </c>
      <c r="B5">
        <v>3</v>
      </c>
      <c r="C5">
        <f t="shared" si="0"/>
        <v>0</v>
      </c>
      <c r="D5">
        <f t="shared" ca="1" si="11"/>
        <v>5.013923215952143E-2</v>
      </c>
      <c r="E5">
        <f t="shared" ca="1" si="11"/>
        <v>0.72853379578967581</v>
      </c>
      <c r="F5">
        <f t="shared" ca="1" si="1"/>
        <v>0.46162858298571985</v>
      </c>
      <c r="G5">
        <f t="shared" ca="1" si="1"/>
        <v>0.41319395020496652</v>
      </c>
      <c r="H5">
        <f t="shared" ca="1" si="1"/>
        <v>0.25631437538584345</v>
      </c>
      <c r="I5">
        <f t="shared" ca="1" si="1"/>
        <v>0.78528328847509921</v>
      </c>
      <c r="L5" t="str">
        <f t="shared" ca="1" si="2"/>
        <v>안 지정 캐릭터 PP 영웅등급</v>
      </c>
      <c r="M5">
        <f t="shared" ca="1" si="3"/>
        <v>72853</v>
      </c>
      <c r="N5">
        <f t="shared" ca="1" si="12"/>
        <v>13</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1300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92</v>
      </c>
      <c r="U5">
        <v>46958</v>
      </c>
      <c r="V5">
        <v>11</v>
      </c>
      <c r="W5" t="s">
        <v>130</v>
      </c>
      <c r="Y5">
        <v>1100</v>
      </c>
      <c r="Z5" t="str">
        <f t="shared" ca="1" si="4"/>
        <v>uph</v>
      </c>
      <c r="AA5" t="s">
        <v>92</v>
      </c>
      <c r="AB5">
        <v>46958</v>
      </c>
      <c r="AC5">
        <v>11</v>
      </c>
      <c r="AD5" t="s">
        <v>130</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86</v>
      </c>
      <c r="AN5" t="s">
        <v>74</v>
      </c>
      <c r="AO5">
        <v>5</v>
      </c>
      <c r="AP5">
        <v>8</v>
      </c>
      <c r="AQ5">
        <f t="shared" ca="1" si="7"/>
        <v>2</v>
      </c>
      <c r="AR5">
        <f t="shared" si="8"/>
        <v>2</v>
      </c>
      <c r="AS5">
        <f t="shared" ca="1" si="9"/>
        <v>0</v>
      </c>
      <c r="AW5">
        <v>1</v>
      </c>
      <c r="BB5">
        <f ca="1">LEN(BB2)</f>
        <v>13089</v>
      </c>
      <c r="BD5">
        <v>1</v>
      </c>
      <c r="BE5">
        <v>1</v>
      </c>
      <c r="BF5">
        <f t="shared" si="10"/>
        <v>1</v>
      </c>
      <c r="BG5">
        <f>BG4+BF4</f>
        <v>1</v>
      </c>
      <c r="BH5" t="s">
        <v>143</v>
      </c>
      <c r="BJ5" t="e">
        <f ca="1">IF(VLOOKUP($BM5,[1]EquipTable!$1:$1048576,MATCH("업데이트순번",[1]EquipTable!$1:$1,0),0)&lt;=$BK$1,1,0)
*IF(MID(BM5,7,1)="4",0.1,1)</f>
        <v>#VALUE!</v>
      </c>
      <c r="BK5" t="e">
        <f t="shared" ca="1" si="15"/>
        <v>#VALUE!</v>
      </c>
      <c r="BL5" t="e">
        <f t="shared" ca="1" si="16"/>
        <v>#VALUE!</v>
      </c>
      <c r="BM5" t="e">
        <f ca="1">OFFSET([1]EquipTable!$A$1,ROW()-1,0)</f>
        <v>#VALUE!</v>
      </c>
      <c r="BO5" t="e">
        <f ca="1">IF(VLOOKUP($BR5,[2]ActorTable!$1:$1048576,MATCH("업데이트순번",[2]ActorTable!$1:$1,0),0)&lt;=$BP$1,1,0)
*IF(MID(BR5,7,1)="2",0.1,1)</f>
        <v>#VALUE!</v>
      </c>
      <c r="BP5" t="e">
        <f t="shared" ca="1" si="17"/>
        <v>#VALUE!</v>
      </c>
      <c r="BQ5" t="e">
        <f t="shared" ca="1" si="18"/>
        <v>#VALUE!</v>
      </c>
      <c r="BR5" t="e">
        <f ca="1">OFFSET([2]ActorTable!$A$1,ROW()-1,0)</f>
        <v>#VALUE!</v>
      </c>
      <c r="BS5" t="e">
        <f ca="1">VLOOKUP($BR5,[2]ActorTable!$1:$1048576,MATCH("이름참고",[2]ActorTable!$1:$1,0),0)</f>
        <v>#VALUE!</v>
      </c>
    </row>
    <row r="6" spans="1:73">
      <c r="A6">
        <v>1</v>
      </c>
      <c r="B6">
        <v>4</v>
      </c>
      <c r="C6">
        <f t="shared" si="0"/>
        <v>0</v>
      </c>
      <c r="D6">
        <f t="shared" ca="1" si="11"/>
        <v>6.495280092514466E-2</v>
      </c>
      <c r="E6">
        <f t="shared" ca="1" si="11"/>
        <v>0.74386002488418157</v>
      </c>
      <c r="F6">
        <f t="shared" ca="1" si="1"/>
        <v>0.8250163316631054</v>
      </c>
      <c r="G6">
        <f t="shared" ca="1" si="1"/>
        <v>0.99466648054212725</v>
      </c>
      <c r="H6">
        <f t="shared" ca="1" si="1"/>
        <v>0.98723152585478113</v>
      </c>
      <c r="I6">
        <f t="shared" ca="1" si="1"/>
        <v>0.34680598035064936</v>
      </c>
      <c r="L6" t="str">
        <f t="shared" ca="1" si="2"/>
        <v>안 지정 캐릭터 PP 일반등급</v>
      </c>
      <c r="M6">
        <f t="shared" ca="1" si="3"/>
        <v>74386</v>
      </c>
      <c r="N6">
        <f t="shared" ca="1" si="12"/>
        <v>13</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1300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93</v>
      </c>
      <c r="U6">
        <v>20976</v>
      </c>
      <c r="V6">
        <v>10</v>
      </c>
      <c r="W6" t="s">
        <v>130</v>
      </c>
      <c r="Y6">
        <v>1000</v>
      </c>
      <c r="Z6" t="str">
        <f t="shared" ca="1" si="4"/>
        <v>upn</v>
      </c>
      <c r="AA6" t="s">
        <v>93</v>
      </c>
      <c r="AB6">
        <v>20976</v>
      </c>
      <c r="AC6">
        <v>10</v>
      </c>
      <c r="AD6" t="s">
        <v>130</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87</v>
      </c>
      <c r="AN6" t="s">
        <v>76</v>
      </c>
      <c r="AO6">
        <v>5</v>
      </c>
      <c r="AP6">
        <v>8</v>
      </c>
      <c r="AQ6">
        <f t="shared" ca="1" si="7"/>
        <v>1</v>
      </c>
      <c r="AR6">
        <f t="shared" si="8"/>
        <v>1</v>
      </c>
      <c r="AS6">
        <f t="shared" ca="1" si="9"/>
        <v>0</v>
      </c>
      <c r="AU6">
        <v>45</v>
      </c>
      <c r="AV6">
        <v>175</v>
      </c>
      <c r="AW6">
        <f>100*1/320</f>
        <v>0.3125</v>
      </c>
      <c r="AX6">
        <v>0.7</v>
      </c>
      <c r="AY6">
        <v>0.9</v>
      </c>
      <c r="BD6">
        <v>2</v>
      </c>
      <c r="BE6">
        <v>1</v>
      </c>
      <c r="BF6">
        <f t="shared" si="10"/>
        <v>1</v>
      </c>
      <c r="BG6">
        <f t="shared" ref="BG6:BG13" si="19">BG5+BF5</f>
        <v>2</v>
      </c>
      <c r="BH6" t="s">
        <v>147</v>
      </c>
      <c r="BJ6" t="e">
        <f ca="1">IF(VLOOKUP($BM6,[1]EquipTable!$1:$1048576,MATCH("업데이트순번",[1]EquipTable!$1:$1,0),0)&lt;=$BK$1,1,0)
*IF(MID(BM6,7,1)="4",0.1,1)</f>
        <v>#VALUE!</v>
      </c>
      <c r="BK6" t="e">
        <f t="shared" ca="1" si="15"/>
        <v>#VALUE!</v>
      </c>
      <c r="BL6" t="e">
        <f t="shared" ca="1" si="16"/>
        <v>#VALUE!</v>
      </c>
      <c r="BM6" t="e">
        <f ca="1">OFFSET([1]EquipTable!$A$1,ROW()-1,0)</f>
        <v>#VALUE!</v>
      </c>
      <c r="BO6" t="e">
        <f ca="1">IF(VLOOKUP($BR6,[2]ActorTable!$1:$1048576,MATCH("업데이트순번",[2]ActorTable!$1:$1,0),0)&lt;=$BP$1,1,0)
*IF(MID(BR6,7,1)="2",0.1,1)</f>
        <v>#VALUE!</v>
      </c>
      <c r="BP6" t="e">
        <f t="shared" ca="1" si="17"/>
        <v>#VALUE!</v>
      </c>
      <c r="BQ6" t="e">
        <f t="shared" ca="1" si="18"/>
        <v>#VALUE!</v>
      </c>
      <c r="BR6" t="e">
        <f ca="1">OFFSET([2]ActorTable!$A$1,ROW()-1,0)</f>
        <v>#VALUE!</v>
      </c>
      <c r="BS6" t="e">
        <f ca="1">VLOOKUP($BR6,[2]ActorTable!$1:$1048576,MATCH("이름참고",[2]ActorTable!$1:$1,0),0)</f>
        <v>#VALUE!</v>
      </c>
    </row>
    <row r="7" spans="1:73">
      <c r="A7">
        <v>1</v>
      </c>
      <c r="B7">
        <v>5</v>
      </c>
      <c r="C7">
        <f t="shared" si="0"/>
        <v>0</v>
      </c>
      <c r="D7">
        <f t="shared" ca="1" si="11"/>
        <v>0.34365761181059407</v>
      </c>
      <c r="E7">
        <f t="shared" ca="1" si="11"/>
        <v>0.65106222529758095</v>
      </c>
      <c r="F7">
        <f t="shared" ca="1" si="1"/>
        <v>0.23566321885917896</v>
      </c>
      <c r="G7">
        <f t="shared" ca="1" si="1"/>
        <v>0.6517051182299225</v>
      </c>
      <c r="H7">
        <f t="shared" ca="1" si="1"/>
        <v>0.30910613478281301</v>
      </c>
      <c r="I7">
        <f t="shared" ca="1" si="1"/>
        <v>0.52928790388646252</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88</v>
      </c>
      <c r="AN7" t="s">
        <v>79</v>
      </c>
      <c r="AO7">
        <v>5</v>
      </c>
      <c r="AP7">
        <v>8</v>
      </c>
      <c r="AQ7">
        <f t="shared" ca="1" si="7"/>
        <v>1</v>
      </c>
      <c r="AR7">
        <f t="shared" si="8"/>
        <v>2</v>
      </c>
      <c r="AS7">
        <f t="shared" ca="1" si="9"/>
        <v>0</v>
      </c>
      <c r="AW7">
        <v>1</v>
      </c>
      <c r="BD7">
        <v>3</v>
      </c>
      <c r="BE7">
        <v>1</v>
      </c>
      <c r="BF7">
        <f t="shared" si="10"/>
        <v>0.25</v>
      </c>
      <c r="BG7">
        <f t="shared" si="19"/>
        <v>3</v>
      </c>
      <c r="BH7" t="s">
        <v>147</v>
      </c>
      <c r="BJ7" t="e">
        <f ca="1">IF(VLOOKUP($BM7,[1]EquipTable!$1:$1048576,MATCH("업데이트순번",[1]EquipTable!$1:$1,0),0)&lt;=$BK$1,1,0)
*IF(MID(BM7,7,1)="4",0.1,1)</f>
        <v>#VALUE!</v>
      </c>
      <c r="BK7" t="e">
        <f t="shared" ca="1" si="15"/>
        <v>#VALUE!</v>
      </c>
      <c r="BL7" t="e">
        <f t="shared" ca="1" si="16"/>
        <v>#VALUE!</v>
      </c>
      <c r="BM7" t="e">
        <f ca="1">OFFSET([1]EquipTable!$A$1,ROW()-1,0)</f>
        <v>#VALUE!</v>
      </c>
      <c r="BO7" t="e">
        <f ca="1">IF(VLOOKUP($BR7,[2]ActorTable!$1:$1048576,MATCH("업데이트순번",[2]ActorTable!$1:$1,0),0)&lt;=$BP$1,1,0)
*IF(MID(BR7,7,1)="2",0.1,1)</f>
        <v>#VALUE!</v>
      </c>
      <c r="BP7" t="e">
        <f t="shared" ca="1" si="17"/>
        <v>#VALUE!</v>
      </c>
      <c r="BQ7" t="e">
        <f t="shared" ca="1" si="18"/>
        <v>#VALUE!</v>
      </c>
      <c r="BR7" t="e">
        <f ca="1">OFFSET([2]ActorTable!$A$1,ROW()-1,0)</f>
        <v>#VALUE!</v>
      </c>
      <c r="BS7" t="e">
        <f ca="1">VLOOKUP($BR7,[2]ActorTable!$1:$1048576,MATCH("이름참고",[2]ActorTable!$1:$1,0),0)</f>
        <v>#VALUE!</v>
      </c>
    </row>
    <row r="8" spans="1:73">
      <c r="A8">
        <v>1</v>
      </c>
      <c r="B8">
        <v>6</v>
      </c>
      <c r="C8">
        <f t="shared" si="0"/>
        <v>0</v>
      </c>
      <c r="D8">
        <f t="shared" ca="1" si="11"/>
        <v>0.82366982958837942</v>
      </c>
      <c r="E8">
        <f t="shared" ca="1" si="11"/>
        <v>0.93180025900134378</v>
      </c>
      <c r="F8">
        <f t="shared" ca="1" si="1"/>
        <v>0.44020437940381574</v>
      </c>
      <c r="G8">
        <f t="shared" ca="1" si="1"/>
        <v>0.81699469541107572</v>
      </c>
      <c r="H8">
        <f t="shared" ca="1" si="1"/>
        <v>0.13296758137312303</v>
      </c>
      <c r="I8">
        <f t="shared" ca="1" si="1"/>
        <v>0.22383721776880516</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89</v>
      </c>
      <c r="AN8" t="s">
        <v>80</v>
      </c>
      <c r="AO8">
        <v>5</v>
      </c>
      <c r="AP8">
        <v>8</v>
      </c>
      <c r="AQ8">
        <f t="shared" ca="1" si="7"/>
        <v>0</v>
      </c>
      <c r="AR8">
        <f t="shared" si="8"/>
        <v>0</v>
      </c>
      <c r="AS8">
        <f t="shared" ca="1" si="9"/>
        <v>0</v>
      </c>
      <c r="AW8">
        <v>1</v>
      </c>
      <c r="BD8">
        <v>3</v>
      </c>
      <c r="BE8">
        <v>3</v>
      </c>
      <c r="BF8">
        <f t="shared" si="10"/>
        <v>0.75</v>
      </c>
      <c r="BG8">
        <f t="shared" si="19"/>
        <v>3.25</v>
      </c>
      <c r="BH8" t="s">
        <v>148</v>
      </c>
      <c r="BJ8" t="e">
        <f ca="1">IF(VLOOKUP($BM8,[1]EquipTable!$1:$1048576,MATCH("업데이트순번",[1]EquipTable!$1:$1,0),0)&lt;=$BK$1,1,0)
*IF(MID(BM8,7,1)="4",0.1,1)</f>
        <v>#VALUE!</v>
      </c>
      <c r="BK8" t="e">
        <f t="shared" ca="1" si="15"/>
        <v>#VALUE!</v>
      </c>
      <c r="BL8" t="e">
        <f t="shared" ca="1" si="16"/>
        <v>#VALUE!</v>
      </c>
      <c r="BM8" t="e">
        <f ca="1">OFFSET([1]EquipTable!$A$1,ROW()-1,0)</f>
        <v>#VALUE!</v>
      </c>
      <c r="BO8" t="e">
        <f ca="1">IF(VLOOKUP($BR8,[2]ActorTable!$1:$1048576,MATCH("업데이트순번",[2]ActorTable!$1:$1,0),0)&lt;=$BP$1,1,0)
*IF(MID(BR8,7,1)="2",0.1,1)</f>
        <v>#VALUE!</v>
      </c>
      <c r="BP8" t="e">
        <f t="shared" ca="1" si="17"/>
        <v>#VALUE!</v>
      </c>
      <c r="BQ8" t="e">
        <f t="shared" ca="1" si="18"/>
        <v>#VALUE!</v>
      </c>
      <c r="BR8" t="e">
        <f ca="1">OFFSET([2]ActorTable!$A$1,ROW()-1,0)</f>
        <v>#VALUE!</v>
      </c>
      <c r="BS8" t="e">
        <f ca="1">VLOOKUP($BR8,[2]ActorTable!$1:$1048576,MATCH("이름참고",[2]ActorTable!$1:$1,0),0)</f>
        <v>#VALUE!</v>
      </c>
    </row>
    <row r="9" spans="1:73">
      <c r="A9">
        <v>2</v>
      </c>
      <c r="B9">
        <v>0</v>
      </c>
      <c r="C9">
        <f t="shared" si="0"/>
        <v>0</v>
      </c>
      <c r="D9">
        <f t="shared" ca="1" si="11"/>
        <v>0.66519900458192438</v>
      </c>
      <c r="E9">
        <f t="shared" ca="1" si="11"/>
        <v>0.54310243585643769</v>
      </c>
      <c r="F9">
        <f t="shared" ca="1" si="1"/>
        <v>0.46735236490569521</v>
      </c>
      <c r="G9">
        <f t="shared" ca="1" si="1"/>
        <v>0.92755496239096236</v>
      </c>
      <c r="H9">
        <f t="shared" ca="1" si="1"/>
        <v>0.88830132468613165</v>
      </c>
      <c r="I9">
        <f t="shared" ca="1" si="1"/>
        <v>0.77800212695038307</v>
      </c>
      <c r="L9" t="str">
        <f t="shared" ca="1" si="2"/>
        <v>지정 장비</v>
      </c>
      <c r="M9" t="e">
        <f t="shared" ca="1" si="3"/>
        <v>#VALUE!</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GO</v>
      </c>
      <c r="P9" t="str">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삭제</v>
      </c>
      <c r="Q9" t="e">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#VALUE!</v>
      </c>
      <c r="R9" t="e">
        <f ca="1">IF(OR(ISNUMBER(M9),M9="삭제"),"",
IF(LEFT(M9,5)="Equip",
  IF($BK$1&lt;VLOOKUP(M9,[1]EquipTable!$1:$1048576,MATCH("업데이트순번",[1]EquipTable!$1:$1,0),0),"업데이트순번이상",""),
IF(LEFT(M9,5)="Actor",
  IF($BP$1&lt;VLOOKUP(M9,[2]ActorTable!$1:$1048576,MATCH("업데이트순번",[2]ActorTable!$1:$1,0),0),"업데이트순번이상",""),
"그외없음")))</f>
        <v>#VALUE!</v>
      </c>
      <c r="S9" t="e">
        <f t="shared" ca="1" si="13"/>
        <v>#VALUE!</v>
      </c>
      <c r="T9" t="s">
        <v>83</v>
      </c>
      <c r="U9" t="s">
        <v>115</v>
      </c>
      <c r="V9">
        <v>1</v>
      </c>
      <c r="W9" t="s">
        <v>134</v>
      </c>
      <c r="Y9">
        <v>5</v>
      </c>
      <c r="Z9" t="str">
        <f t="shared" ca="1" si="4"/>
        <v>fe</v>
      </c>
      <c r="AA9" t="s">
        <v>83</v>
      </c>
      <c r="AB9" t="s">
        <v>115</v>
      </c>
      <c r="AC9">
        <v>1</v>
      </c>
      <c r="AD9" t="s">
        <v>134</v>
      </c>
      <c r="AF9">
        <v>5</v>
      </c>
      <c r="AG9" t="str">
        <f t="shared" si="5"/>
        <v/>
      </c>
      <c r="AH9" t="str">
        <f>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90</v>
      </c>
      <c r="AN9" t="s">
        <v>81</v>
      </c>
      <c r="AO9">
        <v>5</v>
      </c>
      <c r="AP9">
        <v>8</v>
      </c>
      <c r="AQ9">
        <f t="shared" ca="1" si="7"/>
        <v>1</v>
      </c>
      <c r="AR9">
        <f t="shared" si="8"/>
        <v>0</v>
      </c>
      <c r="AS9">
        <f t="shared" ca="1" si="9"/>
        <v>0</v>
      </c>
      <c r="AW9">
        <v>2</v>
      </c>
      <c r="BD9">
        <v>4</v>
      </c>
      <c r="BE9">
        <v>1</v>
      </c>
      <c r="BF9">
        <f t="shared" si="10"/>
        <v>1</v>
      </c>
      <c r="BG9">
        <f t="shared" si="19"/>
        <v>4</v>
      </c>
      <c r="BH9" t="s">
        <v>148</v>
      </c>
      <c r="BJ9" t="e">
        <f ca="1">IF(VLOOKUP($BM9,[1]EquipTable!$1:$1048576,MATCH("업데이트순번",[1]EquipTable!$1:$1,0),0)&lt;=$BK$1,1,0)
*IF(MID(BM9,7,1)="4",0.1,1)</f>
        <v>#VALUE!</v>
      </c>
      <c r="BK9" t="e">
        <f t="shared" ca="1" si="15"/>
        <v>#VALUE!</v>
      </c>
      <c r="BL9" t="e">
        <f t="shared" ca="1" si="16"/>
        <v>#VALUE!</v>
      </c>
      <c r="BM9" t="e">
        <f ca="1">OFFSET([1]EquipTable!$A$1,ROW()-1,0)</f>
        <v>#VALUE!</v>
      </c>
      <c r="BO9" t="e">
        <f ca="1">IF(VLOOKUP($BR9,[2]ActorTable!$1:$1048576,MATCH("업데이트순번",[2]ActorTable!$1:$1,0),0)&lt;=$BP$1,1,0)
*IF(MID(BR9,7,1)="2",0.1,1)</f>
        <v>#VALUE!</v>
      </c>
      <c r="BP9" t="e">
        <f t="shared" ca="1" si="17"/>
        <v>#VALUE!</v>
      </c>
      <c r="BQ9" t="e">
        <f t="shared" ca="1" si="18"/>
        <v>#VALUE!</v>
      </c>
      <c r="BR9" t="e">
        <f ca="1">OFFSET([2]ActorTable!$A$1,ROW()-1,0)</f>
        <v>#VALUE!</v>
      </c>
      <c r="BS9" t="e">
        <f ca="1">VLOOKUP($BR9,[2]ActorTable!$1:$1048576,MATCH("이름참고",[2]ActorTable!$1:$1,0),0)</f>
        <v>#VALUE!</v>
      </c>
    </row>
    <row r="10" spans="1:73">
      <c r="A10">
        <v>2</v>
      </c>
      <c r="B10">
        <v>1</v>
      </c>
      <c r="C10">
        <f t="shared" si="0"/>
        <v>0</v>
      </c>
      <c r="D10">
        <f t="shared" ca="1" si="11"/>
        <v>0.31001381466650835</v>
      </c>
      <c r="E10">
        <f t="shared" ca="1" si="11"/>
        <v>7.7517237563415109E-2</v>
      </c>
      <c r="F10">
        <f t="shared" ca="1" si="1"/>
        <v>0.19111403839953212</v>
      </c>
      <c r="G10">
        <f t="shared" ca="1" si="1"/>
        <v>0.82393496777703834</v>
      </c>
      <c r="H10">
        <f t="shared" ca="1" si="1"/>
        <v>0.71129211469642295</v>
      </c>
      <c r="I10">
        <f t="shared" ca="1" si="1"/>
        <v>0.49421169538621745</v>
      </c>
      <c r="L10" t="str">
        <f t="shared" ca="1" si="2"/>
        <v>지정 장비</v>
      </c>
      <c r="M10" t="e">
        <f t="shared" ca="1" si="3"/>
        <v>#VALUE!</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t="e">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#VALUE!</v>
      </c>
      <c r="R10" t="e">
        <f ca="1">IF(OR(ISNUMBER(M10),M10="삭제"),"",
IF(LEFT(M10,5)="Equip",
  IF($BK$1&lt;VLOOKUP(M10,[1]EquipTable!$1:$1048576,MATCH("업데이트순번",[1]EquipTable!$1:$1,0),0),"업데이트순번이상",""),
IF(LEFT(M10,5)="Actor",
  IF($BP$1&lt;VLOOKUP(M10,[2]ActorTable!$1:$1048576,MATCH("업데이트순번",[2]ActorTable!$1:$1,0),0),"업데이트순번이상",""),
"그외없음")))</f>
        <v>#VALUE!</v>
      </c>
      <c r="S10" t="e">
        <f t="shared" ca="1" si="13"/>
        <v>#VALUE!</v>
      </c>
      <c r="T10" t="s">
        <v>83</v>
      </c>
      <c r="U10" t="s">
        <v>203</v>
      </c>
      <c r="V10">
        <v>1</v>
      </c>
      <c r="W10" t="s">
        <v>130</v>
      </c>
      <c r="Y10">
        <v>1000</v>
      </c>
      <c r="Z10" t="str">
        <f t="shared" ca="1" si="4"/>
        <v>fe</v>
      </c>
      <c r="AA10" t="s">
        <v>83</v>
      </c>
      <c r="AB10" t="s">
        <v>203</v>
      </c>
      <c r="AC10">
        <v>1</v>
      </c>
      <c r="AD10" t="s">
        <v>130</v>
      </c>
      <c r="AF10">
        <v>1000</v>
      </c>
      <c r="AG10" t="str">
        <f t="shared" si="5"/>
        <v/>
      </c>
      <c r="AH10" t="str">
        <f>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91</v>
      </c>
      <c r="AN10" t="s">
        <v>75</v>
      </c>
      <c r="AO10">
        <v>5</v>
      </c>
      <c r="AP10">
        <v>8</v>
      </c>
      <c r="AQ10">
        <f t="shared" ca="1" si="7"/>
        <v>1</v>
      </c>
      <c r="AR10">
        <f t="shared" si="8"/>
        <v>1</v>
      </c>
      <c r="AS10">
        <f t="shared" ca="1" si="9"/>
        <v>0</v>
      </c>
      <c r="AW10">
        <v>119</v>
      </c>
      <c r="AX10">
        <v>179</v>
      </c>
      <c r="AY10">
        <v>200</v>
      </c>
      <c r="AZ10">
        <v>210</v>
      </c>
      <c r="BD10">
        <v>5</v>
      </c>
      <c r="BE10">
        <v>1</v>
      </c>
      <c r="BF10">
        <v>1</v>
      </c>
      <c r="BG10">
        <f t="shared" si="19"/>
        <v>5</v>
      </c>
      <c r="BH10" t="s">
        <v>146</v>
      </c>
      <c r="BJ10" t="e">
        <f ca="1">IF(VLOOKUP($BM10,[1]EquipTable!$1:$1048576,MATCH("업데이트순번",[1]EquipTable!$1:$1,0),0)&lt;=$BK$1,1,0)
*IF(MID(BM10,7,1)="4",0.1,1)</f>
        <v>#VALUE!</v>
      </c>
      <c r="BK10" t="e">
        <f t="shared" ca="1" si="15"/>
        <v>#VALUE!</v>
      </c>
      <c r="BL10" t="e">
        <f t="shared" ca="1" si="16"/>
        <v>#VALUE!</v>
      </c>
      <c r="BM10" t="e">
        <f ca="1">OFFSET([1]EquipTable!$A$1,ROW()-1,0)</f>
        <v>#VALUE!</v>
      </c>
      <c r="BO10" t="e">
        <f ca="1">IF(VLOOKUP($BR10,[2]ActorTable!$1:$1048576,MATCH("업데이트순번",[2]ActorTable!$1:$1,0),0)&lt;=$BP$1,1,0)
*IF(MID(BR10,7,1)="2",0.1,1)</f>
        <v>#VALUE!</v>
      </c>
      <c r="BP10" t="e">
        <f t="shared" ca="1" si="17"/>
        <v>#VALUE!</v>
      </c>
      <c r="BQ10" t="e">
        <f t="shared" ca="1" si="18"/>
        <v>#VALUE!</v>
      </c>
      <c r="BR10" t="e">
        <f ca="1">OFFSET([2]ActorTable!$A$1,ROW()-1,0)</f>
        <v>#VALUE!</v>
      </c>
      <c r="BS10" t="e">
        <f ca="1">VLOOKUP($BR10,[2]ActorTable!$1:$1048576,MATCH("이름참고",[2]ActorTable!$1:$1,0),0)</f>
        <v>#VALUE!</v>
      </c>
    </row>
    <row r="11" spans="1:73">
      <c r="A11">
        <v>2</v>
      </c>
      <c r="B11">
        <v>2</v>
      </c>
      <c r="C11">
        <f t="shared" si="0"/>
        <v>0</v>
      </c>
      <c r="D11">
        <f t="shared" ca="1" si="11"/>
        <v>0.82384639241309698</v>
      </c>
      <c r="E11">
        <f t="shared" ca="1" si="11"/>
        <v>0.46273250876017402</v>
      </c>
      <c r="F11">
        <f t="shared" ca="1" si="1"/>
        <v>0.15911232859734226</v>
      </c>
      <c r="G11">
        <f t="shared" ca="1" si="1"/>
        <v>0.95363807527846156</v>
      </c>
      <c r="H11">
        <f t="shared" ca="1" si="1"/>
        <v>5.3344706825995569E-2</v>
      </c>
      <c r="I11">
        <f t="shared" ca="1" si="1"/>
        <v>0.32451177006602472</v>
      </c>
      <c r="L11" t="str">
        <f t="shared" ca="1" si="2"/>
        <v>안 지정 캐릭터 PP 영웅등급</v>
      </c>
      <c r="M11">
        <f t="shared" ca="1" si="3"/>
        <v>46273</v>
      </c>
      <c r="N11">
        <f t="shared" ca="1" si="12"/>
        <v>11</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1100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92</v>
      </c>
      <c r="U11">
        <v>5573</v>
      </c>
      <c r="V11">
        <v>9</v>
      </c>
      <c r="W11" t="s">
        <v>130</v>
      </c>
      <c r="Y11">
        <v>900</v>
      </c>
      <c r="Z11" t="str">
        <f t="shared" ca="1" si="4"/>
        <v>uph</v>
      </c>
      <c r="AA11" t="s">
        <v>92</v>
      </c>
      <c r="AB11">
        <v>5573</v>
      </c>
      <c r="AC11">
        <v>9</v>
      </c>
      <c r="AD11" t="s">
        <v>130</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93</v>
      </c>
      <c r="AN11" t="s">
        <v>77</v>
      </c>
      <c r="AO11">
        <v>0</v>
      </c>
      <c r="AP11">
        <v>8</v>
      </c>
      <c r="AQ11">
        <f t="shared" ca="1" si="7"/>
        <v>55</v>
      </c>
      <c r="AR11">
        <f t="shared" si="8"/>
        <v>55</v>
      </c>
      <c r="AS11">
        <f t="shared" ca="1" si="9"/>
        <v>0</v>
      </c>
      <c r="AU11">
        <v>9</v>
      </c>
      <c r="AV11">
        <v>14</v>
      </c>
      <c r="AW11">
        <v>100</v>
      </c>
      <c r="BD11">
        <v>6</v>
      </c>
      <c r="BE11">
        <v>1</v>
      </c>
      <c r="BF11">
        <v>1</v>
      </c>
      <c r="BG11">
        <f t="shared" si="19"/>
        <v>6</v>
      </c>
      <c r="BH11" t="s">
        <v>146</v>
      </c>
      <c r="BJ11" t="e">
        <f ca="1">IF(VLOOKUP($BM11,[1]EquipTable!$1:$1048576,MATCH("업데이트순번",[1]EquipTable!$1:$1,0),0)&lt;=$BK$1,1,0)
*IF(MID(BM11,7,1)="4",0.1,1)</f>
        <v>#VALUE!</v>
      </c>
      <c r="BK11" t="e">
        <f t="shared" ca="1" si="15"/>
        <v>#VALUE!</v>
      </c>
      <c r="BL11" t="e">
        <f t="shared" ca="1" si="16"/>
        <v>#VALUE!</v>
      </c>
      <c r="BM11" t="e">
        <f ca="1">OFFSET([1]EquipTable!$A$1,ROW()-1,0)</f>
        <v>#VALUE!</v>
      </c>
      <c r="BO11" t="e">
        <f ca="1">IF(VLOOKUP($BR11,[2]ActorTable!$1:$1048576,MATCH("업데이트순번",[2]ActorTable!$1:$1,0),0)&lt;=$BP$1,1,0)
*IF(MID(BR11,7,1)="2",0.1,1)</f>
        <v>#VALUE!</v>
      </c>
      <c r="BP11" t="e">
        <f t="shared" ca="1" si="17"/>
        <v>#VALUE!</v>
      </c>
      <c r="BQ11" t="e">
        <f t="shared" ca="1" si="18"/>
        <v>#VALUE!</v>
      </c>
      <c r="BR11" t="e">
        <f ca="1">OFFSET([2]ActorTable!$A$1,ROW()-1,0)</f>
        <v>#VALUE!</v>
      </c>
      <c r="BS11" t="e">
        <f ca="1">VLOOKUP($BR11,[2]ActorTable!$1:$1048576,MATCH("이름참고",[2]ActorTable!$1:$1,0),0)</f>
        <v>#VALUE!</v>
      </c>
    </row>
    <row r="12" spans="1:73">
      <c r="A12">
        <v>2</v>
      </c>
      <c r="B12">
        <v>3</v>
      </c>
      <c r="C12">
        <f t="shared" si="0"/>
        <v>0</v>
      </c>
      <c r="D12">
        <f t="shared" ca="1" si="11"/>
        <v>0.17517720029219819</v>
      </c>
      <c r="E12">
        <f t="shared" ca="1" si="11"/>
        <v>0.60343279781659964</v>
      </c>
      <c r="F12">
        <f t="shared" ca="1" si="1"/>
        <v>7.3539618739353108E-2</v>
      </c>
      <c r="G12">
        <f t="shared" ca="1" si="1"/>
        <v>0.20945274057741059</v>
      </c>
      <c r="H12">
        <f t="shared" ca="1" si="1"/>
        <v>0.5545414974556595</v>
      </c>
      <c r="I12">
        <f t="shared" ca="1" si="1"/>
        <v>0.38881833863471482</v>
      </c>
      <c r="L12" t="str">
        <f t="shared" ca="1" si="2"/>
        <v>안 지정 캐릭터 PP 영웅등급</v>
      </c>
      <c r="M12">
        <f t="shared" ca="1" si="3"/>
        <v>60343</v>
      </c>
      <c r="N12">
        <f t="shared" ca="1" si="12"/>
        <v>12</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1200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93</v>
      </c>
      <c r="U12">
        <v>27386</v>
      </c>
      <c r="V12">
        <v>10</v>
      </c>
      <c r="W12" t="s">
        <v>130</v>
      </c>
      <c r="Y12">
        <v>1000</v>
      </c>
      <c r="Z12" t="str">
        <f t="shared" ca="1" si="4"/>
        <v>upn</v>
      </c>
      <c r="AA12" t="s">
        <v>93</v>
      </c>
      <c r="AB12">
        <v>27386</v>
      </c>
      <c r="AC12">
        <v>10</v>
      </c>
      <c r="AD12" t="s">
        <v>130</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92</v>
      </c>
      <c r="AN12" t="s">
        <v>78</v>
      </c>
      <c r="AO12">
        <v>0</v>
      </c>
      <c r="AP12">
        <v>8</v>
      </c>
      <c r="AQ12">
        <f t="shared" ca="1" si="7"/>
        <v>38</v>
      </c>
      <c r="AR12">
        <f t="shared" si="8"/>
        <v>38</v>
      </c>
      <c r="AS12">
        <f t="shared" ca="1" si="9"/>
        <v>0</v>
      </c>
      <c r="AU12">
        <v>9</v>
      </c>
      <c r="AV12">
        <v>14</v>
      </c>
      <c r="AW12">
        <v>100</v>
      </c>
      <c r="BD12">
        <v>7</v>
      </c>
      <c r="BE12">
        <v>1</v>
      </c>
      <c r="BF12">
        <v>1</v>
      </c>
      <c r="BG12">
        <f t="shared" si="19"/>
        <v>7</v>
      </c>
      <c r="BH12" t="s">
        <v>146</v>
      </c>
      <c r="BJ12" t="e">
        <f ca="1">IF(VLOOKUP($BM12,[1]EquipTable!$1:$1048576,MATCH("업데이트순번",[1]EquipTable!$1:$1,0),0)&lt;=$BK$1,1,0)
*IF(MID(BM12,7,1)="4",0.1,1)</f>
        <v>#VALUE!</v>
      </c>
      <c r="BK12" t="e">
        <f t="shared" ca="1" si="15"/>
        <v>#VALUE!</v>
      </c>
      <c r="BL12" t="e">
        <f t="shared" ca="1" si="16"/>
        <v>#VALUE!</v>
      </c>
      <c r="BM12" t="e">
        <f ca="1">OFFSET([1]EquipTable!$A$1,ROW()-1,0)</f>
        <v>#VALUE!</v>
      </c>
      <c r="BO12" t="e">
        <f ca="1">IF(VLOOKUP($BR12,[2]ActorTable!$1:$1048576,MATCH("업데이트순번",[2]ActorTable!$1:$1,0),0)&lt;=$BP$1,1,0)
*IF(MID(BR12,7,1)="2",0.1,1)</f>
        <v>#VALUE!</v>
      </c>
      <c r="BP12" t="e">
        <f t="shared" ca="1" si="17"/>
        <v>#VALUE!</v>
      </c>
      <c r="BQ12" t="e">
        <f t="shared" ca="1" si="18"/>
        <v>#VALUE!</v>
      </c>
      <c r="BR12" t="e">
        <f ca="1">OFFSET([2]ActorTable!$A$1,ROW()-1,0)</f>
        <v>#VALUE!</v>
      </c>
      <c r="BS12" t="e">
        <f ca="1">VLOOKUP($BR12,[2]ActorTable!$1:$1048576,MATCH("이름참고",[2]ActorTable!$1:$1,0),0)</f>
        <v>#VALUE!</v>
      </c>
    </row>
    <row r="13" spans="1:73">
      <c r="A13">
        <v>2</v>
      </c>
      <c r="B13">
        <v>4</v>
      </c>
      <c r="C13">
        <f t="shared" si="0"/>
        <v>0</v>
      </c>
      <c r="D13">
        <f t="shared" ca="1" si="11"/>
        <v>0.34043218065281766</v>
      </c>
      <c r="E13">
        <f t="shared" ca="1" si="11"/>
        <v>0.63998967619012703</v>
      </c>
      <c r="F13">
        <f t="shared" ca="1" si="1"/>
        <v>0.3957206220256918</v>
      </c>
      <c r="G13">
        <f t="shared" ca="1" si="1"/>
        <v>0.9950317867018712</v>
      </c>
      <c r="H13">
        <f t="shared" ca="1" si="1"/>
        <v>0.2650979082484245</v>
      </c>
      <c r="I13">
        <f t="shared" ca="1" si="1"/>
        <v>0.52635988664291189</v>
      </c>
      <c r="L13" t="str">
        <f t="shared" ca="1" si="2"/>
        <v>안 지정 캐릭터 PP 일반등급</v>
      </c>
      <c r="M13">
        <f t="shared" ca="1" si="3"/>
        <v>63998</v>
      </c>
      <c r="N13">
        <f t="shared" ca="1" si="12"/>
        <v>12</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1200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93</v>
      </c>
      <c r="U13">
        <v>12423</v>
      </c>
      <c r="V13">
        <v>9</v>
      </c>
      <c r="W13" t="s">
        <v>130</v>
      </c>
      <c r="Y13">
        <v>900</v>
      </c>
      <c r="Z13" t="str">
        <f t="shared" ca="1" si="4"/>
        <v>upn</v>
      </c>
      <c r="AA13" t="s">
        <v>93</v>
      </c>
      <c r="AB13">
        <v>12423</v>
      </c>
      <c r="AC13">
        <v>9</v>
      </c>
      <c r="AD13" t="s">
        <v>130</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146</v>
      </c>
      <c r="BJ13" t="e">
        <f ca="1">IF(VLOOKUP($BM13,[1]EquipTable!$1:$1048576,MATCH("업데이트순번",[1]EquipTable!$1:$1,0),0)&lt;=$BK$1,1,0)
*IF(MID(BM13,7,1)="4",0.1,1)</f>
        <v>#VALUE!</v>
      </c>
      <c r="BK13" t="e">
        <f t="shared" ca="1" si="15"/>
        <v>#VALUE!</v>
      </c>
      <c r="BL13" t="e">
        <f t="shared" ca="1" si="16"/>
        <v>#VALUE!</v>
      </c>
      <c r="BM13" t="e">
        <f ca="1">OFFSET([1]EquipTable!$A$1,ROW()-1,0)</f>
        <v>#VALUE!</v>
      </c>
      <c r="BO13" t="e">
        <f ca="1">IF(VLOOKUP($BR13,[2]ActorTable!$1:$1048576,MATCH("업데이트순번",[2]ActorTable!$1:$1,0),0)&lt;=$BP$1,1,0)
*IF(MID(BR13,7,1)="2",0.1,1)</f>
        <v>#VALUE!</v>
      </c>
      <c r="BP13" t="e">
        <f t="shared" ca="1" si="17"/>
        <v>#VALUE!</v>
      </c>
      <c r="BQ13" t="e">
        <f t="shared" ca="1" si="18"/>
        <v>#VALUE!</v>
      </c>
      <c r="BR13" t="e">
        <f ca="1">OFFSET([2]ActorTable!$A$1,ROW()-1,0)</f>
        <v>#VALUE!</v>
      </c>
      <c r="BS13" t="e">
        <f ca="1">VLOOKUP($BR13,[2]ActorTable!$1:$1048576,MATCH("이름참고",[2]ActorTable!$1:$1,0),0)</f>
        <v>#VALUE!</v>
      </c>
    </row>
    <row r="14" spans="1:73">
      <c r="A14">
        <v>2</v>
      </c>
      <c r="B14">
        <v>5</v>
      </c>
      <c r="C14">
        <f t="shared" si="0"/>
        <v>0</v>
      </c>
      <c r="D14">
        <f t="shared" ca="1" si="11"/>
        <v>0.49079865425896096</v>
      </c>
      <c r="E14">
        <f t="shared" ca="1" si="11"/>
        <v>0.58232229318357942</v>
      </c>
      <c r="F14">
        <f t="shared" ca="1" si="1"/>
        <v>0.9287704954592344</v>
      </c>
      <c r="G14">
        <f t="shared" ca="1" si="1"/>
        <v>0.58772964141860762</v>
      </c>
      <c r="H14">
        <f t="shared" ca="1" si="1"/>
        <v>0.20272874662818963</v>
      </c>
      <c r="I14">
        <f t="shared" ca="1" si="1"/>
        <v>0.29292532618883727</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t="e">
        <f ca="1">IF(VLOOKUP($BM14,[1]EquipTable!$1:$1048576,MATCH("업데이트순번",[1]EquipTable!$1:$1,0),0)&lt;=$BK$1,1,0)
*IF(MID(BM14,7,1)="4",0.1,1)</f>
        <v>#VALUE!</v>
      </c>
      <c r="BK14" t="e">
        <f t="shared" ca="1" si="15"/>
        <v>#VALUE!</v>
      </c>
      <c r="BL14" t="e">
        <f t="shared" ca="1" si="16"/>
        <v>#VALUE!</v>
      </c>
      <c r="BM14" t="e">
        <f ca="1">OFFSET([1]EquipTable!$A$1,ROW()-1,0)</f>
        <v>#VALUE!</v>
      </c>
      <c r="BO14" t="e">
        <f ca="1">IF(VLOOKUP($BR14,[2]ActorTable!$1:$1048576,MATCH("업데이트순번",[2]ActorTable!$1:$1,0),0)&lt;=$BP$1,1,0)
*IF(MID(BR14,7,1)="2",0.1,1)</f>
        <v>#VALUE!</v>
      </c>
      <c r="BP14" t="e">
        <f t="shared" ca="1" si="17"/>
        <v>#VALUE!</v>
      </c>
      <c r="BQ14" t="e">
        <f t="shared" ca="1" si="18"/>
        <v>#VALUE!</v>
      </c>
      <c r="BR14" t="e">
        <f ca="1">OFFSET([2]ActorTable!$A$1,ROW()-1,0)</f>
        <v>#VALUE!</v>
      </c>
      <c r="BS14" t="e">
        <f ca="1">VLOOKUP($BR14,[2]ActorTable!$1:$1048576,MATCH("이름참고",[2]ActorTable!$1:$1,0),0)</f>
        <v>#VALUE!</v>
      </c>
    </row>
    <row r="15" spans="1:73">
      <c r="A15">
        <v>2</v>
      </c>
      <c r="B15">
        <v>6</v>
      </c>
      <c r="C15">
        <f t="shared" si="0"/>
        <v>0</v>
      </c>
      <c r="D15">
        <f t="shared" ca="1" si="11"/>
        <v>0.8277620477438915</v>
      </c>
      <c r="E15">
        <f t="shared" ca="1" si="11"/>
        <v>0.58182617040215989</v>
      </c>
      <c r="F15">
        <f t="shared" ca="1" si="1"/>
        <v>0.64333255572574233</v>
      </c>
      <c r="G15">
        <f t="shared" ca="1" si="1"/>
        <v>0.90073934632266461</v>
      </c>
      <c r="H15">
        <f t="shared" ca="1" si="1"/>
        <v>0.9759679632917172</v>
      </c>
      <c r="I15">
        <f t="shared" ca="1" si="1"/>
        <v>0.19243894553604968</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t="e">
        <f ca="1">IF(VLOOKUP($BM15,[1]EquipTable!$1:$1048576,MATCH("업데이트순번",[1]EquipTable!$1:$1,0),0)&lt;=$BK$1,1,0)
*IF(MID(BM15,7,1)="4",0.1,1)</f>
        <v>#VALUE!</v>
      </c>
      <c r="BK15" t="e">
        <f t="shared" ca="1" si="15"/>
        <v>#VALUE!</v>
      </c>
      <c r="BL15" t="e">
        <f t="shared" ca="1" si="16"/>
        <v>#VALUE!</v>
      </c>
      <c r="BM15" t="e">
        <f ca="1">OFFSET([1]EquipTable!$A$1,ROW()-1,0)</f>
        <v>#VALUE!</v>
      </c>
      <c r="BO15" t="e">
        <f ca="1">IF(VLOOKUP($BR15,[2]ActorTable!$1:$1048576,MATCH("업데이트순번",[2]ActorTable!$1:$1,0),0)&lt;=$BP$1,1,0)
*IF(MID(BR15,7,1)="2",0.1,1)</f>
        <v>#VALUE!</v>
      </c>
      <c r="BP15" t="e">
        <f t="shared" ca="1" si="17"/>
        <v>#VALUE!</v>
      </c>
      <c r="BQ15" t="e">
        <f t="shared" ca="1" si="18"/>
        <v>#VALUE!</v>
      </c>
      <c r="BR15" t="e">
        <f ca="1">OFFSET([2]ActorTable!$A$1,ROW()-1,0)</f>
        <v>#VALUE!</v>
      </c>
      <c r="BS15" t="e">
        <f ca="1">VLOOKUP($BR15,[2]ActorTable!$1:$1048576,MATCH("이름참고",[2]ActorTable!$1:$1,0),0)</f>
        <v>#VALUE!</v>
      </c>
    </row>
    <row r="16" spans="1:73">
      <c r="A16">
        <v>3</v>
      </c>
      <c r="B16">
        <v>0</v>
      </c>
      <c r="C16">
        <f t="shared" si="0"/>
        <v>0</v>
      </c>
      <c r="D16">
        <f t="shared" ca="1" si="11"/>
        <v>1.4389534352362232E-2</v>
      </c>
      <c r="E16">
        <f t="shared" ca="1" si="11"/>
        <v>0.48604207998589843</v>
      </c>
      <c r="F16">
        <f t="shared" ca="1" si="1"/>
        <v>0.14299003088774587</v>
      </c>
      <c r="G16">
        <f t="shared" ca="1" si="1"/>
        <v>0.95838258870805781</v>
      </c>
      <c r="H16">
        <f t="shared" ca="1" si="1"/>
        <v>0.80547834120165518</v>
      </c>
      <c r="I16">
        <f t="shared" ca="1" si="1"/>
        <v>6.7098850863117843E-2</v>
      </c>
      <c r="L16" t="str">
        <f t="shared" ca="1" si="2"/>
        <v>지정 장비</v>
      </c>
      <c r="M16" t="e">
        <f t="shared" ca="1" si="3"/>
        <v>#VALUE!</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t="e">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#VALUE!</v>
      </c>
      <c r="R16" t="e">
        <f ca="1">IF(OR(ISNUMBER(M16),M16="삭제"),"",
IF(LEFT(M16,5)="Equip",
  IF($BK$1&lt;VLOOKUP(M16,[1]EquipTable!$1:$1048576,MATCH("업데이트순번",[1]EquipTable!$1:$1,0),0),"업데이트순번이상",""),
IF(LEFT(M16,5)="Actor",
  IF($BP$1&lt;VLOOKUP(M16,[2]ActorTable!$1:$1048576,MATCH("업데이트순번",[2]ActorTable!$1:$1,0),0),"업데이트순번이상",""),
"그외없음")))</f>
        <v>#VALUE!</v>
      </c>
      <c r="S16" t="e">
        <f t="shared" ca="1" si="13"/>
        <v>#VALUE!</v>
      </c>
      <c r="T16" t="s">
        <v>83</v>
      </c>
      <c r="U16" t="s">
        <v>204</v>
      </c>
      <c r="V16">
        <v>1</v>
      </c>
      <c r="W16" t="s">
        <v>130</v>
      </c>
      <c r="Y16">
        <v>2000</v>
      </c>
      <c r="Z16" t="str">
        <f t="shared" ca="1" si="4"/>
        <v>fe</v>
      </c>
      <c r="AA16" t="s">
        <v>83</v>
      </c>
      <c r="AB16" t="s">
        <v>204</v>
      </c>
      <c r="AC16">
        <v>1</v>
      </c>
      <c r="AD16" t="s">
        <v>130</v>
      </c>
      <c r="AF16">
        <v>2000</v>
      </c>
      <c r="AG16" t="str">
        <f t="shared" si="5"/>
        <v/>
      </c>
      <c r="AH16" t="str">
        <f>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t="e">
        <f ca="1">IF(VLOOKUP($BM16,[1]EquipTable!$1:$1048576,MATCH("업데이트순번",[1]EquipTable!$1:$1,0),0)&lt;=$BK$1,1,0)
*IF(MID(BM16,7,1)="4",0.1,1)</f>
        <v>#VALUE!</v>
      </c>
      <c r="BK16" t="e">
        <f t="shared" ca="1" si="15"/>
        <v>#VALUE!</v>
      </c>
      <c r="BL16" t="e">
        <f t="shared" ca="1" si="16"/>
        <v>#VALUE!</v>
      </c>
      <c r="BM16" t="e">
        <f ca="1">OFFSET([1]EquipTable!$A$1,ROW()-1,0)</f>
        <v>#VALUE!</v>
      </c>
      <c r="BO16" t="e">
        <f ca="1">IF(VLOOKUP($BR16,[2]ActorTable!$1:$1048576,MATCH("업데이트순번",[2]ActorTable!$1:$1,0),0)&lt;=$BP$1,1,0)
*IF(MID(BR16,7,1)="2",0.1,1)</f>
        <v>#VALUE!</v>
      </c>
      <c r="BP16" t="e">
        <f t="shared" ca="1" si="17"/>
        <v>#VALUE!</v>
      </c>
      <c r="BQ16" t="e">
        <f t="shared" ca="1" si="18"/>
        <v>#VALUE!</v>
      </c>
      <c r="BR16" t="e">
        <f ca="1">OFFSET([2]ActorTable!$A$1,ROW()-1,0)</f>
        <v>#VALUE!</v>
      </c>
      <c r="BS16" t="e">
        <f ca="1">VLOOKUP($BR16,[2]ActorTable!$1:$1048576,MATCH("이름참고",[2]ActorTable!$1:$1,0),0)</f>
        <v>#VALUE!</v>
      </c>
    </row>
    <row r="17" spans="1:71">
      <c r="A17">
        <v>3</v>
      </c>
      <c r="B17">
        <v>1</v>
      </c>
      <c r="C17">
        <f t="shared" si="0"/>
        <v>0</v>
      </c>
      <c r="D17">
        <f t="shared" ca="1" si="11"/>
        <v>0.3439678277461653</v>
      </c>
      <c r="E17">
        <f t="shared" ca="1" si="11"/>
        <v>0.13002150516736799</v>
      </c>
      <c r="F17">
        <f t="shared" ca="1" si="1"/>
        <v>0.10471666614402009</v>
      </c>
      <c r="G17">
        <f t="shared" ca="1" si="1"/>
        <v>0.41178515858115983</v>
      </c>
      <c r="H17">
        <f t="shared" ca="1" si="1"/>
        <v>0.56042184847938292</v>
      </c>
      <c r="I17">
        <f t="shared" ca="1" si="1"/>
        <v>0.75527267596643988</v>
      </c>
      <c r="L17" t="str">
        <f t="shared" ca="1" si="2"/>
        <v>지정 장비</v>
      </c>
      <c r="M17" t="e">
        <f t="shared" ca="1" si="3"/>
        <v>#VALUE!</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DI</v>
      </c>
      <c r="P17" t="e">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#VALUE!</v>
      </c>
      <c r="Q17" t="e">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#VALUE!</v>
      </c>
      <c r="R17" t="e">
        <f ca="1">IF(OR(ISNUMBER(M17),M17="삭제"),"",
IF(LEFT(M17,5)="Equip",
  IF($BK$1&lt;VLOOKUP(M17,[1]EquipTable!$1:$1048576,MATCH("업데이트순번",[1]EquipTable!$1:$1,0),0),"업데이트순번이상",""),
IF(LEFT(M17,5)="Actor",
  IF($BP$1&lt;VLOOKUP(M17,[2]ActorTable!$1:$1048576,MATCH("업데이트순번",[2]ActorTable!$1:$1,0),0),"업데이트순번이상",""),
"그외없음")))</f>
        <v>#VALUE!</v>
      </c>
      <c r="S17" t="e">
        <f t="shared" ca="1" si="13"/>
        <v>#VALUE!</v>
      </c>
      <c r="T17" t="s">
        <v>83</v>
      </c>
      <c r="U17" t="s">
        <v>205</v>
      </c>
      <c r="V17">
        <v>1</v>
      </c>
      <c r="W17" t="s">
        <v>130</v>
      </c>
      <c r="Y17">
        <v>600</v>
      </c>
      <c r="Z17" t="str">
        <f t="shared" ca="1" si="4"/>
        <v>fe</v>
      </c>
      <c r="AA17" t="s">
        <v>83</v>
      </c>
      <c r="AB17" t="s">
        <v>205</v>
      </c>
      <c r="AC17">
        <v>1</v>
      </c>
      <c r="AD17" t="s">
        <v>130</v>
      </c>
      <c r="AF17">
        <v>600</v>
      </c>
      <c r="AG17" t="str">
        <f t="shared" si="5"/>
        <v/>
      </c>
      <c r="AH17" t="str">
        <f>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t="e">
        <f ca="1">IF(VLOOKUP($BM17,[1]EquipTable!$1:$1048576,MATCH("업데이트순번",[1]EquipTable!$1:$1,0),0)&lt;=$BK$1,1,0)
*IF(MID(BM17,7,1)="4",0.1,1)</f>
        <v>#VALUE!</v>
      </c>
      <c r="BK17" t="e">
        <f t="shared" ca="1" si="15"/>
        <v>#VALUE!</v>
      </c>
      <c r="BL17" t="e">
        <f t="shared" ca="1" si="16"/>
        <v>#VALUE!</v>
      </c>
      <c r="BM17" t="e">
        <f ca="1">OFFSET([1]EquipTable!$A$1,ROW()-1,0)</f>
        <v>#VALUE!</v>
      </c>
      <c r="BO17" t="e">
        <f ca="1">IF(VLOOKUP($BR17,[2]ActorTable!$1:$1048576,MATCH("업데이트순번",[2]ActorTable!$1:$1,0),0)&lt;=$BP$1,1,0)
*IF(MID(BR17,7,1)="2",0.1,1)</f>
        <v>#VALUE!</v>
      </c>
      <c r="BP17" t="e">
        <f t="shared" ca="1" si="17"/>
        <v>#VALUE!</v>
      </c>
      <c r="BQ17" t="e">
        <f t="shared" ca="1" si="18"/>
        <v>#VALUE!</v>
      </c>
      <c r="BR17" t="e">
        <f ca="1">OFFSET([2]ActorTable!$A$1,ROW()-1,0)</f>
        <v>#VALUE!</v>
      </c>
      <c r="BS17" t="e">
        <f ca="1">VLOOKUP($BR17,[2]ActorTable!$1:$1048576,MATCH("이름참고",[2]ActorTable!$1:$1,0),0)</f>
        <v>#VALUE!</v>
      </c>
    </row>
    <row r="18" spans="1:71">
      <c r="A18">
        <v>3</v>
      </c>
      <c r="B18">
        <v>2</v>
      </c>
      <c r="C18">
        <f t="shared" si="0"/>
        <v>0</v>
      </c>
      <c r="D18">
        <f t="shared" ca="1" si="11"/>
        <v>0.24881600446184882</v>
      </c>
      <c r="E18">
        <f t="shared" ca="1" si="11"/>
        <v>1.5989853436795043E-2</v>
      </c>
      <c r="F18">
        <f t="shared" ca="1" si="1"/>
        <v>0.81420121506854981</v>
      </c>
      <c r="G18">
        <f t="shared" ca="1" si="1"/>
        <v>0.83768049672134481</v>
      </c>
      <c r="H18">
        <f t="shared" ca="1" si="1"/>
        <v>0.80608493599431252</v>
      </c>
      <c r="I18">
        <f t="shared" ca="1" si="1"/>
        <v>0.21516951806151574</v>
      </c>
      <c r="L18" t="str">
        <f t="shared" ca="1" si="2"/>
        <v>안 지정 캐릭터 PP 영웅등급</v>
      </c>
      <c r="M18">
        <f t="shared" ca="1" si="3"/>
        <v>1598</v>
      </c>
      <c r="N18">
        <f t="shared" ca="1" si="12"/>
        <v>9</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900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92</v>
      </c>
      <c r="U18">
        <v>72432</v>
      </c>
      <c r="V18">
        <v>13</v>
      </c>
      <c r="W18" t="s">
        <v>130</v>
      </c>
      <c r="Y18">
        <v>1300</v>
      </c>
      <c r="Z18" t="str">
        <f t="shared" ca="1" si="4"/>
        <v>uph</v>
      </c>
      <c r="AA18" t="s">
        <v>92</v>
      </c>
      <c r="AB18">
        <v>72432</v>
      </c>
      <c r="AC18">
        <v>13</v>
      </c>
      <c r="AD18" t="s">
        <v>130</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t="e">
        <f ca="1">IF(VLOOKUP($BM18,[1]EquipTable!$1:$1048576,MATCH("업데이트순번",[1]EquipTable!$1:$1,0),0)&lt;=$BK$1,1,0)
*IF(MID(BM18,7,1)="4",0.1,1)</f>
        <v>#VALUE!</v>
      </c>
      <c r="BK18" t="e">
        <f t="shared" ca="1" si="15"/>
        <v>#VALUE!</v>
      </c>
      <c r="BL18" t="e">
        <f t="shared" ca="1" si="16"/>
        <v>#VALUE!</v>
      </c>
      <c r="BM18" t="e">
        <f ca="1">OFFSET([1]EquipTable!$A$1,ROW()-1,0)</f>
        <v>#VALUE!</v>
      </c>
      <c r="BO18" t="e">
        <f ca="1">IF(VLOOKUP($BR18,[2]ActorTable!$1:$1048576,MATCH("업데이트순번",[2]ActorTable!$1:$1,0),0)&lt;=$BP$1,1,0)
*IF(MID(BR18,7,1)="2",0.1,1)</f>
        <v>#VALUE!</v>
      </c>
      <c r="BP18" t="e">
        <f t="shared" ca="1" si="17"/>
        <v>#VALUE!</v>
      </c>
      <c r="BQ18" t="e">
        <f t="shared" ca="1" si="18"/>
        <v>#VALUE!</v>
      </c>
      <c r="BR18" t="e">
        <f ca="1">OFFSET([2]ActorTable!$A$1,ROW()-1,0)</f>
        <v>#VALUE!</v>
      </c>
      <c r="BS18" t="e">
        <f ca="1">VLOOKUP($BR18,[2]ActorTable!$1:$1048576,MATCH("이름참고",[2]ActorTable!$1:$1,0),0)</f>
        <v>#VALUE!</v>
      </c>
    </row>
    <row r="19" spans="1:71">
      <c r="A19">
        <v>3</v>
      </c>
      <c r="B19">
        <v>3</v>
      </c>
      <c r="C19">
        <f t="shared" si="0"/>
        <v>0</v>
      </c>
      <c r="D19">
        <f t="shared" ca="1" si="11"/>
        <v>0.56790859178846875</v>
      </c>
      <c r="E19">
        <f t="shared" ca="1" si="11"/>
        <v>0.56043934810182716</v>
      </c>
      <c r="F19">
        <f t="shared" ca="1" si="1"/>
        <v>0.36467597913738137</v>
      </c>
      <c r="G19">
        <f t="shared" ca="1" si="1"/>
        <v>0.7726193680620641</v>
      </c>
      <c r="H19">
        <f t="shared" ca="1" si="1"/>
        <v>0.94583973316586822</v>
      </c>
      <c r="I19">
        <f t="shared" ca="1" si="1"/>
        <v>1.7771348588968894E-2</v>
      </c>
      <c r="L19" t="str">
        <f t="shared" ca="1" si="2"/>
        <v>안 지정 캐릭터 PP 일반등급</v>
      </c>
      <c r="M19">
        <f t="shared" ca="1" si="3"/>
        <v>56043</v>
      </c>
      <c r="N19">
        <f t="shared" ca="1" si="12"/>
        <v>12</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1200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93</v>
      </c>
      <c r="U19">
        <v>88076</v>
      </c>
      <c r="V19">
        <v>14</v>
      </c>
      <c r="W19" t="s">
        <v>130</v>
      </c>
      <c r="Y19">
        <v>1400</v>
      </c>
      <c r="Z19" t="str">
        <f t="shared" ca="1" si="4"/>
        <v>upn</v>
      </c>
      <c r="AA19" t="s">
        <v>93</v>
      </c>
      <c r="AB19">
        <v>88076</v>
      </c>
      <c r="AC19">
        <v>14</v>
      </c>
      <c r="AD19" t="s">
        <v>130</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t="e">
        <f ca="1">IF(VLOOKUP($BM19,[1]EquipTable!$1:$1048576,MATCH("업데이트순번",[1]EquipTable!$1:$1,0),0)&lt;=$BK$1,1,0)
*IF(MID(BM19,7,1)="4",0.1,1)</f>
        <v>#VALUE!</v>
      </c>
      <c r="BK19" t="e">
        <f t="shared" ca="1" si="15"/>
        <v>#VALUE!</v>
      </c>
      <c r="BL19" t="e">
        <f t="shared" ca="1" si="16"/>
        <v>#VALUE!</v>
      </c>
      <c r="BM19" t="e">
        <f ca="1">OFFSET([1]EquipTable!$A$1,ROW()-1,0)</f>
        <v>#VALUE!</v>
      </c>
      <c r="BO19" t="e">
        <f ca="1">IF(VLOOKUP($BR19,[2]ActorTable!$1:$1048576,MATCH("업데이트순번",[2]ActorTable!$1:$1,0),0)&lt;=$BP$1,1,0)
*IF(MID(BR19,7,1)="2",0.1,1)</f>
        <v>#VALUE!</v>
      </c>
      <c r="BP19" t="e">
        <f t="shared" ca="1" si="17"/>
        <v>#VALUE!</v>
      </c>
      <c r="BQ19" t="e">
        <f t="shared" ca="1" si="18"/>
        <v>#VALUE!</v>
      </c>
      <c r="BR19" t="e">
        <f ca="1">OFFSET([2]ActorTable!$A$1,ROW()-1,0)</f>
        <v>#VALUE!</v>
      </c>
      <c r="BS19" t="e">
        <f ca="1">VLOOKUP($BR19,[2]ActorTable!$1:$1048576,MATCH("이름참고",[2]ActorTable!$1:$1,0),0)</f>
        <v>#VALUE!</v>
      </c>
    </row>
    <row r="20" spans="1:71">
      <c r="A20">
        <v>3</v>
      </c>
      <c r="B20">
        <v>4</v>
      </c>
      <c r="C20">
        <f t="shared" si="0"/>
        <v>0</v>
      </c>
      <c r="D20">
        <f t="shared" ca="1" si="11"/>
        <v>0.36669502336683257</v>
      </c>
      <c r="E20">
        <f t="shared" ca="1" si="11"/>
        <v>0.85751147417248708</v>
      </c>
      <c r="F20">
        <f t="shared" ca="1" si="1"/>
        <v>0.95072993499739333</v>
      </c>
      <c r="G20">
        <f t="shared" ca="1" si="1"/>
        <v>0.93402323400982823</v>
      </c>
      <c r="H20">
        <f t="shared" ca="1" si="1"/>
        <v>0.31097393668371009</v>
      </c>
      <c r="I20">
        <f t="shared" ca="1" si="1"/>
        <v>0.30045759355466062</v>
      </c>
      <c r="L20" t="str">
        <f t="shared" ca="1" si="2"/>
        <v>안 지정 캐릭터 PP 일반등급</v>
      </c>
      <c r="M20">
        <f t="shared" ca="1" si="3"/>
        <v>85751</v>
      </c>
      <c r="N20">
        <f t="shared" ca="1" si="12"/>
        <v>14</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1400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93</v>
      </c>
      <c r="U20">
        <v>37119</v>
      </c>
      <c r="V20">
        <v>11</v>
      </c>
      <c r="W20" t="s">
        <v>130</v>
      </c>
      <c r="Y20">
        <v>1100</v>
      </c>
      <c r="Z20" t="str">
        <f t="shared" ca="1" si="4"/>
        <v>upn</v>
      </c>
      <c r="AA20" t="s">
        <v>93</v>
      </c>
      <c r="AB20">
        <v>37119</v>
      </c>
      <c r="AC20">
        <v>11</v>
      </c>
      <c r="AD20" t="s">
        <v>130</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t="e">
        <f ca="1">IF(VLOOKUP($BM20,[1]EquipTable!$1:$1048576,MATCH("업데이트순번",[1]EquipTable!$1:$1,0),0)&lt;=$BK$1,1,0)
*IF(MID(BM20,7,1)="4",0.1,1)</f>
        <v>#VALUE!</v>
      </c>
      <c r="BK20" t="e">
        <f t="shared" ca="1" si="15"/>
        <v>#VALUE!</v>
      </c>
      <c r="BL20" t="e">
        <f t="shared" ca="1" si="16"/>
        <v>#VALUE!</v>
      </c>
      <c r="BM20" t="e">
        <f ca="1">OFFSET([1]EquipTable!$A$1,ROW()-1,0)</f>
        <v>#VALUE!</v>
      </c>
      <c r="BO20" t="e">
        <f ca="1">IF(VLOOKUP($BR20,[2]ActorTable!$1:$1048576,MATCH("업데이트순번",[2]ActorTable!$1:$1,0),0)&lt;=$BP$1,1,0)
*IF(MID(BR20,7,1)="2",0.1,1)</f>
        <v>#VALUE!</v>
      </c>
      <c r="BP20" t="e">
        <f t="shared" ca="1" si="17"/>
        <v>#VALUE!</v>
      </c>
      <c r="BQ20" t="e">
        <f t="shared" ca="1" si="18"/>
        <v>#VALUE!</v>
      </c>
      <c r="BR20" t="e">
        <f ca="1">OFFSET([2]ActorTable!$A$1,ROW()-1,0)</f>
        <v>#VALUE!</v>
      </c>
      <c r="BS20" t="e">
        <f ca="1">VLOOKUP($BR20,[2]ActorTable!$1:$1048576,MATCH("이름참고",[2]ActorTable!$1:$1,0),0)</f>
        <v>#VALUE!</v>
      </c>
    </row>
    <row r="21" spans="1:71">
      <c r="A21">
        <v>3</v>
      </c>
      <c r="B21">
        <v>5</v>
      </c>
      <c r="C21">
        <f t="shared" si="0"/>
        <v>0</v>
      </c>
      <c r="D21">
        <f t="shared" ca="1" si="11"/>
        <v>0.63506483191089402</v>
      </c>
      <c r="E21">
        <f t="shared" ca="1" si="11"/>
        <v>0.25912155765330636</v>
      </c>
      <c r="F21">
        <f t="shared" ca="1" si="1"/>
        <v>0.54151797044685912</v>
      </c>
      <c r="G21">
        <f t="shared" ca="1" si="1"/>
        <v>0.72809450698376599</v>
      </c>
      <c r="H21">
        <f t="shared" ca="1" si="1"/>
        <v>0.21398698498779145</v>
      </c>
      <c r="I21">
        <f t="shared" ca="1" si="1"/>
        <v>0.23256863053202559</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t="e">
        <f ca="1">IF(VLOOKUP($BM21,[1]EquipTable!$1:$1048576,MATCH("업데이트순번",[1]EquipTable!$1:$1,0),0)&lt;=$BK$1,1,0)
*IF(MID(BM21,7,1)="4",0.1,1)</f>
        <v>#VALUE!</v>
      </c>
      <c r="BK21" t="e">
        <f t="shared" ca="1" si="15"/>
        <v>#VALUE!</v>
      </c>
      <c r="BL21" t="e">
        <f t="shared" ca="1" si="16"/>
        <v>#VALUE!</v>
      </c>
      <c r="BM21" t="e">
        <f ca="1">OFFSET([1]EquipTable!$A$1,ROW()-1,0)</f>
        <v>#VALUE!</v>
      </c>
      <c r="BO21" t="e">
        <f ca="1">IF(VLOOKUP($BR21,[2]ActorTable!$1:$1048576,MATCH("업데이트순번",[2]ActorTable!$1:$1,0),0)&lt;=$BP$1,1,0)
*IF(MID(BR21,7,1)="2",0.1,1)</f>
        <v>#VALUE!</v>
      </c>
      <c r="BP21" t="e">
        <f t="shared" ca="1" si="17"/>
        <v>#VALUE!</v>
      </c>
      <c r="BQ21" t="e">
        <f t="shared" ca="1" si="18"/>
        <v>#VALUE!</v>
      </c>
      <c r="BR21" t="e">
        <f ca="1">OFFSET([2]ActorTable!$A$1,ROW()-1,0)</f>
        <v>#VALUE!</v>
      </c>
      <c r="BS21" t="e">
        <f ca="1">VLOOKUP($BR21,[2]ActorTable!$1:$1048576,MATCH("이름참고",[2]ActorTable!$1:$1,0),0)</f>
        <v>#VALUE!</v>
      </c>
    </row>
    <row r="22" spans="1:71">
      <c r="A22">
        <v>3</v>
      </c>
      <c r="B22">
        <v>6</v>
      </c>
      <c r="C22">
        <f t="shared" si="0"/>
        <v>0</v>
      </c>
      <c r="D22">
        <f t="shared" ca="1" si="11"/>
        <v>0.62986863001378712</v>
      </c>
      <c r="E22">
        <f t="shared" ca="1" si="11"/>
        <v>0.95870325062954598</v>
      </c>
      <c r="F22">
        <f t="shared" ca="1" si="1"/>
        <v>0.76527618873201497</v>
      </c>
      <c r="G22">
        <f t="shared" ca="1" si="1"/>
        <v>0.70534720079176161</v>
      </c>
      <c r="H22">
        <f t="shared" ca="1" si="1"/>
        <v>0.64588816037999697</v>
      </c>
      <c r="I22">
        <f t="shared" ca="1" si="1"/>
        <v>0.61439746384638261</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t="e">
        <f ca="1">IF(VLOOKUP($BM22,[1]EquipTable!$1:$1048576,MATCH("업데이트순번",[1]EquipTable!$1:$1,0),0)&lt;=$BK$1,1,0)
*IF(MID(BM22,7,1)="4",0.1,1)</f>
        <v>#VALUE!</v>
      </c>
      <c r="BK22" t="e">
        <f t="shared" ca="1" si="15"/>
        <v>#VALUE!</v>
      </c>
      <c r="BL22" t="e">
        <f t="shared" ca="1" si="16"/>
        <v>#VALUE!</v>
      </c>
      <c r="BM22" t="e">
        <f ca="1">OFFSET([1]EquipTable!$A$1,ROW()-1,0)</f>
        <v>#VALUE!</v>
      </c>
      <c r="BO22" t="e">
        <f ca="1">IF(VLOOKUP($BR22,[2]ActorTable!$1:$1048576,MATCH("업데이트순번",[2]ActorTable!$1:$1,0),0)&lt;=$BP$1,1,0)
*IF(MID(BR22,7,1)="2",0.1,1)</f>
        <v>#VALUE!</v>
      </c>
      <c r="BP22" t="e">
        <f t="shared" ca="1" si="17"/>
        <v>#VALUE!</v>
      </c>
      <c r="BQ22" t="e">
        <f t="shared" ca="1" si="18"/>
        <v>#VALUE!</v>
      </c>
      <c r="BR22" t="e">
        <f ca="1">OFFSET([2]ActorTable!$A$1,ROW()-1,0)</f>
        <v>#VALUE!</v>
      </c>
      <c r="BS22" t="e">
        <f ca="1">VLOOKUP($BR22,[2]ActorTable!$1:$1048576,MATCH("이름참고",[2]ActorTable!$1:$1,0),0)</f>
        <v>#VALUE!</v>
      </c>
    </row>
    <row r="23" spans="1:71">
      <c r="A23">
        <v>4</v>
      </c>
      <c r="B23">
        <v>0</v>
      </c>
      <c r="C23">
        <f t="shared" si="0"/>
        <v>0</v>
      </c>
      <c r="D23">
        <f t="shared" ca="1" si="11"/>
        <v>0.42520603712389982</v>
      </c>
      <c r="E23">
        <f t="shared" ca="1" si="11"/>
        <v>0.38876682419113762</v>
      </c>
      <c r="F23">
        <f t="shared" ca="1" si="1"/>
        <v>0.17631495862641944</v>
      </c>
      <c r="G23">
        <f t="shared" ca="1" si="1"/>
        <v>0.29157872795558648</v>
      </c>
      <c r="H23">
        <f t="shared" ca="1" si="1"/>
        <v>5.9185722108706429E-2</v>
      </c>
      <c r="I23">
        <f t="shared" ca="1" si="1"/>
        <v>0.10295808967121556</v>
      </c>
      <c r="L23" t="str">
        <f t="shared" ca="1" si="2"/>
        <v>지정 장비</v>
      </c>
      <c r="M23" t="e">
        <f t="shared" ca="1" si="3"/>
        <v>#VALUE!</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t="e">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#VALUE!</v>
      </c>
      <c r="Q23" t="e">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#VALUE!</v>
      </c>
      <c r="R23" t="e">
        <f ca="1">IF(OR(ISNUMBER(M23),M23="삭제"),"",
IF(LEFT(M23,5)="Equip",
  IF($BK$1&lt;VLOOKUP(M23,[1]EquipTable!$1:$1048576,MATCH("업데이트순번",[1]EquipTable!$1:$1,0),0),"업데이트순번이상",""),
IF(LEFT(M23,5)="Actor",
  IF($BP$1&lt;VLOOKUP(M23,[2]ActorTable!$1:$1048576,MATCH("업데이트순번",[2]ActorTable!$1:$1,0),0),"업데이트순번이상",""),
"그외없음")))</f>
        <v>#VALUE!</v>
      </c>
      <c r="S23" t="e">
        <f t="shared" ca="1" si="13"/>
        <v>#VALUE!</v>
      </c>
      <c r="T23" t="s">
        <v>83</v>
      </c>
      <c r="U23" t="s">
        <v>206</v>
      </c>
      <c r="V23">
        <v>1</v>
      </c>
      <c r="W23" t="s">
        <v>130</v>
      </c>
      <c r="Y23">
        <v>900</v>
      </c>
      <c r="Z23" t="str">
        <f t="shared" ca="1" si="4"/>
        <v>fe</v>
      </c>
      <c r="AA23" t="s">
        <v>83</v>
      </c>
      <c r="AB23" t="s">
        <v>206</v>
      </c>
      <c r="AC23">
        <v>1</v>
      </c>
      <c r="AD23" t="s">
        <v>130</v>
      </c>
      <c r="AF23">
        <v>900</v>
      </c>
      <c r="AG23" t="str">
        <f t="shared" si="5"/>
        <v/>
      </c>
      <c r="AH23" t="str">
        <f>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t="e">
        <f ca="1">IF(VLOOKUP($BM23,[1]EquipTable!$1:$1048576,MATCH("업데이트순번",[1]EquipTable!$1:$1,0),0)&lt;=$BK$1,1,0)
*IF(MID(BM23,7,1)="4",0.1,1)</f>
        <v>#VALUE!</v>
      </c>
      <c r="BK23" t="e">
        <f t="shared" ca="1" si="15"/>
        <v>#VALUE!</v>
      </c>
      <c r="BL23" t="e">
        <f t="shared" ca="1" si="16"/>
        <v>#VALUE!</v>
      </c>
      <c r="BM23" t="e">
        <f ca="1">OFFSET([1]EquipTable!$A$1,ROW()-1,0)</f>
        <v>#VALUE!</v>
      </c>
      <c r="BO23" t="e">
        <f ca="1">IF(VLOOKUP($BR23,[2]ActorTable!$1:$1048576,MATCH("업데이트순번",[2]ActorTable!$1:$1,0),0)&lt;=$BP$1,1,0)
*IF(MID(BR23,7,1)="2",0.1,1)</f>
        <v>#VALUE!</v>
      </c>
      <c r="BP23" t="e">
        <f t="shared" ca="1" si="17"/>
        <v>#VALUE!</v>
      </c>
      <c r="BQ23" t="e">
        <f t="shared" ca="1" si="18"/>
        <v>#VALUE!</v>
      </c>
      <c r="BR23" t="e">
        <f ca="1">OFFSET([2]ActorTable!$A$1,ROW()-1,0)</f>
        <v>#VALUE!</v>
      </c>
      <c r="BS23" t="e">
        <f ca="1">VLOOKUP($BR23,[2]ActorTable!$1:$1048576,MATCH("이름참고",[2]ActorTable!$1:$1,0),0)</f>
        <v>#VALUE!</v>
      </c>
    </row>
    <row r="24" spans="1:71">
      <c r="A24">
        <v>4</v>
      </c>
      <c r="B24">
        <v>1</v>
      </c>
      <c r="C24">
        <f t="shared" si="0"/>
        <v>0</v>
      </c>
      <c r="D24">
        <f t="shared" ca="1" si="11"/>
        <v>0.43398594011609859</v>
      </c>
      <c r="E24">
        <f t="shared" ca="1" si="11"/>
        <v>0.83609661106846522</v>
      </c>
      <c r="F24">
        <f t="shared" ca="1" si="1"/>
        <v>0.28047528780250452</v>
      </c>
      <c r="G24">
        <f t="shared" ca="1" si="1"/>
        <v>0.3473818251647246</v>
      </c>
      <c r="H24">
        <f t="shared" ca="1" si="1"/>
        <v>3.3296926454110198E-2</v>
      </c>
      <c r="I24">
        <f t="shared" ca="1" si="1"/>
        <v>0.50637468609290237</v>
      </c>
      <c r="L24" t="str">
        <f t="shared" ca="1" si="2"/>
        <v>지정 장비</v>
      </c>
      <c r="M24" t="e">
        <f t="shared" ca="1" si="3"/>
        <v>#VALUE!</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DI</v>
      </c>
      <c r="P24" t="e">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#VALUE!</v>
      </c>
      <c r="Q24" t="e">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#VALUE!</v>
      </c>
      <c r="R24" t="e">
        <f ca="1">IF(OR(ISNUMBER(M24),M24="삭제"),"",
IF(LEFT(M24,5)="Equip",
  IF($BK$1&lt;VLOOKUP(M24,[1]EquipTable!$1:$1048576,MATCH("업데이트순번",[1]EquipTable!$1:$1,0),0),"업데이트순번이상",""),
IF(LEFT(M24,5)="Actor",
  IF($BP$1&lt;VLOOKUP(M24,[2]ActorTable!$1:$1048576,MATCH("업데이트순번",[2]ActorTable!$1:$1,0),0),"업데이트순번이상",""),
"그외없음")))</f>
        <v>#VALUE!</v>
      </c>
      <c r="S24" t="e">
        <f t="shared" ca="1" si="13"/>
        <v>#VALUE!</v>
      </c>
      <c r="T24" t="s">
        <v>83</v>
      </c>
      <c r="U24" t="s">
        <v>207</v>
      </c>
      <c r="V24">
        <v>1</v>
      </c>
      <c r="W24" t="s">
        <v>134</v>
      </c>
      <c r="Y24">
        <v>11</v>
      </c>
      <c r="Z24" t="str">
        <f t="shared" ca="1" si="4"/>
        <v>fe</v>
      </c>
      <c r="AA24" t="s">
        <v>83</v>
      </c>
      <c r="AB24" t="s">
        <v>207</v>
      </c>
      <c r="AC24">
        <v>1</v>
      </c>
      <c r="AD24" t="s">
        <v>134</v>
      </c>
      <c r="AF24">
        <v>11</v>
      </c>
      <c r="AG24" t="str">
        <f t="shared" si="5"/>
        <v/>
      </c>
      <c r="AH24" t="str">
        <f>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t="e">
        <f ca="1">IF(VLOOKUP($BM24,[1]EquipTable!$1:$1048576,MATCH("업데이트순번",[1]EquipTable!$1:$1,0),0)&lt;=$BK$1,1,0)
*IF(MID(BM24,7,1)="4",0.1,1)</f>
        <v>#VALUE!</v>
      </c>
      <c r="BK24" t="e">
        <f t="shared" ca="1" si="15"/>
        <v>#VALUE!</v>
      </c>
      <c r="BL24" t="e">
        <f t="shared" ca="1" si="16"/>
        <v>#VALUE!</v>
      </c>
      <c r="BM24" t="e">
        <f ca="1">OFFSET([1]EquipTable!$A$1,ROW()-1,0)</f>
        <v>#VALUE!</v>
      </c>
      <c r="BO24" t="e">
        <f ca="1">IF(VLOOKUP($BR24,[2]ActorTable!$1:$1048576,MATCH("업데이트순번",[2]ActorTable!$1:$1,0),0)&lt;=$BP$1,1,0)
*IF(MID(BR24,7,1)="2",0.1,1)</f>
        <v>#VALUE!</v>
      </c>
      <c r="BP24" t="e">
        <f t="shared" ca="1" si="17"/>
        <v>#VALUE!</v>
      </c>
      <c r="BQ24" t="e">
        <f t="shared" ca="1" si="18"/>
        <v>#VALUE!</v>
      </c>
      <c r="BR24" t="e">
        <f ca="1">OFFSET([2]ActorTable!$A$1,ROW()-1,0)</f>
        <v>#VALUE!</v>
      </c>
      <c r="BS24" t="e">
        <f ca="1">VLOOKUP($BR24,[2]ActorTable!$1:$1048576,MATCH("이름참고",[2]ActorTable!$1:$1,0),0)</f>
        <v>#VALUE!</v>
      </c>
    </row>
    <row r="25" spans="1:71">
      <c r="A25">
        <v>4</v>
      </c>
      <c r="B25">
        <v>2</v>
      </c>
      <c r="C25">
        <f t="shared" si="0"/>
        <v>0</v>
      </c>
      <c r="D25">
        <f t="shared" ca="1" si="11"/>
        <v>0.82734036482836748</v>
      </c>
      <c r="E25">
        <f t="shared" ca="1" si="11"/>
        <v>0.72519918059329969</v>
      </c>
      <c r="F25">
        <f t="shared" ca="1" si="1"/>
        <v>0.91027084599784969</v>
      </c>
      <c r="G25">
        <f t="shared" ca="1" si="1"/>
        <v>0.114609553240407</v>
      </c>
      <c r="H25">
        <f t="shared" ca="1" si="1"/>
        <v>0.23368454848620501</v>
      </c>
      <c r="I25">
        <f t="shared" ca="1" si="1"/>
        <v>0.71261762811998786</v>
      </c>
      <c r="L25" t="str">
        <f t="shared" ca="1" si="2"/>
        <v>안 지정 캐릭터 PP 영웅등급</v>
      </c>
      <c r="M25">
        <f t="shared" ca="1" si="3"/>
        <v>72519</v>
      </c>
      <c r="N25">
        <f t="shared" ca="1" si="12"/>
        <v>13</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1300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92</v>
      </c>
      <c r="U25">
        <v>77942</v>
      </c>
      <c r="V25">
        <v>13</v>
      </c>
      <c r="W25" t="s">
        <v>130</v>
      </c>
      <c r="Y25">
        <v>1300</v>
      </c>
      <c r="Z25" t="str">
        <f t="shared" ca="1" si="4"/>
        <v>uph</v>
      </c>
      <c r="AA25" t="s">
        <v>92</v>
      </c>
      <c r="AB25">
        <v>77942</v>
      </c>
      <c r="AC25">
        <v>13</v>
      </c>
      <c r="AD25" t="s">
        <v>130</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t="e">
        <f ca="1">IF(VLOOKUP($BM25,[1]EquipTable!$1:$1048576,MATCH("업데이트순번",[1]EquipTable!$1:$1,0),0)&lt;=$BK$1,1,0)
*IF(MID(BM25,7,1)="4",0.1,1)</f>
        <v>#VALUE!</v>
      </c>
      <c r="BK25" t="e">
        <f t="shared" ca="1" si="15"/>
        <v>#VALUE!</v>
      </c>
      <c r="BL25" t="e">
        <f t="shared" ca="1" si="16"/>
        <v>#VALUE!</v>
      </c>
      <c r="BM25" t="e">
        <f ca="1">OFFSET([1]EquipTable!$A$1,ROW()-1,0)</f>
        <v>#VALUE!</v>
      </c>
      <c r="BO25" t="e">
        <f ca="1">IF(VLOOKUP($BR25,[2]ActorTable!$1:$1048576,MATCH("업데이트순번",[2]ActorTable!$1:$1,0),0)&lt;=$BP$1,1,0)
*IF(MID(BR25,7,1)="2",0.1,1)</f>
        <v>#VALUE!</v>
      </c>
      <c r="BP25" t="e">
        <f t="shared" ca="1" si="17"/>
        <v>#VALUE!</v>
      </c>
      <c r="BQ25" t="e">
        <f t="shared" ca="1" si="18"/>
        <v>#VALUE!</v>
      </c>
      <c r="BR25" t="e">
        <f ca="1">OFFSET([2]ActorTable!$A$1,ROW()-1,0)</f>
        <v>#VALUE!</v>
      </c>
      <c r="BS25" t="e">
        <f ca="1">VLOOKUP($BR25,[2]ActorTable!$1:$1048576,MATCH("이름참고",[2]ActorTable!$1:$1,0),0)</f>
        <v>#VALUE!</v>
      </c>
    </row>
    <row r="26" spans="1:71">
      <c r="A26">
        <v>4</v>
      </c>
      <c r="B26">
        <v>3</v>
      </c>
      <c r="C26">
        <f t="shared" si="0"/>
        <v>0</v>
      </c>
      <c r="D26">
        <f t="shared" ca="1" si="11"/>
        <v>0.27488949812755159</v>
      </c>
      <c r="E26">
        <f t="shared" ca="1" si="11"/>
        <v>0.25797787908488801</v>
      </c>
      <c r="F26">
        <f t="shared" ca="1" si="1"/>
        <v>0.37529346337700109</v>
      </c>
      <c r="G26">
        <f t="shared" ca="1" si="1"/>
        <v>0.43830951049188072</v>
      </c>
      <c r="H26">
        <f t="shared" ca="1" si="1"/>
        <v>1.9687768903407066E-2</v>
      </c>
      <c r="I26">
        <f t="shared" ca="1" si="1"/>
        <v>0.58264164506678207</v>
      </c>
      <c r="L26" t="str">
        <f t="shared" ca="1" si="2"/>
        <v>안 지정 캐릭터 PP 일반등급</v>
      </c>
      <c r="M26">
        <f t="shared" ca="1" si="3"/>
        <v>25797</v>
      </c>
      <c r="N26">
        <f t="shared" ca="1" si="12"/>
        <v>10</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1000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93</v>
      </c>
      <c r="U26">
        <v>51567</v>
      </c>
      <c r="V26">
        <v>12</v>
      </c>
      <c r="W26" t="s">
        <v>130</v>
      </c>
      <c r="Y26">
        <v>1200</v>
      </c>
      <c r="Z26" t="str">
        <f t="shared" ca="1" si="4"/>
        <v>upn</v>
      </c>
      <c r="AA26" t="s">
        <v>93</v>
      </c>
      <c r="AB26">
        <v>51567</v>
      </c>
      <c r="AC26">
        <v>12</v>
      </c>
      <c r="AD26" t="s">
        <v>130</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t="e">
        <f ca="1">IF(VLOOKUP($BM26,[1]EquipTable!$1:$1048576,MATCH("업데이트순번",[1]EquipTable!$1:$1,0),0)&lt;=$BK$1,1,0)
*IF(MID(BM26,7,1)="4",0.1,1)</f>
        <v>#VALUE!</v>
      </c>
      <c r="BK26" t="e">
        <f t="shared" ca="1" si="15"/>
        <v>#VALUE!</v>
      </c>
      <c r="BL26" t="e">
        <f t="shared" ca="1" si="16"/>
        <v>#VALUE!</v>
      </c>
      <c r="BM26" t="e">
        <f ca="1">OFFSET([1]EquipTable!$A$1,ROW()-1,0)</f>
        <v>#VALUE!</v>
      </c>
      <c r="BO26" t="e">
        <f ca="1">IF(VLOOKUP($BR26,[2]ActorTable!$1:$1048576,MATCH("업데이트순번",[2]ActorTable!$1:$1,0),0)&lt;=$BP$1,1,0)
*IF(MID(BR26,7,1)="2",0.1,1)</f>
        <v>#VALUE!</v>
      </c>
      <c r="BP26" t="e">
        <f t="shared" ca="1" si="17"/>
        <v>#VALUE!</v>
      </c>
      <c r="BQ26" t="e">
        <f t="shared" ca="1" si="18"/>
        <v>#VALUE!</v>
      </c>
      <c r="BR26" t="e">
        <f ca="1">OFFSET([2]ActorTable!$A$1,ROW()-1,0)</f>
        <v>#VALUE!</v>
      </c>
      <c r="BS26" t="e">
        <f ca="1">VLOOKUP($BR26,[2]ActorTable!$1:$1048576,MATCH("이름참고",[2]ActorTable!$1:$1,0),0)</f>
        <v>#VALUE!</v>
      </c>
    </row>
    <row r="27" spans="1:71">
      <c r="A27">
        <v>4</v>
      </c>
      <c r="B27">
        <v>4</v>
      </c>
      <c r="C27">
        <f t="shared" si="0"/>
        <v>0</v>
      </c>
      <c r="D27">
        <f t="shared" ca="1" si="11"/>
        <v>0.42456394063973246</v>
      </c>
      <c r="E27">
        <f t="shared" ca="1" si="11"/>
        <v>0.92777299811769109</v>
      </c>
      <c r="F27">
        <f t="shared" ca="1" si="1"/>
        <v>0.38591242960570971</v>
      </c>
      <c r="G27">
        <f t="shared" ca="1" si="1"/>
        <v>2.2154568732670854E-2</v>
      </c>
      <c r="H27">
        <f t="shared" ca="1" si="1"/>
        <v>0.63488126324116545</v>
      </c>
      <c r="I27">
        <f t="shared" ca="1" si="1"/>
        <v>0.41657082972838511</v>
      </c>
      <c r="L27" t="str">
        <f t="shared" ca="1" si="2"/>
        <v>안 지정 캐릭터 PP 일반등급</v>
      </c>
      <c r="M27">
        <f t="shared" ca="1" si="3"/>
        <v>92777</v>
      </c>
      <c r="N27">
        <f t="shared" ca="1" si="12"/>
        <v>14</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1400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93</v>
      </c>
      <c r="U27">
        <v>28931</v>
      </c>
      <c r="V27">
        <v>10</v>
      </c>
      <c r="W27" t="s">
        <v>130</v>
      </c>
      <c r="Y27">
        <v>1000</v>
      </c>
      <c r="Z27" t="str">
        <f t="shared" ca="1" si="4"/>
        <v>upn</v>
      </c>
      <c r="AA27" t="s">
        <v>93</v>
      </c>
      <c r="AB27">
        <v>28931</v>
      </c>
      <c r="AC27">
        <v>10</v>
      </c>
      <c r="AD27" t="s">
        <v>130</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t="e">
        <f ca="1">IF(VLOOKUP($BM27,[1]EquipTable!$1:$1048576,MATCH("업데이트순번",[1]EquipTable!$1:$1,0),0)&lt;=$BK$1,1,0)
*IF(MID(BM27,7,1)="4",0.1,1)</f>
        <v>#VALUE!</v>
      </c>
      <c r="BK27" t="e">
        <f t="shared" ca="1" si="15"/>
        <v>#VALUE!</v>
      </c>
      <c r="BL27" t="e">
        <f t="shared" ca="1" si="16"/>
        <v>#VALUE!</v>
      </c>
      <c r="BM27" t="e">
        <f ca="1">OFFSET([1]EquipTable!$A$1,ROW()-1,0)</f>
        <v>#VALUE!</v>
      </c>
      <c r="BO27" t="e">
        <f ca="1">IF(VLOOKUP($BR27,[2]ActorTable!$1:$1048576,MATCH("업데이트순번",[2]ActorTable!$1:$1,0),0)&lt;=$BP$1,1,0)
*IF(MID(BR27,7,1)="2",0.1,1)</f>
        <v>#VALUE!</v>
      </c>
      <c r="BP27" t="e">
        <f t="shared" ca="1" si="17"/>
        <v>#VALUE!</v>
      </c>
      <c r="BQ27" t="e">
        <f t="shared" ca="1" si="18"/>
        <v>#VALUE!</v>
      </c>
      <c r="BR27" t="e">
        <f ca="1">OFFSET([2]ActorTable!$A$1,ROW()-1,0)</f>
        <v>#VALUE!</v>
      </c>
      <c r="BS27" t="e">
        <f ca="1">VLOOKUP($BR27,[2]ActorTable!$1:$1048576,MATCH("이름참고",[2]ActorTable!$1:$1,0),0)</f>
        <v>#VALUE!</v>
      </c>
    </row>
    <row r="28" spans="1:71">
      <c r="A28">
        <v>4</v>
      </c>
      <c r="B28">
        <v>5</v>
      </c>
      <c r="C28">
        <f t="shared" si="0"/>
        <v>0</v>
      </c>
      <c r="D28">
        <f t="shared" ca="1" si="11"/>
        <v>0.45095812665589619</v>
      </c>
      <c r="E28">
        <f t="shared" ca="1" si="11"/>
        <v>0.27421857124658888</v>
      </c>
      <c r="F28">
        <f t="shared" ca="1" si="1"/>
        <v>0.32547687407055004</v>
      </c>
      <c r="G28">
        <f t="shared" ca="1" si="1"/>
        <v>0.4428981398582793</v>
      </c>
      <c r="H28">
        <f t="shared" ca="1" si="1"/>
        <v>0.95478303954112709</v>
      </c>
      <c r="I28">
        <f t="shared" ca="1" si="1"/>
        <v>0.46657945629690034</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t="e">
        <f ca="1">IF(VLOOKUP($BM28,[1]EquipTable!$1:$1048576,MATCH("업데이트순번",[1]EquipTable!$1:$1,0),0)&lt;=$BK$1,1,0)
*IF(MID(BM28,7,1)="4",0.1,1)</f>
        <v>#VALUE!</v>
      </c>
      <c r="BK28" t="e">
        <f t="shared" ca="1" si="15"/>
        <v>#VALUE!</v>
      </c>
      <c r="BL28" t="e">
        <f t="shared" ca="1" si="16"/>
        <v>#VALUE!</v>
      </c>
      <c r="BM28" t="e">
        <f ca="1">OFFSET([1]EquipTable!$A$1,ROW()-1,0)</f>
        <v>#VALUE!</v>
      </c>
      <c r="BO28" t="e">
        <f ca="1">IF(VLOOKUP($BR28,[2]ActorTable!$1:$1048576,MATCH("업데이트순번",[2]ActorTable!$1:$1,0),0)&lt;=$BP$1,1,0)
*IF(MID(BR28,7,1)="2",0.1,1)</f>
        <v>#VALUE!</v>
      </c>
      <c r="BP28" t="e">
        <f t="shared" ca="1" si="17"/>
        <v>#VALUE!</v>
      </c>
      <c r="BQ28" t="e">
        <f t="shared" ca="1" si="18"/>
        <v>#VALUE!</v>
      </c>
      <c r="BR28" t="e">
        <f ca="1">OFFSET([2]ActorTable!$A$1,ROW()-1,0)</f>
        <v>#VALUE!</v>
      </c>
      <c r="BS28" t="e">
        <f ca="1">VLOOKUP($BR28,[2]ActorTable!$1:$1048576,MATCH("이름참고",[2]ActorTable!$1:$1,0),0)</f>
        <v>#VALUE!</v>
      </c>
    </row>
    <row r="29" spans="1:71">
      <c r="A29">
        <v>4</v>
      </c>
      <c r="B29">
        <v>6</v>
      </c>
      <c r="C29">
        <f t="shared" si="0"/>
        <v>0</v>
      </c>
      <c r="D29">
        <f t="shared" ca="1" si="11"/>
        <v>0.30620606035334363</v>
      </c>
      <c r="E29">
        <f t="shared" ca="1" si="11"/>
        <v>0.99555216055267259</v>
      </c>
      <c r="F29">
        <f t="shared" ca="1" si="1"/>
        <v>4.7256228987811899E-2</v>
      </c>
      <c r="G29">
        <f t="shared" ca="1" si="1"/>
        <v>0.52978145765916484</v>
      </c>
      <c r="H29">
        <f t="shared" ca="1" si="1"/>
        <v>0.56793914420005887</v>
      </c>
      <c r="I29">
        <f t="shared" ca="1" si="1"/>
        <v>6.0955044670797931E-2</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t="e">
        <f ca="1">IF(VLOOKUP($BM29,[1]EquipTable!$1:$1048576,MATCH("업데이트순번",[1]EquipTable!$1:$1,0),0)&lt;=$BK$1,1,0)
*IF(MID(BM29,7,1)="4",0.1,1)</f>
        <v>#VALUE!</v>
      </c>
      <c r="BK29" t="e">
        <f t="shared" ca="1" si="15"/>
        <v>#VALUE!</v>
      </c>
      <c r="BL29" t="e">
        <f t="shared" ca="1" si="16"/>
        <v>#VALUE!</v>
      </c>
      <c r="BM29" t="e">
        <f ca="1">OFFSET([1]EquipTable!$A$1,ROW()-1,0)</f>
        <v>#VALUE!</v>
      </c>
      <c r="BO29" t="e">
        <f ca="1">IF(VLOOKUP($BR29,[2]ActorTable!$1:$1048576,MATCH("업데이트순번",[2]ActorTable!$1:$1,0),0)&lt;=$BP$1,1,0)
*IF(MID(BR29,7,1)="2",0.1,1)</f>
        <v>#VALUE!</v>
      </c>
      <c r="BP29" t="e">
        <f t="shared" ca="1" si="17"/>
        <v>#VALUE!</v>
      </c>
      <c r="BQ29" t="e">
        <f t="shared" ca="1" si="18"/>
        <v>#VALUE!</v>
      </c>
      <c r="BR29" t="e">
        <f ca="1">OFFSET([2]ActorTable!$A$1,ROW()-1,0)</f>
        <v>#VALUE!</v>
      </c>
      <c r="BS29" t="e">
        <f ca="1">VLOOKUP($BR29,[2]ActorTable!$1:$1048576,MATCH("이름참고",[2]ActorTable!$1:$1,0),0)</f>
        <v>#VALUE!</v>
      </c>
    </row>
    <row r="30" spans="1:71">
      <c r="A30">
        <v>5</v>
      </c>
      <c r="B30">
        <v>0</v>
      </c>
      <c r="C30">
        <f t="shared" si="0"/>
        <v>0</v>
      </c>
      <c r="D30">
        <f t="shared" ca="1" si="11"/>
        <v>0.57084287520388655</v>
      </c>
      <c r="E30">
        <f t="shared" ca="1" si="11"/>
        <v>0.66165674909442884</v>
      </c>
      <c r="F30">
        <f t="shared" ca="1" si="1"/>
        <v>0.66975086307506682</v>
      </c>
      <c r="G30">
        <f t="shared" ca="1" si="1"/>
        <v>0.70556829078314443</v>
      </c>
      <c r="H30">
        <f t="shared" ca="1" si="1"/>
        <v>0.8896791184768893</v>
      </c>
      <c r="I30">
        <f t="shared" ca="1" si="1"/>
        <v>0.76432422879882489</v>
      </c>
      <c r="L30" t="str">
        <f t="shared" ca="1" si="2"/>
        <v>지정 장비</v>
      </c>
      <c r="M30" t="e">
        <f t="shared" ca="1" si="3"/>
        <v>#VALUE!</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GO</v>
      </c>
      <c r="P30" t="str">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삭제</v>
      </c>
      <c r="Q30" t="e">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#VALUE!</v>
      </c>
      <c r="R30" t="e">
        <f ca="1">IF(OR(ISNUMBER(M30),M30="삭제"),"",
IF(LEFT(M30,5)="Equip",
  IF($BK$1&lt;VLOOKUP(M30,[1]EquipTable!$1:$1048576,MATCH("업데이트순번",[1]EquipTable!$1:$1,0),0),"업데이트순번이상",""),
IF(LEFT(M30,5)="Actor",
  IF($BP$1&lt;VLOOKUP(M30,[2]ActorTable!$1:$1048576,MATCH("업데이트순번",[2]ActorTable!$1:$1,0),0),"업데이트순번이상",""),
"그외없음")))</f>
        <v>#VALUE!</v>
      </c>
      <c r="S30" t="e">
        <f t="shared" ca="1" si="13"/>
        <v>#VALUE!</v>
      </c>
      <c r="T30" t="s">
        <v>83</v>
      </c>
      <c r="U30" t="s">
        <v>188</v>
      </c>
      <c r="V30">
        <v>1</v>
      </c>
      <c r="W30" t="s">
        <v>134</v>
      </c>
      <c r="Y30">
        <v>40</v>
      </c>
      <c r="Z30" t="str">
        <f t="shared" ca="1" si="4"/>
        <v>fe</v>
      </c>
      <c r="AA30" t="s">
        <v>83</v>
      </c>
      <c r="AB30" t="s">
        <v>188</v>
      </c>
      <c r="AC30">
        <v>1</v>
      </c>
      <c r="AD30" t="s">
        <v>134</v>
      </c>
      <c r="AF30">
        <v>40</v>
      </c>
      <c r="AG30" t="str">
        <f t="shared" si="5"/>
        <v/>
      </c>
      <c r="AH30" t="str">
        <f>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t="e">
        <f ca="1">IF(VLOOKUP($BM30,[1]EquipTable!$1:$1048576,MATCH("업데이트순번",[1]EquipTable!$1:$1,0),0)&lt;=$BK$1,1,0)
*IF(MID(BM30,7,1)="4",0.1,1)</f>
        <v>#VALUE!</v>
      </c>
      <c r="BK30" t="e">
        <f t="shared" ca="1" si="15"/>
        <v>#VALUE!</v>
      </c>
      <c r="BL30" t="e">
        <f t="shared" ca="1" si="16"/>
        <v>#VALUE!</v>
      </c>
      <c r="BM30" t="e">
        <f ca="1">OFFSET([1]EquipTable!$A$1,ROW()-1,0)</f>
        <v>#VALUE!</v>
      </c>
      <c r="BO30" t="e">
        <f ca="1">IF(VLOOKUP($BR30,[2]ActorTable!$1:$1048576,MATCH("업데이트순번",[2]ActorTable!$1:$1,0),0)&lt;=$BP$1,1,0)
*IF(MID(BR30,7,1)="2",0.1,1)</f>
        <v>#VALUE!</v>
      </c>
      <c r="BP30" t="e">
        <f t="shared" ca="1" si="17"/>
        <v>#VALUE!</v>
      </c>
      <c r="BQ30" t="e">
        <f t="shared" ca="1" si="18"/>
        <v>#VALUE!</v>
      </c>
      <c r="BR30" t="e">
        <f ca="1">OFFSET([2]ActorTable!$A$1,ROW()-1,0)</f>
        <v>#VALUE!</v>
      </c>
      <c r="BS30" t="e">
        <f ca="1">VLOOKUP($BR30,[2]ActorTable!$1:$1048576,MATCH("이름참고",[2]ActorTable!$1:$1,0),0)</f>
        <v>#VALUE!</v>
      </c>
    </row>
    <row r="31" spans="1:71">
      <c r="A31">
        <v>5</v>
      </c>
      <c r="B31">
        <v>1</v>
      </c>
      <c r="C31">
        <f t="shared" si="0"/>
        <v>0</v>
      </c>
      <c r="D31">
        <f t="shared" ca="1" si="11"/>
        <v>0.94137390814678212</v>
      </c>
      <c r="E31">
        <f t="shared" ca="1" si="11"/>
        <v>0.76568068321389238</v>
      </c>
      <c r="F31">
        <f t="shared" ca="1" si="1"/>
        <v>0.97861451637768493</v>
      </c>
      <c r="G31">
        <f t="shared" ca="1" si="1"/>
        <v>0.95699185217599325</v>
      </c>
      <c r="H31">
        <f t="shared" ca="1" si="1"/>
        <v>0.66387058949673539</v>
      </c>
      <c r="I31">
        <f t="shared" ca="1" si="1"/>
        <v>0.35690524583797156</v>
      </c>
      <c r="L31" t="str">
        <f t="shared" ca="1" si="2"/>
        <v>지정 장비</v>
      </c>
      <c r="M31" t="e">
        <f t="shared" ca="1" si="3"/>
        <v>#VALUE!</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GO</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삭제</v>
      </c>
      <c r="Q31" t="e">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#VALUE!</v>
      </c>
      <c r="R31" t="e">
        <f ca="1">IF(OR(ISNUMBER(M31),M31="삭제"),"",
IF(LEFT(M31,5)="Equip",
  IF($BK$1&lt;VLOOKUP(M31,[1]EquipTable!$1:$1048576,MATCH("업데이트순번",[1]EquipTable!$1:$1,0),0),"업데이트순번이상",""),
IF(LEFT(M31,5)="Actor",
  IF($BP$1&lt;VLOOKUP(M31,[2]ActorTable!$1:$1048576,MATCH("업데이트순번",[2]ActorTable!$1:$1,0),0),"업데이트순번이상",""),
"그외없음")))</f>
        <v>#VALUE!</v>
      </c>
      <c r="S31" t="e">
        <f t="shared" ca="1" si="13"/>
        <v>#VALUE!</v>
      </c>
      <c r="T31" t="s">
        <v>83</v>
      </c>
      <c r="U31" t="s">
        <v>208</v>
      </c>
      <c r="V31">
        <v>1</v>
      </c>
      <c r="W31" t="s">
        <v>134</v>
      </c>
      <c r="Y31">
        <v>34</v>
      </c>
      <c r="Z31" t="str">
        <f t="shared" ca="1" si="4"/>
        <v>fe</v>
      </c>
      <c r="AA31" t="s">
        <v>83</v>
      </c>
      <c r="AB31" t="s">
        <v>208</v>
      </c>
      <c r="AC31">
        <v>1</v>
      </c>
      <c r="AD31" t="s">
        <v>134</v>
      </c>
      <c r="AF31">
        <v>34</v>
      </c>
      <c r="AG31" t="str">
        <f t="shared" si="5"/>
        <v/>
      </c>
      <c r="AH31" t="str">
        <f>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t="e">
        <f ca="1">IF(VLOOKUP($BM31,[1]EquipTable!$1:$1048576,MATCH("업데이트순번",[1]EquipTable!$1:$1,0),0)&lt;=$BK$1,1,0)
*IF(MID(BM31,7,1)="4",0.1,1)</f>
        <v>#VALUE!</v>
      </c>
      <c r="BK31" t="e">
        <f t="shared" ca="1" si="15"/>
        <v>#VALUE!</v>
      </c>
      <c r="BL31" t="e">
        <f t="shared" ca="1" si="16"/>
        <v>#VALUE!</v>
      </c>
      <c r="BM31" t="e">
        <f ca="1">OFFSET([1]EquipTable!$A$1,ROW()-1,0)</f>
        <v>#VALUE!</v>
      </c>
      <c r="BO31" t="e">
        <f ca="1">IF(VLOOKUP($BR31,[2]ActorTable!$1:$1048576,MATCH("업데이트순번",[2]ActorTable!$1:$1,0),0)&lt;=$BP$1,1,0)
*IF(MID(BR31,7,1)="2",0.1,1)</f>
        <v>#VALUE!</v>
      </c>
      <c r="BP31" t="e">
        <f t="shared" ca="1" si="17"/>
        <v>#VALUE!</v>
      </c>
      <c r="BQ31" t="e">
        <f t="shared" ca="1" si="18"/>
        <v>#VALUE!</v>
      </c>
      <c r="BR31" t="e">
        <f ca="1">OFFSET([2]ActorTable!$A$1,ROW()-1,0)</f>
        <v>#VALUE!</v>
      </c>
      <c r="BS31" t="e">
        <f ca="1">VLOOKUP($BR31,[2]ActorTable!$1:$1048576,MATCH("이름참고",[2]ActorTable!$1:$1,0),0)</f>
        <v>#VALUE!</v>
      </c>
    </row>
    <row r="32" spans="1:71">
      <c r="A32">
        <v>5</v>
      </c>
      <c r="B32">
        <v>2</v>
      </c>
      <c r="C32">
        <f t="shared" si="0"/>
        <v>0</v>
      </c>
      <c r="D32">
        <f t="shared" ca="1" si="11"/>
        <v>0.36180816343880595</v>
      </c>
      <c r="E32">
        <f t="shared" ca="1" si="11"/>
        <v>0.80783475272921423</v>
      </c>
      <c r="F32">
        <f t="shared" ca="1" si="1"/>
        <v>0.10983460079288898</v>
      </c>
      <c r="G32">
        <f t="shared" ca="1" si="1"/>
        <v>0.33947531105034479</v>
      </c>
      <c r="H32">
        <f t="shared" ca="1" si="1"/>
        <v>0.65626001781765553</v>
      </c>
      <c r="I32">
        <f t="shared" ca="1" si="1"/>
        <v>0.43815024061672836</v>
      </c>
      <c r="L32" t="str">
        <f t="shared" ca="1" si="2"/>
        <v>안 지정 캐릭터 PP 영웅등급</v>
      </c>
      <c r="M32">
        <f t="shared" ca="1" si="3"/>
        <v>80783</v>
      </c>
      <c r="N32">
        <f t="shared" ca="1" si="12"/>
        <v>13</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1300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92</v>
      </c>
      <c r="U32">
        <v>55119</v>
      </c>
      <c r="V32">
        <v>12</v>
      </c>
      <c r="W32" t="s">
        <v>130</v>
      </c>
      <c r="Y32">
        <v>1200</v>
      </c>
      <c r="Z32" t="str">
        <f t="shared" ca="1" si="4"/>
        <v>uph</v>
      </c>
      <c r="AA32" t="s">
        <v>92</v>
      </c>
      <c r="AB32">
        <v>55119</v>
      </c>
      <c r="AC32">
        <v>12</v>
      </c>
      <c r="AD32" t="s">
        <v>130</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t="e">
        <f ca="1">IF(VLOOKUP($BM32,[1]EquipTable!$1:$1048576,MATCH("업데이트순번",[1]EquipTable!$1:$1,0),0)&lt;=$BK$1,1,0)
*IF(MID(BM32,7,1)="4",0.1,1)</f>
        <v>#VALUE!</v>
      </c>
      <c r="BK32" t="e">
        <f t="shared" ca="1" si="15"/>
        <v>#VALUE!</v>
      </c>
      <c r="BL32" t="e">
        <f t="shared" ca="1" si="16"/>
        <v>#VALUE!</v>
      </c>
      <c r="BM32" t="e">
        <f ca="1">OFFSET([1]EquipTable!$A$1,ROW()-1,0)</f>
        <v>#VALUE!</v>
      </c>
      <c r="BO32" t="e">
        <f ca="1">IF(VLOOKUP($BR32,[2]ActorTable!$1:$1048576,MATCH("업데이트순번",[2]ActorTable!$1:$1,0),0)&lt;=$BP$1,1,0)
*IF(MID(BR32,7,1)="2",0.1,1)</f>
        <v>#VALUE!</v>
      </c>
      <c r="BP32" t="e">
        <f t="shared" ca="1" si="17"/>
        <v>#VALUE!</v>
      </c>
      <c r="BQ32" t="e">
        <f t="shared" ca="1" si="18"/>
        <v>#VALUE!</v>
      </c>
      <c r="BR32" t="e">
        <f ca="1">OFFSET([2]ActorTable!$A$1,ROW()-1,0)</f>
        <v>#VALUE!</v>
      </c>
      <c r="BS32" t="e">
        <f ca="1">VLOOKUP($BR32,[2]ActorTable!$1:$1048576,MATCH("이름참고",[2]ActorTable!$1:$1,0),0)</f>
        <v>#VALUE!</v>
      </c>
    </row>
    <row r="33" spans="1:71">
      <c r="A33">
        <v>5</v>
      </c>
      <c r="B33">
        <v>3</v>
      </c>
      <c r="C33">
        <f t="shared" si="0"/>
        <v>0</v>
      </c>
      <c r="D33">
        <f t="shared" ca="1" si="11"/>
        <v>0.54219876861126737</v>
      </c>
      <c r="E33">
        <f t="shared" ca="1" si="11"/>
        <v>0.88252482009947808</v>
      </c>
      <c r="F33">
        <f t="shared" ca="1" si="1"/>
        <v>0.83275579322213134</v>
      </c>
      <c r="G33">
        <f t="shared" ca="1" si="1"/>
        <v>0.288631038226981</v>
      </c>
      <c r="H33">
        <f t="shared" ca="1" si="1"/>
        <v>0.93103314645619828</v>
      </c>
      <c r="I33">
        <f t="shared" ca="1" si="1"/>
        <v>0.22498552781746273</v>
      </c>
      <c r="L33" t="str">
        <f t="shared" ca="1" si="2"/>
        <v>안 지정 캐릭터 PP 일반등급</v>
      </c>
      <c r="M33">
        <f t="shared" ca="1" si="3"/>
        <v>88252</v>
      </c>
      <c r="N33">
        <f t="shared" ca="1" si="12"/>
        <v>14</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1400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93</v>
      </c>
      <c r="U33">
        <v>45957</v>
      </c>
      <c r="V33">
        <v>11</v>
      </c>
      <c r="W33" t="s">
        <v>130</v>
      </c>
      <c r="Y33">
        <v>1100</v>
      </c>
      <c r="Z33" t="str">
        <f t="shared" ca="1" si="4"/>
        <v>upn</v>
      </c>
      <c r="AA33" t="s">
        <v>93</v>
      </c>
      <c r="AB33">
        <v>45957</v>
      </c>
      <c r="AC33">
        <v>11</v>
      </c>
      <c r="AD33" t="s">
        <v>130</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t="e">
        <f ca="1">IF(VLOOKUP($BM33,[1]EquipTable!$1:$1048576,MATCH("업데이트순번",[1]EquipTable!$1:$1,0),0)&lt;=$BK$1,1,0)
*IF(MID(BM33,7,1)="4",0.1,1)</f>
        <v>#VALUE!</v>
      </c>
      <c r="BK33" t="e">
        <f t="shared" ca="1" si="15"/>
        <v>#VALUE!</v>
      </c>
      <c r="BL33" t="e">
        <f t="shared" ca="1" si="16"/>
        <v>#VALUE!</v>
      </c>
      <c r="BM33" t="e">
        <f ca="1">OFFSET([1]EquipTable!$A$1,ROW()-1,0)</f>
        <v>#VALUE!</v>
      </c>
      <c r="BO33" t="e">
        <f ca="1">IF(VLOOKUP($BR33,[2]ActorTable!$1:$1048576,MATCH("업데이트순번",[2]ActorTable!$1:$1,0),0)&lt;=$BP$1,1,0)
*IF(MID(BR33,7,1)="2",0.1,1)</f>
        <v>#VALUE!</v>
      </c>
      <c r="BP33" t="e">
        <f t="shared" ca="1" si="17"/>
        <v>#VALUE!</v>
      </c>
      <c r="BQ33" t="e">
        <f t="shared" ca="1" si="18"/>
        <v>#VALUE!</v>
      </c>
      <c r="BR33" t="e">
        <f ca="1">OFFSET([2]ActorTable!$A$1,ROW()-1,0)</f>
        <v>#VALUE!</v>
      </c>
      <c r="BS33" t="e">
        <f ca="1">VLOOKUP($BR33,[2]ActorTable!$1:$1048576,MATCH("이름참고",[2]ActorTable!$1:$1,0),0)</f>
        <v>#VALUE!</v>
      </c>
    </row>
    <row r="34" spans="1:71">
      <c r="A34">
        <v>5</v>
      </c>
      <c r="B34">
        <v>4</v>
      </c>
      <c r="C34">
        <f t="shared" si="0"/>
        <v>0</v>
      </c>
      <c r="D34">
        <f t="shared" ca="1" si="11"/>
        <v>0.14406951815532609</v>
      </c>
      <c r="E34">
        <f t="shared" ca="1" si="11"/>
        <v>0.1150035595018829</v>
      </c>
      <c r="F34">
        <f t="shared" ca="1" si="1"/>
        <v>0.39150107584655658</v>
      </c>
      <c r="G34">
        <f t="shared" ca="1" si="1"/>
        <v>0.40947703714740469</v>
      </c>
      <c r="H34">
        <f t="shared" ca="1" si="1"/>
        <v>0.16465017798090986</v>
      </c>
      <c r="I34">
        <f t="shared" ca="1" si="1"/>
        <v>0.30681020745646348</v>
      </c>
      <c r="L34" t="str">
        <f t="shared" ca="1" si="2"/>
        <v>안 지정 캐릭터 PP 일반등급</v>
      </c>
      <c r="M34">
        <f t="shared" ca="1" si="3"/>
        <v>11500</v>
      </c>
      <c r="N34">
        <f t="shared" ca="1" si="12"/>
        <v>9</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900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93</v>
      </c>
      <c r="U34">
        <v>65359</v>
      </c>
      <c r="V34">
        <v>12</v>
      </c>
      <c r="W34" t="s">
        <v>130</v>
      </c>
      <c r="Y34">
        <v>1200</v>
      </c>
      <c r="Z34" t="str">
        <f t="shared" ca="1" si="4"/>
        <v>upn</v>
      </c>
      <c r="AA34" t="s">
        <v>93</v>
      </c>
      <c r="AB34">
        <v>65359</v>
      </c>
      <c r="AC34">
        <v>12</v>
      </c>
      <c r="AD34" t="s">
        <v>130</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t="e">
        <f ca="1">IF(VLOOKUP($BM34,[1]EquipTable!$1:$1048576,MATCH("업데이트순번",[1]EquipTable!$1:$1,0),0)&lt;=$BK$1,1,0)
*IF(MID(BM34,7,1)="4",0.1,1)</f>
        <v>#VALUE!</v>
      </c>
      <c r="BK34" t="e">
        <f t="shared" ca="1" si="15"/>
        <v>#VALUE!</v>
      </c>
      <c r="BL34" t="e">
        <f t="shared" ca="1" si="16"/>
        <v>#VALUE!</v>
      </c>
      <c r="BM34" t="e">
        <f ca="1">OFFSET([1]EquipTable!$A$1,ROW()-1,0)</f>
        <v>#VALUE!</v>
      </c>
      <c r="BO34" t="e">
        <f ca="1">IF(VLOOKUP($BR34,[2]ActorTable!$1:$1048576,MATCH("업데이트순번",[2]ActorTable!$1:$1,0),0)&lt;=$BP$1,1,0)
*IF(MID(BR34,7,1)="2",0.1,1)</f>
        <v>#VALUE!</v>
      </c>
      <c r="BP34" t="e">
        <f t="shared" ca="1" si="17"/>
        <v>#VALUE!</v>
      </c>
      <c r="BQ34" t="e">
        <f t="shared" ca="1" si="18"/>
        <v>#VALUE!</v>
      </c>
      <c r="BR34" t="e">
        <f ca="1">OFFSET([2]ActorTable!$A$1,ROW()-1,0)</f>
        <v>#VALUE!</v>
      </c>
      <c r="BS34" t="e">
        <f ca="1">VLOOKUP($BR34,[2]ActorTable!$1:$1048576,MATCH("이름참고",[2]ActorTable!$1:$1,0),0)</f>
        <v>#VALUE!</v>
      </c>
    </row>
    <row r="35" spans="1:71">
      <c r="A35">
        <v>5</v>
      </c>
      <c r="B35">
        <v>5</v>
      </c>
      <c r="C35">
        <f t="shared" si="0"/>
        <v>0</v>
      </c>
      <c r="D35">
        <f t="shared" ca="1" si="11"/>
        <v>0.1634755956290096</v>
      </c>
      <c r="E35">
        <f t="shared" ca="1" si="11"/>
        <v>0.77073592299313798</v>
      </c>
      <c r="F35">
        <f t="shared" ca="1" si="1"/>
        <v>0.44344550490017798</v>
      </c>
      <c r="G35">
        <f t="shared" ca="1" si="1"/>
        <v>0.87666126416925272</v>
      </c>
      <c r="H35">
        <f t="shared" ca="1" si="1"/>
        <v>0.91315457764132801</v>
      </c>
      <c r="I35">
        <f t="shared" ca="1" si="1"/>
        <v>0.10009775875956195</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t="e">
        <f ca="1">IF(VLOOKUP($BM35,[1]EquipTable!$1:$1048576,MATCH("업데이트순번",[1]EquipTable!$1:$1,0),0)&lt;=$BK$1,1,0)
*IF(MID(BM35,7,1)="4",0.1,1)</f>
        <v>#VALUE!</v>
      </c>
      <c r="BK35" t="e">
        <f t="shared" ca="1" si="15"/>
        <v>#VALUE!</v>
      </c>
      <c r="BL35" t="e">
        <f t="shared" ca="1" si="16"/>
        <v>#VALUE!</v>
      </c>
      <c r="BM35" t="e">
        <f ca="1">OFFSET([1]EquipTable!$A$1,ROW()-1,0)</f>
        <v>#VALUE!</v>
      </c>
      <c r="BO35" t="e">
        <f ca="1">IF(VLOOKUP($BR35,[2]ActorTable!$1:$1048576,MATCH("업데이트순번",[2]ActorTable!$1:$1,0),0)&lt;=$BP$1,1,0)
*IF(MID(BR35,7,1)="2",0.1,1)</f>
        <v>#VALUE!</v>
      </c>
      <c r="BP35" t="e">
        <f t="shared" ca="1" si="17"/>
        <v>#VALUE!</v>
      </c>
      <c r="BQ35" t="e">
        <f t="shared" ca="1" si="18"/>
        <v>#VALUE!</v>
      </c>
      <c r="BR35" t="e">
        <f ca="1">OFFSET([2]ActorTable!$A$1,ROW()-1,0)</f>
        <v>#VALUE!</v>
      </c>
      <c r="BS35" t="e">
        <f ca="1">VLOOKUP($BR35,[2]ActorTable!$1:$1048576,MATCH("이름참고",[2]ActorTable!$1:$1,0),0)</f>
        <v>#VALUE!</v>
      </c>
    </row>
    <row r="36" spans="1:71">
      <c r="A36">
        <v>5</v>
      </c>
      <c r="B36">
        <v>6</v>
      </c>
      <c r="C36">
        <f t="shared" si="0"/>
        <v>0</v>
      </c>
      <c r="D36">
        <f t="shared" ca="1" si="11"/>
        <v>0.57097236078183045</v>
      </c>
      <c r="E36">
        <f t="shared" ca="1" si="11"/>
        <v>0.97667742038364114</v>
      </c>
      <c r="F36">
        <f t="shared" ca="1" si="1"/>
        <v>9.4097117920215134E-2</v>
      </c>
      <c r="G36">
        <f t="shared" ca="1" si="1"/>
        <v>0.62010181632716377</v>
      </c>
      <c r="H36">
        <f t="shared" ca="1" si="1"/>
        <v>0.12953802312982232</v>
      </c>
      <c r="I36">
        <f t="shared" ca="1" si="1"/>
        <v>0.19295360785472881</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t="e">
        <f ca="1">IF(VLOOKUP($BM36,[1]EquipTable!$1:$1048576,MATCH("업데이트순번",[1]EquipTable!$1:$1,0),0)&lt;=$BK$1,1,0)
*IF(MID(BM36,7,1)="4",0.1,1)</f>
        <v>#VALUE!</v>
      </c>
      <c r="BK36" t="e">
        <f t="shared" ca="1" si="15"/>
        <v>#VALUE!</v>
      </c>
      <c r="BL36" t="e">
        <f t="shared" ca="1" si="16"/>
        <v>#VALUE!</v>
      </c>
      <c r="BM36" t="e">
        <f ca="1">OFFSET([1]EquipTable!$A$1,ROW()-1,0)</f>
        <v>#VALUE!</v>
      </c>
      <c r="BO36" t="e">
        <f ca="1">IF(VLOOKUP($BR36,[2]ActorTable!$1:$1048576,MATCH("업데이트순번",[2]ActorTable!$1:$1,0),0)&lt;=$BP$1,1,0)
*IF(MID(BR36,7,1)="2",0.1,1)</f>
        <v>#VALUE!</v>
      </c>
      <c r="BP36" t="e">
        <f t="shared" ca="1" si="17"/>
        <v>#VALUE!</v>
      </c>
      <c r="BQ36" t="e">
        <f t="shared" ca="1" si="18"/>
        <v>#VALUE!</v>
      </c>
      <c r="BR36" t="e">
        <f ca="1">OFFSET([2]ActorTable!$A$1,ROW()-1,0)</f>
        <v>#VALUE!</v>
      </c>
      <c r="BS36" t="e">
        <f ca="1">VLOOKUP($BR36,[2]ActorTable!$1:$1048576,MATCH("이름참고",[2]ActorTable!$1:$1,0),0)</f>
        <v>#VALUE!</v>
      </c>
    </row>
    <row r="37" spans="1:71">
      <c r="A37">
        <v>6</v>
      </c>
      <c r="B37">
        <v>0</v>
      </c>
      <c r="C37">
        <f t="shared" si="0"/>
        <v>0</v>
      </c>
      <c r="D37">
        <f t="shared" ca="1" si="11"/>
        <v>0.39137876422567386</v>
      </c>
      <c r="E37">
        <f t="shared" ca="1" si="11"/>
        <v>0.54650341264855473</v>
      </c>
      <c r="F37">
        <f t="shared" ca="1" si="1"/>
        <v>0.39369197689879798</v>
      </c>
      <c r="G37">
        <f t="shared" ca="1" si="1"/>
        <v>0.92114282810942971</v>
      </c>
      <c r="H37">
        <f t="shared" ca="1" si="1"/>
        <v>0.56052143581885094</v>
      </c>
      <c r="I37">
        <f t="shared" ca="1" si="1"/>
        <v>0.16914469961060785</v>
      </c>
      <c r="L37" t="str">
        <f t="shared" ca="1" si="2"/>
        <v>지정 장비</v>
      </c>
      <c r="M37" t="e">
        <f t="shared" ca="1" si="3"/>
        <v>#VALUE!</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t="e">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#VALUE!</v>
      </c>
      <c r="R37" t="e">
        <f ca="1">IF(OR(ISNUMBER(M37),M37="삭제"),"",
IF(LEFT(M37,5)="Equip",
  IF($BK$1&lt;VLOOKUP(M37,[1]EquipTable!$1:$1048576,MATCH("업데이트순번",[1]EquipTable!$1:$1,0),0),"업데이트순번이상",""),
IF(LEFT(M37,5)="Actor",
  IF($BP$1&lt;VLOOKUP(M37,[2]ActorTable!$1:$1048576,MATCH("업데이트순번",[2]ActorTable!$1:$1,0),0),"업데이트순번이상",""),
"그외없음")))</f>
        <v>#VALUE!</v>
      </c>
      <c r="S37" t="e">
        <f t="shared" ca="1" si="13"/>
        <v>#VALUE!</v>
      </c>
      <c r="T37" t="s">
        <v>83</v>
      </c>
      <c r="U37" t="s">
        <v>183</v>
      </c>
      <c r="V37">
        <v>1</v>
      </c>
      <c r="W37" t="s">
        <v>130</v>
      </c>
      <c r="Y37">
        <v>1400</v>
      </c>
      <c r="Z37" t="str">
        <f t="shared" ca="1" si="4"/>
        <v>fe</v>
      </c>
      <c r="AA37" t="s">
        <v>83</v>
      </c>
      <c r="AB37" t="s">
        <v>183</v>
      </c>
      <c r="AC37">
        <v>1</v>
      </c>
      <c r="AD37" t="s">
        <v>130</v>
      </c>
      <c r="AF37">
        <v>1400</v>
      </c>
      <c r="AG37" t="str">
        <f t="shared" si="5"/>
        <v/>
      </c>
      <c r="AH37" t="str">
        <f>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t="e">
        <f ca="1">IF(VLOOKUP($BM37,[1]EquipTable!$1:$1048576,MATCH("업데이트순번",[1]EquipTable!$1:$1,0),0)&lt;=$BK$1,1,0)
*IF(MID(BM37,7,1)="4",0.1,1)</f>
        <v>#VALUE!</v>
      </c>
      <c r="BK37" t="e">
        <f t="shared" ca="1" si="15"/>
        <v>#VALUE!</v>
      </c>
      <c r="BL37" t="e">
        <f t="shared" ca="1" si="16"/>
        <v>#VALUE!</v>
      </c>
      <c r="BM37" t="e">
        <f ca="1">OFFSET([1]EquipTable!$A$1,ROW()-1,0)</f>
        <v>#VALUE!</v>
      </c>
      <c r="BO37" t="e">
        <f ca="1">IF(VLOOKUP($BR37,[2]ActorTable!$1:$1048576,MATCH("업데이트순번",[2]ActorTable!$1:$1,0),0)&lt;=$BP$1,1,0)
*IF(MID(BR37,7,1)="2",0.1,1)</f>
        <v>#VALUE!</v>
      </c>
      <c r="BP37" t="e">
        <f t="shared" ca="1" si="17"/>
        <v>#VALUE!</v>
      </c>
      <c r="BQ37" t="e">
        <f t="shared" ca="1" si="18"/>
        <v>#VALUE!</v>
      </c>
      <c r="BR37" t="e">
        <f ca="1">OFFSET([2]ActorTable!$A$1,ROW()-1,0)</f>
        <v>#VALUE!</v>
      </c>
      <c r="BS37" t="e">
        <f ca="1">VLOOKUP($BR37,[2]ActorTable!$1:$1048576,MATCH("이름참고",[2]ActorTable!$1:$1,0),0)</f>
        <v>#VALUE!</v>
      </c>
    </row>
    <row r="38" spans="1:71">
      <c r="A38">
        <v>6</v>
      </c>
      <c r="B38">
        <v>1</v>
      </c>
      <c r="C38">
        <f t="shared" si="0"/>
        <v>0</v>
      </c>
      <c r="D38">
        <f t="shared" ca="1" si="11"/>
        <v>4.9372960895947116E-2</v>
      </c>
      <c r="E38">
        <f t="shared" ca="1" si="11"/>
        <v>0.14302467009533315</v>
      </c>
      <c r="F38">
        <f t="shared" ca="1" si="1"/>
        <v>0.25077831190789968</v>
      </c>
      <c r="G38">
        <f t="shared" ca="1" si="1"/>
        <v>0.83799330602522026</v>
      </c>
      <c r="H38">
        <f t="shared" ca="1" si="1"/>
        <v>1.7085920401722743E-2</v>
      </c>
      <c r="I38">
        <f t="shared" ca="1" si="1"/>
        <v>0.18152441784038853</v>
      </c>
      <c r="L38" t="str">
        <f t="shared" ca="1" si="2"/>
        <v>지정 장비</v>
      </c>
      <c r="M38" t="e">
        <f t="shared" ca="1" si="3"/>
        <v>#VALUE!</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t="e">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#VALUE!</v>
      </c>
      <c r="R38" t="e">
        <f ca="1">IF(OR(ISNUMBER(M38),M38="삭제"),"",
IF(LEFT(M38,5)="Equip",
  IF($BK$1&lt;VLOOKUP(M38,[1]EquipTable!$1:$1048576,MATCH("업데이트순번",[1]EquipTable!$1:$1,0),0),"업데이트순번이상",""),
IF(LEFT(M38,5)="Actor",
  IF($BP$1&lt;VLOOKUP(M38,[2]ActorTable!$1:$1048576,MATCH("업데이트순번",[2]ActorTable!$1:$1,0),0),"업데이트순번이상",""),
"그외없음")))</f>
        <v>#VALUE!</v>
      </c>
      <c r="S38" t="e">
        <f t="shared" ca="1" si="13"/>
        <v>#VALUE!</v>
      </c>
      <c r="T38" t="s">
        <v>83</v>
      </c>
      <c r="U38" t="s">
        <v>191</v>
      </c>
      <c r="V38">
        <v>1</v>
      </c>
      <c r="W38" t="s">
        <v>130</v>
      </c>
      <c r="Y38">
        <v>3800</v>
      </c>
      <c r="Z38" t="str">
        <f t="shared" ca="1" si="4"/>
        <v>fe</v>
      </c>
      <c r="AA38" t="s">
        <v>83</v>
      </c>
      <c r="AB38" t="s">
        <v>191</v>
      </c>
      <c r="AC38">
        <v>1</v>
      </c>
      <c r="AD38" t="s">
        <v>130</v>
      </c>
      <c r="AF38">
        <v>3800</v>
      </c>
      <c r="AG38" t="str">
        <f t="shared" si="5"/>
        <v/>
      </c>
      <c r="AH38" t="str">
        <f>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t="e">
        <f ca="1">IF(VLOOKUP($BM38,[1]EquipTable!$1:$1048576,MATCH("업데이트순번",[1]EquipTable!$1:$1,0),0)&lt;=$BK$1,1,0)
*IF(MID(BM38,7,1)="4",0.1,1)</f>
        <v>#VALUE!</v>
      </c>
      <c r="BK38" t="e">
        <f t="shared" ca="1" si="15"/>
        <v>#VALUE!</v>
      </c>
      <c r="BL38" t="e">
        <f t="shared" ca="1" si="16"/>
        <v>#VALUE!</v>
      </c>
      <c r="BM38" t="e">
        <f ca="1">OFFSET([1]EquipTable!$A$1,ROW()-1,0)</f>
        <v>#VALUE!</v>
      </c>
      <c r="BO38" t="e">
        <f ca="1">IF(VLOOKUP($BR38,[2]ActorTable!$1:$1048576,MATCH("업데이트순번",[2]ActorTable!$1:$1,0),0)&lt;=$BP$1,1,0)
*IF(MID(BR38,7,1)="2",0.1,1)</f>
        <v>#VALUE!</v>
      </c>
      <c r="BP38" t="e">
        <f t="shared" ca="1" si="17"/>
        <v>#VALUE!</v>
      </c>
      <c r="BQ38" t="e">
        <f t="shared" ca="1" si="18"/>
        <v>#VALUE!</v>
      </c>
      <c r="BR38" t="e">
        <f ca="1">OFFSET([2]ActorTable!$A$1,ROW()-1,0)</f>
        <v>#VALUE!</v>
      </c>
      <c r="BS38" t="e">
        <f ca="1">VLOOKUP($BR38,[2]ActorTable!$1:$1048576,MATCH("이름참고",[2]ActorTable!$1:$1,0),0)</f>
        <v>#VALUE!</v>
      </c>
    </row>
    <row r="39" spans="1:71">
      <c r="A39">
        <v>6</v>
      </c>
      <c r="B39">
        <v>2</v>
      </c>
      <c r="C39">
        <f t="shared" si="0"/>
        <v>0</v>
      </c>
      <c r="D39">
        <f t="shared" ca="1" si="11"/>
        <v>0.96027280138819548</v>
      </c>
      <c r="E39">
        <f t="shared" ca="1" si="11"/>
        <v>0.39721170625249069</v>
      </c>
      <c r="F39">
        <f t="shared" ca="1" si="1"/>
        <v>0.43316198906658765</v>
      </c>
      <c r="G39">
        <f t="shared" ca="1" si="1"/>
        <v>0.79635686398573968</v>
      </c>
      <c r="H39">
        <f t="shared" ca="1" si="1"/>
        <v>0.46915464631533488</v>
      </c>
      <c r="I39">
        <f t="shared" ca="1" si="1"/>
        <v>0.50725902181550309</v>
      </c>
      <c r="L39" t="str">
        <f t="shared" ca="1" si="2"/>
        <v>안 지정 캐릭터 PP 영웅등급</v>
      </c>
      <c r="M39">
        <f t="shared" ca="1" si="3"/>
        <v>39721</v>
      </c>
      <c r="N39">
        <f t="shared" ca="1" si="12"/>
        <v>11</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1100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92</v>
      </c>
      <c r="U39">
        <v>69926</v>
      </c>
      <c r="V39">
        <v>13</v>
      </c>
      <c r="W39" t="s">
        <v>130</v>
      </c>
      <c r="Y39">
        <v>1300</v>
      </c>
      <c r="Z39" t="str">
        <f t="shared" ca="1" si="4"/>
        <v>uph</v>
      </c>
      <c r="AA39" t="s">
        <v>92</v>
      </c>
      <c r="AB39">
        <v>69926</v>
      </c>
      <c r="AC39">
        <v>13</v>
      </c>
      <c r="AD39" t="s">
        <v>130</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t="e">
        <f ca="1">IF(VLOOKUP($BM39,[1]EquipTable!$1:$1048576,MATCH("업데이트순번",[1]EquipTable!$1:$1,0),0)&lt;=$BK$1,1,0)
*IF(MID(BM39,7,1)="4",0.1,1)</f>
        <v>#VALUE!</v>
      </c>
      <c r="BK39" t="e">
        <f t="shared" ca="1" si="15"/>
        <v>#VALUE!</v>
      </c>
      <c r="BL39" t="e">
        <f t="shared" ca="1" si="16"/>
        <v>#VALUE!</v>
      </c>
      <c r="BM39" t="e">
        <f ca="1">OFFSET([1]EquipTable!$A$1,ROW()-1,0)</f>
        <v>#VALUE!</v>
      </c>
      <c r="BO39" t="e">
        <f ca="1">IF(VLOOKUP($BR39,[2]ActorTable!$1:$1048576,MATCH("업데이트순번",[2]ActorTable!$1:$1,0),0)&lt;=$BP$1,1,0)
*IF(MID(BR39,7,1)="2",0.1,1)</f>
        <v>#VALUE!</v>
      </c>
      <c r="BP39" t="e">
        <f t="shared" ca="1" si="17"/>
        <v>#VALUE!</v>
      </c>
      <c r="BQ39" t="e">
        <f t="shared" ca="1" si="18"/>
        <v>#VALUE!</v>
      </c>
      <c r="BR39" t="e">
        <f ca="1">OFFSET([2]ActorTable!$A$1,ROW()-1,0)</f>
        <v>#VALUE!</v>
      </c>
      <c r="BS39" t="e">
        <f ca="1">VLOOKUP($BR39,[2]ActorTable!$1:$1048576,MATCH("이름참고",[2]ActorTable!$1:$1,0),0)</f>
        <v>#VALUE!</v>
      </c>
    </row>
    <row r="40" spans="1:71">
      <c r="A40">
        <v>6</v>
      </c>
      <c r="B40">
        <v>3</v>
      </c>
      <c r="C40">
        <f t="shared" si="0"/>
        <v>0</v>
      </c>
      <c r="D40">
        <f t="shared" ca="1" si="11"/>
        <v>0.66556463209380468</v>
      </c>
      <c r="E40">
        <f t="shared" ca="1" si="11"/>
        <v>0.36962704141078961</v>
      </c>
      <c r="F40">
        <f t="shared" ca="1" si="1"/>
        <v>0.72097663406362211</v>
      </c>
      <c r="G40">
        <f t="shared" ca="1" si="1"/>
        <v>0.11346323934194247</v>
      </c>
      <c r="H40">
        <f t="shared" ca="1" si="1"/>
        <v>0.85022723994575655</v>
      </c>
      <c r="I40">
        <f t="shared" ca="1" si="1"/>
        <v>0.4027789462699124</v>
      </c>
      <c r="L40" t="str">
        <f t="shared" ca="1" si="2"/>
        <v>안 지정 캐릭터 PP 일반등급</v>
      </c>
      <c r="M40">
        <f t="shared" ca="1" si="3"/>
        <v>36962</v>
      </c>
      <c r="N40">
        <f t="shared" ca="1" si="12"/>
        <v>11</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1100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93</v>
      </c>
      <c r="U40">
        <v>30384</v>
      </c>
      <c r="V40">
        <v>10</v>
      </c>
      <c r="W40" t="s">
        <v>130</v>
      </c>
      <c r="Y40">
        <v>1000</v>
      </c>
      <c r="Z40" t="str">
        <f t="shared" ca="1" si="4"/>
        <v>upn</v>
      </c>
      <c r="AA40" t="s">
        <v>93</v>
      </c>
      <c r="AB40">
        <v>30384</v>
      </c>
      <c r="AC40">
        <v>10</v>
      </c>
      <c r="AD40" t="s">
        <v>130</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t="e">
        <f ca="1">IF(VLOOKUP($BM40,[1]EquipTable!$1:$1048576,MATCH("업데이트순번",[1]EquipTable!$1:$1,0),0)&lt;=$BK$1,1,0)
*IF(MID(BM40,7,1)="4",0.1,1)</f>
        <v>#VALUE!</v>
      </c>
      <c r="BK40" t="e">
        <f t="shared" ca="1" si="15"/>
        <v>#VALUE!</v>
      </c>
      <c r="BL40" t="e">
        <f t="shared" ca="1" si="16"/>
        <v>#VALUE!</v>
      </c>
      <c r="BM40" t="e">
        <f ca="1">OFFSET([1]EquipTable!$A$1,ROW()-1,0)</f>
        <v>#VALUE!</v>
      </c>
      <c r="BO40" t="e">
        <f ca="1">IF(VLOOKUP($BR40,[2]ActorTable!$1:$1048576,MATCH("업데이트순번",[2]ActorTable!$1:$1,0),0)&lt;=$BP$1,1,0)
*IF(MID(BR40,7,1)="2",0.1,1)</f>
        <v>#VALUE!</v>
      </c>
      <c r="BP40" t="e">
        <f t="shared" ca="1" si="17"/>
        <v>#VALUE!</v>
      </c>
      <c r="BQ40" t="e">
        <f t="shared" ca="1" si="18"/>
        <v>#VALUE!</v>
      </c>
      <c r="BR40" t="e">
        <f ca="1">OFFSET([2]ActorTable!$A$1,ROW()-1,0)</f>
        <v>#VALUE!</v>
      </c>
      <c r="BS40" t="e">
        <f ca="1">VLOOKUP($BR40,[2]ActorTable!$1:$1048576,MATCH("이름참고",[2]ActorTable!$1:$1,0),0)</f>
        <v>#VALUE!</v>
      </c>
    </row>
    <row r="41" spans="1:71">
      <c r="A41">
        <v>6</v>
      </c>
      <c r="B41">
        <v>4</v>
      </c>
      <c r="C41">
        <f t="shared" si="0"/>
        <v>0</v>
      </c>
      <c r="D41">
        <f t="shared" ca="1" si="11"/>
        <v>9.0843778048917967E-3</v>
      </c>
      <c r="E41">
        <f t="shared" ca="1" si="11"/>
        <v>0.80343809737879512</v>
      </c>
      <c r="F41">
        <f t="shared" ca="1" si="1"/>
        <v>0.87127725909453579</v>
      </c>
      <c r="G41">
        <f t="shared" ca="1" si="1"/>
        <v>0.81336729193202018</v>
      </c>
      <c r="H41">
        <f t="shared" ca="1" si="1"/>
        <v>0.82469414299845967</v>
      </c>
      <c r="I41">
        <f t="shared" ca="1" si="1"/>
        <v>0.55715009481758671</v>
      </c>
      <c r="L41" t="str">
        <f t="shared" ca="1" si="2"/>
        <v>안 지정 캐릭터 PP 일반등급</v>
      </c>
      <c r="M41">
        <f t="shared" ca="1" si="3"/>
        <v>80343</v>
      </c>
      <c r="N41">
        <f t="shared" ca="1" si="12"/>
        <v>13</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1300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93</v>
      </c>
      <c r="U41">
        <v>36227</v>
      </c>
      <c r="V41">
        <v>11</v>
      </c>
      <c r="W41" t="s">
        <v>130</v>
      </c>
      <c r="Y41">
        <v>1100</v>
      </c>
      <c r="Z41" t="str">
        <f t="shared" ca="1" si="4"/>
        <v>upn</v>
      </c>
      <c r="AA41" t="s">
        <v>93</v>
      </c>
      <c r="AB41">
        <v>36227</v>
      </c>
      <c r="AC41">
        <v>11</v>
      </c>
      <c r="AD41" t="s">
        <v>130</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t="e">
        <f ca="1">IF(VLOOKUP($BM41,[1]EquipTable!$1:$1048576,MATCH("업데이트순번",[1]EquipTable!$1:$1,0),0)&lt;=$BK$1,1,0)
*IF(MID(BM41,7,1)="4",0.1,1)</f>
        <v>#VALUE!</v>
      </c>
      <c r="BK41" t="e">
        <f t="shared" ca="1" si="15"/>
        <v>#VALUE!</v>
      </c>
      <c r="BL41" t="e">
        <f t="shared" ca="1" si="16"/>
        <v>#VALUE!</v>
      </c>
      <c r="BM41" t="e">
        <f ca="1">OFFSET([1]EquipTable!$A$1,ROW()-1,0)</f>
        <v>#VALUE!</v>
      </c>
      <c r="BO41" t="e">
        <f ca="1">IF(VLOOKUP($BR41,[2]ActorTable!$1:$1048576,MATCH("업데이트순번",[2]ActorTable!$1:$1,0),0)&lt;=$BP$1,1,0)
*IF(MID(BR41,7,1)="2",0.1,1)</f>
        <v>#VALUE!</v>
      </c>
      <c r="BP41" t="e">
        <f t="shared" ca="1" si="17"/>
        <v>#VALUE!</v>
      </c>
      <c r="BQ41" t="e">
        <f t="shared" ca="1" si="18"/>
        <v>#VALUE!</v>
      </c>
      <c r="BR41" t="e">
        <f ca="1">OFFSET([2]ActorTable!$A$1,ROW()-1,0)</f>
        <v>#VALUE!</v>
      </c>
      <c r="BS41" t="e">
        <f ca="1">VLOOKUP($BR41,[2]ActorTable!$1:$1048576,MATCH("이름참고",[2]ActorTable!$1:$1,0),0)</f>
        <v>#VALUE!</v>
      </c>
    </row>
    <row r="42" spans="1:71">
      <c r="A42">
        <v>6</v>
      </c>
      <c r="B42">
        <v>5</v>
      </c>
      <c r="C42">
        <f t="shared" si="0"/>
        <v>0</v>
      </c>
      <c r="D42">
        <f t="shared" ca="1" si="11"/>
        <v>0.49176345818956091</v>
      </c>
      <c r="E42">
        <f t="shared" ca="1" si="11"/>
        <v>0.90270956319804108</v>
      </c>
      <c r="F42">
        <f t="shared" ca="1" si="1"/>
        <v>0.32565874296721553</v>
      </c>
      <c r="G42">
        <f t="shared" ca="1" si="1"/>
        <v>0.30106480837100769</v>
      </c>
      <c r="H42">
        <f t="shared" ca="1" si="1"/>
        <v>0.99173095977420023</v>
      </c>
      <c r="I42">
        <f t="shared" ca="1" si="1"/>
        <v>0.69666697674275468</v>
      </c>
      <c r="J42" t="s">
        <v>87</v>
      </c>
      <c r="K42" t="s">
        <v>224</v>
      </c>
      <c r="L42" t="str">
        <f t="shared" si="2"/>
        <v>지정 캐릭터 PP</v>
      </c>
      <c r="M42" t="e">
        <f t="shared" ca="1" si="3"/>
        <v>#N/A</v>
      </c>
      <c r="N42">
        <f t="shared" ca="1" si="12"/>
        <v>163</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50</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42</v>
      </c>
      <c r="R42" t="e">
        <f ca="1">IF(OR(ISNUMBER(M42),M42="삭제"),"",
IF(LEFT(M42,5)="Equip",
  IF($BK$1&lt;VLOOKUP(M42,[1]EquipTable!$1:$1048576,MATCH("업데이트순번",[1]EquipTable!$1:$1,0),0),"업데이트순번이상",""),
IF(LEFT(M42,5)="Actor",
  IF($BP$1&lt;VLOOKUP(M42,[2]ActorTable!$1:$1048576,MATCH("업데이트순번",[2]ActorTable!$1:$1,0),0),"업데이트순번이상",""),
"그외없음")))</f>
        <v>#N/A</v>
      </c>
      <c r="S42" t="e">
        <f t="shared" ca="1" si="13"/>
        <v>#N/A</v>
      </c>
      <c r="T42" t="s">
        <v>87</v>
      </c>
      <c r="U42" t="s">
        <v>225</v>
      </c>
      <c r="V42">
        <v>169</v>
      </c>
      <c r="W42" t="s">
        <v>134</v>
      </c>
      <c r="X42">
        <v>52</v>
      </c>
      <c r="Y42">
        <v>45</v>
      </c>
      <c r="Z42" t="str">
        <f t="shared" ca="1" si="4"/>
        <v>fp</v>
      </c>
      <c r="AA42" t="s">
        <v>87</v>
      </c>
      <c r="AB42" t="s">
        <v>225</v>
      </c>
      <c r="AC42">
        <v>169</v>
      </c>
      <c r="AD42" t="s">
        <v>134</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t="e">
        <f ca="1">IF(VLOOKUP($BM42,[1]EquipTable!$1:$1048576,MATCH("업데이트순번",[1]EquipTable!$1:$1,0),0)&lt;=$BK$1,1,0)
*IF(MID(BM42,7,1)="4",0.1,1)</f>
        <v>#VALUE!</v>
      </c>
      <c r="BK42" t="e">
        <f t="shared" ca="1" si="15"/>
        <v>#VALUE!</v>
      </c>
      <c r="BL42" t="e">
        <f t="shared" ca="1" si="16"/>
        <v>#VALUE!</v>
      </c>
      <c r="BM42" t="e">
        <f ca="1">OFFSET([1]EquipTable!$A$1,ROW()-1,0)</f>
        <v>#VALUE!</v>
      </c>
      <c r="BO42" t="e">
        <f ca="1">IF(VLOOKUP($BR42,[2]ActorTable!$1:$1048576,MATCH("업데이트순번",[2]ActorTable!$1:$1,0),0)&lt;=$BP$1,1,0)
*IF(MID(BR42,7,1)="2",0.1,1)</f>
        <v>#VALUE!</v>
      </c>
      <c r="BP42" t="e">
        <f t="shared" ca="1" si="17"/>
        <v>#VALUE!</v>
      </c>
      <c r="BQ42" t="e">
        <f t="shared" ca="1" si="18"/>
        <v>#VALUE!</v>
      </c>
      <c r="BR42" t="e">
        <f ca="1">OFFSET([2]ActorTable!$A$1,ROW()-1,0)</f>
        <v>#VALUE!</v>
      </c>
      <c r="BS42" t="e">
        <f ca="1">VLOOKUP($BR42,[2]ActorTable!$1:$1048576,MATCH("이름참고",[2]ActorTable!$1:$1,0),0)</f>
        <v>#VALUE!</v>
      </c>
    </row>
    <row r="43" spans="1:71">
      <c r="A43">
        <v>6</v>
      </c>
      <c r="B43">
        <v>6</v>
      </c>
      <c r="C43">
        <f t="shared" si="0"/>
        <v>0</v>
      </c>
      <c r="D43">
        <f t="shared" ca="1" si="11"/>
        <v>0.38537551809102211</v>
      </c>
      <c r="E43">
        <f t="shared" ca="1" si="11"/>
        <v>0.34313988849631594</v>
      </c>
      <c r="F43">
        <f t="shared" ca="1" si="1"/>
        <v>0.88245482726881797</v>
      </c>
      <c r="G43">
        <f t="shared" ca="1" si="1"/>
        <v>0.57479417469785998</v>
      </c>
      <c r="H43">
        <f t="shared" ca="1" si="1"/>
        <v>0.66371389720387752</v>
      </c>
      <c r="I43">
        <f t="shared" ca="1" si="1"/>
        <v>0.18813491966472118</v>
      </c>
      <c r="J43" t="s">
        <v>91</v>
      </c>
      <c r="L43" t="str">
        <f t="shared" si="2"/>
        <v>안 지정 캐릭터 영웅등급</v>
      </c>
      <c r="M43">
        <f t="shared" ca="1" si="3"/>
        <v>34313</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207</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130</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91</v>
      </c>
      <c r="U43">
        <v>80276</v>
      </c>
      <c r="V43">
        <v>1</v>
      </c>
      <c r="W43" t="s">
        <v>134</v>
      </c>
      <c r="X43">
        <v>206</v>
      </c>
      <c r="Y43">
        <v>131</v>
      </c>
      <c r="Z43" t="str">
        <f t="shared" ca="1" si="4"/>
        <v>uch</v>
      </c>
      <c r="AA43" t="s">
        <v>91</v>
      </c>
      <c r="AB43">
        <v>80276</v>
      </c>
      <c r="AC43">
        <v>1</v>
      </c>
      <c r="AD43" t="s">
        <v>134</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t="e">
        <f ca="1">IF(VLOOKUP($BM43,[1]EquipTable!$1:$1048576,MATCH("업데이트순번",[1]EquipTable!$1:$1,0),0)&lt;=$BK$1,1,0)
*IF(MID(BM43,7,1)="4",0.1,1)</f>
        <v>#VALUE!</v>
      </c>
      <c r="BK43" t="e">
        <f t="shared" ca="1" si="15"/>
        <v>#VALUE!</v>
      </c>
      <c r="BL43" t="e">
        <f t="shared" ca="1" si="16"/>
        <v>#VALUE!</v>
      </c>
      <c r="BM43" t="e">
        <f ca="1">OFFSET([1]EquipTable!$A$1,ROW()-1,0)</f>
        <v>#VALUE!</v>
      </c>
      <c r="BO43" t="e">
        <f ca="1">IF(VLOOKUP($BR43,[2]ActorTable!$1:$1048576,MATCH("업데이트순번",[2]ActorTable!$1:$1,0),0)&lt;=$BP$1,1,0)
*IF(MID(BR43,7,1)="2",0.1,1)</f>
        <v>#VALUE!</v>
      </c>
      <c r="BP43" t="e">
        <f t="shared" ca="1" si="17"/>
        <v>#VALUE!</v>
      </c>
      <c r="BQ43" t="e">
        <f t="shared" ca="1" si="18"/>
        <v>#VALUE!</v>
      </c>
      <c r="BR43" t="e">
        <f ca="1">OFFSET([2]ActorTable!$A$1,ROW()-1,0)</f>
        <v>#VALUE!</v>
      </c>
      <c r="BS43" t="e">
        <f ca="1">VLOOKUP($BR43,[2]ActorTable!$1:$1048576,MATCH("이름참고",[2]ActorTable!$1:$1,0),0)</f>
        <v>#VALUE!</v>
      </c>
    </row>
    <row r="44" spans="1:71">
      <c r="A44">
        <v>7</v>
      </c>
      <c r="B44">
        <v>0</v>
      </c>
      <c r="C44">
        <f t="shared" si="0"/>
        <v>0</v>
      </c>
      <c r="D44">
        <f t="shared" ca="1" si="11"/>
        <v>0.70539278889500923</v>
      </c>
      <c r="E44">
        <f t="shared" ca="1" si="11"/>
        <v>0.67718909138465477</v>
      </c>
      <c r="F44">
        <f t="shared" ca="1" si="1"/>
        <v>0.90002077991430174</v>
      </c>
      <c r="G44">
        <f t="shared" ca="1" si="1"/>
        <v>0.2076702598666611</v>
      </c>
      <c r="H44">
        <f t="shared" ca="1" si="1"/>
        <v>0.85685078326871522</v>
      </c>
      <c r="I44">
        <f t="shared" ca="1" si="1"/>
        <v>0.24358663546980475</v>
      </c>
      <c r="L44" t="str">
        <f t="shared" ca="1" si="2"/>
        <v>지정 장비</v>
      </c>
      <c r="M44" t="e">
        <f t="shared" ca="1" si="3"/>
        <v>#VALUE!</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t="e">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#VALUE!</v>
      </c>
      <c r="Q44" t="e">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#VALUE!</v>
      </c>
      <c r="R44" t="e">
        <f ca="1">IF(OR(ISNUMBER(M44),M44="삭제"),"",
IF(LEFT(M44,5)="Equip",
  IF($BK$1&lt;VLOOKUP(M44,[1]EquipTable!$1:$1048576,MATCH("업데이트순번",[1]EquipTable!$1:$1,0),0),"업데이트순번이상",""),
IF(LEFT(M44,5)="Actor",
  IF($BP$1&lt;VLOOKUP(M44,[2]ActorTable!$1:$1048576,MATCH("업데이트순번",[2]ActorTable!$1:$1,0),0),"업데이트순번이상",""),
"그외없음")))</f>
        <v>#VALUE!</v>
      </c>
      <c r="S44" t="e">
        <f t="shared" ca="1" si="13"/>
        <v>#VALUE!</v>
      </c>
      <c r="T44" t="s">
        <v>83</v>
      </c>
      <c r="U44" t="s">
        <v>187</v>
      </c>
      <c r="V44">
        <v>1</v>
      </c>
      <c r="W44" t="s">
        <v>134</v>
      </c>
      <c r="Y44">
        <v>15</v>
      </c>
      <c r="Z44" t="str">
        <f t="shared" ca="1" si="4"/>
        <v>fe</v>
      </c>
      <c r="AA44" t="s">
        <v>83</v>
      </c>
      <c r="AB44" t="s">
        <v>187</v>
      </c>
      <c r="AC44">
        <v>1</v>
      </c>
      <c r="AD44" t="s">
        <v>134</v>
      </c>
      <c r="AF44">
        <v>15</v>
      </c>
      <c r="AG44" t="str">
        <f t="shared" si="5"/>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t="e">
        <f ca="1">IF(VLOOKUP($BM44,[1]EquipTable!$1:$1048576,MATCH("업데이트순번",[1]EquipTable!$1:$1,0),0)&lt;=$BK$1,1,0)
*IF(MID(BM44,7,1)="4",0.1,1)</f>
        <v>#VALUE!</v>
      </c>
      <c r="BK44" t="e">
        <f t="shared" ca="1" si="15"/>
        <v>#VALUE!</v>
      </c>
      <c r="BL44" t="e">
        <f t="shared" ca="1" si="16"/>
        <v>#VALUE!</v>
      </c>
      <c r="BM44" t="e">
        <f ca="1">OFFSET([1]EquipTable!$A$1,ROW()-1,0)</f>
        <v>#VALUE!</v>
      </c>
      <c r="BO44">
        <f>IF(VLOOKUP($BR44,[2]ActorTable!$1:$1048576,MATCH("업데이트순번",[2]ActorTable!$1:$1,0),0)&lt;=$BP$1,1,0)
*IF(MID(BR44,7,1)="2",0.1,1)</f>
        <v>0</v>
      </c>
      <c r="BP44" t="e">
        <f t="shared" ca="1" si="17"/>
        <v>#VALUE!</v>
      </c>
      <c r="BQ44" t="e">
        <f t="shared" ca="1" si="18"/>
        <v>#VALUE!</v>
      </c>
      <c r="BR44" t="s">
        <v>227</v>
      </c>
      <c r="BS44" t="str">
        <f>VLOOKUP($BR44,[2]ActorTable!$1:$1048576,MATCH("이름참고",[2]ActorTable!$1:$1,0),0)</f>
        <v>킵시리즈</v>
      </c>
    </row>
    <row r="45" spans="1:71">
      <c r="A45">
        <v>7</v>
      </c>
      <c r="B45">
        <v>1</v>
      </c>
      <c r="C45">
        <f t="shared" si="0"/>
        <v>0</v>
      </c>
      <c r="D45">
        <f t="shared" ca="1" si="11"/>
        <v>0.40832517236256072</v>
      </c>
      <c r="E45">
        <f t="shared" ca="1" si="11"/>
        <v>0.14994406417296935</v>
      </c>
      <c r="F45">
        <f t="shared" ca="1" si="1"/>
        <v>0.78548162800192345</v>
      </c>
      <c r="G45">
        <f t="shared" ca="1" si="1"/>
        <v>0.70138929043662512</v>
      </c>
      <c r="H45">
        <f t="shared" ca="1" si="1"/>
        <v>0.28141439758964193</v>
      </c>
      <c r="I45">
        <f t="shared" ca="1" si="1"/>
        <v>0.41448518423586267</v>
      </c>
      <c r="L45" t="str">
        <f t="shared" ca="1" si="2"/>
        <v>지정 장비</v>
      </c>
      <c r="M45" t="e">
        <f t="shared" ca="1" si="3"/>
        <v>#VALUE!</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GO</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t="e">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#VALUE!</v>
      </c>
      <c r="R45" t="e">
        <f ca="1">IF(OR(ISNUMBER(M45),M45="삭제"),"",
IF(LEFT(M45,5)="Equip",
  IF($BK$1&lt;VLOOKUP(M45,[1]EquipTable!$1:$1048576,MATCH("업데이트순번",[1]EquipTable!$1:$1,0),0),"업데이트순번이상",""),
IF(LEFT(M45,5)="Actor",
  IF($BP$1&lt;VLOOKUP(M45,[2]ActorTable!$1:$1048576,MATCH("업데이트순번",[2]ActorTable!$1:$1,0),0),"업데이트순번이상",""),
"그외없음")))</f>
        <v>#VALUE!</v>
      </c>
      <c r="S45" t="e">
        <f t="shared" ca="1" si="13"/>
        <v>#VALUE!</v>
      </c>
      <c r="T45" t="s">
        <v>83</v>
      </c>
      <c r="U45" t="s">
        <v>114</v>
      </c>
      <c r="V45">
        <v>1</v>
      </c>
      <c r="W45" t="s">
        <v>130</v>
      </c>
      <c r="Y45">
        <v>800</v>
      </c>
      <c r="Z45" t="str">
        <f t="shared" ca="1" si="4"/>
        <v>fe</v>
      </c>
      <c r="AA45" t="s">
        <v>83</v>
      </c>
      <c r="AB45" t="s">
        <v>114</v>
      </c>
      <c r="AC45">
        <v>1</v>
      </c>
      <c r="AD45" t="s">
        <v>130</v>
      </c>
      <c r="AF45">
        <v>800</v>
      </c>
      <c r="AG45" t="str">
        <f t="shared" si="5"/>
        <v/>
      </c>
      <c r="AH45" t="str">
        <f>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t="e">
        <f ca="1">IF(VLOOKUP($BM45,[1]EquipTable!$1:$1048576,MATCH("업데이트순번",[1]EquipTable!$1:$1,0),0)&lt;=$BK$1,1,0)
*IF(MID(BM45,7,1)="4",0.1,1)</f>
        <v>#VALUE!</v>
      </c>
      <c r="BK45" t="e">
        <f t="shared" ca="1" si="15"/>
        <v>#VALUE!</v>
      </c>
      <c r="BL45" t="e">
        <f t="shared" ca="1" si="16"/>
        <v>#VALUE!</v>
      </c>
      <c r="BM45" t="e">
        <f ca="1">OFFSET([1]EquipTable!$A$1,ROW()-1,0)</f>
        <v>#VALUE!</v>
      </c>
      <c r="BO45">
        <f>IF(VLOOKUP($BR45,[2]ActorTable!$1:$1048576,MATCH("업데이트순번",[2]ActorTable!$1:$1,0),0)&lt;=$BP$1,1,0)
*IF(MID(BR45,7,1)="2",0.1,1)</f>
        <v>0</v>
      </c>
      <c r="BP45" t="e">
        <f t="shared" ca="1" si="17"/>
        <v>#VALUE!</v>
      </c>
      <c r="BQ45" t="e">
        <f t="shared" ca="1" si="18"/>
        <v>#VALUE!</v>
      </c>
      <c r="BR45" t="s">
        <v>228</v>
      </c>
      <c r="BS45" t="str">
        <f>VLOOKUP($BR45,[2]ActorTable!$1:$1048576,MATCH("이름참고",[2]ActorTable!$1:$1,0),0)</f>
        <v>아유코</v>
      </c>
    </row>
    <row r="46" spans="1:71">
      <c r="A46">
        <v>7</v>
      </c>
      <c r="B46">
        <v>2</v>
      </c>
      <c r="C46">
        <f t="shared" si="0"/>
        <v>0</v>
      </c>
      <c r="D46">
        <f t="shared" ca="1" si="11"/>
        <v>0.93931963493550086</v>
      </c>
      <c r="E46">
        <f t="shared" ca="1" si="11"/>
        <v>0.10335548942673922</v>
      </c>
      <c r="F46">
        <f t="shared" ca="1" si="1"/>
        <v>0.48842640663852643</v>
      </c>
      <c r="G46">
        <f t="shared" ca="1" si="1"/>
        <v>0.82083123667189117</v>
      </c>
      <c r="H46">
        <f t="shared" ca="1" si="1"/>
        <v>0.58645183839539394</v>
      </c>
      <c r="I46">
        <f t="shared" ca="1" si="1"/>
        <v>3.4551864681381383E-2</v>
      </c>
      <c r="L46" t="str">
        <f t="shared" ca="1" si="2"/>
        <v>안 지정 캐릭터 PP 영웅등급</v>
      </c>
      <c r="M46">
        <f t="shared" ca="1" si="3"/>
        <v>10335</v>
      </c>
      <c r="N46">
        <f t="shared" ca="1" si="12"/>
        <v>9</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900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92</v>
      </c>
      <c r="U46">
        <v>97873</v>
      </c>
      <c r="V46">
        <v>14</v>
      </c>
      <c r="W46" t="s">
        <v>130</v>
      </c>
      <c r="Y46">
        <v>1400</v>
      </c>
      <c r="Z46" t="str">
        <f t="shared" ca="1" si="4"/>
        <v>uph</v>
      </c>
      <c r="AA46" t="s">
        <v>92</v>
      </c>
      <c r="AB46">
        <v>97873</v>
      </c>
      <c r="AC46">
        <v>14</v>
      </c>
      <c r="AD46" t="s">
        <v>130</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t="e">
        <f ca="1">IF(VLOOKUP($BM46,[1]EquipTable!$1:$1048576,MATCH("업데이트순번",[1]EquipTable!$1:$1,0),0)&lt;=$BK$1,1,0)
*IF(MID(BM46,7,1)="4",0.1,1)</f>
        <v>#VALUE!</v>
      </c>
      <c r="BK46" t="e">
        <f t="shared" ca="1" si="15"/>
        <v>#VALUE!</v>
      </c>
      <c r="BL46" t="e">
        <f t="shared" ca="1" si="16"/>
        <v>#VALUE!</v>
      </c>
      <c r="BM46" t="e">
        <f ca="1">OFFSET([1]EquipTable!$A$1,ROW()-1,0)</f>
        <v>#VALUE!</v>
      </c>
    </row>
    <row r="47" spans="1:71">
      <c r="A47">
        <v>7</v>
      </c>
      <c r="B47">
        <v>3</v>
      </c>
      <c r="C47">
        <f t="shared" si="0"/>
        <v>0</v>
      </c>
      <c r="D47">
        <f t="shared" ca="1" si="11"/>
        <v>0.66481818291927697</v>
      </c>
      <c r="E47">
        <f t="shared" ca="1" si="11"/>
        <v>0.4863290665669423</v>
      </c>
      <c r="F47">
        <f t="shared" ca="1" si="1"/>
        <v>0.44801961869724005</v>
      </c>
      <c r="G47">
        <f t="shared" ca="1" si="1"/>
        <v>0.85272976702694347</v>
      </c>
      <c r="H47">
        <f t="shared" ca="1" si="1"/>
        <v>0.51933729807333195</v>
      </c>
      <c r="I47">
        <f t="shared" ca="1" si="1"/>
        <v>0.64132935345804132</v>
      </c>
      <c r="L47" t="str">
        <f t="shared" ca="1" si="2"/>
        <v>안 지정 캐릭터 PP 일반등급</v>
      </c>
      <c r="M47">
        <f t="shared" ca="1" si="3"/>
        <v>48632</v>
      </c>
      <c r="N47">
        <f t="shared" ca="1" si="12"/>
        <v>11</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1100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92</v>
      </c>
      <c r="U47">
        <v>45876</v>
      </c>
      <c r="V47">
        <v>11</v>
      </c>
      <c r="W47" t="s">
        <v>130</v>
      </c>
      <c r="Y47">
        <v>1100</v>
      </c>
      <c r="Z47" t="str">
        <f t="shared" ca="1" si="4"/>
        <v>uph</v>
      </c>
      <c r="AA47" t="s">
        <v>92</v>
      </c>
      <c r="AB47">
        <v>45876</v>
      </c>
      <c r="AC47">
        <v>11</v>
      </c>
      <c r="AD47" t="s">
        <v>130</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t="e">
        <f ca="1">IF(VLOOKUP($BM47,[1]EquipTable!$1:$1048576,MATCH("업데이트순번",[1]EquipTable!$1:$1,0),0)&lt;=$BK$1,1,0)
*IF(MID(BM47,7,1)="4",0.1,1)</f>
        <v>#VALUE!</v>
      </c>
      <c r="BK47" t="e">
        <f t="shared" ca="1" si="15"/>
        <v>#VALUE!</v>
      </c>
      <c r="BL47" t="e">
        <f t="shared" ca="1" si="16"/>
        <v>#VALUE!</v>
      </c>
      <c r="BM47" t="e">
        <f ca="1">OFFSET([1]EquipTable!$A$1,ROW()-1,0)</f>
        <v>#VALUE!</v>
      </c>
    </row>
    <row r="48" spans="1:71">
      <c r="A48">
        <v>7</v>
      </c>
      <c r="B48">
        <v>4</v>
      </c>
      <c r="C48">
        <f t="shared" si="0"/>
        <v>0</v>
      </c>
      <c r="D48">
        <f t="shared" ca="1" si="11"/>
        <v>0.22160616614416007</v>
      </c>
      <c r="E48">
        <f t="shared" ca="1" si="11"/>
        <v>0.58607619662868227</v>
      </c>
      <c r="F48">
        <f t="shared" ca="1" si="1"/>
        <v>0.83157213611161496</v>
      </c>
      <c r="G48">
        <f t="shared" ca="1" si="1"/>
        <v>0.90573127289620203</v>
      </c>
      <c r="H48">
        <f t="shared" ca="1" si="1"/>
        <v>0.31593233592916714</v>
      </c>
      <c r="I48">
        <f t="shared" ca="1" si="1"/>
        <v>0.1725244634650217</v>
      </c>
      <c r="L48" t="str">
        <f t="shared" ca="1" si="2"/>
        <v>안 지정 캐릭터 PP 일반등급</v>
      </c>
      <c r="M48">
        <f t="shared" ca="1" si="3"/>
        <v>58607</v>
      </c>
      <c r="N48">
        <f t="shared" ca="1" si="12"/>
        <v>12</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1200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93</v>
      </c>
      <c r="U48">
        <v>31434</v>
      </c>
      <c r="V48">
        <v>10</v>
      </c>
      <c r="W48" t="s">
        <v>130</v>
      </c>
      <c r="Y48">
        <v>1000</v>
      </c>
      <c r="Z48" t="str">
        <f t="shared" ca="1" si="4"/>
        <v>upn</v>
      </c>
      <c r="AA48" t="s">
        <v>93</v>
      </c>
      <c r="AB48">
        <v>31434</v>
      </c>
      <c r="AC48">
        <v>10</v>
      </c>
      <c r="AD48" t="s">
        <v>130</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t="e">
        <f ca="1">IF(VLOOKUP($BM48,[1]EquipTable!$1:$1048576,MATCH("업데이트순번",[1]EquipTable!$1:$1,0),0)&lt;=$BK$1,1,0)
*IF(MID(BM48,7,1)="4",0.1,1)</f>
        <v>#VALUE!</v>
      </c>
      <c r="BK48" t="e">
        <f t="shared" ca="1" si="15"/>
        <v>#VALUE!</v>
      </c>
      <c r="BL48" t="e">
        <f t="shared" ca="1" si="16"/>
        <v>#VALUE!</v>
      </c>
      <c r="BM48" t="e">
        <f ca="1">OFFSET([1]EquipTable!$A$1,ROW()-1,0)</f>
        <v>#VALUE!</v>
      </c>
    </row>
    <row r="49" spans="1:65">
      <c r="A49">
        <v>7</v>
      </c>
      <c r="B49">
        <v>5</v>
      </c>
      <c r="C49">
        <f t="shared" si="0"/>
        <v>0</v>
      </c>
      <c r="D49">
        <f t="shared" ca="1" si="11"/>
        <v>0.62363744510819663</v>
      </c>
      <c r="E49">
        <f t="shared" ca="1" si="11"/>
        <v>0.73406799261977951</v>
      </c>
      <c r="F49">
        <f t="shared" ca="1" si="1"/>
        <v>0.24249483290817309</v>
      </c>
      <c r="G49">
        <f t="shared" ca="1" si="1"/>
        <v>0.49612174811898224</v>
      </c>
      <c r="H49">
        <f t="shared" ca="1" si="1"/>
        <v>0.72768023887264144</v>
      </c>
      <c r="I49">
        <f t="shared" ca="1" si="1"/>
        <v>0.32069701629986502</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t="e">
        <f ca="1">IF(VLOOKUP($BM49,[1]EquipTable!$1:$1048576,MATCH("업데이트순번",[1]EquipTable!$1:$1,0),0)&lt;=$BK$1,1,0)
*IF(MID(BM49,7,1)="4",0.1,1)</f>
        <v>#VALUE!</v>
      </c>
      <c r="BK49" t="e">
        <f t="shared" ca="1" si="15"/>
        <v>#VALUE!</v>
      </c>
      <c r="BL49" t="e">
        <f t="shared" ca="1" si="16"/>
        <v>#VALUE!</v>
      </c>
      <c r="BM49" t="e">
        <f ca="1">OFFSET([1]EquipTable!$A$1,ROW()-1,0)</f>
        <v>#VALUE!</v>
      </c>
    </row>
    <row r="50" spans="1:65">
      <c r="A50">
        <v>7</v>
      </c>
      <c r="B50">
        <v>6</v>
      </c>
      <c r="C50">
        <f t="shared" si="0"/>
        <v>0</v>
      </c>
      <c r="D50">
        <f t="shared" ca="1" si="11"/>
        <v>0.98317591450841735</v>
      </c>
      <c r="E50">
        <f t="shared" ca="1" si="11"/>
        <v>0.91260460879033578</v>
      </c>
      <c r="F50">
        <f t="shared" ca="1" si="1"/>
        <v>0.16030875069580641</v>
      </c>
      <c r="G50">
        <f t="shared" ca="1" si="1"/>
        <v>0.45924673196246646</v>
      </c>
      <c r="H50">
        <f t="shared" ca="1" si="1"/>
        <v>0.4494327172839464</v>
      </c>
      <c r="I50">
        <f t="shared" ca="1" si="1"/>
        <v>0.54503445729456745</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t="e">
        <f ca="1">IF(VLOOKUP($BM50,[1]EquipTable!$1:$1048576,MATCH("업데이트순번",[1]EquipTable!$1:$1,0),0)&lt;=$BK$1,1,0)
*IF(MID(BM50,7,1)="4",0.1,1)</f>
        <v>#VALUE!</v>
      </c>
      <c r="BK50" t="e">
        <f t="shared" ca="1" si="15"/>
        <v>#VALUE!</v>
      </c>
      <c r="BL50" t="e">
        <f t="shared" ca="1" si="16"/>
        <v>#VALUE!</v>
      </c>
      <c r="BM50" t="e">
        <f ca="1">OFFSET([1]EquipTable!$A$1,ROW()-1,0)</f>
        <v>#VALUE!</v>
      </c>
    </row>
    <row r="51" spans="1:65">
      <c r="A51">
        <v>8</v>
      </c>
      <c r="B51">
        <v>0</v>
      </c>
      <c r="C51">
        <f t="shared" si="0"/>
        <v>0</v>
      </c>
      <c r="D51">
        <f t="shared" ca="1" si="11"/>
        <v>0.27714603920851577</v>
      </c>
      <c r="E51">
        <f t="shared" ca="1" si="11"/>
        <v>0.46830703824734743</v>
      </c>
      <c r="F51">
        <f t="shared" ca="1" si="1"/>
        <v>0.46328620760771544</v>
      </c>
      <c r="G51">
        <f t="shared" ca="1" si="1"/>
        <v>0.14361899211066154</v>
      </c>
      <c r="H51">
        <f t="shared" ca="1" si="1"/>
        <v>0.42978519110213009</v>
      </c>
      <c r="I51">
        <f t="shared" ca="1" si="1"/>
        <v>0.63224891102316116</v>
      </c>
      <c r="L51" t="str">
        <f t="shared" ca="1" si="2"/>
        <v>지정 장비</v>
      </c>
      <c r="M51" t="e">
        <f t="shared" ca="1" si="3"/>
        <v>#VALUE!</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DI</v>
      </c>
      <c r="P51" t="e">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#VALUE!</v>
      </c>
      <c r="Q51" t="e">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#VALUE!</v>
      </c>
      <c r="R51" t="e">
        <f ca="1">IF(OR(ISNUMBER(M51),M51="삭제"),"",
IF(LEFT(M51,5)="Equip",
  IF($BK$1&lt;VLOOKUP(M51,[1]EquipTable!$1:$1048576,MATCH("업데이트순번",[1]EquipTable!$1:$1,0),0),"업데이트순번이상",""),
IF(LEFT(M51,5)="Actor",
  IF($BP$1&lt;VLOOKUP(M51,[2]ActorTable!$1:$1048576,MATCH("업데이트순번",[2]ActorTable!$1:$1,0),0),"업데이트순번이상",""),
"그외없음")))</f>
        <v>#VALUE!</v>
      </c>
      <c r="S51" t="e">
        <f t="shared" ca="1" si="13"/>
        <v>#VALUE!</v>
      </c>
      <c r="T51" t="s">
        <v>83</v>
      </c>
      <c r="U51" t="s">
        <v>117</v>
      </c>
      <c r="V51">
        <v>1</v>
      </c>
      <c r="W51" t="s">
        <v>130</v>
      </c>
      <c r="Y51">
        <v>1000</v>
      </c>
      <c r="Z51" t="str">
        <f t="shared" ca="1" si="4"/>
        <v>fe</v>
      </c>
      <c r="AA51" t="s">
        <v>83</v>
      </c>
      <c r="AB51" t="s">
        <v>117</v>
      </c>
      <c r="AC51">
        <v>1</v>
      </c>
      <c r="AD51" t="s">
        <v>130</v>
      </c>
      <c r="AF51">
        <v>1000</v>
      </c>
      <c r="AG51" t="str">
        <f t="shared" si="5"/>
        <v/>
      </c>
      <c r="AH51" t="str">
        <f>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t="e">
        <f ca="1">IF(VLOOKUP($BM51,[1]EquipTable!$1:$1048576,MATCH("업데이트순번",[1]EquipTable!$1:$1,0),0)&lt;=$BK$1,1,0)
*IF(MID(BM51,7,1)="4",0.1,1)</f>
        <v>#VALUE!</v>
      </c>
      <c r="BK51" t="e">
        <f t="shared" ca="1" si="15"/>
        <v>#VALUE!</v>
      </c>
      <c r="BL51" t="e">
        <f t="shared" ca="1" si="16"/>
        <v>#VALUE!</v>
      </c>
      <c r="BM51" t="e">
        <f ca="1">OFFSET([1]EquipTable!$A$1,ROW()-1,0)</f>
        <v>#VALUE!</v>
      </c>
    </row>
    <row r="52" spans="1:65">
      <c r="A52">
        <v>8</v>
      </c>
      <c r="B52">
        <v>1</v>
      </c>
      <c r="C52">
        <f t="shared" si="0"/>
        <v>0</v>
      </c>
      <c r="D52">
        <f t="shared" ca="1" si="11"/>
        <v>0.5141836360448796</v>
      </c>
      <c r="E52">
        <f t="shared" ca="1" si="11"/>
        <v>0.92488015206366225</v>
      </c>
      <c r="F52">
        <f t="shared" ca="1" si="1"/>
        <v>0.78434224360294735</v>
      </c>
      <c r="G52">
        <f t="shared" ca="1" si="1"/>
        <v>0.17329782452681664</v>
      </c>
      <c r="H52">
        <f t="shared" ca="1" si="1"/>
        <v>0.25043006545183732</v>
      </c>
      <c r="I52">
        <f t="shared" ca="1" si="1"/>
        <v>0.40232487587062016</v>
      </c>
      <c r="L52" t="str">
        <f t="shared" ca="1" si="2"/>
        <v>지정 장비</v>
      </c>
      <c r="M52" t="e">
        <f t="shared" ca="1" si="3"/>
        <v>#VALUE!</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DI</v>
      </c>
      <c r="P52" t="e">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#VALUE!</v>
      </c>
      <c r="Q52" t="e">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#VALUE!</v>
      </c>
      <c r="R52" t="e">
        <f ca="1">IF(OR(ISNUMBER(M52),M52="삭제"),"",
IF(LEFT(M52,5)="Equip",
  IF($BK$1&lt;VLOOKUP(M52,[1]EquipTable!$1:$1048576,MATCH("업데이트순번",[1]EquipTable!$1:$1,0),0),"업데이트순번이상",""),
IF(LEFT(M52,5)="Actor",
  IF($BP$1&lt;VLOOKUP(M52,[2]ActorTable!$1:$1048576,MATCH("업데이트순번",[2]ActorTable!$1:$1,0),0),"업데이트순번이상",""),
"그외없음")))</f>
        <v>#VALUE!</v>
      </c>
      <c r="S52" t="e">
        <f t="shared" ca="1" si="13"/>
        <v>#VALUE!</v>
      </c>
      <c r="T52" t="s">
        <v>83</v>
      </c>
      <c r="U52" t="s">
        <v>209</v>
      </c>
      <c r="V52">
        <v>1</v>
      </c>
      <c r="W52" t="s">
        <v>134</v>
      </c>
      <c r="Y52">
        <v>33</v>
      </c>
      <c r="Z52" t="str">
        <f t="shared" ca="1" si="4"/>
        <v>fe</v>
      </c>
      <c r="AA52" t="s">
        <v>83</v>
      </c>
      <c r="AB52" t="s">
        <v>209</v>
      </c>
      <c r="AC52">
        <v>1</v>
      </c>
      <c r="AD52" t="s">
        <v>134</v>
      </c>
      <c r="AF52">
        <v>33</v>
      </c>
      <c r="AG52" t="str">
        <f t="shared" si="5"/>
        <v/>
      </c>
      <c r="AH52" t="str">
        <f>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t="e">
        <f ca="1">IF(VLOOKUP($BM52,[1]EquipTable!$1:$1048576,MATCH("업데이트순번",[1]EquipTable!$1:$1,0),0)&lt;=$BK$1,1,0)
*IF(MID(BM52,7,1)="4",0.1,1)</f>
        <v>#VALUE!</v>
      </c>
      <c r="BK52" t="e">
        <f t="shared" ca="1" si="15"/>
        <v>#VALUE!</v>
      </c>
      <c r="BL52" t="e">
        <f t="shared" ca="1" si="16"/>
        <v>#VALUE!</v>
      </c>
      <c r="BM52" t="e">
        <f ca="1">OFFSET([1]EquipTable!$A$1,ROW()-1,0)</f>
        <v>#VALUE!</v>
      </c>
    </row>
    <row r="53" spans="1:65">
      <c r="A53">
        <v>8</v>
      </c>
      <c r="B53">
        <v>2</v>
      </c>
      <c r="C53">
        <f t="shared" si="0"/>
        <v>0</v>
      </c>
      <c r="D53">
        <f t="shared" ca="1" si="11"/>
        <v>0.90447214146064547</v>
      </c>
      <c r="E53">
        <f t="shared" ca="1" si="11"/>
        <v>0.34301014884465841</v>
      </c>
      <c r="F53">
        <f t="shared" ca="1" si="1"/>
        <v>0.13791968881391348</v>
      </c>
      <c r="G53">
        <f t="shared" ca="1" si="1"/>
        <v>0.11000910391041141</v>
      </c>
      <c r="H53">
        <f t="shared" ca="1" si="1"/>
        <v>0.52671696688087777</v>
      </c>
      <c r="I53">
        <f t="shared" ca="1" si="1"/>
        <v>0.36896525995330198</v>
      </c>
      <c r="L53" t="str">
        <f t="shared" ca="1" si="2"/>
        <v>안 지정 캐릭터 PP 영웅등급</v>
      </c>
      <c r="M53">
        <f t="shared" ca="1" si="3"/>
        <v>34301</v>
      </c>
      <c r="N53">
        <f t="shared" ca="1" si="12"/>
        <v>11</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1100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92</v>
      </c>
      <c r="U53">
        <v>64341</v>
      </c>
      <c r="V53">
        <v>12</v>
      </c>
      <c r="W53" t="s">
        <v>130</v>
      </c>
      <c r="Y53">
        <v>1200</v>
      </c>
      <c r="Z53" t="str">
        <f t="shared" ca="1" si="4"/>
        <v>uph</v>
      </c>
      <c r="AA53" t="s">
        <v>92</v>
      </c>
      <c r="AB53">
        <v>64341</v>
      </c>
      <c r="AC53">
        <v>12</v>
      </c>
      <c r="AD53" t="s">
        <v>130</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t="e">
        <f ca="1">IF(VLOOKUP($BM53,[1]EquipTable!$1:$1048576,MATCH("업데이트순번",[1]EquipTable!$1:$1,0),0)&lt;=$BK$1,1,0)
*IF(MID(BM53,7,1)="4",0.1,1)</f>
        <v>#VALUE!</v>
      </c>
      <c r="BK53" t="e">
        <f t="shared" ca="1" si="15"/>
        <v>#VALUE!</v>
      </c>
      <c r="BL53" t="e">
        <f t="shared" ca="1" si="16"/>
        <v>#VALUE!</v>
      </c>
      <c r="BM53" t="e">
        <f ca="1">OFFSET([1]EquipTable!$A$1,ROW()-1,0)</f>
        <v>#VALUE!</v>
      </c>
    </row>
    <row r="54" spans="1:65">
      <c r="A54">
        <v>8</v>
      </c>
      <c r="B54">
        <v>3</v>
      </c>
      <c r="C54">
        <f t="shared" si="0"/>
        <v>0</v>
      </c>
      <c r="D54">
        <f t="shared" ca="1" si="11"/>
        <v>0.18564761095085713</v>
      </c>
      <c r="E54">
        <f t="shared" ca="1" si="11"/>
        <v>0.37995921745666572</v>
      </c>
      <c r="F54">
        <f t="shared" ca="1" si="1"/>
        <v>0.28895173724793544</v>
      </c>
      <c r="G54">
        <f t="shared" ca="1" si="1"/>
        <v>0.51703132917215022</v>
      </c>
      <c r="H54">
        <f t="shared" ca="1" si="1"/>
        <v>0.51028574147031591</v>
      </c>
      <c r="I54">
        <f t="shared" ca="1" si="1"/>
        <v>0.63384673350702359</v>
      </c>
      <c r="L54" t="str">
        <f t="shared" ca="1" si="2"/>
        <v>안 지정 캐릭터 PP 영웅등급</v>
      </c>
      <c r="M54">
        <f t="shared" ca="1" si="3"/>
        <v>37995</v>
      </c>
      <c r="N54">
        <f t="shared" ca="1" si="12"/>
        <v>11</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1100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93</v>
      </c>
      <c r="U54">
        <v>85062</v>
      </c>
      <c r="V54">
        <v>14</v>
      </c>
      <c r="W54" t="s">
        <v>130</v>
      </c>
      <c r="Y54">
        <v>1400</v>
      </c>
      <c r="Z54" t="str">
        <f t="shared" ca="1" si="4"/>
        <v>upn</v>
      </c>
      <c r="AA54" t="s">
        <v>93</v>
      </c>
      <c r="AB54">
        <v>85062</v>
      </c>
      <c r="AC54">
        <v>14</v>
      </c>
      <c r="AD54" t="s">
        <v>130</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t="e">
        <f ca="1">IF(VLOOKUP($BM54,[1]EquipTable!$1:$1048576,MATCH("업데이트순번",[1]EquipTable!$1:$1,0),0)&lt;=$BK$1,1,0)
*IF(MID(BM54,7,1)="4",0.1,1)</f>
        <v>#VALUE!</v>
      </c>
      <c r="BK54" t="e">
        <f t="shared" ca="1" si="15"/>
        <v>#VALUE!</v>
      </c>
      <c r="BL54" t="e">
        <f t="shared" ca="1" si="16"/>
        <v>#VALUE!</v>
      </c>
      <c r="BM54" t="e">
        <f ca="1">OFFSET([1]EquipTable!$A$1,ROW()-1,0)</f>
        <v>#VALUE!</v>
      </c>
    </row>
    <row r="55" spans="1:65">
      <c r="A55">
        <v>8</v>
      </c>
      <c r="B55">
        <v>4</v>
      </c>
      <c r="C55">
        <f t="shared" si="0"/>
        <v>0</v>
      </c>
      <c r="D55">
        <f t="shared" ca="1" si="11"/>
        <v>0.88464442741570104</v>
      </c>
      <c r="E55">
        <f t="shared" ca="1" si="11"/>
        <v>0.63863575610220424</v>
      </c>
      <c r="F55">
        <f t="shared" ca="1" si="1"/>
        <v>0.3633580187677935</v>
      </c>
      <c r="G55">
        <f t="shared" ca="1" si="1"/>
        <v>0.36315384849225618</v>
      </c>
      <c r="H55">
        <f t="shared" ca="1" si="1"/>
        <v>0.52523002478783298</v>
      </c>
      <c r="I55">
        <f t="shared" ca="1" si="1"/>
        <v>0.19607003127057676</v>
      </c>
      <c r="L55" t="str">
        <f t="shared" ca="1" si="2"/>
        <v>안 지정 캐릭터 PP 일반등급</v>
      </c>
      <c r="M55">
        <f t="shared" ca="1" si="3"/>
        <v>63863</v>
      </c>
      <c r="N55">
        <f t="shared" ca="1" si="12"/>
        <v>12</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1200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93</v>
      </c>
      <c r="U55">
        <v>21339</v>
      </c>
      <c r="V55">
        <v>10</v>
      </c>
      <c r="W55" t="s">
        <v>130</v>
      </c>
      <c r="Y55">
        <v>1000</v>
      </c>
      <c r="Z55" t="str">
        <f t="shared" ca="1" si="4"/>
        <v>upn</v>
      </c>
      <c r="AA55" t="s">
        <v>93</v>
      </c>
      <c r="AB55">
        <v>21339</v>
      </c>
      <c r="AC55">
        <v>10</v>
      </c>
      <c r="AD55" t="s">
        <v>130</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t="e">
        <f ca="1">IF(VLOOKUP($BM55,[1]EquipTable!$1:$1048576,MATCH("업데이트순번",[1]EquipTable!$1:$1,0),0)&lt;=$BK$1,1,0)
*IF(MID(BM55,7,1)="4",0.1,1)</f>
        <v>#VALUE!</v>
      </c>
      <c r="BK55" t="e">
        <f t="shared" ca="1" si="15"/>
        <v>#VALUE!</v>
      </c>
      <c r="BL55" t="e">
        <f t="shared" ca="1" si="16"/>
        <v>#VALUE!</v>
      </c>
      <c r="BM55" t="e">
        <f ca="1">OFFSET([1]EquipTable!$A$1,ROW()-1,0)</f>
        <v>#VALUE!</v>
      </c>
    </row>
    <row r="56" spans="1:65">
      <c r="A56">
        <v>8</v>
      </c>
      <c r="B56">
        <v>5</v>
      </c>
      <c r="C56">
        <f t="shared" si="0"/>
        <v>0</v>
      </c>
      <c r="D56">
        <f t="shared" ca="1" si="11"/>
        <v>6.6545303004465706E-2</v>
      </c>
      <c r="E56">
        <f t="shared" ca="1" si="11"/>
        <v>0.66985956420880188</v>
      </c>
      <c r="F56">
        <f t="shared" ca="1" si="1"/>
        <v>0.17246061614006203</v>
      </c>
      <c r="G56">
        <f t="shared" ca="1" si="1"/>
        <v>2.9466357958920497E-2</v>
      </c>
      <c r="H56">
        <f t="shared" ca="1" si="1"/>
        <v>1.11050460204829E-2</v>
      </c>
      <c r="I56">
        <f t="shared" ca="1" si="1"/>
        <v>0.12713825254009203</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t="e">
        <f ca="1">IF(VLOOKUP($BM56,[1]EquipTable!$1:$1048576,MATCH("업데이트순번",[1]EquipTable!$1:$1,0),0)&lt;=$BK$1,1,0)
*IF(MID(BM56,7,1)="4",0.1,1)</f>
        <v>#VALUE!</v>
      </c>
      <c r="BK56" t="e">
        <f t="shared" ca="1" si="15"/>
        <v>#VALUE!</v>
      </c>
      <c r="BL56" t="e">
        <f t="shared" ca="1" si="16"/>
        <v>#VALUE!</v>
      </c>
      <c r="BM56" t="e">
        <f ca="1">OFFSET([1]EquipTable!$A$1,ROW()-1,0)</f>
        <v>#VALUE!</v>
      </c>
    </row>
    <row r="57" spans="1:65">
      <c r="A57">
        <v>8</v>
      </c>
      <c r="B57">
        <v>6</v>
      </c>
      <c r="C57">
        <f t="shared" si="0"/>
        <v>0</v>
      </c>
      <c r="D57">
        <f t="shared" ca="1" si="11"/>
        <v>0.15072692717152525</v>
      </c>
      <c r="E57">
        <f t="shared" ca="1" si="11"/>
        <v>0.24923225337005139</v>
      </c>
      <c r="F57">
        <f t="shared" ca="1" si="1"/>
        <v>0.89998700936531162</v>
      </c>
      <c r="G57">
        <f t="shared" ca="1" si="1"/>
        <v>0.14123314856083236</v>
      </c>
      <c r="H57">
        <f t="shared" ca="1" si="1"/>
        <v>0.58488207008310333</v>
      </c>
      <c r="I57">
        <f t="shared" ca="1" si="1"/>
        <v>0.11797225886031004</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t="e">
        <f ca="1">IF(VLOOKUP($BM57,[1]EquipTable!$1:$1048576,MATCH("업데이트순번",[1]EquipTable!$1:$1,0),0)&lt;=$BK$1,1,0)
*IF(MID(BM57,7,1)="4",0.1,1)</f>
        <v>#VALUE!</v>
      </c>
      <c r="BK57" t="e">
        <f t="shared" ca="1" si="15"/>
        <v>#VALUE!</v>
      </c>
      <c r="BL57" t="e">
        <f t="shared" ca="1" si="16"/>
        <v>#VALUE!</v>
      </c>
      <c r="BM57" t="e">
        <f ca="1">OFFSET([1]EquipTable!$A$1,ROW()-1,0)</f>
        <v>#VALUE!</v>
      </c>
    </row>
    <row r="58" spans="1:65">
      <c r="A58">
        <v>9</v>
      </c>
      <c r="B58">
        <v>0</v>
      </c>
      <c r="C58">
        <f t="shared" si="0"/>
        <v>0</v>
      </c>
      <c r="D58">
        <f t="shared" ca="1" si="11"/>
        <v>0.32870307975156376</v>
      </c>
      <c r="E58">
        <f t="shared" ca="1" si="11"/>
        <v>0.68159116714384049</v>
      </c>
      <c r="F58">
        <f t="shared" ca="1" si="1"/>
        <v>0.67711700269794151</v>
      </c>
      <c r="G58">
        <f t="shared" ca="1" si="1"/>
        <v>0.39417681131040694</v>
      </c>
      <c r="H58">
        <f t="shared" ca="1" si="1"/>
        <v>0.38170889436697453</v>
      </c>
      <c r="I58">
        <f t="shared" ca="1" si="1"/>
        <v>0.1935397013040292</v>
      </c>
      <c r="L58" t="str">
        <f t="shared" ca="1" si="2"/>
        <v>지정 장비</v>
      </c>
      <c r="M58" t="e">
        <f t="shared" ca="1" si="3"/>
        <v>#VALUE!</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e">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#VALUE!</v>
      </c>
      <c r="Q58" t="e">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#VALUE!</v>
      </c>
      <c r="R58" t="e">
        <f ca="1">IF(OR(ISNUMBER(M58),M58="삭제"),"",
IF(LEFT(M58,5)="Equip",
  IF($BK$1&lt;VLOOKUP(M58,[1]EquipTable!$1:$1048576,MATCH("업데이트순번",[1]EquipTable!$1:$1,0),0),"업데이트순번이상",""),
IF(LEFT(M58,5)="Actor",
  IF($BP$1&lt;VLOOKUP(M58,[2]ActorTable!$1:$1048576,MATCH("업데이트순번",[2]ActorTable!$1:$1,0),0),"업데이트순번이상",""),
"그외없음")))</f>
        <v>#VALUE!</v>
      </c>
      <c r="S58" t="e">
        <f t="shared" ca="1" si="13"/>
        <v>#VALUE!</v>
      </c>
      <c r="T58" t="s">
        <v>83</v>
      </c>
      <c r="U58" t="s">
        <v>183</v>
      </c>
      <c r="V58">
        <v>1</v>
      </c>
      <c r="W58" t="s">
        <v>130</v>
      </c>
      <c r="Y58">
        <v>1100</v>
      </c>
      <c r="Z58" t="str">
        <f t="shared" ca="1" si="4"/>
        <v>fe</v>
      </c>
      <c r="AA58" t="s">
        <v>83</v>
      </c>
      <c r="AB58" t="s">
        <v>183</v>
      </c>
      <c r="AC58">
        <v>1</v>
      </c>
      <c r="AD58" t="s">
        <v>130</v>
      </c>
      <c r="AF58">
        <v>1100</v>
      </c>
      <c r="AG58" t="str">
        <f t="shared" si="5"/>
        <v/>
      </c>
      <c r="AH58" t="str">
        <f>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t="e">
        <f ca="1">IF(VLOOKUP($BM58,[1]EquipTable!$1:$1048576,MATCH("업데이트순번",[1]EquipTable!$1:$1,0),0)&lt;=$BK$1,1,0)
*IF(MID(BM58,7,1)="4",0.1,1)</f>
        <v>#VALUE!</v>
      </c>
      <c r="BK58" t="e">
        <f t="shared" ca="1" si="15"/>
        <v>#VALUE!</v>
      </c>
      <c r="BL58" t="e">
        <f t="shared" ca="1" si="16"/>
        <v>#VALUE!</v>
      </c>
      <c r="BM58" t="e">
        <f ca="1">OFFSET([1]EquipTable!$A$1,ROW()-1,0)</f>
        <v>#VALUE!</v>
      </c>
    </row>
    <row r="59" spans="1:65">
      <c r="A59">
        <v>9</v>
      </c>
      <c r="B59">
        <v>1</v>
      </c>
      <c r="C59">
        <f t="shared" si="0"/>
        <v>0</v>
      </c>
      <c r="D59">
        <f t="shared" ca="1" si="11"/>
        <v>0.87268610098257948</v>
      </c>
      <c r="E59">
        <f t="shared" ca="1" si="11"/>
        <v>0.18198429642749259</v>
      </c>
      <c r="F59">
        <f t="shared" ca="1" si="1"/>
        <v>0.3522577907852823</v>
      </c>
      <c r="G59">
        <f t="shared" ca="1" si="1"/>
        <v>0.29069100894084621</v>
      </c>
      <c r="H59">
        <f t="shared" ca="1" si="1"/>
        <v>0.14337749904401709</v>
      </c>
      <c r="I59">
        <f t="shared" ca="1" si="1"/>
        <v>0.65891591483707102</v>
      </c>
      <c r="L59" t="str">
        <f t="shared" ca="1" si="2"/>
        <v>지정 장비</v>
      </c>
      <c r="M59" t="e">
        <f t="shared" ca="1" si="3"/>
        <v>#VALUE!</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DI</v>
      </c>
      <c r="P59" t="e">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#VALUE!</v>
      </c>
      <c r="Q59" t="e">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#VALUE!</v>
      </c>
      <c r="R59" t="e">
        <f ca="1">IF(OR(ISNUMBER(M59),M59="삭제"),"",
IF(LEFT(M59,5)="Equip",
  IF($BK$1&lt;VLOOKUP(M59,[1]EquipTable!$1:$1048576,MATCH("업데이트순번",[1]EquipTable!$1:$1,0),0),"업데이트순번이상",""),
IF(LEFT(M59,5)="Actor",
  IF($BP$1&lt;VLOOKUP(M59,[2]ActorTable!$1:$1048576,MATCH("업데이트순번",[2]ActorTable!$1:$1,0),0),"업데이트순번이상",""),
"그외없음")))</f>
        <v>#VALUE!</v>
      </c>
      <c r="S59" t="e">
        <f t="shared" ca="1" si="13"/>
        <v>#VALUE!</v>
      </c>
      <c r="T59" t="s">
        <v>83</v>
      </c>
      <c r="U59" t="s">
        <v>185</v>
      </c>
      <c r="V59">
        <v>1</v>
      </c>
      <c r="W59" t="s">
        <v>134</v>
      </c>
      <c r="Y59">
        <v>37</v>
      </c>
      <c r="Z59" t="str">
        <f t="shared" ca="1" si="4"/>
        <v>fe</v>
      </c>
      <c r="AA59" t="s">
        <v>83</v>
      </c>
      <c r="AB59" t="s">
        <v>185</v>
      </c>
      <c r="AC59">
        <v>1</v>
      </c>
      <c r="AD59" t="s">
        <v>134</v>
      </c>
      <c r="AF59">
        <v>37</v>
      </c>
      <c r="AG59" t="str">
        <f t="shared" si="5"/>
        <v/>
      </c>
      <c r="AH59" t="str">
        <f>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t="e">
        <f ca="1">IF(VLOOKUP($BM59,[1]EquipTable!$1:$1048576,MATCH("업데이트순번",[1]EquipTable!$1:$1,0),0)&lt;=$BK$1,1,0)
*IF(MID(BM59,7,1)="4",0.1,1)</f>
        <v>#VALUE!</v>
      </c>
      <c r="BK59" t="e">
        <f t="shared" ca="1" si="15"/>
        <v>#VALUE!</v>
      </c>
      <c r="BL59" t="e">
        <f t="shared" ca="1" si="16"/>
        <v>#VALUE!</v>
      </c>
      <c r="BM59" t="e">
        <f ca="1">OFFSET([1]EquipTable!$A$1,ROW()-1,0)</f>
        <v>#VALUE!</v>
      </c>
    </row>
    <row r="60" spans="1:65">
      <c r="A60">
        <v>9</v>
      </c>
      <c r="B60">
        <v>2</v>
      </c>
      <c r="C60">
        <f t="shared" si="0"/>
        <v>0</v>
      </c>
      <c r="D60">
        <f t="shared" ca="1" si="11"/>
        <v>0.90662995406542746</v>
      </c>
      <c r="E60">
        <f t="shared" ca="1" si="11"/>
        <v>4.9627473441001047E-2</v>
      </c>
      <c r="F60">
        <f t="shared" ca="1" si="1"/>
        <v>0.9451822411343983</v>
      </c>
      <c r="G60">
        <f t="shared" ca="1" si="1"/>
        <v>0.4062698789136181</v>
      </c>
      <c r="H60">
        <f t="shared" ca="1" si="1"/>
        <v>0.95827285367049242</v>
      </c>
      <c r="I60">
        <f t="shared" ca="1" si="1"/>
        <v>0.66193291503552387</v>
      </c>
      <c r="L60" t="str">
        <f t="shared" ca="1" si="2"/>
        <v>안 지정 캐릭터 PP 영웅등급</v>
      </c>
      <c r="M60">
        <f t="shared" ca="1" si="3"/>
        <v>4962</v>
      </c>
      <c r="N60">
        <f t="shared" ca="1" si="12"/>
        <v>9</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900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92</v>
      </c>
      <c r="U60">
        <v>73371</v>
      </c>
      <c r="V60">
        <v>13</v>
      </c>
      <c r="W60" t="s">
        <v>130</v>
      </c>
      <c r="Y60">
        <v>1300</v>
      </c>
      <c r="Z60" t="str">
        <f t="shared" ca="1" si="4"/>
        <v>uph</v>
      </c>
      <c r="AA60" t="s">
        <v>92</v>
      </c>
      <c r="AB60">
        <v>73371</v>
      </c>
      <c r="AC60">
        <v>13</v>
      </c>
      <c r="AD60" t="s">
        <v>130</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t="e">
        <f ca="1">IF(VLOOKUP($BM60,[1]EquipTable!$1:$1048576,MATCH("업데이트순번",[1]EquipTable!$1:$1,0),0)&lt;=$BK$1,1,0)
*IF(MID(BM60,7,1)="4",0.1,1)</f>
        <v>#VALUE!</v>
      </c>
      <c r="BK60" t="e">
        <f t="shared" ca="1" si="15"/>
        <v>#VALUE!</v>
      </c>
      <c r="BL60" t="e">
        <f t="shared" ca="1" si="16"/>
        <v>#VALUE!</v>
      </c>
      <c r="BM60" t="e">
        <f ca="1">OFFSET([1]EquipTable!$A$1,ROW()-1,0)</f>
        <v>#VALUE!</v>
      </c>
    </row>
    <row r="61" spans="1:65">
      <c r="A61">
        <v>9</v>
      </c>
      <c r="B61">
        <v>3</v>
      </c>
      <c r="C61">
        <f t="shared" si="0"/>
        <v>0</v>
      </c>
      <c r="D61">
        <f t="shared" ca="1" si="11"/>
        <v>0.23411293670026745</v>
      </c>
      <c r="E61">
        <f t="shared" ca="1" si="11"/>
        <v>0.19158272002005716</v>
      </c>
      <c r="F61">
        <f t="shared" ca="1" si="1"/>
        <v>0.59422672651286612</v>
      </c>
      <c r="G61">
        <f t="shared" ca="1" si="1"/>
        <v>0.10473827407739</v>
      </c>
      <c r="H61">
        <f t="shared" ca="1" si="1"/>
        <v>0.93310714074862489</v>
      </c>
      <c r="I61">
        <f t="shared" ca="1" si="1"/>
        <v>8.7735665713086552E-2</v>
      </c>
      <c r="L61" t="str">
        <f t="shared" ca="1" si="2"/>
        <v>안 지정 캐릭터 PP 영웅등급</v>
      </c>
      <c r="M61">
        <f t="shared" ca="1" si="3"/>
        <v>19158</v>
      </c>
      <c r="N61">
        <f t="shared" ca="1" si="12"/>
        <v>10</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1000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93</v>
      </c>
      <c r="U61">
        <v>13564</v>
      </c>
      <c r="V61">
        <v>9</v>
      </c>
      <c r="W61" t="s">
        <v>130</v>
      </c>
      <c r="Y61">
        <v>900</v>
      </c>
      <c r="Z61" t="str">
        <f t="shared" ca="1" si="4"/>
        <v>upn</v>
      </c>
      <c r="AA61" t="s">
        <v>93</v>
      </c>
      <c r="AB61">
        <v>13564</v>
      </c>
      <c r="AC61">
        <v>9</v>
      </c>
      <c r="AD61" t="s">
        <v>130</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t="e">
        <f ca="1">IF(VLOOKUP($BM61,[1]EquipTable!$1:$1048576,MATCH("업데이트순번",[1]EquipTable!$1:$1,0),0)&lt;=$BK$1,1,0)
*IF(MID(BM61,7,1)="4",0.1,1)</f>
        <v>#VALUE!</v>
      </c>
      <c r="BK61" t="e">
        <f t="shared" ca="1" si="15"/>
        <v>#VALUE!</v>
      </c>
      <c r="BL61" t="e">
        <f t="shared" ca="1" si="16"/>
        <v>#VALUE!</v>
      </c>
      <c r="BM61" t="e">
        <f ca="1">OFFSET([1]EquipTable!$A$1,ROW()-1,0)</f>
        <v>#VALUE!</v>
      </c>
    </row>
    <row r="62" spans="1:65">
      <c r="A62">
        <v>9</v>
      </c>
      <c r="B62">
        <v>4</v>
      </c>
      <c r="C62">
        <f t="shared" si="0"/>
        <v>0</v>
      </c>
      <c r="D62">
        <f t="shared" ca="1" si="11"/>
        <v>0.73273699701662709</v>
      </c>
      <c r="E62">
        <f t="shared" ca="1" si="11"/>
        <v>0.77483996252801757</v>
      </c>
      <c r="F62">
        <f t="shared" ca="1" si="1"/>
        <v>0.51326545442472371</v>
      </c>
      <c r="G62">
        <f t="shared" ca="1" si="1"/>
        <v>0.99415062385600916</v>
      </c>
      <c r="H62">
        <f t="shared" ca="1" si="1"/>
        <v>0.26310338059479998</v>
      </c>
      <c r="I62">
        <f t="shared" ca="1" si="1"/>
        <v>5.2976212811374213E-3</v>
      </c>
      <c r="L62" t="str">
        <f t="shared" ca="1" si="2"/>
        <v>안 지정 캐릭터 PP 일반등급</v>
      </c>
      <c r="M62">
        <f t="shared" ca="1" si="3"/>
        <v>77483</v>
      </c>
      <c r="N62">
        <f t="shared" ca="1" si="12"/>
        <v>13</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1300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93</v>
      </c>
      <c r="U62">
        <v>9619</v>
      </c>
      <c r="V62">
        <v>9</v>
      </c>
      <c r="W62" t="s">
        <v>130</v>
      </c>
      <c r="Y62">
        <v>900</v>
      </c>
      <c r="Z62" t="str">
        <f t="shared" ca="1" si="4"/>
        <v>upn</v>
      </c>
      <c r="AA62" t="s">
        <v>93</v>
      </c>
      <c r="AB62">
        <v>9619</v>
      </c>
      <c r="AC62">
        <v>9</v>
      </c>
      <c r="AD62" t="s">
        <v>130</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t="e">
        <f ca="1">IF(VLOOKUP($BM62,[1]EquipTable!$1:$1048576,MATCH("업데이트순번",[1]EquipTable!$1:$1,0),0)&lt;=$BK$1,1,0)
*IF(MID(BM62,7,1)="4",0.1,1)</f>
        <v>#VALUE!</v>
      </c>
      <c r="BK62" t="e">
        <f t="shared" ca="1" si="15"/>
        <v>#VALUE!</v>
      </c>
      <c r="BL62" t="e">
        <f t="shared" ca="1" si="16"/>
        <v>#VALUE!</v>
      </c>
      <c r="BM62" t="e">
        <f ca="1">OFFSET([1]EquipTable!$A$1,ROW()-1,0)</f>
        <v>#VALUE!</v>
      </c>
    </row>
    <row r="63" spans="1:65">
      <c r="A63">
        <v>9</v>
      </c>
      <c r="B63">
        <v>5</v>
      </c>
      <c r="C63">
        <f t="shared" si="0"/>
        <v>0</v>
      </c>
      <c r="D63">
        <f t="shared" ca="1" si="11"/>
        <v>0.7652945111143602</v>
      </c>
      <c r="E63">
        <f t="shared" ca="1" si="11"/>
        <v>0.72307786120588347</v>
      </c>
      <c r="F63">
        <f t="shared" ca="1" si="1"/>
        <v>0.69295876550847413</v>
      </c>
      <c r="G63">
        <f t="shared" ca="1" si="1"/>
        <v>0.80723673307443433</v>
      </c>
      <c r="H63">
        <f t="shared" ca="1" si="1"/>
        <v>0.65356183154195557</v>
      </c>
      <c r="I63">
        <f t="shared" ca="1" si="1"/>
        <v>0.55522030589524451</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t="e">
        <f ca="1">IF(VLOOKUP($BM63,[1]EquipTable!$1:$1048576,MATCH("업데이트순번",[1]EquipTable!$1:$1,0),0)&lt;=$BK$1,1,0)
*IF(MID(BM63,7,1)="4",0.1,1)</f>
        <v>#VALUE!</v>
      </c>
      <c r="BK63" t="e">
        <f t="shared" ca="1" si="15"/>
        <v>#VALUE!</v>
      </c>
      <c r="BL63" t="e">
        <f t="shared" ca="1" si="16"/>
        <v>#VALUE!</v>
      </c>
      <c r="BM63" t="e">
        <f ca="1">OFFSET([1]EquipTable!$A$1,ROW()-1,0)</f>
        <v>#VALUE!</v>
      </c>
    </row>
    <row r="64" spans="1:65">
      <c r="A64">
        <v>9</v>
      </c>
      <c r="B64">
        <v>6</v>
      </c>
      <c r="C64">
        <f t="shared" si="0"/>
        <v>0</v>
      </c>
      <c r="D64">
        <f t="shared" ca="1" si="11"/>
        <v>0.42457293909067428</v>
      </c>
      <c r="E64">
        <f t="shared" ca="1" si="11"/>
        <v>0.75008926407825538</v>
      </c>
      <c r="F64">
        <f t="shared" ca="1" si="1"/>
        <v>0.30364612870601926</v>
      </c>
      <c r="G64">
        <f t="shared" ca="1" si="1"/>
        <v>0.27810188020184723</v>
      </c>
      <c r="H64">
        <f t="shared" ca="1" si="1"/>
        <v>0.99795640443482292</v>
      </c>
      <c r="I64">
        <f t="shared" ca="1" si="1"/>
        <v>0.91222711338999096</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t="e">
        <f ca="1">IF(VLOOKUP($BM64,[1]EquipTable!$1:$1048576,MATCH("업데이트순번",[1]EquipTable!$1:$1,0),0)&lt;=$BK$1,1,0)
*IF(MID(BM64,7,1)="4",0.1,1)</f>
        <v>#VALUE!</v>
      </c>
      <c r="BK64" t="e">
        <f t="shared" ca="1" si="15"/>
        <v>#VALUE!</v>
      </c>
      <c r="BL64" t="e">
        <f t="shared" ca="1" si="16"/>
        <v>#VALUE!</v>
      </c>
      <c r="BM64" t="e">
        <f ca="1">OFFSET([1]EquipTable!$A$1,ROW()-1,0)</f>
        <v>#VALUE!</v>
      </c>
    </row>
    <row r="65" spans="1:65">
      <c r="A65">
        <v>10</v>
      </c>
      <c r="B65">
        <v>0</v>
      </c>
      <c r="C65">
        <f t="shared" si="0"/>
        <v>0</v>
      </c>
      <c r="D65">
        <f t="shared" ca="1" si="11"/>
        <v>0.64739938808744646</v>
      </c>
      <c r="E65">
        <f t="shared" ca="1" si="11"/>
        <v>0.80465889391879808</v>
      </c>
      <c r="F65">
        <f t="shared" ca="1" si="1"/>
        <v>0.21201142089632485</v>
      </c>
      <c r="G65">
        <f t="shared" ca="1" si="1"/>
        <v>0.58404614263280474</v>
      </c>
      <c r="H65">
        <f t="shared" ca="1" si="1"/>
        <v>8.7997984412479524E-2</v>
      </c>
      <c r="I65">
        <f t="shared" ref="I65" ca="1" si="20">RAND()</f>
        <v>0.19595057618924294</v>
      </c>
      <c r="L65" t="str">
        <f t="shared" ca="1" si="2"/>
        <v>지정 장비</v>
      </c>
      <c r="M65" t="e">
        <f t="shared" ca="1" si="3"/>
        <v>#VALUE!</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t="e">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#VALUE!</v>
      </c>
      <c r="R65" t="e">
        <f ca="1">IF(OR(ISNUMBER(M65),M65="삭제"),"",
IF(LEFT(M65,5)="Equip",
  IF($BK$1&lt;VLOOKUP(M65,[1]EquipTable!$1:$1048576,MATCH("업데이트순번",[1]EquipTable!$1:$1,0),0),"업데이트순번이상",""),
IF(LEFT(M65,5)="Actor",
  IF($BP$1&lt;VLOOKUP(M65,[2]ActorTable!$1:$1048576,MATCH("업데이트순번",[2]ActorTable!$1:$1,0),0),"업데이트순번이상",""),
"그외없음")))</f>
        <v>#VALUE!</v>
      </c>
      <c r="S65" t="e">
        <f t="shared" ca="1" si="13"/>
        <v>#VALUE!</v>
      </c>
      <c r="T65" t="s">
        <v>83</v>
      </c>
      <c r="U65" t="s">
        <v>206</v>
      </c>
      <c r="V65">
        <v>1</v>
      </c>
      <c r="W65" t="s">
        <v>130</v>
      </c>
      <c r="Y65">
        <v>700</v>
      </c>
      <c r="Z65" t="str">
        <f t="shared" ca="1" si="4"/>
        <v>fe</v>
      </c>
      <c r="AA65" t="s">
        <v>83</v>
      </c>
      <c r="AB65" t="s">
        <v>206</v>
      </c>
      <c r="AC65">
        <v>1</v>
      </c>
      <c r="AD65" t="s">
        <v>130</v>
      </c>
      <c r="AF65">
        <v>700</v>
      </c>
      <c r="AG65" t="str">
        <f t="shared" si="5"/>
        <v/>
      </c>
      <c r="AH65" t="str">
        <f>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t="e">
        <f ca="1">IF(VLOOKUP($BM65,[1]EquipTable!$1:$1048576,MATCH("업데이트순번",[1]EquipTable!$1:$1,0),0)&lt;=$BK$1,1,0)
*IF(MID(BM65,7,1)="4",0.1,1)</f>
        <v>#VALUE!</v>
      </c>
      <c r="BK65" t="e">
        <f t="shared" ca="1" si="15"/>
        <v>#VALUE!</v>
      </c>
      <c r="BL65" t="e">
        <f t="shared" ca="1" si="16"/>
        <v>#VALUE!</v>
      </c>
      <c r="BM65" t="e">
        <f ca="1">OFFSET([1]EquipTable!$A$1,ROW()-1,0)</f>
        <v>#VALUE!</v>
      </c>
    </row>
    <row r="66" spans="1:65">
      <c r="A66">
        <v>10</v>
      </c>
      <c r="B66">
        <v>1</v>
      </c>
      <c r="C66">
        <f t="shared" ref="C66:C129" si="21">IF(B66&lt;=6,0,
IF(B66=7,1,2))</f>
        <v>0</v>
      </c>
      <c r="D66">
        <f t="shared" ca="1" si="11"/>
        <v>0.12423077141104322</v>
      </c>
      <c r="E66">
        <f t="shared" ca="1" si="11"/>
        <v>0.28019692174888433</v>
      </c>
      <c r="F66">
        <f t="shared" ca="1" si="11"/>
        <v>0.35088869453482441</v>
      </c>
      <c r="G66">
        <f t="shared" ca="1" si="11"/>
        <v>0.67241907009304869</v>
      </c>
      <c r="H66">
        <f t="shared" ca="1" si="11"/>
        <v>0.39284572653054206</v>
      </c>
      <c r="I66">
        <f t="shared" ca="1" si="11"/>
        <v>0.35434464431470725</v>
      </c>
      <c r="L66" t="str">
        <f t="shared" ref="L66:L129" ca="1" si="22">IF(LEN(J66)&lt;&gt;0,J66,VLOOKUP(D66+$B66,$BG:$BH,MATCH($BH$1,$BG$1:$BH$1,0),1))</f>
        <v>지정 장비</v>
      </c>
      <c r="M66" t="e">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#VALUE!</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t="e">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#VALUE!</v>
      </c>
      <c r="R66" t="e">
        <f ca="1">IF(OR(ISNUMBER(M66),M66="삭제"),"",
IF(LEFT(M66,5)="Equip",
  IF($BK$1&lt;VLOOKUP(M66,[1]EquipTable!$1:$1048576,MATCH("업데이트순번",[1]EquipTable!$1:$1,0),0),"업데이트순번이상",""),
IF(LEFT(M66,5)="Actor",
  IF($BP$1&lt;VLOOKUP(M66,[2]ActorTable!$1:$1048576,MATCH("업데이트순번",[2]ActorTable!$1:$1,0),0),"업데이트순번이상",""),
"그외없음")))</f>
        <v>#VALUE!</v>
      </c>
      <c r="S66" t="e">
        <f t="shared" ca="1" si="13"/>
        <v>#VALUE!</v>
      </c>
      <c r="T66" t="s">
        <v>83</v>
      </c>
      <c r="U66" t="s">
        <v>184</v>
      </c>
      <c r="V66">
        <v>1</v>
      </c>
      <c r="W66" t="s">
        <v>130</v>
      </c>
      <c r="Y66">
        <v>700</v>
      </c>
      <c r="Z66" t="str">
        <f t="shared" ref="Z66:Z129" ca="1" si="24">IF(ISBLANK(AA66),"",
VLOOKUP(AA66,OFFSET(INDIRECT("$A:$B"),0,MATCH(AA$1&amp;"_Verify",INDIRECT("$1:$1"),0)-1),2,0)
)</f>
        <v>fe</v>
      </c>
      <c r="AA66" t="s">
        <v>83</v>
      </c>
      <c r="AB66" t="s">
        <v>184</v>
      </c>
      <c r="AC66">
        <v>1</v>
      </c>
      <c r="AD66" t="s">
        <v>130</v>
      </c>
      <c r="AF66">
        <v>700</v>
      </c>
      <c r="AG66" t="str">
        <f t="shared" ref="AG66:AG129" si="25">IF(ISBLANK($AA66),"",
IF(AND($B66&gt;=VLOOKUP($AA66,$AM:$AP,3,0),$B66&lt;=VLOOKUP($AA66,$AM:$AP,4,0)),"","슬롯타입이상"))</f>
        <v/>
      </c>
      <c r="AH66" t="str">
        <f>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t="e">
        <f ca="1">IF(VLOOKUP($BM66,[1]EquipTable!$1:$1048576,MATCH("업데이트순번",[1]EquipTable!$1:$1,0),0)&lt;=$BK$1,1,0)
*IF(MID(BM66,7,1)="4",0.1,1)</f>
        <v>#VALUE!</v>
      </c>
      <c r="BK66" t="e">
        <f t="shared" ca="1" si="15"/>
        <v>#VALUE!</v>
      </c>
      <c r="BL66" t="e">
        <f t="shared" ca="1" si="16"/>
        <v>#VALUE!</v>
      </c>
      <c r="BM66" t="e">
        <f ca="1">OFFSET([1]EquipTable!$A$1,ROW()-1,0)</f>
        <v>#VALUE!</v>
      </c>
    </row>
    <row r="67" spans="1:65">
      <c r="A67">
        <v>10</v>
      </c>
      <c r="B67">
        <v>2</v>
      </c>
      <c r="C67">
        <f t="shared" si="21"/>
        <v>0</v>
      </c>
      <c r="D67">
        <f t="shared" ref="D67:H130" ca="1" si="27">RAND()</f>
        <v>0.92589060130095679</v>
      </c>
      <c r="E67">
        <f t="shared" ca="1" si="27"/>
        <v>9.5820234173671581E-2</v>
      </c>
      <c r="F67">
        <f t="shared" ca="1" si="27"/>
        <v>0.77412884788931036</v>
      </c>
      <c r="G67">
        <f t="shared" ca="1" si="27"/>
        <v>0.44674554651874687</v>
      </c>
      <c r="H67">
        <f t="shared" ca="1" si="27"/>
        <v>0.86953968857866104</v>
      </c>
      <c r="I67">
        <f t="shared" ref="I67:I98" ca="1" si="28">RAND()</f>
        <v>0.21215036056309</v>
      </c>
      <c r="L67" t="str">
        <f t="shared" ca="1" si="22"/>
        <v>안 지정 캐릭터 PP 영웅등급</v>
      </c>
      <c r="M67">
        <f t="shared" ca="1" si="23"/>
        <v>9582</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9</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900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92</v>
      </c>
      <c r="U67">
        <v>91659</v>
      </c>
      <c r="V67">
        <v>14</v>
      </c>
      <c r="W67" t="s">
        <v>130</v>
      </c>
      <c r="Y67">
        <v>1400</v>
      </c>
      <c r="Z67" t="str">
        <f t="shared" ca="1" si="24"/>
        <v>uph</v>
      </c>
      <c r="AA67" t="s">
        <v>92</v>
      </c>
      <c r="AB67">
        <v>91659</v>
      </c>
      <c r="AC67">
        <v>14</v>
      </c>
      <c r="AD67" t="s">
        <v>130</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t="e">
        <f ca="1">IF(VLOOKUP($BM67,[1]EquipTable!$1:$1048576,MATCH("업데이트순번",[1]EquipTable!$1:$1,0),0)&lt;=$BK$1,1,0)
*IF(MID(BM67,7,1)="4",0.1,1)</f>
        <v>#VALUE!</v>
      </c>
      <c r="BK67" t="e">
        <f t="shared" ref="BK67:BK128" ca="1" si="32">BJ67/SUM(BJ:BJ)</f>
        <v>#VALUE!</v>
      </c>
      <c r="BL67" t="e">
        <f t="shared" ref="BL67:BL128" ca="1" si="33">BL66+BK66</f>
        <v>#VALUE!</v>
      </c>
      <c r="BM67" t="e">
        <f ca="1">OFFSET([1]EquipTable!$A$1,ROW()-1,0)</f>
        <v>#VALUE!</v>
      </c>
    </row>
    <row r="68" spans="1:65">
      <c r="A68">
        <v>10</v>
      </c>
      <c r="B68">
        <v>3</v>
      </c>
      <c r="C68">
        <f t="shared" si="21"/>
        <v>0</v>
      </c>
      <c r="D68">
        <f t="shared" ca="1" si="27"/>
        <v>0.83612231129150472</v>
      </c>
      <c r="E68">
        <f t="shared" ca="1" si="27"/>
        <v>0.17381559919661105</v>
      </c>
      <c r="F68">
        <f t="shared" ca="1" si="27"/>
        <v>0.23406488516732005</v>
      </c>
      <c r="G68">
        <f t="shared" ca="1" si="27"/>
        <v>0.98986244259472234</v>
      </c>
      <c r="H68">
        <f t="shared" ca="1" si="27"/>
        <v>0.51449043807526162</v>
      </c>
      <c r="I68">
        <f t="shared" ca="1" si="28"/>
        <v>0.52755898246015287</v>
      </c>
      <c r="L68" t="str">
        <f t="shared" ca="1" si="22"/>
        <v>안 지정 캐릭터 PP 일반등급</v>
      </c>
      <c r="M68">
        <f t="shared" ca="1" si="23"/>
        <v>17381</v>
      </c>
      <c r="N68">
        <f t="shared" ca="1" si="29"/>
        <v>10</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1000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93</v>
      </c>
      <c r="U68">
        <v>94434</v>
      </c>
      <c r="V68">
        <v>14</v>
      </c>
      <c r="W68" t="s">
        <v>130</v>
      </c>
      <c r="Y68">
        <v>1400</v>
      </c>
      <c r="Z68" t="str">
        <f t="shared" ca="1" si="24"/>
        <v>upn</v>
      </c>
      <c r="AA68" t="s">
        <v>93</v>
      </c>
      <c r="AB68">
        <v>94434</v>
      </c>
      <c r="AC68">
        <v>14</v>
      </c>
      <c r="AD68" t="s">
        <v>130</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t="e">
        <f ca="1">IF(VLOOKUP($BM68,[1]EquipTable!$1:$1048576,MATCH("업데이트순번",[1]EquipTable!$1:$1,0),0)&lt;=$BK$1,1,0)
*IF(MID(BM68,7,1)="4",0.1,1)</f>
        <v>#VALUE!</v>
      </c>
      <c r="BK68" t="e">
        <f t="shared" ca="1" si="32"/>
        <v>#VALUE!</v>
      </c>
      <c r="BL68" t="e">
        <f t="shared" ca="1" si="33"/>
        <v>#VALUE!</v>
      </c>
      <c r="BM68" t="e">
        <f ca="1">OFFSET([1]EquipTable!$A$1,ROW()-1,0)</f>
        <v>#VALUE!</v>
      </c>
    </row>
    <row r="69" spans="1:65">
      <c r="A69">
        <v>10</v>
      </c>
      <c r="B69">
        <v>4</v>
      </c>
      <c r="C69">
        <f t="shared" si="21"/>
        <v>0</v>
      </c>
      <c r="D69">
        <f t="shared" ca="1" si="27"/>
        <v>4.0534386370281172E-2</v>
      </c>
      <c r="E69">
        <f t="shared" ca="1" si="27"/>
        <v>0.27519485482385153</v>
      </c>
      <c r="F69">
        <f t="shared" ca="1" si="27"/>
        <v>0.37693012430125916</v>
      </c>
      <c r="G69">
        <f t="shared" ca="1" si="27"/>
        <v>0.87143294384272185</v>
      </c>
      <c r="H69">
        <f t="shared" ca="1" si="27"/>
        <v>3.6419143089443273E-2</v>
      </c>
      <c r="I69">
        <f t="shared" ca="1" si="28"/>
        <v>0.52357081264606231</v>
      </c>
      <c r="L69" t="str">
        <f t="shared" ca="1" si="22"/>
        <v>안 지정 캐릭터 PP 일반등급</v>
      </c>
      <c r="M69">
        <f t="shared" ca="1" si="23"/>
        <v>27519</v>
      </c>
      <c r="N69">
        <f t="shared" ca="1" si="29"/>
        <v>10</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1000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93</v>
      </c>
      <c r="U69">
        <v>24337</v>
      </c>
      <c r="V69">
        <v>10</v>
      </c>
      <c r="W69" t="s">
        <v>130</v>
      </c>
      <c r="Y69">
        <v>1000</v>
      </c>
      <c r="Z69" t="str">
        <f t="shared" ca="1" si="24"/>
        <v>upn</v>
      </c>
      <c r="AA69" t="s">
        <v>93</v>
      </c>
      <c r="AB69">
        <v>24337</v>
      </c>
      <c r="AC69">
        <v>10</v>
      </c>
      <c r="AD69" t="s">
        <v>130</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t="e">
        <f ca="1">IF(VLOOKUP($BM69,[1]EquipTable!$1:$1048576,MATCH("업데이트순번",[1]EquipTable!$1:$1,0),0)&lt;=$BK$1,1,0)
*IF(MID(BM69,7,1)="4",0.1,1)</f>
        <v>#VALUE!</v>
      </c>
      <c r="BK69" t="e">
        <f t="shared" ca="1" si="32"/>
        <v>#VALUE!</v>
      </c>
      <c r="BL69" t="e">
        <f t="shared" ca="1" si="33"/>
        <v>#VALUE!</v>
      </c>
      <c r="BM69" t="e">
        <f ca="1">OFFSET([1]EquipTable!$A$1,ROW()-1,0)</f>
        <v>#VALUE!</v>
      </c>
    </row>
    <row r="70" spans="1:65">
      <c r="A70">
        <v>10</v>
      </c>
      <c r="B70">
        <v>5</v>
      </c>
      <c r="C70">
        <f t="shared" si="21"/>
        <v>0</v>
      </c>
      <c r="D70">
        <f t="shared" ca="1" si="27"/>
        <v>0.69709886042818081</v>
      </c>
      <c r="E70">
        <f t="shared" ca="1" si="27"/>
        <v>0.93658080366819563</v>
      </c>
      <c r="F70">
        <f t="shared" ca="1" si="27"/>
        <v>0.74675631291489974</v>
      </c>
      <c r="G70">
        <f t="shared" ca="1" si="27"/>
        <v>0.89413627740444135</v>
      </c>
      <c r="H70">
        <f t="shared" ca="1" si="27"/>
        <v>0.9520291637494479</v>
      </c>
      <c r="I70">
        <f t="shared" ca="1" si="28"/>
        <v>0.55384211278846773</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t="e">
        <f ca="1">IF(VLOOKUP($BM70,[1]EquipTable!$1:$1048576,MATCH("업데이트순번",[1]EquipTable!$1:$1,0),0)&lt;=$BK$1,1,0)
*IF(MID(BM70,7,1)="4",0.1,1)</f>
        <v>#VALUE!</v>
      </c>
      <c r="BK70" t="e">
        <f t="shared" ca="1" si="32"/>
        <v>#VALUE!</v>
      </c>
      <c r="BL70" t="e">
        <f t="shared" ca="1" si="33"/>
        <v>#VALUE!</v>
      </c>
      <c r="BM70" t="e">
        <f ca="1">OFFSET([1]EquipTable!$A$1,ROW()-1,0)</f>
        <v>#VALUE!</v>
      </c>
    </row>
    <row r="71" spans="1:65">
      <c r="A71">
        <v>10</v>
      </c>
      <c r="B71">
        <v>6</v>
      </c>
      <c r="C71">
        <f t="shared" si="21"/>
        <v>0</v>
      </c>
      <c r="D71">
        <f t="shared" ca="1" si="27"/>
        <v>0.34002432827426066</v>
      </c>
      <c r="E71">
        <f t="shared" ca="1" si="27"/>
        <v>0.92818920889534673</v>
      </c>
      <c r="F71">
        <f t="shared" ca="1" si="27"/>
        <v>0.24605005709868322</v>
      </c>
      <c r="G71">
        <f t="shared" ca="1" si="27"/>
        <v>0.65218856006066361</v>
      </c>
      <c r="H71">
        <f t="shared" ca="1" si="27"/>
        <v>0.1866734261390206</v>
      </c>
      <c r="I71">
        <f t="shared" ca="1" si="28"/>
        <v>0.16243212766031168</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t="e">
        <f ca="1">IF(VLOOKUP($BM71,[1]EquipTable!$1:$1048576,MATCH("업데이트순번",[1]EquipTable!$1:$1,0),0)&lt;=$BK$1,1,0)
*IF(MID(BM71,7,1)="4",0.1,1)</f>
        <v>#VALUE!</v>
      </c>
      <c r="BK71" t="e">
        <f t="shared" ca="1" si="32"/>
        <v>#VALUE!</v>
      </c>
      <c r="BL71" t="e">
        <f t="shared" ca="1" si="33"/>
        <v>#VALUE!</v>
      </c>
      <c r="BM71" t="e">
        <f ca="1">OFFSET([1]EquipTable!$A$1,ROW()-1,0)</f>
        <v>#VALUE!</v>
      </c>
    </row>
    <row r="72" spans="1:65">
      <c r="A72">
        <v>11</v>
      </c>
      <c r="B72">
        <v>0</v>
      </c>
      <c r="C72">
        <f t="shared" si="21"/>
        <v>0</v>
      </c>
      <c r="D72">
        <f t="shared" ca="1" si="27"/>
        <v>2.6788275986690757E-2</v>
      </c>
      <c r="E72">
        <f t="shared" ca="1" si="27"/>
        <v>0.62348571771996109</v>
      </c>
      <c r="F72">
        <f t="shared" ca="1" si="27"/>
        <v>0.64804486335366884</v>
      </c>
      <c r="G72">
        <f t="shared" ca="1" si="27"/>
        <v>0.62433188862642641</v>
      </c>
      <c r="H72">
        <f t="shared" ca="1" si="27"/>
        <v>0.56152497168095183</v>
      </c>
      <c r="I72">
        <f t="shared" ca="1" si="28"/>
        <v>0.59636342428039446</v>
      </c>
      <c r="L72" t="str">
        <f t="shared" ca="1" si="22"/>
        <v>지정 장비</v>
      </c>
      <c r="M72" t="e">
        <f t="shared" ca="1" si="23"/>
        <v>#VALUE!</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t="e">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#VALUE!</v>
      </c>
      <c r="R72" t="e">
        <f ca="1">IF(OR(ISNUMBER(M72),M72="삭제"),"",
IF(LEFT(M72,5)="Equip",
  IF($BK$1&lt;VLOOKUP(M72,[1]EquipTable!$1:$1048576,MATCH("업데이트순번",[1]EquipTable!$1:$1,0),0),"업데이트순번이상",""),
IF(LEFT(M72,5)="Actor",
  IF($BP$1&lt;VLOOKUP(M72,[2]ActorTable!$1:$1048576,MATCH("업데이트순번",[2]ActorTable!$1:$1,0),0),"업데이트순번이상",""),
"그외없음")))</f>
        <v>#VALUE!</v>
      </c>
      <c r="S72" t="e">
        <f t="shared" ca="1" si="30"/>
        <v>#VALUE!</v>
      </c>
      <c r="T72" t="s">
        <v>83</v>
      </c>
      <c r="U72" t="s">
        <v>190</v>
      </c>
      <c r="V72">
        <v>1</v>
      </c>
      <c r="W72" t="s">
        <v>134</v>
      </c>
      <c r="Y72">
        <v>12</v>
      </c>
      <c r="Z72" t="str">
        <f t="shared" ca="1" si="24"/>
        <v>fe</v>
      </c>
      <c r="AA72" t="s">
        <v>83</v>
      </c>
      <c r="AB72" t="s">
        <v>190</v>
      </c>
      <c r="AC72">
        <v>1</v>
      </c>
      <c r="AD72" t="s">
        <v>134</v>
      </c>
      <c r="AF72">
        <v>12</v>
      </c>
      <c r="AG72" t="str">
        <f t="shared" si="25"/>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t="e">
        <f ca="1">IF(VLOOKUP($BM72,[1]EquipTable!$1:$1048576,MATCH("업데이트순번",[1]EquipTable!$1:$1,0),0)&lt;=$BK$1,1,0)
*IF(MID(BM72,7,1)="4",0.1,1)</f>
        <v>#VALUE!</v>
      </c>
      <c r="BK72" t="e">
        <f t="shared" ca="1" si="32"/>
        <v>#VALUE!</v>
      </c>
      <c r="BL72" t="e">
        <f t="shared" ca="1" si="33"/>
        <v>#VALUE!</v>
      </c>
      <c r="BM72" t="e">
        <f ca="1">OFFSET([1]EquipTable!$A$1,ROW()-1,0)</f>
        <v>#VALUE!</v>
      </c>
    </row>
    <row r="73" spans="1:65">
      <c r="A73">
        <v>11</v>
      </c>
      <c r="B73">
        <v>1</v>
      </c>
      <c r="C73">
        <f t="shared" si="21"/>
        <v>0</v>
      </c>
      <c r="D73">
        <f t="shared" ca="1" si="27"/>
        <v>8.1079403682570828E-2</v>
      </c>
      <c r="E73">
        <f t="shared" ca="1" si="27"/>
        <v>0.65973847654124995</v>
      </c>
      <c r="F73">
        <f t="shared" ca="1" si="27"/>
        <v>0.83158609104762793</v>
      </c>
      <c r="G73">
        <f t="shared" ca="1" si="27"/>
        <v>0.78405807924444526</v>
      </c>
      <c r="H73">
        <f t="shared" ca="1" si="27"/>
        <v>0.19449659622289284</v>
      </c>
      <c r="I73">
        <f t="shared" ca="1" si="28"/>
        <v>0.39741794009603548</v>
      </c>
      <c r="L73" t="str">
        <f t="shared" ca="1" si="22"/>
        <v>지정 장비</v>
      </c>
      <c r="M73" t="e">
        <f t="shared" ca="1" si="23"/>
        <v>#VALUE!</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t="e">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#VALUE!</v>
      </c>
      <c r="R73" t="e">
        <f ca="1">IF(OR(ISNUMBER(M73),M73="삭제"),"",
IF(LEFT(M73,5)="Equip",
  IF($BK$1&lt;VLOOKUP(M73,[1]EquipTable!$1:$1048576,MATCH("업데이트순번",[1]EquipTable!$1:$1,0),0),"업데이트순번이상",""),
IF(LEFT(M73,5)="Actor",
  IF($BP$1&lt;VLOOKUP(M73,[2]ActorTable!$1:$1048576,MATCH("업데이트순번",[2]ActorTable!$1:$1,0),0),"업데이트순번이상",""),
"그외없음")))</f>
        <v>#VALUE!</v>
      </c>
      <c r="S73" t="e">
        <f t="shared" ca="1" si="30"/>
        <v>#VALUE!</v>
      </c>
      <c r="T73" t="s">
        <v>83</v>
      </c>
      <c r="U73" t="s">
        <v>210</v>
      </c>
      <c r="V73">
        <v>1</v>
      </c>
      <c r="W73" t="s">
        <v>134</v>
      </c>
      <c r="Y73">
        <v>11</v>
      </c>
      <c r="Z73" t="str">
        <f t="shared" ca="1" si="24"/>
        <v>fe</v>
      </c>
      <c r="AA73" t="s">
        <v>83</v>
      </c>
      <c r="AB73" t="s">
        <v>210</v>
      </c>
      <c r="AC73">
        <v>1</v>
      </c>
      <c r="AD73" t="s">
        <v>134</v>
      </c>
      <c r="AF73">
        <v>11</v>
      </c>
      <c r="AG73" t="str">
        <f t="shared" si="25"/>
        <v/>
      </c>
      <c r="AH73" t="str">
        <f>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t="e">
        <f ca="1">IF(VLOOKUP($BM73,[1]EquipTable!$1:$1048576,MATCH("업데이트순번",[1]EquipTable!$1:$1,0),0)&lt;=$BK$1,1,0)
*IF(MID(BM73,7,1)="4",0.1,1)</f>
        <v>#VALUE!</v>
      </c>
      <c r="BK73" t="e">
        <f t="shared" ca="1" si="32"/>
        <v>#VALUE!</v>
      </c>
      <c r="BL73" t="e">
        <f t="shared" ca="1" si="33"/>
        <v>#VALUE!</v>
      </c>
      <c r="BM73" t="e">
        <f ca="1">OFFSET([1]EquipTable!$A$1,ROW()-1,0)</f>
        <v>#VALUE!</v>
      </c>
    </row>
    <row r="74" spans="1:65">
      <c r="A74">
        <v>11</v>
      </c>
      <c r="B74">
        <v>2</v>
      </c>
      <c r="C74">
        <f t="shared" si="21"/>
        <v>0</v>
      </c>
      <c r="D74">
        <f t="shared" ca="1" si="27"/>
        <v>5.8254090507297795E-2</v>
      </c>
      <c r="E74">
        <f t="shared" ca="1" si="27"/>
        <v>0.77119662290159785</v>
      </c>
      <c r="F74">
        <f t="shared" ca="1" si="27"/>
        <v>0.31199421794740878</v>
      </c>
      <c r="G74">
        <f t="shared" ca="1" si="27"/>
        <v>0.81489719958735196</v>
      </c>
      <c r="H74">
        <f t="shared" ca="1" si="27"/>
        <v>0.14713389470997262</v>
      </c>
      <c r="I74">
        <f t="shared" ca="1" si="28"/>
        <v>1.6409910161294783E-2</v>
      </c>
      <c r="L74" t="str">
        <f t="shared" ca="1" si="22"/>
        <v>안 지정 캐릭터 PP 영웅등급</v>
      </c>
      <c r="M74">
        <f t="shared" ca="1" si="23"/>
        <v>77119</v>
      </c>
      <c r="N74">
        <f t="shared" ca="1" si="29"/>
        <v>13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92</v>
      </c>
      <c r="U74">
        <v>28969</v>
      </c>
      <c r="V74">
        <v>10</v>
      </c>
      <c r="W74" t="s">
        <v>130</v>
      </c>
      <c r="Y74">
        <v>1000</v>
      </c>
      <c r="Z74" t="str">
        <f t="shared" ca="1" si="24"/>
        <v>uph</v>
      </c>
      <c r="AA74" t="s">
        <v>92</v>
      </c>
      <c r="AB74">
        <v>28969</v>
      </c>
      <c r="AC74">
        <v>10</v>
      </c>
      <c r="AD74" t="s">
        <v>130</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t="e">
        <f ca="1">IF(VLOOKUP($BM74,[1]EquipTable!$1:$1048576,MATCH("업데이트순번",[1]EquipTable!$1:$1,0),0)&lt;=$BK$1,1,0)
*IF(MID(BM74,7,1)="4",0.1,1)</f>
        <v>#VALUE!</v>
      </c>
      <c r="BK74" t="e">
        <f t="shared" ca="1" si="32"/>
        <v>#VALUE!</v>
      </c>
      <c r="BL74" t="e">
        <f t="shared" ca="1" si="33"/>
        <v>#VALUE!</v>
      </c>
      <c r="BM74" t="e">
        <f ca="1">OFFSET([1]EquipTable!$A$1,ROW()-1,0)</f>
        <v>#VALUE!</v>
      </c>
    </row>
    <row r="75" spans="1:65">
      <c r="A75">
        <v>11</v>
      </c>
      <c r="B75">
        <v>3</v>
      </c>
      <c r="C75">
        <f t="shared" si="21"/>
        <v>0</v>
      </c>
      <c r="D75">
        <f t="shared" ca="1" si="27"/>
        <v>0.29869035148403211</v>
      </c>
      <c r="E75">
        <f t="shared" ca="1" si="27"/>
        <v>0.81847198288530243</v>
      </c>
      <c r="F75">
        <f t="shared" ca="1" si="27"/>
        <v>0.51386711201946811</v>
      </c>
      <c r="G75">
        <f t="shared" ca="1" si="27"/>
        <v>0.68249109441138778</v>
      </c>
      <c r="H75">
        <f t="shared" ca="1" si="27"/>
        <v>0.15956491071541379</v>
      </c>
      <c r="I75">
        <f t="shared" ca="1" si="28"/>
        <v>0.52894281921094977</v>
      </c>
      <c r="L75" t="str">
        <f t="shared" ca="1" si="22"/>
        <v>안 지정 캐릭터 PP 일반등급</v>
      </c>
      <c r="M75">
        <f t="shared" ca="1" si="23"/>
        <v>81847</v>
      </c>
      <c r="N75">
        <f t="shared" ca="1" si="29"/>
        <v>13</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1300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92</v>
      </c>
      <c r="U75">
        <v>8685</v>
      </c>
      <c r="V75">
        <v>9</v>
      </c>
      <c r="W75" t="s">
        <v>130</v>
      </c>
      <c r="Y75">
        <v>900</v>
      </c>
      <c r="Z75" t="str">
        <f t="shared" ca="1" si="24"/>
        <v>uph</v>
      </c>
      <c r="AA75" t="s">
        <v>92</v>
      </c>
      <c r="AB75">
        <v>8685</v>
      </c>
      <c r="AC75">
        <v>9</v>
      </c>
      <c r="AD75" t="s">
        <v>130</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t="e">
        <f ca="1">IF(VLOOKUP($BM75,[1]EquipTable!$1:$1048576,MATCH("업데이트순번",[1]EquipTable!$1:$1,0),0)&lt;=$BK$1,1,0)
*IF(MID(BM75,7,1)="4",0.1,1)</f>
        <v>#VALUE!</v>
      </c>
      <c r="BK75" t="e">
        <f t="shared" ca="1" si="32"/>
        <v>#VALUE!</v>
      </c>
      <c r="BL75" t="e">
        <f t="shared" ca="1" si="33"/>
        <v>#VALUE!</v>
      </c>
      <c r="BM75" t="e">
        <f ca="1">OFFSET([1]EquipTable!$A$1,ROW()-1,0)</f>
        <v>#VALUE!</v>
      </c>
    </row>
    <row r="76" spans="1:65">
      <c r="A76">
        <v>11</v>
      </c>
      <c r="B76">
        <v>4</v>
      </c>
      <c r="C76">
        <f t="shared" si="21"/>
        <v>0</v>
      </c>
      <c r="D76">
        <f t="shared" ca="1" si="27"/>
        <v>0.58628024010512614</v>
      </c>
      <c r="E76">
        <f t="shared" ca="1" si="27"/>
        <v>0.84291071934263395</v>
      </c>
      <c r="F76">
        <f t="shared" ca="1" si="27"/>
        <v>0.99892973888901526</v>
      </c>
      <c r="G76">
        <f t="shared" ca="1" si="27"/>
        <v>0.28928531154489157</v>
      </c>
      <c r="H76">
        <f t="shared" ca="1" si="27"/>
        <v>0.46866315524358948</v>
      </c>
      <c r="I76">
        <f t="shared" ca="1" si="28"/>
        <v>0.2517640088382227</v>
      </c>
      <c r="L76" t="str">
        <f t="shared" ca="1" si="22"/>
        <v>안 지정 캐릭터 PP 일반등급</v>
      </c>
      <c r="M76">
        <f t="shared" ca="1" si="23"/>
        <v>84291</v>
      </c>
      <c r="N76">
        <f t="shared" ca="1" si="29"/>
        <v>14</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1400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93</v>
      </c>
      <c r="U76">
        <v>82272</v>
      </c>
      <c r="V76">
        <v>13</v>
      </c>
      <c r="W76" t="s">
        <v>130</v>
      </c>
      <c r="Y76">
        <v>1300</v>
      </c>
      <c r="Z76" t="str">
        <f t="shared" ca="1" si="24"/>
        <v>upn</v>
      </c>
      <c r="AA76" t="s">
        <v>93</v>
      </c>
      <c r="AB76">
        <v>82272</v>
      </c>
      <c r="AC76">
        <v>13</v>
      </c>
      <c r="AD76" t="s">
        <v>130</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t="e">
        <f ca="1">IF(VLOOKUP($BM76,[1]EquipTable!$1:$1048576,MATCH("업데이트순번",[1]EquipTable!$1:$1,0),0)&lt;=$BK$1,1,0)
*IF(MID(BM76,7,1)="4",0.1,1)</f>
        <v>#VALUE!</v>
      </c>
      <c r="BK76" t="e">
        <f t="shared" ca="1" si="32"/>
        <v>#VALUE!</v>
      </c>
      <c r="BL76" t="e">
        <f t="shared" ca="1" si="33"/>
        <v>#VALUE!</v>
      </c>
      <c r="BM76" t="e">
        <f ca="1">OFFSET([1]EquipTable!$A$1,ROW()-1,0)</f>
        <v>#VALUE!</v>
      </c>
    </row>
    <row r="77" spans="1:65">
      <c r="A77">
        <v>11</v>
      </c>
      <c r="B77">
        <v>5</v>
      </c>
      <c r="C77">
        <f t="shared" si="21"/>
        <v>0</v>
      </c>
      <c r="D77">
        <f t="shared" ca="1" si="27"/>
        <v>0.24469626524860144</v>
      </c>
      <c r="E77">
        <f t="shared" ca="1" si="27"/>
        <v>0.72510515193350278</v>
      </c>
      <c r="F77">
        <f t="shared" ca="1" si="27"/>
        <v>0.27900189515331464</v>
      </c>
      <c r="G77">
        <f t="shared" ca="1" si="27"/>
        <v>0.64811855126541651</v>
      </c>
      <c r="H77">
        <f t="shared" ca="1" si="27"/>
        <v>0.88248885137056687</v>
      </c>
      <c r="I77">
        <f t="shared" ca="1" si="28"/>
        <v>0.69754495739793831</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t="e">
        <f ca="1">IF(VLOOKUP($BM77,[1]EquipTable!$1:$1048576,MATCH("업데이트순번",[1]EquipTable!$1:$1,0),0)&lt;=$BK$1,1,0)
*IF(MID(BM77,7,1)="4",0.1,1)</f>
        <v>#VALUE!</v>
      </c>
      <c r="BK77" t="e">
        <f t="shared" ca="1" si="32"/>
        <v>#VALUE!</v>
      </c>
      <c r="BL77" t="e">
        <f t="shared" ca="1" si="33"/>
        <v>#VALUE!</v>
      </c>
      <c r="BM77" t="e">
        <f ca="1">OFFSET([1]EquipTable!$A$1,ROW()-1,0)</f>
        <v>#VALUE!</v>
      </c>
    </row>
    <row r="78" spans="1:65">
      <c r="A78">
        <v>11</v>
      </c>
      <c r="B78">
        <v>6</v>
      </c>
      <c r="C78">
        <f t="shared" si="21"/>
        <v>0</v>
      </c>
      <c r="D78">
        <f t="shared" ca="1" si="27"/>
        <v>0.79593624658611406</v>
      </c>
      <c r="E78">
        <f t="shared" ca="1" si="27"/>
        <v>0.85133066870921825</v>
      </c>
      <c r="F78">
        <f t="shared" ca="1" si="27"/>
        <v>0.25352987689479045</v>
      </c>
      <c r="G78">
        <f t="shared" ca="1" si="27"/>
        <v>0.65101241058799897</v>
      </c>
      <c r="H78">
        <f t="shared" ca="1" si="27"/>
        <v>0.68233366571730836</v>
      </c>
      <c r="I78">
        <f t="shared" ca="1" si="28"/>
        <v>0.40926905896547172</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t="e">
        <f ca="1">IF(VLOOKUP($BM78,[1]EquipTable!$1:$1048576,MATCH("업데이트순번",[1]EquipTable!$1:$1,0),0)&lt;=$BK$1,1,0)
*IF(MID(BM78,7,1)="4",0.1,1)</f>
        <v>#VALUE!</v>
      </c>
      <c r="BK78" t="e">
        <f t="shared" ca="1" si="32"/>
        <v>#VALUE!</v>
      </c>
      <c r="BL78" t="e">
        <f t="shared" ca="1" si="33"/>
        <v>#VALUE!</v>
      </c>
      <c r="BM78" t="e">
        <f ca="1">OFFSET([1]EquipTable!$A$1,ROW()-1,0)</f>
        <v>#VALUE!</v>
      </c>
    </row>
    <row r="79" spans="1:65">
      <c r="A79">
        <v>12</v>
      </c>
      <c r="B79">
        <v>0</v>
      </c>
      <c r="C79">
        <f t="shared" si="21"/>
        <v>0</v>
      </c>
      <c r="D79">
        <f t="shared" ca="1" si="27"/>
        <v>0.62974138779139488</v>
      </c>
      <c r="E79">
        <f t="shared" ca="1" si="27"/>
        <v>0.89856845567746013</v>
      </c>
      <c r="F79">
        <f t="shared" ca="1" si="27"/>
        <v>0.56417607023971073</v>
      </c>
      <c r="G79">
        <f t="shared" ca="1" si="27"/>
        <v>0.85333905828921441</v>
      </c>
      <c r="H79">
        <f t="shared" ca="1" si="27"/>
        <v>0.38236982455310564</v>
      </c>
      <c r="I79">
        <f t="shared" ca="1" si="28"/>
        <v>0.87623635347925666</v>
      </c>
      <c r="L79" t="str">
        <f t="shared" ca="1" si="22"/>
        <v>지정 장비</v>
      </c>
      <c r="M79" t="e">
        <f t="shared" ca="1" si="23"/>
        <v>#VALUE!</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GO</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t="e">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#VALUE!</v>
      </c>
      <c r="R79" t="e">
        <f ca="1">IF(OR(ISNUMBER(M79),M79="삭제"),"",
IF(LEFT(M79,5)="Equip",
  IF($BK$1&lt;VLOOKUP(M79,[1]EquipTable!$1:$1048576,MATCH("업데이트순번",[1]EquipTable!$1:$1,0),0),"업데이트순번이상",""),
IF(LEFT(M79,5)="Actor",
  IF($BP$1&lt;VLOOKUP(M79,[2]ActorTable!$1:$1048576,MATCH("업데이트순번",[2]ActorTable!$1:$1,0),0),"업데이트순번이상",""),
"그외없음")))</f>
        <v>#VALUE!</v>
      </c>
      <c r="S79" t="e">
        <f t="shared" ca="1" si="30"/>
        <v>#VALUE!</v>
      </c>
      <c r="T79" t="s">
        <v>83</v>
      </c>
      <c r="U79" t="s">
        <v>194</v>
      </c>
      <c r="V79">
        <v>1</v>
      </c>
      <c r="W79" t="s">
        <v>130</v>
      </c>
      <c r="Y79">
        <v>1800</v>
      </c>
      <c r="Z79" t="str">
        <f t="shared" ca="1" si="24"/>
        <v>fe</v>
      </c>
      <c r="AA79" t="s">
        <v>83</v>
      </c>
      <c r="AB79" t="s">
        <v>194</v>
      </c>
      <c r="AC79">
        <v>1</v>
      </c>
      <c r="AD79" t="s">
        <v>130</v>
      </c>
      <c r="AF79">
        <v>1800</v>
      </c>
      <c r="AG79" t="str">
        <f t="shared" si="25"/>
        <v/>
      </c>
      <c r="AH79" t="str">
        <f>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t="e">
        <f ca="1">IF(VLOOKUP($BM79,[1]EquipTable!$1:$1048576,MATCH("업데이트순번",[1]EquipTable!$1:$1,0),0)&lt;=$BK$1,1,0)
*IF(MID(BM79,7,1)="4",0.1,1)</f>
        <v>#VALUE!</v>
      </c>
      <c r="BK79" t="e">
        <f t="shared" ca="1" si="32"/>
        <v>#VALUE!</v>
      </c>
      <c r="BL79" t="e">
        <f t="shared" ca="1" si="33"/>
        <v>#VALUE!</v>
      </c>
      <c r="BM79" t="e">
        <f ca="1">OFFSET([1]EquipTable!$A$1,ROW()-1,0)</f>
        <v>#VALUE!</v>
      </c>
    </row>
    <row r="80" spans="1:65">
      <c r="A80">
        <v>12</v>
      </c>
      <c r="B80">
        <v>1</v>
      </c>
      <c r="C80">
        <f t="shared" si="21"/>
        <v>0</v>
      </c>
      <c r="D80">
        <f t="shared" ca="1" si="27"/>
        <v>0.43065756327289684</v>
      </c>
      <c r="E80">
        <f t="shared" ca="1" si="27"/>
        <v>0.38737739011735484</v>
      </c>
      <c r="F80">
        <f t="shared" ca="1" si="27"/>
        <v>0.83889298095979603</v>
      </c>
      <c r="G80">
        <f t="shared" ca="1" si="27"/>
        <v>0.84276358720502931</v>
      </c>
      <c r="H80">
        <f t="shared" ca="1" si="27"/>
        <v>0.40711372379354449</v>
      </c>
      <c r="I80">
        <f t="shared" ca="1" si="28"/>
        <v>0.69823429550742044</v>
      </c>
      <c r="L80" t="str">
        <f t="shared" ca="1" si="22"/>
        <v>지정 장비</v>
      </c>
      <c r="M80" t="e">
        <f t="shared" ca="1" si="23"/>
        <v>#VALUE!</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t="e">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#VALUE!</v>
      </c>
      <c r="R80" t="e">
        <f ca="1">IF(OR(ISNUMBER(M80),M80="삭제"),"",
IF(LEFT(M80,5)="Equip",
  IF($BK$1&lt;VLOOKUP(M80,[1]EquipTable!$1:$1048576,MATCH("업데이트순번",[1]EquipTable!$1:$1,0),0),"업데이트순번이상",""),
IF(LEFT(M80,5)="Actor",
  IF($BP$1&lt;VLOOKUP(M80,[2]ActorTable!$1:$1048576,MATCH("업데이트순번",[2]ActorTable!$1:$1,0),0),"업데이트순번이상",""),
"그외없음")))</f>
        <v>#VALUE!</v>
      </c>
      <c r="S80" t="e">
        <f t="shared" ca="1" si="30"/>
        <v>#VALUE!</v>
      </c>
      <c r="T80" t="s">
        <v>83</v>
      </c>
      <c r="U80" t="s">
        <v>193</v>
      </c>
      <c r="V80">
        <v>1</v>
      </c>
      <c r="W80" t="s">
        <v>134</v>
      </c>
      <c r="Y80">
        <v>97</v>
      </c>
      <c r="Z80" t="str">
        <f t="shared" ca="1" si="24"/>
        <v>fe</v>
      </c>
      <c r="AA80" t="s">
        <v>83</v>
      </c>
      <c r="AB80" t="s">
        <v>193</v>
      </c>
      <c r="AC80">
        <v>1</v>
      </c>
      <c r="AD80" t="s">
        <v>134</v>
      </c>
      <c r="AF80">
        <v>97</v>
      </c>
      <c r="AG80" t="str">
        <f t="shared" si="25"/>
        <v/>
      </c>
      <c r="AH80" t="str">
        <f>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t="e">
        <f ca="1">IF(VLOOKUP($BM80,[1]EquipTable!$1:$1048576,MATCH("업데이트순번",[1]EquipTable!$1:$1,0),0)&lt;=$BK$1,1,0)
*IF(MID(BM80,7,1)="4",0.1,1)</f>
        <v>#VALUE!</v>
      </c>
      <c r="BK80" t="e">
        <f t="shared" ca="1" si="32"/>
        <v>#VALUE!</v>
      </c>
      <c r="BL80" t="e">
        <f t="shared" ca="1" si="33"/>
        <v>#VALUE!</v>
      </c>
      <c r="BM80" t="e">
        <f ca="1">OFFSET([1]EquipTable!$A$1,ROW()-1,0)</f>
        <v>#VALUE!</v>
      </c>
    </row>
    <row r="81" spans="1:65">
      <c r="A81">
        <v>12</v>
      </c>
      <c r="B81">
        <v>2</v>
      </c>
      <c r="C81">
        <f t="shared" si="21"/>
        <v>0</v>
      </c>
      <c r="D81">
        <f t="shared" ca="1" si="27"/>
        <v>9.7803623021744612E-2</v>
      </c>
      <c r="E81">
        <f t="shared" ca="1" si="27"/>
        <v>5.1229979797317582E-2</v>
      </c>
      <c r="F81">
        <f t="shared" ca="1" si="27"/>
        <v>0.84512145817354933</v>
      </c>
      <c r="G81">
        <f t="shared" ca="1" si="27"/>
        <v>0.55710482021804275</v>
      </c>
      <c r="H81">
        <f t="shared" ca="1" si="27"/>
        <v>1.1688465077612897E-2</v>
      </c>
      <c r="I81">
        <f t="shared" ca="1" si="28"/>
        <v>0.83112014324958727</v>
      </c>
      <c r="L81" t="str">
        <f t="shared" ca="1" si="22"/>
        <v>안 지정 캐릭터 PP 영웅등급</v>
      </c>
      <c r="M81">
        <f t="shared" ca="1" si="23"/>
        <v>5122</v>
      </c>
      <c r="N81">
        <f t="shared" ca="1" si="29"/>
        <v>9</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900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92</v>
      </c>
      <c r="U81">
        <v>83643</v>
      </c>
      <c r="V81">
        <v>14</v>
      </c>
      <c r="W81" t="s">
        <v>130</v>
      </c>
      <c r="Y81">
        <v>1400</v>
      </c>
      <c r="Z81" t="str">
        <f t="shared" ca="1" si="24"/>
        <v>uph</v>
      </c>
      <c r="AA81" t="s">
        <v>92</v>
      </c>
      <c r="AB81">
        <v>83643</v>
      </c>
      <c r="AC81">
        <v>14</v>
      </c>
      <c r="AD81" t="s">
        <v>130</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t="e">
        <f ca="1">IF(VLOOKUP($BM81,[1]EquipTable!$1:$1048576,MATCH("업데이트순번",[1]EquipTable!$1:$1,0),0)&lt;=$BK$1,1,0)
*IF(MID(BM81,7,1)="4",0.1,1)</f>
        <v>#VALUE!</v>
      </c>
      <c r="BK81" t="e">
        <f t="shared" ca="1" si="32"/>
        <v>#VALUE!</v>
      </c>
      <c r="BL81" t="e">
        <f t="shared" ca="1" si="33"/>
        <v>#VALUE!</v>
      </c>
      <c r="BM81" t="e">
        <f ca="1">OFFSET([1]EquipTable!$A$1,ROW()-1,0)</f>
        <v>#VALUE!</v>
      </c>
    </row>
    <row r="82" spans="1:65">
      <c r="A82">
        <v>12</v>
      </c>
      <c r="B82">
        <v>3</v>
      </c>
      <c r="C82">
        <f t="shared" si="21"/>
        <v>0</v>
      </c>
      <c r="D82">
        <f t="shared" ca="1" si="27"/>
        <v>0.42795929876567851</v>
      </c>
      <c r="E82">
        <f t="shared" ca="1" si="27"/>
        <v>0.63816706128691614</v>
      </c>
      <c r="F82">
        <f t="shared" ca="1" si="27"/>
        <v>0.40439344910466912</v>
      </c>
      <c r="G82">
        <f t="shared" ca="1" si="27"/>
        <v>0.56506853014645764</v>
      </c>
      <c r="H82">
        <f t="shared" ca="1" si="27"/>
        <v>0.22888265575350564</v>
      </c>
      <c r="I82">
        <f t="shared" ca="1" si="28"/>
        <v>9.3566678963219463E-4</v>
      </c>
      <c r="L82" t="str">
        <f t="shared" ca="1" si="22"/>
        <v>안 지정 캐릭터 PP 일반등급</v>
      </c>
      <c r="M82">
        <f t="shared" ca="1" si="23"/>
        <v>63816</v>
      </c>
      <c r="N82">
        <f t="shared" ca="1" si="29"/>
        <v>12</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1200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93</v>
      </c>
      <c r="U82">
        <v>60624</v>
      </c>
      <c r="V82">
        <v>12</v>
      </c>
      <c r="W82" t="s">
        <v>130</v>
      </c>
      <c r="Y82">
        <v>1200</v>
      </c>
      <c r="Z82" t="str">
        <f t="shared" ca="1" si="24"/>
        <v>upn</v>
      </c>
      <c r="AA82" t="s">
        <v>93</v>
      </c>
      <c r="AB82">
        <v>60624</v>
      </c>
      <c r="AC82">
        <v>12</v>
      </c>
      <c r="AD82" t="s">
        <v>130</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t="e">
        <f ca="1">IF(VLOOKUP($BM82,[1]EquipTable!$1:$1048576,MATCH("업데이트순번",[1]EquipTable!$1:$1,0),0)&lt;=$BK$1,1,0)
*IF(MID(BM82,7,1)="4",0.1,1)</f>
        <v>#VALUE!</v>
      </c>
      <c r="BK82" t="e">
        <f t="shared" ca="1" si="32"/>
        <v>#VALUE!</v>
      </c>
      <c r="BL82" t="e">
        <f t="shared" ca="1" si="33"/>
        <v>#VALUE!</v>
      </c>
      <c r="BM82" t="e">
        <f ca="1">OFFSET([1]EquipTable!$A$1,ROW()-1,0)</f>
        <v>#VALUE!</v>
      </c>
    </row>
    <row r="83" spans="1:65">
      <c r="A83">
        <v>12</v>
      </c>
      <c r="B83">
        <v>4</v>
      </c>
      <c r="C83">
        <f t="shared" si="21"/>
        <v>0</v>
      </c>
      <c r="D83">
        <f t="shared" ca="1" si="27"/>
        <v>0.53724653327789718</v>
      </c>
      <c r="E83">
        <f t="shared" ca="1" si="27"/>
        <v>0.38709849199243107</v>
      </c>
      <c r="F83">
        <f t="shared" ca="1" si="27"/>
        <v>0.13515260009119479</v>
      </c>
      <c r="G83">
        <f t="shared" ca="1" si="27"/>
        <v>0.45018394896913827</v>
      </c>
      <c r="H83">
        <f t="shared" ca="1" si="27"/>
        <v>0.6319847300576138</v>
      </c>
      <c r="I83">
        <f t="shared" ca="1" si="28"/>
        <v>0.55679475612371931</v>
      </c>
      <c r="L83" t="str">
        <f t="shared" ca="1" si="22"/>
        <v>안 지정 캐릭터 PP 일반등급</v>
      </c>
      <c r="M83">
        <f t="shared" ca="1" si="23"/>
        <v>38709</v>
      </c>
      <c r="N83">
        <f t="shared" ca="1" si="29"/>
        <v>11</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1100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93</v>
      </c>
      <c r="U83">
        <v>53432</v>
      </c>
      <c r="V83">
        <v>12</v>
      </c>
      <c r="W83" t="s">
        <v>130</v>
      </c>
      <c r="Y83">
        <v>1200</v>
      </c>
      <c r="Z83" t="str">
        <f t="shared" ca="1" si="24"/>
        <v>upn</v>
      </c>
      <c r="AA83" t="s">
        <v>93</v>
      </c>
      <c r="AB83">
        <v>53432</v>
      </c>
      <c r="AC83">
        <v>12</v>
      </c>
      <c r="AD83" t="s">
        <v>130</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t="e">
        <f ca="1">IF(VLOOKUP($BM83,[1]EquipTable!$1:$1048576,MATCH("업데이트순번",[1]EquipTable!$1:$1,0),0)&lt;=$BK$1,1,0)
*IF(MID(BM83,7,1)="4",0.1,1)</f>
        <v>#VALUE!</v>
      </c>
      <c r="BK83" t="e">
        <f t="shared" ca="1" si="32"/>
        <v>#VALUE!</v>
      </c>
      <c r="BL83" t="e">
        <f t="shared" ca="1" si="33"/>
        <v>#VALUE!</v>
      </c>
      <c r="BM83" t="e">
        <f ca="1">OFFSET([1]EquipTable!$A$1,ROW()-1,0)</f>
        <v>#VALUE!</v>
      </c>
    </row>
    <row r="84" spans="1:65">
      <c r="A84">
        <v>12</v>
      </c>
      <c r="B84">
        <v>5</v>
      </c>
      <c r="C84">
        <f t="shared" si="21"/>
        <v>0</v>
      </c>
      <c r="D84">
        <f t="shared" ca="1" si="27"/>
        <v>0.30054902729949162</v>
      </c>
      <c r="E84">
        <f t="shared" ca="1" si="27"/>
        <v>0.68382878317359064</v>
      </c>
      <c r="F84">
        <f t="shared" ca="1" si="27"/>
        <v>0.61441117209312612</v>
      </c>
      <c r="G84">
        <f t="shared" ca="1" si="27"/>
        <v>0.42915608870844357</v>
      </c>
      <c r="H84">
        <f t="shared" ca="1" si="27"/>
        <v>0.65262548934539755</v>
      </c>
      <c r="I84">
        <f t="shared" ca="1" si="28"/>
        <v>0.15623931324537488</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t="e">
        <f ca="1">IF(VLOOKUP($BM84,[1]EquipTable!$1:$1048576,MATCH("업데이트순번",[1]EquipTable!$1:$1,0),0)&lt;=$BK$1,1,0)
*IF(MID(BM84,7,1)="4",0.1,1)</f>
        <v>#VALUE!</v>
      </c>
      <c r="BK84" t="e">
        <f t="shared" ca="1" si="32"/>
        <v>#VALUE!</v>
      </c>
      <c r="BL84" t="e">
        <f t="shared" ca="1" si="33"/>
        <v>#VALUE!</v>
      </c>
      <c r="BM84" t="e">
        <f ca="1">OFFSET([1]EquipTable!$A$1,ROW()-1,0)</f>
        <v>#VALUE!</v>
      </c>
    </row>
    <row r="85" spans="1:65">
      <c r="A85">
        <v>12</v>
      </c>
      <c r="B85">
        <v>6</v>
      </c>
      <c r="C85">
        <f t="shared" si="21"/>
        <v>0</v>
      </c>
      <c r="D85">
        <f t="shared" ca="1" si="27"/>
        <v>0.24269212619133784</v>
      </c>
      <c r="E85">
        <f t="shared" ca="1" si="27"/>
        <v>0.96464060434087495</v>
      </c>
      <c r="F85">
        <f t="shared" ca="1" si="27"/>
        <v>7.6836765436488874E-2</v>
      </c>
      <c r="G85">
        <f t="shared" ca="1" si="27"/>
        <v>1.461868066309524E-2</v>
      </c>
      <c r="H85">
        <f t="shared" ca="1" si="27"/>
        <v>0.28113362600712211</v>
      </c>
      <c r="I85">
        <f t="shared" ca="1" si="28"/>
        <v>0.68243340711140499</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t="e">
        <f ca="1">IF(VLOOKUP($BM85,[1]EquipTable!$1:$1048576,MATCH("업데이트순번",[1]EquipTable!$1:$1,0),0)&lt;=$BK$1,1,0)
*IF(MID(BM85,7,1)="4",0.1,1)</f>
        <v>#VALUE!</v>
      </c>
      <c r="BK85" t="e">
        <f t="shared" ca="1" si="32"/>
        <v>#VALUE!</v>
      </c>
      <c r="BL85" t="e">
        <f t="shared" ca="1" si="33"/>
        <v>#VALUE!</v>
      </c>
      <c r="BM85" t="e">
        <f ca="1">OFFSET([1]EquipTable!$A$1,ROW()-1,0)</f>
        <v>#VALUE!</v>
      </c>
    </row>
    <row r="86" spans="1:65">
      <c r="A86">
        <v>13</v>
      </c>
      <c r="B86">
        <v>0</v>
      </c>
      <c r="C86">
        <f t="shared" si="21"/>
        <v>0</v>
      </c>
      <c r="D86">
        <f t="shared" ca="1" si="27"/>
        <v>0.44335375222249229</v>
      </c>
      <c r="E86">
        <f t="shared" ca="1" si="27"/>
        <v>0.68275022091125626</v>
      </c>
      <c r="F86">
        <f t="shared" ca="1" si="27"/>
        <v>0.43459550626580845</v>
      </c>
      <c r="G86">
        <f t="shared" ca="1" si="27"/>
        <v>0.45953920126009207</v>
      </c>
      <c r="H86">
        <f t="shared" ca="1" si="27"/>
        <v>0.56767036601826848</v>
      </c>
      <c r="I86">
        <f t="shared" ca="1" si="28"/>
        <v>0.16289592154927757</v>
      </c>
      <c r="L86" t="str">
        <f t="shared" ca="1" si="22"/>
        <v>지정 장비</v>
      </c>
      <c r="M86" t="e">
        <f t="shared" ca="1" si="23"/>
        <v>#VALUE!</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DI</v>
      </c>
      <c r="P86" t="e">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#VALUE!</v>
      </c>
      <c r="Q86" t="e">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#VALUE!</v>
      </c>
      <c r="R86" t="e">
        <f ca="1">IF(OR(ISNUMBER(M86),M86="삭제"),"",
IF(LEFT(M86,5)="Equip",
  IF($BK$1&lt;VLOOKUP(M86,[1]EquipTable!$1:$1048576,MATCH("업데이트순번",[1]EquipTable!$1:$1,0),0),"업데이트순번이상",""),
IF(LEFT(M86,5)="Actor",
  IF($BP$1&lt;VLOOKUP(M86,[2]ActorTable!$1:$1048576,MATCH("업데이트순번",[2]ActorTable!$1:$1,0),0),"업데이트순번이상",""),
"그외없음")))</f>
        <v>#VALUE!</v>
      </c>
      <c r="S86" t="e">
        <f t="shared" ca="1" si="30"/>
        <v>#VALUE!</v>
      </c>
      <c r="T86" t="s">
        <v>85</v>
      </c>
      <c r="V86">
        <v>1</v>
      </c>
      <c r="W86" t="s">
        <v>134</v>
      </c>
      <c r="Y86">
        <v>149</v>
      </c>
      <c r="Z86" t="str">
        <f t="shared" ca="1" si="24"/>
        <v>bh</v>
      </c>
      <c r="AA86" t="s">
        <v>85</v>
      </c>
      <c r="AC86">
        <v>1</v>
      </c>
      <c r="AD86" t="s">
        <v>134</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t="e">
        <f ca="1">IF(VLOOKUP($BM86,[1]EquipTable!$1:$1048576,MATCH("업데이트순번",[1]EquipTable!$1:$1,0),0)&lt;=$BK$1,1,0)
*IF(MID(BM86,7,1)="4",0.1,1)</f>
        <v>#VALUE!</v>
      </c>
      <c r="BK86" t="e">
        <f t="shared" ca="1" si="32"/>
        <v>#VALUE!</v>
      </c>
      <c r="BL86" t="e">
        <f t="shared" ca="1" si="33"/>
        <v>#VALUE!</v>
      </c>
      <c r="BM86" t="e">
        <f ca="1">OFFSET([1]EquipTable!$A$1,ROW()-1,0)</f>
        <v>#VALUE!</v>
      </c>
    </row>
    <row r="87" spans="1:65">
      <c r="A87">
        <v>13</v>
      </c>
      <c r="B87">
        <v>1</v>
      </c>
      <c r="C87">
        <f t="shared" si="21"/>
        <v>0</v>
      </c>
      <c r="D87">
        <f t="shared" ca="1" si="27"/>
        <v>0.61912564905270273</v>
      </c>
      <c r="E87">
        <f t="shared" ca="1" si="27"/>
        <v>0.74883648661808122</v>
      </c>
      <c r="F87">
        <f t="shared" ca="1" si="27"/>
        <v>0.6299514701557799</v>
      </c>
      <c r="G87">
        <f t="shared" ca="1" si="27"/>
        <v>0.46862393173049666</v>
      </c>
      <c r="H87">
        <f t="shared" ca="1" si="27"/>
        <v>0.74334289705872636</v>
      </c>
      <c r="I87">
        <f t="shared" ca="1" si="28"/>
        <v>0.50374688541569079</v>
      </c>
      <c r="L87" t="str">
        <f t="shared" ca="1" si="22"/>
        <v>지정 장비</v>
      </c>
      <c r="M87" t="e">
        <f t="shared" ca="1" si="23"/>
        <v>#VALUE!</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DI</v>
      </c>
      <c r="P87" t="e">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#VALUE!</v>
      </c>
      <c r="Q87" t="e">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#VALUE!</v>
      </c>
      <c r="R87" t="e">
        <f ca="1">IF(OR(ISNUMBER(M87),M87="삭제"),"",
IF(LEFT(M87,5)="Equip",
  IF($BK$1&lt;VLOOKUP(M87,[1]EquipTable!$1:$1048576,MATCH("업데이트순번",[1]EquipTable!$1:$1,0),0),"업데이트순번이상",""),
IF(LEFT(M87,5)="Actor",
  IF($BP$1&lt;VLOOKUP(M87,[2]ActorTable!$1:$1048576,MATCH("업데이트순번",[2]ActorTable!$1:$1,0),0),"업데이트순번이상",""),
"그외없음")))</f>
        <v>#VALUE!</v>
      </c>
      <c r="S87" t="e">
        <f t="shared" ca="1" si="30"/>
        <v>#VALUE!</v>
      </c>
      <c r="T87" t="s">
        <v>83</v>
      </c>
      <c r="U87" t="s">
        <v>205</v>
      </c>
      <c r="V87">
        <v>1</v>
      </c>
      <c r="W87" t="s">
        <v>130</v>
      </c>
      <c r="Y87">
        <v>900</v>
      </c>
      <c r="Z87" t="str">
        <f t="shared" ca="1" si="24"/>
        <v>fe</v>
      </c>
      <c r="AA87" t="s">
        <v>83</v>
      </c>
      <c r="AB87" t="s">
        <v>205</v>
      </c>
      <c r="AC87">
        <v>1</v>
      </c>
      <c r="AD87" t="s">
        <v>130</v>
      </c>
      <c r="AF87">
        <v>900</v>
      </c>
      <c r="AG87" t="str">
        <f t="shared" si="25"/>
        <v/>
      </c>
      <c r="AH87" t="str">
        <f>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t="e">
        <f ca="1">IF(VLOOKUP($BM87,[1]EquipTable!$1:$1048576,MATCH("업데이트순번",[1]EquipTable!$1:$1,0),0)&lt;=$BK$1,1,0)
*IF(MID(BM87,7,1)="4",0.1,1)</f>
        <v>#VALUE!</v>
      </c>
      <c r="BK87" t="e">
        <f t="shared" ca="1" si="32"/>
        <v>#VALUE!</v>
      </c>
      <c r="BL87" t="e">
        <f t="shared" ca="1" si="33"/>
        <v>#VALUE!</v>
      </c>
      <c r="BM87" t="e">
        <f ca="1">OFFSET([1]EquipTable!$A$1,ROW()-1,0)</f>
        <v>#VALUE!</v>
      </c>
    </row>
    <row r="88" spans="1:65">
      <c r="A88">
        <v>13</v>
      </c>
      <c r="B88">
        <v>2</v>
      </c>
      <c r="C88">
        <f t="shared" si="21"/>
        <v>0</v>
      </c>
      <c r="D88">
        <f t="shared" ca="1" si="27"/>
        <v>4.8704401843763123E-2</v>
      </c>
      <c r="E88">
        <f t="shared" ca="1" si="27"/>
        <v>0.27754218356915683</v>
      </c>
      <c r="F88">
        <f t="shared" ca="1" si="27"/>
        <v>0.4811349982682811</v>
      </c>
      <c r="G88">
        <f t="shared" ca="1" si="27"/>
        <v>0.5804810196541651</v>
      </c>
      <c r="H88">
        <f t="shared" ca="1" si="27"/>
        <v>0.33540253577826296</v>
      </c>
      <c r="I88">
        <f t="shared" ca="1" si="28"/>
        <v>5.9833385187088806E-2</v>
      </c>
      <c r="L88" t="str">
        <f t="shared" ca="1" si="22"/>
        <v>안 지정 캐릭터 PP 영웅등급</v>
      </c>
      <c r="M88">
        <f t="shared" ca="1" si="23"/>
        <v>27754</v>
      </c>
      <c r="N88">
        <f t="shared" ca="1" si="29"/>
        <v>10</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1000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92</v>
      </c>
      <c r="U88">
        <v>56772</v>
      </c>
      <c r="V88">
        <v>12</v>
      </c>
      <c r="W88" t="s">
        <v>130</v>
      </c>
      <c r="Y88">
        <v>1200</v>
      </c>
      <c r="Z88" t="str">
        <f t="shared" ca="1" si="24"/>
        <v>uph</v>
      </c>
      <c r="AA88" t="s">
        <v>92</v>
      </c>
      <c r="AB88">
        <v>56772</v>
      </c>
      <c r="AC88">
        <v>12</v>
      </c>
      <c r="AD88" t="s">
        <v>130</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t="e">
        <f ca="1">IF(VLOOKUP($BM88,[1]EquipTable!$1:$1048576,MATCH("업데이트순번",[1]EquipTable!$1:$1,0),0)&lt;=$BK$1,1,0)
*IF(MID(BM88,7,1)="4",0.1,1)</f>
        <v>#VALUE!</v>
      </c>
      <c r="BK88" t="e">
        <f t="shared" ca="1" si="32"/>
        <v>#VALUE!</v>
      </c>
      <c r="BL88" t="e">
        <f t="shared" ca="1" si="33"/>
        <v>#VALUE!</v>
      </c>
      <c r="BM88" t="e">
        <f ca="1">OFFSET([1]EquipTable!$A$1,ROW()-1,0)</f>
        <v>#VALUE!</v>
      </c>
    </row>
    <row r="89" spans="1:65">
      <c r="A89">
        <v>13</v>
      </c>
      <c r="B89">
        <v>3</v>
      </c>
      <c r="C89">
        <f t="shared" si="21"/>
        <v>0</v>
      </c>
      <c r="D89">
        <f t="shared" ca="1" si="27"/>
        <v>0.39769131641883027</v>
      </c>
      <c r="E89">
        <f t="shared" ca="1" si="27"/>
        <v>0.68090483351479325</v>
      </c>
      <c r="F89">
        <f t="shared" ca="1" si="27"/>
        <v>0.45322014653685894</v>
      </c>
      <c r="G89">
        <f t="shared" ca="1" si="27"/>
        <v>0.58344756471063386</v>
      </c>
      <c r="H89">
        <f t="shared" ca="1" si="27"/>
        <v>0.99732657844081274</v>
      </c>
      <c r="I89">
        <f t="shared" ca="1" si="28"/>
        <v>0.87733766836156513</v>
      </c>
      <c r="L89" t="str">
        <f t="shared" ca="1" si="22"/>
        <v>안 지정 캐릭터 PP 일반등급</v>
      </c>
      <c r="M89">
        <f t="shared" ca="1" si="23"/>
        <v>68090</v>
      </c>
      <c r="N89">
        <f t="shared" ca="1" si="29"/>
        <v>13</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1300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93</v>
      </c>
      <c r="U89">
        <v>38137</v>
      </c>
      <c r="V89">
        <v>11</v>
      </c>
      <c r="W89" t="s">
        <v>130</v>
      </c>
      <c r="Y89">
        <v>1100</v>
      </c>
      <c r="Z89" t="str">
        <f t="shared" ca="1" si="24"/>
        <v>upn</v>
      </c>
      <c r="AA89" t="s">
        <v>93</v>
      </c>
      <c r="AB89">
        <v>38137</v>
      </c>
      <c r="AC89">
        <v>11</v>
      </c>
      <c r="AD89" t="s">
        <v>130</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t="e">
        <f ca="1">IF(VLOOKUP($BM89,[1]EquipTable!$1:$1048576,MATCH("업데이트순번",[1]EquipTable!$1:$1,0),0)&lt;=$BK$1,1,0)
*IF(MID(BM89,7,1)="4",0.1,1)</f>
        <v>#VALUE!</v>
      </c>
      <c r="BK89" t="e">
        <f t="shared" ca="1" si="32"/>
        <v>#VALUE!</v>
      </c>
      <c r="BL89" t="e">
        <f t="shared" ca="1" si="33"/>
        <v>#VALUE!</v>
      </c>
      <c r="BM89" t="e">
        <f ca="1">OFFSET([1]EquipTable!$A$1,ROW()-1,0)</f>
        <v>#VALUE!</v>
      </c>
    </row>
    <row r="90" spans="1:65">
      <c r="A90">
        <v>13</v>
      </c>
      <c r="B90">
        <v>4</v>
      </c>
      <c r="C90">
        <f t="shared" si="21"/>
        <v>0</v>
      </c>
      <c r="D90">
        <f t="shared" ca="1" si="27"/>
        <v>0.43665784824462328</v>
      </c>
      <c r="E90">
        <f t="shared" ca="1" si="27"/>
        <v>0.62266470969033583</v>
      </c>
      <c r="F90">
        <f t="shared" ca="1" si="27"/>
        <v>0.62789871447641454</v>
      </c>
      <c r="G90">
        <f t="shared" ca="1" si="27"/>
        <v>0.82987269394387997</v>
      </c>
      <c r="H90">
        <f t="shared" ca="1" si="27"/>
        <v>0.59334838835699588</v>
      </c>
      <c r="I90">
        <f t="shared" ca="1" si="28"/>
        <v>0.65798375747347804</v>
      </c>
      <c r="L90" t="str">
        <f t="shared" ca="1" si="22"/>
        <v>안 지정 캐릭터 PP 일반등급</v>
      </c>
      <c r="M90">
        <f t="shared" ca="1" si="23"/>
        <v>62266</v>
      </c>
      <c r="N90">
        <f t="shared" ca="1" si="29"/>
        <v>12</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1200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93</v>
      </c>
      <c r="U90">
        <v>93586</v>
      </c>
      <c r="V90">
        <v>14</v>
      </c>
      <c r="W90" t="s">
        <v>130</v>
      </c>
      <c r="Y90">
        <v>1400</v>
      </c>
      <c r="Z90" t="str">
        <f t="shared" ca="1" si="24"/>
        <v>upn</v>
      </c>
      <c r="AA90" t="s">
        <v>93</v>
      </c>
      <c r="AB90">
        <v>93586</v>
      </c>
      <c r="AC90">
        <v>14</v>
      </c>
      <c r="AD90" t="s">
        <v>130</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t="e">
        <f ca="1">IF(VLOOKUP($BM90,[1]EquipTable!$1:$1048576,MATCH("업데이트순번",[1]EquipTable!$1:$1,0),0)&lt;=$BK$1,1,0)
*IF(MID(BM90,7,1)="4",0.1,1)</f>
        <v>#VALUE!</v>
      </c>
      <c r="BK90" t="e">
        <f t="shared" ca="1" si="32"/>
        <v>#VALUE!</v>
      </c>
      <c r="BL90" t="e">
        <f t="shared" ca="1" si="33"/>
        <v>#VALUE!</v>
      </c>
      <c r="BM90" t="e">
        <f ca="1">OFFSET([1]EquipTable!$A$1,ROW()-1,0)</f>
        <v>#VALUE!</v>
      </c>
    </row>
    <row r="91" spans="1:65">
      <c r="A91">
        <v>13</v>
      </c>
      <c r="B91">
        <v>5</v>
      </c>
      <c r="C91">
        <f t="shared" si="21"/>
        <v>0</v>
      </c>
      <c r="D91">
        <f t="shared" ca="1" si="27"/>
        <v>0.45343460455461848</v>
      </c>
      <c r="E91">
        <f t="shared" ca="1" si="27"/>
        <v>0.14610277101401847</v>
      </c>
      <c r="F91">
        <f t="shared" ca="1" si="27"/>
        <v>1.1065385299555697E-2</v>
      </c>
      <c r="G91">
        <f t="shared" ca="1" si="27"/>
        <v>0.91986000661089262</v>
      </c>
      <c r="H91">
        <f t="shared" ca="1" si="27"/>
        <v>0.27992611630022712</v>
      </c>
      <c r="I91">
        <f t="shared" ca="1" si="28"/>
        <v>7.5066951596728826E-2</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t="e">
        <f ca="1">IF(VLOOKUP($BM91,[1]EquipTable!$1:$1048576,MATCH("업데이트순번",[1]EquipTable!$1:$1,0),0)&lt;=$BK$1,1,0)
*IF(MID(BM91,7,1)="4",0.1,1)</f>
        <v>#VALUE!</v>
      </c>
      <c r="BK91" t="e">
        <f t="shared" ca="1" si="32"/>
        <v>#VALUE!</v>
      </c>
      <c r="BL91" t="e">
        <f t="shared" ca="1" si="33"/>
        <v>#VALUE!</v>
      </c>
      <c r="BM91" t="e">
        <f ca="1">OFFSET([1]EquipTable!$A$1,ROW()-1,0)</f>
        <v>#VALUE!</v>
      </c>
    </row>
    <row r="92" spans="1:65">
      <c r="A92">
        <v>13</v>
      </c>
      <c r="B92">
        <v>6</v>
      </c>
      <c r="C92">
        <f t="shared" si="21"/>
        <v>0</v>
      </c>
      <c r="D92">
        <f t="shared" ca="1" si="27"/>
        <v>0.29501669961375576</v>
      </c>
      <c r="E92">
        <f t="shared" ca="1" si="27"/>
        <v>0.39492122930721774</v>
      </c>
      <c r="F92">
        <f t="shared" ca="1" si="27"/>
        <v>0.48394463667246479</v>
      </c>
      <c r="G92">
        <f t="shared" ca="1" si="27"/>
        <v>0.98398494684383708</v>
      </c>
      <c r="H92">
        <f t="shared" ca="1" si="27"/>
        <v>0.36875663575479067</v>
      </c>
      <c r="I92">
        <f t="shared" ca="1" si="28"/>
        <v>0.77105717124316919</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t="e">
        <f ca="1">IF(VLOOKUP($BM92,[1]EquipTable!$1:$1048576,MATCH("업데이트순번",[1]EquipTable!$1:$1,0),0)&lt;=$BK$1,1,0)
*IF(MID(BM92,7,1)="4",0.1,1)</f>
        <v>#VALUE!</v>
      </c>
      <c r="BK92" t="e">
        <f t="shared" ca="1" si="32"/>
        <v>#VALUE!</v>
      </c>
      <c r="BL92" t="e">
        <f t="shared" ca="1" si="33"/>
        <v>#VALUE!</v>
      </c>
      <c r="BM92" t="e">
        <f ca="1">OFFSET([1]EquipTable!$A$1,ROW()-1,0)</f>
        <v>#VALUE!</v>
      </c>
    </row>
    <row r="93" spans="1:65">
      <c r="A93">
        <v>14</v>
      </c>
      <c r="B93">
        <v>0</v>
      </c>
      <c r="C93">
        <f t="shared" si="21"/>
        <v>0</v>
      </c>
      <c r="D93">
        <f t="shared" ca="1" si="27"/>
        <v>0.38837016762120735</v>
      </c>
      <c r="E93">
        <f t="shared" ca="1" si="27"/>
        <v>0.88989804795461513</v>
      </c>
      <c r="F93">
        <f t="shared" ca="1" si="27"/>
        <v>0.36366297233313061</v>
      </c>
      <c r="G93">
        <f t="shared" ca="1" si="27"/>
        <v>0.4571820251626435</v>
      </c>
      <c r="H93">
        <f t="shared" ca="1" si="27"/>
        <v>0.19401301434298668</v>
      </c>
      <c r="I93">
        <f t="shared" ca="1" si="28"/>
        <v>0.69153500085149844</v>
      </c>
      <c r="L93" t="str">
        <f t="shared" ca="1" si="22"/>
        <v>지정 장비</v>
      </c>
      <c r="M93" t="e">
        <f t="shared" ca="1" si="23"/>
        <v>#VALUE!</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DI</v>
      </c>
      <c r="P93" t="e">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#VALUE!</v>
      </c>
      <c r="Q93" t="e">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#VALUE!</v>
      </c>
      <c r="R93" t="e">
        <f ca="1">IF(OR(ISNUMBER(M93),M93="삭제"),"",
IF(LEFT(M93,5)="Equip",
  IF($BK$1&lt;VLOOKUP(M93,[1]EquipTable!$1:$1048576,MATCH("업데이트순번",[1]EquipTable!$1:$1,0),0),"업데이트순번이상",""),
IF(LEFT(M93,5)="Actor",
  IF($BP$1&lt;VLOOKUP(M93,[2]ActorTable!$1:$1048576,MATCH("업데이트순번",[2]ActorTable!$1:$1,0),0),"업데이트순번이상",""),
"그외없음")))</f>
        <v>#VALUE!</v>
      </c>
      <c r="S93" t="e">
        <f t="shared" ca="1" si="30"/>
        <v>#VALUE!</v>
      </c>
      <c r="T93" t="s">
        <v>83</v>
      </c>
      <c r="U93" t="s">
        <v>209</v>
      </c>
      <c r="V93">
        <v>1</v>
      </c>
      <c r="W93" t="s">
        <v>134</v>
      </c>
      <c r="Y93">
        <v>37</v>
      </c>
      <c r="Z93" t="str">
        <f t="shared" ca="1" si="24"/>
        <v>fe</v>
      </c>
      <c r="AA93" t="s">
        <v>83</v>
      </c>
      <c r="AB93" t="s">
        <v>209</v>
      </c>
      <c r="AC93">
        <v>1</v>
      </c>
      <c r="AD93" t="s">
        <v>134</v>
      </c>
      <c r="AF93">
        <v>37</v>
      </c>
      <c r="AG93" t="str">
        <f t="shared" si="25"/>
        <v/>
      </c>
      <c r="AH93" t="str">
        <f>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t="e">
        <f ca="1">IF(VLOOKUP($BM93,[1]EquipTable!$1:$1048576,MATCH("업데이트순번",[1]EquipTable!$1:$1,0),0)&lt;=$BK$1,1,0)
*IF(MID(BM93,7,1)="4",0.1,1)</f>
        <v>#VALUE!</v>
      </c>
      <c r="BK93" t="e">
        <f t="shared" ca="1" si="32"/>
        <v>#VALUE!</v>
      </c>
      <c r="BL93" t="e">
        <f t="shared" ca="1" si="33"/>
        <v>#VALUE!</v>
      </c>
      <c r="BM93" t="e">
        <f ca="1">OFFSET([1]EquipTable!$A$1,ROW()-1,0)</f>
        <v>#VALUE!</v>
      </c>
    </row>
    <row r="94" spans="1:65">
      <c r="A94">
        <v>14</v>
      </c>
      <c r="B94">
        <v>1</v>
      </c>
      <c r="C94">
        <f t="shared" si="21"/>
        <v>0</v>
      </c>
      <c r="D94">
        <f t="shared" ca="1" si="27"/>
        <v>0.44420029840526476</v>
      </c>
      <c r="E94">
        <f t="shared" ca="1" si="27"/>
        <v>0.21680005480298437</v>
      </c>
      <c r="F94">
        <f t="shared" ca="1" si="27"/>
        <v>0.6994721126773974</v>
      </c>
      <c r="G94">
        <f t="shared" ca="1" si="27"/>
        <v>0.35154793296147846</v>
      </c>
      <c r="H94">
        <f t="shared" ca="1" si="27"/>
        <v>7.6866658961259993E-2</v>
      </c>
      <c r="I94">
        <f t="shared" ca="1" si="28"/>
        <v>0.95433413497496389</v>
      </c>
      <c r="L94" t="str">
        <f t="shared" ca="1" si="22"/>
        <v>지정 장비</v>
      </c>
      <c r="M94" t="e">
        <f t="shared" ca="1" si="23"/>
        <v>#VALUE!</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DI</v>
      </c>
      <c r="P94" t="e">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#VALUE!</v>
      </c>
      <c r="Q94" t="e">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#VALUE!</v>
      </c>
      <c r="R94" t="e">
        <f ca="1">IF(OR(ISNUMBER(M94),M94="삭제"),"",
IF(LEFT(M94,5)="Equip",
  IF($BK$1&lt;VLOOKUP(M94,[1]EquipTable!$1:$1048576,MATCH("업데이트순번",[1]EquipTable!$1:$1,0),0),"업데이트순번이상",""),
IF(LEFT(M94,5)="Actor",
  IF($BP$1&lt;VLOOKUP(M94,[2]ActorTable!$1:$1048576,MATCH("업데이트순번",[2]ActorTable!$1:$1,0),0),"업데이트순번이상",""),
"그외없음")))</f>
        <v>#VALUE!</v>
      </c>
      <c r="S94" t="e">
        <f t="shared" ca="1" si="30"/>
        <v>#VALUE!</v>
      </c>
      <c r="T94" t="s">
        <v>83</v>
      </c>
      <c r="U94" t="s">
        <v>211</v>
      </c>
      <c r="V94">
        <v>1</v>
      </c>
      <c r="W94" t="s">
        <v>130</v>
      </c>
      <c r="Y94">
        <v>2700</v>
      </c>
      <c r="Z94" t="str">
        <f t="shared" ca="1" si="24"/>
        <v>fe</v>
      </c>
      <c r="AA94" t="s">
        <v>83</v>
      </c>
      <c r="AB94" t="s">
        <v>211</v>
      </c>
      <c r="AC94">
        <v>1</v>
      </c>
      <c r="AD94" t="s">
        <v>130</v>
      </c>
      <c r="AF94">
        <v>2700</v>
      </c>
      <c r="AG94" t="str">
        <f t="shared" si="25"/>
        <v/>
      </c>
      <c r="AH94" t="str">
        <f>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t="e">
        <f ca="1">IF(VLOOKUP($BM94,[1]EquipTable!$1:$1048576,MATCH("업데이트순번",[1]EquipTable!$1:$1,0),0)&lt;=$BK$1,1,0)
*IF(MID(BM94,7,1)="4",0.1,1)</f>
        <v>#VALUE!</v>
      </c>
      <c r="BK94" t="e">
        <f t="shared" ca="1" si="32"/>
        <v>#VALUE!</v>
      </c>
      <c r="BL94" t="e">
        <f t="shared" ca="1" si="33"/>
        <v>#VALUE!</v>
      </c>
      <c r="BM94" t="e">
        <f ca="1">OFFSET([1]EquipTable!$A$1,ROW()-1,0)</f>
        <v>#VALUE!</v>
      </c>
    </row>
    <row r="95" spans="1:65">
      <c r="A95">
        <v>14</v>
      </c>
      <c r="B95">
        <v>2</v>
      </c>
      <c r="C95">
        <f t="shared" si="21"/>
        <v>0</v>
      </c>
      <c r="D95">
        <f t="shared" ca="1" si="27"/>
        <v>0.81509630062848926</v>
      </c>
      <c r="E95">
        <f t="shared" ca="1" si="27"/>
        <v>0.80937879398823065</v>
      </c>
      <c r="F95">
        <f t="shared" ca="1" si="27"/>
        <v>4.1977282103700109E-4</v>
      </c>
      <c r="G95">
        <f t="shared" ca="1" si="27"/>
        <v>0.77059396705590655</v>
      </c>
      <c r="H95">
        <f t="shared" ca="1" si="27"/>
        <v>0.53949409712033969</v>
      </c>
      <c r="I95">
        <f t="shared" ca="1" si="28"/>
        <v>0.70499892762706007</v>
      </c>
      <c r="L95" t="str">
        <f t="shared" ca="1" si="22"/>
        <v>안 지정 캐릭터 PP 영웅등급</v>
      </c>
      <c r="M95">
        <f t="shared" ca="1" si="23"/>
        <v>80937</v>
      </c>
      <c r="N95">
        <f t="shared" ca="1" si="29"/>
        <v>13</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1300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92</v>
      </c>
      <c r="U95">
        <v>35434</v>
      </c>
      <c r="V95">
        <v>11</v>
      </c>
      <c r="W95" t="s">
        <v>130</v>
      </c>
      <c r="Y95">
        <v>1100</v>
      </c>
      <c r="Z95" t="str">
        <f t="shared" ca="1" si="24"/>
        <v>uph</v>
      </c>
      <c r="AA95" t="s">
        <v>92</v>
      </c>
      <c r="AB95">
        <v>35434</v>
      </c>
      <c r="AC95">
        <v>11</v>
      </c>
      <c r="AD95" t="s">
        <v>130</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t="e">
        <f ca="1">IF(VLOOKUP($BM95,[1]EquipTable!$1:$1048576,MATCH("업데이트순번",[1]EquipTable!$1:$1,0),0)&lt;=$BK$1,1,0)
*IF(MID(BM95,7,1)="4",0.1,1)</f>
        <v>#VALUE!</v>
      </c>
      <c r="BK95" t="e">
        <f t="shared" ca="1" si="32"/>
        <v>#VALUE!</v>
      </c>
      <c r="BL95" t="e">
        <f t="shared" ca="1" si="33"/>
        <v>#VALUE!</v>
      </c>
      <c r="BM95" t="e">
        <f ca="1">OFFSET([1]EquipTable!$A$1,ROW()-1,0)</f>
        <v>#VALUE!</v>
      </c>
    </row>
    <row r="96" spans="1:65">
      <c r="A96">
        <v>14</v>
      </c>
      <c r="B96">
        <v>3</v>
      </c>
      <c r="C96">
        <f t="shared" si="21"/>
        <v>0</v>
      </c>
      <c r="D96">
        <f t="shared" ca="1" si="27"/>
        <v>0.63738787960880683</v>
      </c>
      <c r="E96">
        <f t="shared" ca="1" si="27"/>
        <v>0.20775441878821466</v>
      </c>
      <c r="F96">
        <f t="shared" ca="1" si="27"/>
        <v>0.5224955446220173</v>
      </c>
      <c r="G96">
        <f t="shared" ca="1" si="27"/>
        <v>0.96638871128803705</v>
      </c>
      <c r="H96">
        <f t="shared" ca="1" si="27"/>
        <v>0.74130003514581622</v>
      </c>
      <c r="I96">
        <f t="shared" ca="1" si="28"/>
        <v>0.29007070401973012</v>
      </c>
      <c r="L96" t="str">
        <f t="shared" ca="1" si="22"/>
        <v>안 지정 캐릭터 PP 일반등급</v>
      </c>
      <c r="M96">
        <f t="shared" ca="1" si="23"/>
        <v>20775</v>
      </c>
      <c r="N96">
        <f t="shared" ca="1" si="29"/>
        <v>10</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1000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92</v>
      </c>
      <c r="U96">
        <v>5714</v>
      </c>
      <c r="V96">
        <v>9</v>
      </c>
      <c r="W96" t="s">
        <v>130</v>
      </c>
      <c r="Y96">
        <v>900</v>
      </c>
      <c r="Z96" t="str">
        <f t="shared" ca="1" si="24"/>
        <v>uph</v>
      </c>
      <c r="AA96" t="s">
        <v>92</v>
      </c>
      <c r="AB96">
        <v>5714</v>
      </c>
      <c r="AC96">
        <v>9</v>
      </c>
      <c r="AD96" t="s">
        <v>130</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t="e">
        <f ca="1">IF(VLOOKUP($BM96,[1]EquipTable!$1:$1048576,MATCH("업데이트순번",[1]EquipTable!$1:$1,0),0)&lt;=$BK$1,1,0)
*IF(MID(BM96,7,1)="4",0.1,1)</f>
        <v>#VALUE!</v>
      </c>
      <c r="BK96" t="e">
        <f t="shared" ca="1" si="32"/>
        <v>#VALUE!</v>
      </c>
      <c r="BL96" t="e">
        <f t="shared" ca="1" si="33"/>
        <v>#VALUE!</v>
      </c>
      <c r="BM96" t="e">
        <f ca="1">OFFSET([1]EquipTable!$A$1,ROW()-1,0)</f>
        <v>#VALUE!</v>
      </c>
    </row>
    <row r="97" spans="1:65">
      <c r="A97">
        <v>14</v>
      </c>
      <c r="B97">
        <v>4</v>
      </c>
      <c r="C97">
        <f t="shared" si="21"/>
        <v>0</v>
      </c>
      <c r="D97">
        <f t="shared" ca="1" si="27"/>
        <v>0.49971003778700351</v>
      </c>
      <c r="E97">
        <f t="shared" ca="1" si="27"/>
        <v>0.51777689905891822</v>
      </c>
      <c r="F97">
        <f t="shared" ca="1" si="27"/>
        <v>0.51770892484284703</v>
      </c>
      <c r="G97">
        <f t="shared" ca="1" si="27"/>
        <v>0.76484637197667893</v>
      </c>
      <c r="H97">
        <f t="shared" ca="1" si="27"/>
        <v>0.12745107292400959</v>
      </c>
      <c r="I97">
        <f t="shared" ca="1" si="28"/>
        <v>0.20717114534271841</v>
      </c>
      <c r="L97" t="str">
        <f t="shared" ca="1" si="22"/>
        <v>안 지정 캐릭터 PP 일반등급</v>
      </c>
      <c r="M97">
        <f t="shared" ca="1" si="23"/>
        <v>51777</v>
      </c>
      <c r="N97">
        <f t="shared" ca="1" si="29"/>
        <v>12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93</v>
      </c>
      <c r="U97">
        <v>60900</v>
      </c>
      <c r="V97">
        <v>12</v>
      </c>
      <c r="W97" t="s">
        <v>130</v>
      </c>
      <c r="Y97">
        <v>1200</v>
      </c>
      <c r="Z97" t="str">
        <f t="shared" ca="1" si="24"/>
        <v>upn</v>
      </c>
      <c r="AA97" t="s">
        <v>93</v>
      </c>
      <c r="AB97">
        <v>60900</v>
      </c>
      <c r="AC97">
        <v>12</v>
      </c>
      <c r="AD97" t="s">
        <v>130</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t="e">
        <f ca="1">IF(VLOOKUP($BM97,[1]EquipTable!$1:$1048576,MATCH("업데이트순번",[1]EquipTable!$1:$1,0),0)&lt;=$BK$1,1,0)
*IF(MID(BM97,7,1)="4",0.1,1)</f>
        <v>#VALUE!</v>
      </c>
      <c r="BK97" t="e">
        <f t="shared" ca="1" si="32"/>
        <v>#VALUE!</v>
      </c>
      <c r="BL97" t="e">
        <f t="shared" ca="1" si="33"/>
        <v>#VALUE!</v>
      </c>
      <c r="BM97" t="e">
        <f ca="1">OFFSET([1]EquipTable!$A$1,ROW()-1,0)</f>
        <v>#VALUE!</v>
      </c>
    </row>
    <row r="98" spans="1:65">
      <c r="A98">
        <v>14</v>
      </c>
      <c r="B98">
        <v>5</v>
      </c>
      <c r="C98">
        <f t="shared" si="21"/>
        <v>0</v>
      </c>
      <c r="D98">
        <f t="shared" ca="1" si="27"/>
        <v>3.2145676289476621E-2</v>
      </c>
      <c r="E98">
        <f t="shared" ca="1" si="27"/>
        <v>4.1750430800649996E-3</v>
      </c>
      <c r="F98">
        <f t="shared" ca="1" si="27"/>
        <v>0.12980780304001183</v>
      </c>
      <c r="G98">
        <f t="shared" ca="1" si="27"/>
        <v>0.43655893297289128</v>
      </c>
      <c r="H98">
        <f t="shared" ca="1" si="27"/>
        <v>6.3379333360424117E-2</v>
      </c>
      <c r="I98">
        <f t="shared" ca="1" si="28"/>
        <v>0.11972807982656264</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t="e">
        <f ca="1">IF(VLOOKUP($BM98,[1]EquipTable!$1:$1048576,MATCH("업데이트순번",[1]EquipTable!$1:$1,0),0)&lt;=$BK$1,1,0)
*IF(MID(BM98,7,1)="4",0.1,1)</f>
        <v>#VALUE!</v>
      </c>
      <c r="BK98" t="e">
        <f t="shared" ca="1" si="32"/>
        <v>#VALUE!</v>
      </c>
      <c r="BL98" t="e">
        <f t="shared" ca="1" si="33"/>
        <v>#VALUE!</v>
      </c>
      <c r="BM98" t="e">
        <f ca="1">OFFSET([1]EquipTable!$A$1,ROW()-1,0)</f>
        <v>#VALUE!</v>
      </c>
    </row>
    <row r="99" spans="1:65">
      <c r="A99">
        <v>14</v>
      </c>
      <c r="B99">
        <v>6</v>
      </c>
      <c r="C99">
        <f t="shared" si="21"/>
        <v>0</v>
      </c>
      <c r="D99">
        <f t="shared" ca="1" si="27"/>
        <v>0.29338099166179255</v>
      </c>
      <c r="E99">
        <f t="shared" ca="1" si="27"/>
        <v>0.74113251304328287</v>
      </c>
      <c r="F99">
        <f t="shared" ca="1" si="27"/>
        <v>0.71844062579618462</v>
      </c>
      <c r="G99">
        <f t="shared" ref="G99:I162" ca="1" si="34">RAND()</f>
        <v>0.87544834343075573</v>
      </c>
      <c r="H99">
        <f t="shared" ca="1" si="34"/>
        <v>0.69621918746586464</v>
      </c>
      <c r="I99">
        <f t="shared" ca="1" si="34"/>
        <v>0.94670017344228552</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t="e">
        <f ca="1">IF(VLOOKUP($BM99,[1]EquipTable!$1:$1048576,MATCH("업데이트순번",[1]EquipTable!$1:$1,0),0)&lt;=$BK$1,1,0)
*IF(MID(BM99,7,1)="4",0.1,1)</f>
        <v>#VALUE!</v>
      </c>
      <c r="BK99" t="e">
        <f t="shared" ca="1" si="32"/>
        <v>#VALUE!</v>
      </c>
      <c r="BL99" t="e">
        <f t="shared" ca="1" si="33"/>
        <v>#VALUE!</v>
      </c>
      <c r="BM99" t="e">
        <f ca="1">OFFSET([1]EquipTable!$A$1,ROW()-1,0)</f>
        <v>#VALUE!</v>
      </c>
    </row>
    <row r="100" spans="1:65">
      <c r="A100">
        <v>15</v>
      </c>
      <c r="B100">
        <v>0</v>
      </c>
      <c r="C100">
        <f t="shared" si="21"/>
        <v>0</v>
      </c>
      <c r="D100">
        <f t="shared" ca="1" si="27"/>
        <v>0.29924191304215686</v>
      </c>
      <c r="E100">
        <f t="shared" ca="1" si="27"/>
        <v>0.26839611788087414</v>
      </c>
      <c r="F100">
        <f t="shared" ca="1" si="27"/>
        <v>0.56779245759477937</v>
      </c>
      <c r="G100">
        <f t="shared" ca="1" si="34"/>
        <v>0.38730159549912979</v>
      </c>
      <c r="H100">
        <f t="shared" ca="1" si="34"/>
        <v>0.26561688374156422</v>
      </c>
      <c r="I100">
        <f t="shared" ca="1" si="34"/>
        <v>0.21836004046510982</v>
      </c>
      <c r="L100" t="str">
        <f t="shared" ca="1" si="22"/>
        <v>지정 장비</v>
      </c>
      <c r="M100" t="e">
        <f t="shared" ca="1" si="23"/>
        <v>#VALUE!</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e">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#VALUE!</v>
      </c>
      <c r="Q100" t="e">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#VALUE!</v>
      </c>
      <c r="R100" t="e">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#VALUE!</v>
      </c>
      <c r="S100" t="e">
        <f t="shared" ca="1" si="30"/>
        <v>#VALUE!</v>
      </c>
      <c r="T100" t="s">
        <v>83</v>
      </c>
      <c r="U100" t="s">
        <v>212</v>
      </c>
      <c r="V100">
        <v>1</v>
      </c>
      <c r="W100" t="s">
        <v>134</v>
      </c>
      <c r="Y100">
        <v>92</v>
      </c>
      <c r="Z100" t="str">
        <f t="shared" ca="1" si="24"/>
        <v>fe</v>
      </c>
      <c r="AA100" t="s">
        <v>83</v>
      </c>
      <c r="AB100" t="s">
        <v>212</v>
      </c>
      <c r="AC100">
        <v>1</v>
      </c>
      <c r="AD100" t="s">
        <v>134</v>
      </c>
      <c r="AF100">
        <v>92</v>
      </c>
      <c r="AG100" t="str">
        <f t="shared" si="25"/>
        <v/>
      </c>
      <c r="AH100" t="str">
        <f>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t="e">
        <f ca="1">IF(VLOOKUP($BM100,[1]EquipTable!$1:$1048576,MATCH("업데이트순번",[1]EquipTable!$1:$1,0),0)&lt;=$BK$1,1,0)
*IF(MID(BM100,7,1)="4",0.1,1)</f>
        <v>#VALUE!</v>
      </c>
      <c r="BK100" t="e">
        <f t="shared" ca="1" si="32"/>
        <v>#VALUE!</v>
      </c>
      <c r="BL100" t="e">
        <f t="shared" ca="1" si="33"/>
        <v>#VALUE!</v>
      </c>
      <c r="BM100" t="e">
        <f ca="1">OFFSET([1]EquipTable!$A$1,ROW()-1,0)</f>
        <v>#VALUE!</v>
      </c>
    </row>
    <row r="101" spans="1:65">
      <c r="A101">
        <v>15</v>
      </c>
      <c r="B101">
        <v>1</v>
      </c>
      <c r="C101">
        <f t="shared" si="21"/>
        <v>0</v>
      </c>
      <c r="D101">
        <f t="shared" ca="1" si="27"/>
        <v>0.98276772803824397</v>
      </c>
      <c r="E101">
        <f t="shared" ca="1" si="27"/>
        <v>0.66638940994068463</v>
      </c>
      <c r="F101">
        <f t="shared" ca="1" si="27"/>
        <v>0.86263845599530375</v>
      </c>
      <c r="G101">
        <f t="shared" ca="1" si="34"/>
        <v>0.65765128149396146</v>
      </c>
      <c r="H101">
        <f t="shared" ca="1" si="34"/>
        <v>7.8449097115473321E-2</v>
      </c>
      <c r="I101">
        <f t="shared" ca="1" si="34"/>
        <v>0.61566652046377879</v>
      </c>
      <c r="L101" t="str">
        <f t="shared" ca="1" si="22"/>
        <v>지정 장비</v>
      </c>
      <c r="M101" t="e">
        <f t="shared" ca="1" si="23"/>
        <v>#VALUE!</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GO</v>
      </c>
      <c r="P101" t="str">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삭제</v>
      </c>
      <c r="Q101" t="e">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#VALUE!</v>
      </c>
      <c r="R101" t="e">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#VALUE!</v>
      </c>
      <c r="S101" t="e">
        <f t="shared" ca="1" si="30"/>
        <v>#VALUE!</v>
      </c>
      <c r="T101" t="s">
        <v>83</v>
      </c>
      <c r="U101" t="s">
        <v>213</v>
      </c>
      <c r="V101">
        <v>1</v>
      </c>
      <c r="W101" t="s">
        <v>134</v>
      </c>
      <c r="Y101">
        <v>5</v>
      </c>
      <c r="Z101" t="str">
        <f t="shared" ca="1" si="24"/>
        <v>fe</v>
      </c>
      <c r="AA101" t="s">
        <v>83</v>
      </c>
      <c r="AB101" t="s">
        <v>213</v>
      </c>
      <c r="AC101">
        <v>1</v>
      </c>
      <c r="AD101" t="s">
        <v>134</v>
      </c>
      <c r="AF101">
        <v>5</v>
      </c>
      <c r="AG101" t="str">
        <f t="shared" si="25"/>
        <v/>
      </c>
      <c r="AH101" t="str">
        <f>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t="e">
        <f ca="1">IF(VLOOKUP($BM101,[1]EquipTable!$1:$1048576,MATCH("업데이트순번",[1]EquipTable!$1:$1,0),0)&lt;=$BK$1,1,0)
*IF(MID(BM101,7,1)="4",0.1,1)</f>
        <v>#VALUE!</v>
      </c>
      <c r="BK101" t="e">
        <f t="shared" ca="1" si="32"/>
        <v>#VALUE!</v>
      </c>
      <c r="BL101" t="e">
        <f t="shared" ca="1" si="33"/>
        <v>#VALUE!</v>
      </c>
      <c r="BM101" t="e">
        <f ca="1">OFFSET([1]EquipTable!$A$1,ROW()-1,0)</f>
        <v>#VALUE!</v>
      </c>
    </row>
    <row r="102" spans="1:65">
      <c r="A102">
        <v>15</v>
      </c>
      <c r="B102">
        <v>2</v>
      </c>
      <c r="C102">
        <f t="shared" si="21"/>
        <v>0</v>
      </c>
      <c r="D102">
        <f t="shared" ca="1" si="27"/>
        <v>0.21154735524577417</v>
      </c>
      <c r="E102">
        <f t="shared" ca="1" si="27"/>
        <v>0.94486761510337947</v>
      </c>
      <c r="F102">
        <f t="shared" ca="1" si="27"/>
        <v>0.73627457908143223</v>
      </c>
      <c r="G102">
        <f t="shared" ca="1" si="34"/>
        <v>0.8759887359032198</v>
      </c>
      <c r="H102">
        <f t="shared" ca="1" si="34"/>
        <v>0.57931677685923078</v>
      </c>
      <c r="I102">
        <f t="shared" ca="1" si="34"/>
        <v>0.83366623813097729</v>
      </c>
      <c r="L102" t="str">
        <f t="shared" ca="1" si="22"/>
        <v>안 지정 캐릭터 PP 영웅등급</v>
      </c>
      <c r="M102">
        <f t="shared" ca="1" si="23"/>
        <v>94486</v>
      </c>
      <c r="N102">
        <f t="shared" ca="1" si="29"/>
        <v>14</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1400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92</v>
      </c>
      <c r="U102">
        <v>89406</v>
      </c>
      <c r="V102">
        <v>14</v>
      </c>
      <c r="W102" t="s">
        <v>130</v>
      </c>
      <c r="Y102">
        <v>1400</v>
      </c>
      <c r="Z102" t="str">
        <f t="shared" ca="1" si="24"/>
        <v>uph</v>
      </c>
      <c r="AA102" t="s">
        <v>92</v>
      </c>
      <c r="AB102">
        <v>89406</v>
      </c>
      <c r="AC102">
        <v>14</v>
      </c>
      <c r="AD102" t="s">
        <v>130</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t="e">
        <f ca="1">IF(VLOOKUP($BM102,[1]EquipTable!$1:$1048576,MATCH("업데이트순번",[1]EquipTable!$1:$1,0),0)&lt;=$BK$1,1,0)
*IF(MID(BM102,7,1)="4",0.1,1)</f>
        <v>#VALUE!</v>
      </c>
      <c r="BK102" t="e">
        <f t="shared" ca="1" si="32"/>
        <v>#VALUE!</v>
      </c>
      <c r="BL102" t="e">
        <f t="shared" ca="1" si="33"/>
        <v>#VALUE!</v>
      </c>
      <c r="BM102" t="e">
        <f ca="1">OFFSET([1]EquipTable!$A$1,ROW()-1,0)</f>
        <v>#VALUE!</v>
      </c>
    </row>
    <row r="103" spans="1:65">
      <c r="A103">
        <v>15</v>
      </c>
      <c r="B103">
        <v>3</v>
      </c>
      <c r="C103">
        <f t="shared" si="21"/>
        <v>0</v>
      </c>
      <c r="D103">
        <f t="shared" ca="1" si="27"/>
        <v>0.68946166951022569</v>
      </c>
      <c r="E103">
        <f t="shared" ca="1" si="27"/>
        <v>0.6034945837060478</v>
      </c>
      <c r="F103">
        <f t="shared" ca="1" si="27"/>
        <v>0.72429821738440991</v>
      </c>
      <c r="G103">
        <f t="shared" ca="1" si="34"/>
        <v>0.71638900424714103</v>
      </c>
      <c r="H103">
        <f t="shared" ca="1" si="34"/>
        <v>0.65591108545952559</v>
      </c>
      <c r="I103">
        <f t="shared" ca="1" si="34"/>
        <v>8.2868904114451136E-2</v>
      </c>
      <c r="L103" t="str">
        <f t="shared" ca="1" si="22"/>
        <v>안 지정 캐릭터 PP 일반등급</v>
      </c>
      <c r="M103">
        <f t="shared" ca="1" si="23"/>
        <v>60349</v>
      </c>
      <c r="N103">
        <f t="shared" ca="1" si="29"/>
        <v>12</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1200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93</v>
      </c>
      <c r="U103">
        <v>42844</v>
      </c>
      <c r="V103">
        <v>11</v>
      </c>
      <c r="W103" t="s">
        <v>130</v>
      </c>
      <c r="Y103">
        <v>1100</v>
      </c>
      <c r="Z103" t="str">
        <f t="shared" ca="1" si="24"/>
        <v>upn</v>
      </c>
      <c r="AA103" t="s">
        <v>93</v>
      </c>
      <c r="AB103">
        <v>42844</v>
      </c>
      <c r="AC103">
        <v>11</v>
      </c>
      <c r="AD103" t="s">
        <v>130</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t="e">
        <f ca="1">IF(VLOOKUP($BM103,[1]EquipTable!$1:$1048576,MATCH("업데이트순번",[1]EquipTable!$1:$1,0),0)&lt;=$BK$1,1,0)
*IF(MID(BM103,7,1)="4",0.1,1)</f>
        <v>#VALUE!</v>
      </c>
      <c r="BK103" t="e">
        <f t="shared" ca="1" si="32"/>
        <v>#VALUE!</v>
      </c>
      <c r="BL103" t="e">
        <f t="shared" ca="1" si="33"/>
        <v>#VALUE!</v>
      </c>
      <c r="BM103" t="e">
        <f ca="1">OFFSET([1]EquipTable!$A$1,ROW()-1,0)</f>
        <v>#VALUE!</v>
      </c>
    </row>
    <row r="104" spans="1:65">
      <c r="A104">
        <v>15</v>
      </c>
      <c r="B104">
        <v>4</v>
      </c>
      <c r="C104">
        <f t="shared" si="21"/>
        <v>0</v>
      </c>
      <c r="D104">
        <f t="shared" ca="1" si="27"/>
        <v>0.6663762601825276</v>
      </c>
      <c r="E104">
        <f t="shared" ca="1" si="27"/>
        <v>0.32439275514576171</v>
      </c>
      <c r="F104">
        <f t="shared" ca="1" si="27"/>
        <v>0.89682558903841925</v>
      </c>
      <c r="G104">
        <f t="shared" ca="1" si="34"/>
        <v>0.14430435216366677</v>
      </c>
      <c r="H104">
        <f t="shared" ca="1" si="34"/>
        <v>0.38589167173886063</v>
      </c>
      <c r="I104">
        <f t="shared" ca="1" si="34"/>
        <v>0.57851529595480122</v>
      </c>
      <c r="L104" t="str">
        <f t="shared" ca="1" si="22"/>
        <v>안 지정 캐릭터 PP 일반등급</v>
      </c>
      <c r="M104">
        <f t="shared" ca="1" si="23"/>
        <v>32439</v>
      </c>
      <c r="N104">
        <f t="shared" ca="1" si="29"/>
        <v>10</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1000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93</v>
      </c>
      <c r="U104">
        <v>656</v>
      </c>
      <c r="V104">
        <v>9</v>
      </c>
      <c r="W104" t="s">
        <v>130</v>
      </c>
      <c r="Y104">
        <v>900</v>
      </c>
      <c r="Z104" t="str">
        <f t="shared" ca="1" si="24"/>
        <v>upn</v>
      </c>
      <c r="AA104" t="s">
        <v>93</v>
      </c>
      <c r="AB104">
        <v>656</v>
      </c>
      <c r="AC104">
        <v>9</v>
      </c>
      <c r="AD104" t="s">
        <v>130</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t="e">
        <f ca="1">IF(VLOOKUP($BM104,[1]EquipTable!$1:$1048576,MATCH("업데이트순번",[1]EquipTable!$1:$1,0),0)&lt;=$BK$1,1,0)
*IF(MID(BM104,7,1)="4",0.1,1)</f>
        <v>#VALUE!</v>
      </c>
      <c r="BK104" t="e">
        <f t="shared" ca="1" si="32"/>
        <v>#VALUE!</v>
      </c>
      <c r="BL104" t="e">
        <f t="shared" ca="1" si="33"/>
        <v>#VALUE!</v>
      </c>
      <c r="BM104" t="e">
        <f ca="1">OFFSET([1]EquipTable!$A$1,ROW()-1,0)</f>
        <v>#VALUE!</v>
      </c>
    </row>
    <row r="105" spans="1:65">
      <c r="A105">
        <v>15</v>
      </c>
      <c r="B105">
        <v>5</v>
      </c>
      <c r="C105">
        <f t="shared" si="21"/>
        <v>0</v>
      </c>
      <c r="D105">
        <f t="shared" ca="1" si="27"/>
        <v>0.87872624471019734</v>
      </c>
      <c r="E105">
        <f t="shared" ca="1" si="27"/>
        <v>0.50872621331970558</v>
      </c>
      <c r="F105">
        <f t="shared" ca="1" si="27"/>
        <v>0.29030638679638054</v>
      </c>
      <c r="G105">
        <f t="shared" ca="1" si="34"/>
        <v>0.93296753299040203</v>
      </c>
      <c r="H105">
        <f t="shared" ca="1" si="34"/>
        <v>0.97020829742580506</v>
      </c>
      <c r="I105">
        <f t="shared" ca="1" si="34"/>
        <v>0.62356641415218317</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t="e">
        <f ca="1">IF(VLOOKUP($BM105,[1]EquipTable!$1:$1048576,MATCH("업데이트순번",[1]EquipTable!$1:$1,0),0)&lt;=$BK$1,1,0)
*IF(MID(BM105,7,1)="4",0.1,1)</f>
        <v>#VALUE!</v>
      </c>
      <c r="BK105" t="e">
        <f t="shared" ca="1" si="32"/>
        <v>#VALUE!</v>
      </c>
      <c r="BL105" t="e">
        <f t="shared" ca="1" si="33"/>
        <v>#VALUE!</v>
      </c>
      <c r="BM105" t="e">
        <f ca="1">OFFSET([1]EquipTable!$A$1,ROW()-1,0)</f>
        <v>#VALUE!</v>
      </c>
    </row>
    <row r="106" spans="1:65">
      <c r="A106">
        <v>15</v>
      </c>
      <c r="B106">
        <v>6</v>
      </c>
      <c r="C106">
        <f t="shared" si="21"/>
        <v>0</v>
      </c>
      <c r="D106">
        <f t="shared" ca="1" si="27"/>
        <v>7.4557453922496242E-2</v>
      </c>
      <c r="E106">
        <f t="shared" ca="1" si="27"/>
        <v>0.30743017971533315</v>
      </c>
      <c r="F106">
        <f t="shared" ca="1" si="27"/>
        <v>0.13758999543611439</v>
      </c>
      <c r="G106">
        <f t="shared" ca="1" si="34"/>
        <v>0.67012505192175076</v>
      </c>
      <c r="H106">
        <f t="shared" ca="1" si="34"/>
        <v>0.57752274984903362</v>
      </c>
      <c r="I106">
        <f t="shared" ca="1" si="34"/>
        <v>0.57556839541894256</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t="e">
        <f ca="1">IF(VLOOKUP($BM106,[1]EquipTable!$1:$1048576,MATCH("업데이트순번",[1]EquipTable!$1:$1,0),0)&lt;=$BK$1,1,0)
*IF(MID(BM106,7,1)="4",0.1,1)</f>
        <v>#VALUE!</v>
      </c>
      <c r="BK106" t="e">
        <f t="shared" ca="1" si="32"/>
        <v>#VALUE!</v>
      </c>
      <c r="BL106" t="e">
        <f t="shared" ca="1" si="33"/>
        <v>#VALUE!</v>
      </c>
      <c r="BM106" t="e">
        <f ca="1">OFFSET([1]EquipTable!$A$1,ROW()-1,0)</f>
        <v>#VALUE!</v>
      </c>
    </row>
    <row r="107" spans="1:65">
      <c r="A107">
        <v>16</v>
      </c>
      <c r="B107">
        <v>0</v>
      </c>
      <c r="C107">
        <f t="shared" si="21"/>
        <v>0</v>
      </c>
      <c r="D107">
        <f t="shared" ca="1" si="27"/>
        <v>0.41929913161622889</v>
      </c>
      <c r="E107">
        <f t="shared" ca="1" si="27"/>
        <v>0.33642561435531293</v>
      </c>
      <c r="F107">
        <f t="shared" ca="1" si="27"/>
        <v>0.90705653514590434</v>
      </c>
      <c r="G107">
        <f t="shared" ca="1" si="34"/>
        <v>8.6083472786804505E-2</v>
      </c>
      <c r="H107">
        <f t="shared" ca="1" si="34"/>
        <v>0.33700714647496499</v>
      </c>
      <c r="I107">
        <f t="shared" ca="1" si="34"/>
        <v>0.6195608351063483</v>
      </c>
      <c r="L107" t="str">
        <f t="shared" ca="1" si="22"/>
        <v>지정 장비</v>
      </c>
      <c r="M107" t="e">
        <f t="shared" ca="1" si="23"/>
        <v>#VALUE!</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DI</v>
      </c>
      <c r="P107" t="e">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#VALUE!</v>
      </c>
      <c r="Q107" t="e">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#VALUE!</v>
      </c>
      <c r="R107" t="e">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#VALUE!</v>
      </c>
      <c r="S107" t="e">
        <f t="shared" ca="1" si="30"/>
        <v>#VALUE!</v>
      </c>
      <c r="T107" t="s">
        <v>83</v>
      </c>
      <c r="U107" t="s">
        <v>214</v>
      </c>
      <c r="V107">
        <v>1</v>
      </c>
      <c r="W107" t="s">
        <v>130</v>
      </c>
      <c r="Y107">
        <v>800</v>
      </c>
      <c r="Z107" t="str">
        <f t="shared" ca="1" si="24"/>
        <v>fe</v>
      </c>
      <c r="AA107" t="s">
        <v>83</v>
      </c>
      <c r="AB107" t="s">
        <v>214</v>
      </c>
      <c r="AC107">
        <v>1</v>
      </c>
      <c r="AD107" t="s">
        <v>130</v>
      </c>
      <c r="AF107">
        <v>800</v>
      </c>
      <c r="AG107" t="str">
        <f t="shared" si="25"/>
        <v/>
      </c>
      <c r="AH107" t="str">
        <f>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t="e">
        <f ca="1">IF(VLOOKUP($BM107,[1]EquipTable!$1:$1048576,MATCH("업데이트순번",[1]EquipTable!$1:$1,0),0)&lt;=$BK$1,1,0)
*IF(MID(BM107,7,1)="4",0.1,1)</f>
        <v>#VALUE!</v>
      </c>
      <c r="BK107" t="e">
        <f t="shared" ca="1" si="32"/>
        <v>#VALUE!</v>
      </c>
      <c r="BL107" t="e">
        <f t="shared" ca="1" si="33"/>
        <v>#VALUE!</v>
      </c>
      <c r="BM107" t="e">
        <f ca="1">OFFSET([1]EquipTable!$A$1,ROW()-1,0)</f>
        <v>#VALUE!</v>
      </c>
    </row>
    <row r="108" spans="1:65">
      <c r="A108">
        <v>16</v>
      </c>
      <c r="B108">
        <v>1</v>
      </c>
      <c r="C108">
        <f t="shared" si="21"/>
        <v>0</v>
      </c>
      <c r="D108">
        <f t="shared" ca="1" si="27"/>
        <v>0.81531383220054188</v>
      </c>
      <c r="E108">
        <f t="shared" ca="1" si="27"/>
        <v>0.13779015803105332</v>
      </c>
      <c r="F108">
        <f t="shared" ca="1" si="27"/>
        <v>0.62044742161995237</v>
      </c>
      <c r="G108">
        <f t="shared" ca="1" si="34"/>
        <v>0.28908732834163076</v>
      </c>
      <c r="H108">
        <f t="shared" ca="1" si="34"/>
        <v>0.40730066592819203</v>
      </c>
      <c r="I108">
        <f t="shared" ca="1" si="34"/>
        <v>5.3891999647229238E-2</v>
      </c>
      <c r="L108" t="str">
        <f t="shared" ca="1" si="22"/>
        <v>지정 장비</v>
      </c>
      <c r="M108" t="e">
        <f t="shared" ca="1" si="23"/>
        <v>#VALUE!</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DI</v>
      </c>
      <c r="P108" t="e">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#VALUE!</v>
      </c>
      <c r="Q108" t="e">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#VALUE!</v>
      </c>
      <c r="R108" t="e">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#VALUE!</v>
      </c>
      <c r="S108" t="e">
        <f t="shared" ca="1" si="30"/>
        <v>#VALUE!</v>
      </c>
      <c r="T108" t="s">
        <v>83</v>
      </c>
      <c r="U108" t="s">
        <v>195</v>
      </c>
      <c r="V108">
        <v>1</v>
      </c>
      <c r="W108" t="s">
        <v>130</v>
      </c>
      <c r="Y108">
        <v>1300</v>
      </c>
      <c r="Z108" t="str">
        <f t="shared" ca="1" si="24"/>
        <v>fe</v>
      </c>
      <c r="AA108" t="s">
        <v>83</v>
      </c>
      <c r="AB108" t="s">
        <v>195</v>
      </c>
      <c r="AC108">
        <v>1</v>
      </c>
      <c r="AD108" t="s">
        <v>130</v>
      </c>
      <c r="AF108">
        <v>1300</v>
      </c>
      <c r="AG108" t="str">
        <f t="shared" si="25"/>
        <v/>
      </c>
      <c r="AH108" t="str">
        <f>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t="e">
        <f ca="1">IF(VLOOKUP($BM108,[1]EquipTable!$1:$1048576,MATCH("업데이트순번",[1]EquipTable!$1:$1,0),0)&lt;=$BK$1,1,0)
*IF(MID(BM108,7,1)="4",0.1,1)</f>
        <v>#VALUE!</v>
      </c>
      <c r="BK108" t="e">
        <f t="shared" ca="1" si="32"/>
        <v>#VALUE!</v>
      </c>
      <c r="BL108" t="e">
        <f t="shared" ca="1" si="33"/>
        <v>#VALUE!</v>
      </c>
      <c r="BM108" t="e">
        <f ca="1">OFFSET([1]EquipTable!$A$1,ROW()-1,0)</f>
        <v>#VALUE!</v>
      </c>
    </row>
    <row r="109" spans="1:65">
      <c r="A109">
        <v>16</v>
      </c>
      <c r="B109">
        <v>2</v>
      </c>
      <c r="C109">
        <f t="shared" si="21"/>
        <v>0</v>
      </c>
      <c r="D109">
        <f t="shared" ca="1" si="27"/>
        <v>0.25604920811727383</v>
      </c>
      <c r="E109">
        <f t="shared" ca="1" si="27"/>
        <v>0.50925745145973333</v>
      </c>
      <c r="F109">
        <f t="shared" ca="1" si="27"/>
        <v>0.74374064294520559</v>
      </c>
      <c r="G109">
        <f t="shared" ca="1" si="34"/>
        <v>0.81833604915105884</v>
      </c>
      <c r="H109">
        <f t="shared" ca="1" si="34"/>
        <v>0.33674693778225528</v>
      </c>
      <c r="I109">
        <f t="shared" ca="1" si="34"/>
        <v>0.30534807624995164</v>
      </c>
      <c r="L109" t="str">
        <f t="shared" ca="1" si="22"/>
        <v>안 지정 캐릭터 PP 영웅등급</v>
      </c>
      <c r="M109">
        <f t="shared" ca="1" si="23"/>
        <v>50925</v>
      </c>
      <c r="N109">
        <f t="shared" ca="1" si="29"/>
        <v>12</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1200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92</v>
      </c>
      <c r="U109">
        <v>58676</v>
      </c>
      <c r="V109">
        <v>12</v>
      </c>
      <c r="W109" t="s">
        <v>130</v>
      </c>
      <c r="Y109">
        <v>1200</v>
      </c>
      <c r="Z109" t="str">
        <f t="shared" ca="1" si="24"/>
        <v>uph</v>
      </c>
      <c r="AA109" t="s">
        <v>92</v>
      </c>
      <c r="AB109">
        <v>58676</v>
      </c>
      <c r="AC109">
        <v>12</v>
      </c>
      <c r="AD109" t="s">
        <v>130</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t="e">
        <f ca="1">IF(VLOOKUP($BM109,[1]EquipTable!$1:$1048576,MATCH("업데이트순번",[1]EquipTable!$1:$1,0),0)&lt;=$BK$1,1,0)
*IF(MID(BM109,7,1)="4",0.1,1)</f>
        <v>#VALUE!</v>
      </c>
      <c r="BK109" t="e">
        <f t="shared" ca="1" si="32"/>
        <v>#VALUE!</v>
      </c>
      <c r="BL109" t="e">
        <f t="shared" ca="1" si="33"/>
        <v>#VALUE!</v>
      </c>
      <c r="BM109" t="e">
        <f ca="1">OFFSET([1]EquipTable!$A$1,ROW()-1,0)</f>
        <v>#VALUE!</v>
      </c>
    </row>
    <row r="110" spans="1:65">
      <c r="A110">
        <v>16</v>
      </c>
      <c r="B110">
        <v>3</v>
      </c>
      <c r="C110">
        <f t="shared" si="21"/>
        <v>0</v>
      </c>
      <c r="D110">
        <f t="shared" ca="1" si="27"/>
        <v>0.5323641529408869</v>
      </c>
      <c r="E110">
        <f t="shared" ca="1" si="27"/>
        <v>0.18154643162984618</v>
      </c>
      <c r="F110">
        <f t="shared" ca="1" si="27"/>
        <v>0.24211292663475847</v>
      </c>
      <c r="G110">
        <f t="shared" ca="1" si="34"/>
        <v>0.79295999755530011</v>
      </c>
      <c r="H110">
        <f t="shared" ca="1" si="34"/>
        <v>9.6773574322722045E-2</v>
      </c>
      <c r="I110">
        <f t="shared" ca="1" si="34"/>
        <v>0.40774040197261696</v>
      </c>
      <c r="L110" t="str">
        <f t="shared" ca="1" si="22"/>
        <v>안 지정 캐릭터 PP 일반등급</v>
      </c>
      <c r="M110">
        <f t="shared" ca="1" si="23"/>
        <v>18154</v>
      </c>
      <c r="N110">
        <f t="shared" ca="1" si="29"/>
        <v>10</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1000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93</v>
      </c>
      <c r="U110">
        <v>79562</v>
      </c>
      <c r="V110">
        <v>13</v>
      </c>
      <c r="W110" t="s">
        <v>130</v>
      </c>
      <c r="Y110">
        <v>1300</v>
      </c>
      <c r="Z110" t="str">
        <f t="shared" ca="1" si="24"/>
        <v>upn</v>
      </c>
      <c r="AA110" t="s">
        <v>93</v>
      </c>
      <c r="AB110">
        <v>79562</v>
      </c>
      <c r="AC110">
        <v>13</v>
      </c>
      <c r="AD110" t="s">
        <v>130</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t="e">
        <f ca="1">IF(VLOOKUP($BM110,[1]EquipTable!$1:$1048576,MATCH("업데이트순번",[1]EquipTable!$1:$1,0),0)&lt;=$BK$1,1,0)
*IF(MID(BM110,7,1)="4",0.1,1)</f>
        <v>#VALUE!</v>
      </c>
      <c r="BK110" t="e">
        <f t="shared" ca="1" si="32"/>
        <v>#VALUE!</v>
      </c>
      <c r="BL110" t="e">
        <f t="shared" ca="1" si="33"/>
        <v>#VALUE!</v>
      </c>
      <c r="BM110" t="e">
        <f ca="1">OFFSET([1]EquipTable!$A$1,ROW()-1,0)</f>
        <v>#VALUE!</v>
      </c>
    </row>
    <row r="111" spans="1:65">
      <c r="A111">
        <v>16</v>
      </c>
      <c r="B111">
        <v>4</v>
      </c>
      <c r="C111">
        <f t="shared" si="21"/>
        <v>0</v>
      </c>
      <c r="D111">
        <f t="shared" ca="1" si="27"/>
        <v>0.84317979822946698</v>
      </c>
      <c r="E111">
        <f t="shared" ca="1" si="27"/>
        <v>0.6596089664369239</v>
      </c>
      <c r="F111">
        <f t="shared" ca="1" si="27"/>
        <v>0.67813919908066145</v>
      </c>
      <c r="G111">
        <f t="shared" ca="1" si="34"/>
        <v>2.2919655935350614E-3</v>
      </c>
      <c r="H111">
        <f t="shared" ca="1" si="34"/>
        <v>0.7511106816026466</v>
      </c>
      <c r="I111">
        <f t="shared" ca="1" si="34"/>
        <v>0.49629659470283605</v>
      </c>
      <c r="L111" t="str">
        <f t="shared" ca="1" si="22"/>
        <v>안 지정 캐릭터 PP 일반등급</v>
      </c>
      <c r="M111">
        <f t="shared" ca="1" si="23"/>
        <v>65960</v>
      </c>
      <c r="N111">
        <f t="shared" ca="1" si="29"/>
        <v>12</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1200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93</v>
      </c>
      <c r="U111">
        <v>72195</v>
      </c>
      <c r="V111">
        <v>13</v>
      </c>
      <c r="W111" t="s">
        <v>130</v>
      </c>
      <c r="Y111">
        <v>1300</v>
      </c>
      <c r="Z111" t="str">
        <f t="shared" ca="1" si="24"/>
        <v>upn</v>
      </c>
      <c r="AA111" t="s">
        <v>93</v>
      </c>
      <c r="AB111">
        <v>72195</v>
      </c>
      <c r="AC111">
        <v>13</v>
      </c>
      <c r="AD111" t="s">
        <v>130</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t="e">
        <f ca="1">IF(VLOOKUP($BM111,[1]EquipTable!$1:$1048576,MATCH("업데이트순번",[1]EquipTable!$1:$1,0),0)&lt;=$BK$1,1,0)
*IF(MID(BM111,7,1)="4",0.1,1)</f>
        <v>#VALUE!</v>
      </c>
      <c r="BK111" t="e">
        <f t="shared" ca="1" si="32"/>
        <v>#VALUE!</v>
      </c>
      <c r="BL111" t="e">
        <f t="shared" ca="1" si="33"/>
        <v>#VALUE!</v>
      </c>
      <c r="BM111" t="e">
        <f ca="1">OFFSET([1]EquipTable!$A$1,ROW()-1,0)</f>
        <v>#VALUE!</v>
      </c>
    </row>
    <row r="112" spans="1:65">
      <c r="A112">
        <v>16</v>
      </c>
      <c r="B112">
        <v>5</v>
      </c>
      <c r="C112">
        <f t="shared" si="21"/>
        <v>0</v>
      </c>
      <c r="D112">
        <f t="shared" ca="1" si="27"/>
        <v>0.82603816191869728</v>
      </c>
      <c r="E112">
        <f t="shared" ca="1" si="27"/>
        <v>0.90251096513514428</v>
      </c>
      <c r="F112">
        <f t="shared" ca="1" si="27"/>
        <v>0.50088084485481199</v>
      </c>
      <c r="G112">
        <f t="shared" ca="1" si="34"/>
        <v>0.31499039731559075</v>
      </c>
      <c r="H112">
        <f t="shared" ca="1" si="34"/>
        <v>0.87344473029745962</v>
      </c>
      <c r="I112">
        <f t="shared" ca="1" si="34"/>
        <v>0.14513763313902295</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t="e">
        <f ca="1">IF(VLOOKUP($BM112,[1]EquipTable!$1:$1048576,MATCH("업데이트순번",[1]EquipTable!$1:$1,0),0)&lt;=$BK$1,1,0)
*IF(MID(BM112,7,1)="4",0.1,1)</f>
        <v>#VALUE!</v>
      </c>
      <c r="BK112" t="e">
        <f t="shared" ca="1" si="32"/>
        <v>#VALUE!</v>
      </c>
      <c r="BL112" t="e">
        <f t="shared" ca="1" si="33"/>
        <v>#VALUE!</v>
      </c>
      <c r="BM112" t="e">
        <f ca="1">OFFSET([1]EquipTable!$A$1,ROW()-1,0)</f>
        <v>#VALUE!</v>
      </c>
    </row>
    <row r="113" spans="1:65">
      <c r="A113">
        <v>16</v>
      </c>
      <c r="B113">
        <v>6</v>
      </c>
      <c r="C113">
        <f t="shared" si="21"/>
        <v>0</v>
      </c>
      <c r="D113">
        <f t="shared" ca="1" si="27"/>
        <v>0.30063750055662131</v>
      </c>
      <c r="E113">
        <f t="shared" ca="1" si="27"/>
        <v>0.72343201193262374</v>
      </c>
      <c r="F113">
        <f t="shared" ca="1" si="27"/>
        <v>0.49287959183955987</v>
      </c>
      <c r="G113">
        <f t="shared" ca="1" si="34"/>
        <v>0.2955841009630471</v>
      </c>
      <c r="H113">
        <f t="shared" ca="1" si="34"/>
        <v>0.93240714331892494</v>
      </c>
      <c r="I113">
        <f t="shared" ca="1" si="34"/>
        <v>0.51979175209898776</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t="e">
        <f ca="1">IF(VLOOKUP($BM113,[1]EquipTable!$1:$1048576,MATCH("업데이트순번",[1]EquipTable!$1:$1,0),0)&lt;=$BK$1,1,0)
*IF(MID(BM113,7,1)="4",0.1,1)</f>
        <v>#VALUE!</v>
      </c>
      <c r="BK113" t="e">
        <f t="shared" ca="1" si="32"/>
        <v>#VALUE!</v>
      </c>
      <c r="BL113" t="e">
        <f t="shared" ca="1" si="33"/>
        <v>#VALUE!</v>
      </c>
      <c r="BM113" t="e">
        <f ca="1">OFFSET([1]EquipTable!$A$1,ROW()-1,0)</f>
        <v>#VALUE!</v>
      </c>
    </row>
    <row r="114" spans="1:65">
      <c r="A114">
        <v>17</v>
      </c>
      <c r="B114">
        <v>0</v>
      </c>
      <c r="C114">
        <f t="shared" si="21"/>
        <v>0</v>
      </c>
      <c r="D114">
        <f t="shared" ca="1" si="27"/>
        <v>0.21844571116547273</v>
      </c>
      <c r="E114">
        <f t="shared" ca="1" si="27"/>
        <v>0.11165557931643255</v>
      </c>
      <c r="F114">
        <f t="shared" ca="1" si="27"/>
        <v>0.62252866286356168</v>
      </c>
      <c r="G114">
        <f t="shared" ca="1" si="34"/>
        <v>0.13479575114004372</v>
      </c>
      <c r="H114">
        <f t="shared" ca="1" si="34"/>
        <v>0.97920854371733779</v>
      </c>
      <c r="I114">
        <f t="shared" ca="1" si="34"/>
        <v>0.95294935674432413</v>
      </c>
      <c r="L114" t="str">
        <f t="shared" ca="1" si="22"/>
        <v>지정 장비</v>
      </c>
      <c r="M114" t="e">
        <f t="shared" ca="1" si="23"/>
        <v>#VALUE!</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e">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#VALUE!</v>
      </c>
      <c r="Q114" t="e">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#VALUE!</v>
      </c>
      <c r="R114" t="e">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#VALUE!</v>
      </c>
      <c r="S114" t="e">
        <f t="shared" ca="1" si="30"/>
        <v>#VALUE!</v>
      </c>
      <c r="T114" t="s">
        <v>83</v>
      </c>
      <c r="U114" t="s">
        <v>189</v>
      </c>
      <c r="V114">
        <v>1</v>
      </c>
      <c r="W114" t="s">
        <v>130</v>
      </c>
      <c r="Y114">
        <v>2600</v>
      </c>
      <c r="Z114" t="str">
        <f t="shared" ca="1" si="24"/>
        <v>fe</v>
      </c>
      <c r="AA114" t="s">
        <v>83</v>
      </c>
      <c r="AB114" t="s">
        <v>189</v>
      </c>
      <c r="AC114">
        <v>1</v>
      </c>
      <c r="AD114" t="s">
        <v>130</v>
      </c>
      <c r="AF114">
        <v>2600</v>
      </c>
      <c r="AG114" t="str">
        <f t="shared" si="25"/>
        <v/>
      </c>
      <c r="AH114" t="str">
        <f>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t="e">
        <f ca="1">IF(VLOOKUP($BM114,[1]EquipTable!$1:$1048576,MATCH("업데이트순번",[1]EquipTable!$1:$1,0),0)&lt;=$BK$1,1,0)
*IF(MID(BM114,7,1)="4",0.1,1)</f>
        <v>#VALUE!</v>
      </c>
      <c r="BK114" t="e">
        <f t="shared" ca="1" si="32"/>
        <v>#VALUE!</v>
      </c>
      <c r="BL114" t="e">
        <f t="shared" ca="1" si="33"/>
        <v>#VALUE!</v>
      </c>
      <c r="BM114" t="e">
        <f ca="1">OFFSET([1]EquipTable!$A$1,ROW()-1,0)</f>
        <v>#VALUE!</v>
      </c>
    </row>
    <row r="115" spans="1:65">
      <c r="A115">
        <v>17</v>
      </c>
      <c r="B115">
        <v>1</v>
      </c>
      <c r="C115">
        <f t="shared" si="21"/>
        <v>0</v>
      </c>
      <c r="D115">
        <f t="shared" ca="1" si="27"/>
        <v>0.53633892825262675</v>
      </c>
      <c r="E115">
        <f t="shared" ca="1" si="27"/>
        <v>0.99972327161422858</v>
      </c>
      <c r="F115">
        <f t="shared" ca="1" si="27"/>
        <v>0.86958617130154003</v>
      </c>
      <c r="G115">
        <f t="shared" ca="1" si="34"/>
        <v>5.0635061593589548E-2</v>
      </c>
      <c r="H115">
        <f t="shared" ca="1" si="34"/>
        <v>0.97545157783294711</v>
      </c>
      <c r="I115">
        <f t="shared" ca="1" si="34"/>
        <v>0.30381957118496605</v>
      </c>
      <c r="L115" t="str">
        <f t="shared" ca="1" si="22"/>
        <v>지정 장비</v>
      </c>
      <c r="M115" t="e">
        <f t="shared" ca="1" si="23"/>
        <v>#VALUE!</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DI</v>
      </c>
      <c r="P115" t="e">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#VALUE!</v>
      </c>
      <c r="Q115" t="e">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#VALUE!</v>
      </c>
      <c r="R115" t="e">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#VALUE!</v>
      </c>
      <c r="S115" t="e">
        <f t="shared" ca="1" si="30"/>
        <v>#VALUE!</v>
      </c>
      <c r="T115" t="s">
        <v>83</v>
      </c>
      <c r="U115" t="s">
        <v>196</v>
      </c>
      <c r="V115">
        <v>1</v>
      </c>
      <c r="W115" t="s">
        <v>130</v>
      </c>
      <c r="Y115">
        <v>800</v>
      </c>
      <c r="Z115" t="str">
        <f t="shared" ca="1" si="24"/>
        <v>fe</v>
      </c>
      <c r="AA115" t="s">
        <v>83</v>
      </c>
      <c r="AB115" t="s">
        <v>196</v>
      </c>
      <c r="AC115">
        <v>1</v>
      </c>
      <c r="AD115" t="s">
        <v>130</v>
      </c>
      <c r="AF115">
        <v>800</v>
      </c>
      <c r="AG115" t="str">
        <f t="shared" si="25"/>
        <v/>
      </c>
      <c r="AH115" t="str">
        <f>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t="e">
        <f ca="1">IF(VLOOKUP($BM115,[1]EquipTable!$1:$1048576,MATCH("업데이트순번",[1]EquipTable!$1:$1,0),0)&lt;=$BK$1,1,0)
*IF(MID(BM115,7,1)="4",0.1,1)</f>
        <v>#VALUE!</v>
      </c>
      <c r="BK115" t="e">
        <f t="shared" ca="1" si="32"/>
        <v>#VALUE!</v>
      </c>
      <c r="BL115" t="e">
        <f t="shared" ca="1" si="33"/>
        <v>#VALUE!</v>
      </c>
      <c r="BM115" t="e">
        <f ca="1">OFFSET([1]EquipTable!$A$1,ROW()-1,0)</f>
        <v>#VALUE!</v>
      </c>
    </row>
    <row r="116" spans="1:65">
      <c r="A116">
        <v>17</v>
      </c>
      <c r="B116">
        <v>2</v>
      </c>
      <c r="C116">
        <f t="shared" si="21"/>
        <v>0</v>
      </c>
      <c r="D116">
        <f t="shared" ca="1" si="27"/>
        <v>5.0619338702411865E-2</v>
      </c>
      <c r="E116">
        <f t="shared" ca="1" si="27"/>
        <v>9.3546095484232983E-2</v>
      </c>
      <c r="F116">
        <f t="shared" ca="1" si="27"/>
        <v>0.83759642748616803</v>
      </c>
      <c r="G116">
        <f t="shared" ca="1" si="34"/>
        <v>0.51209577113392668</v>
      </c>
      <c r="H116">
        <f t="shared" ca="1" si="34"/>
        <v>0.7431530086292798</v>
      </c>
      <c r="I116">
        <f t="shared" ca="1" si="34"/>
        <v>0.81271286208368809</v>
      </c>
      <c r="L116" t="str">
        <f t="shared" ca="1" si="22"/>
        <v>안 지정 캐릭터 PP 영웅등급</v>
      </c>
      <c r="M116">
        <f t="shared" ca="1" si="23"/>
        <v>9354</v>
      </c>
      <c r="N116">
        <f t="shared" ca="1" si="29"/>
        <v>9</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900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92</v>
      </c>
      <c r="U116">
        <v>93513</v>
      </c>
      <c r="V116">
        <v>14</v>
      </c>
      <c r="W116" t="s">
        <v>130</v>
      </c>
      <c r="Y116">
        <v>1400</v>
      </c>
      <c r="Z116" t="str">
        <f t="shared" ca="1" si="24"/>
        <v>uph</v>
      </c>
      <c r="AA116" t="s">
        <v>92</v>
      </c>
      <c r="AB116">
        <v>93513</v>
      </c>
      <c r="AC116">
        <v>14</v>
      </c>
      <c r="AD116" t="s">
        <v>130</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t="e">
        <f ca="1">IF(VLOOKUP($BM116,[1]EquipTable!$1:$1048576,MATCH("업데이트순번",[1]EquipTable!$1:$1,0),0)&lt;=$BK$1,1,0)
*IF(MID(BM116,7,1)="4",0.1,1)</f>
        <v>#VALUE!</v>
      </c>
      <c r="BK116" t="e">
        <f t="shared" ca="1" si="32"/>
        <v>#VALUE!</v>
      </c>
      <c r="BL116" t="e">
        <f t="shared" ca="1" si="33"/>
        <v>#VALUE!</v>
      </c>
      <c r="BM116" t="e">
        <f ca="1">OFFSET([1]EquipTable!$A$1,ROW()-1,0)</f>
        <v>#VALUE!</v>
      </c>
    </row>
    <row r="117" spans="1:65">
      <c r="A117">
        <v>17</v>
      </c>
      <c r="B117">
        <v>3</v>
      </c>
      <c r="C117">
        <f t="shared" si="21"/>
        <v>0</v>
      </c>
      <c r="D117">
        <f t="shared" ca="1" si="27"/>
        <v>0.10641759101936954</v>
      </c>
      <c r="E117">
        <f t="shared" ca="1" si="27"/>
        <v>0.96945764308186422</v>
      </c>
      <c r="F117">
        <f t="shared" ca="1" si="27"/>
        <v>1.8235699675522632E-2</v>
      </c>
      <c r="G117">
        <f t="shared" ca="1" si="34"/>
        <v>0.74512640945967434</v>
      </c>
      <c r="H117">
        <f t="shared" ca="1" si="34"/>
        <v>1.6324584338389236E-2</v>
      </c>
      <c r="I117">
        <f t="shared" ca="1" si="34"/>
        <v>0.26634941129726397</v>
      </c>
      <c r="L117" t="str">
        <f t="shared" ca="1" si="22"/>
        <v>안 지정 캐릭터 PP 영웅등급</v>
      </c>
      <c r="M117">
        <f t="shared" ca="1" si="23"/>
        <v>96945</v>
      </c>
      <c r="N117">
        <f t="shared" ca="1" si="29"/>
        <v>14</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1400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92</v>
      </c>
      <c r="U117">
        <v>36160</v>
      </c>
      <c r="V117">
        <v>11</v>
      </c>
      <c r="W117" t="s">
        <v>130</v>
      </c>
      <c r="Y117">
        <v>1100</v>
      </c>
      <c r="Z117" t="str">
        <f t="shared" ca="1" si="24"/>
        <v>uph</v>
      </c>
      <c r="AA117" t="s">
        <v>92</v>
      </c>
      <c r="AB117">
        <v>36160</v>
      </c>
      <c r="AC117">
        <v>11</v>
      </c>
      <c r="AD117" t="s">
        <v>130</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t="e">
        <f ca="1">IF(VLOOKUP($BM117,[1]EquipTable!$1:$1048576,MATCH("업데이트순번",[1]EquipTable!$1:$1,0),0)&lt;=$BK$1,1,0)
*IF(MID(BM117,7,1)="4",0.1,1)</f>
        <v>#VALUE!</v>
      </c>
      <c r="BK117" t="e">
        <f t="shared" ca="1" si="32"/>
        <v>#VALUE!</v>
      </c>
      <c r="BL117" t="e">
        <f t="shared" ca="1" si="33"/>
        <v>#VALUE!</v>
      </c>
      <c r="BM117" t="e">
        <f ca="1">OFFSET([1]EquipTable!$A$1,ROW()-1,0)</f>
        <v>#VALUE!</v>
      </c>
    </row>
    <row r="118" spans="1:65">
      <c r="A118">
        <v>17</v>
      </c>
      <c r="B118">
        <v>4</v>
      </c>
      <c r="C118">
        <f t="shared" si="21"/>
        <v>0</v>
      </c>
      <c r="D118">
        <f t="shared" ca="1" si="27"/>
        <v>4.0975315492868591E-2</v>
      </c>
      <c r="E118">
        <f t="shared" ca="1" si="27"/>
        <v>0.14884744834667041</v>
      </c>
      <c r="F118">
        <f t="shared" ca="1" si="27"/>
        <v>0.57717657617964757</v>
      </c>
      <c r="G118">
        <f t="shared" ca="1" si="34"/>
        <v>0.519782095085499</v>
      </c>
      <c r="H118">
        <f t="shared" ca="1" si="34"/>
        <v>3.7772512090268551E-2</v>
      </c>
      <c r="I118">
        <f t="shared" ca="1" si="34"/>
        <v>0.33083680975366292</v>
      </c>
      <c r="L118" t="str">
        <f t="shared" ca="1" si="22"/>
        <v>안 지정 캐릭터 PP 일반등급</v>
      </c>
      <c r="M118">
        <f t="shared" ca="1" si="23"/>
        <v>14884</v>
      </c>
      <c r="N118">
        <f t="shared" ca="1" si="29"/>
        <v>9</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900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93</v>
      </c>
      <c r="U118">
        <v>35865</v>
      </c>
      <c r="V118">
        <v>11</v>
      </c>
      <c r="W118" t="s">
        <v>130</v>
      </c>
      <c r="Y118">
        <v>1100</v>
      </c>
      <c r="Z118" t="str">
        <f t="shared" ca="1" si="24"/>
        <v>upn</v>
      </c>
      <c r="AA118" t="s">
        <v>93</v>
      </c>
      <c r="AB118">
        <v>35865</v>
      </c>
      <c r="AC118">
        <v>11</v>
      </c>
      <c r="AD118" t="s">
        <v>130</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t="e">
        <f ca="1">IF(VLOOKUP($BM118,[1]EquipTable!$1:$1048576,MATCH("업데이트순번",[1]EquipTable!$1:$1,0),0)&lt;=$BK$1,1,0)
*IF(MID(BM118,7,1)="4",0.1,1)</f>
        <v>#VALUE!</v>
      </c>
      <c r="BK118" t="e">
        <f t="shared" ca="1" si="32"/>
        <v>#VALUE!</v>
      </c>
      <c r="BL118" t="e">
        <f t="shared" ca="1" si="33"/>
        <v>#VALUE!</v>
      </c>
      <c r="BM118" t="e">
        <f ca="1">OFFSET([1]EquipTable!$A$1,ROW()-1,0)</f>
        <v>#VALUE!</v>
      </c>
    </row>
    <row r="119" spans="1:65">
      <c r="A119">
        <v>17</v>
      </c>
      <c r="B119">
        <v>5</v>
      </c>
      <c r="C119">
        <f t="shared" si="21"/>
        <v>0</v>
      </c>
      <c r="D119">
        <f t="shared" ca="1" si="27"/>
        <v>0.12827763624051924</v>
      </c>
      <c r="E119">
        <f t="shared" ca="1" si="27"/>
        <v>5.5011762003103648E-2</v>
      </c>
      <c r="F119">
        <f t="shared" ca="1" si="27"/>
        <v>0.22388523099090174</v>
      </c>
      <c r="G119">
        <f t="shared" ca="1" si="34"/>
        <v>0.80713763640195346</v>
      </c>
      <c r="H119">
        <f t="shared" ca="1" si="34"/>
        <v>0.47667956279813528</v>
      </c>
      <c r="I119">
        <f t="shared" ca="1" si="34"/>
        <v>0.50352051822381216</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t="e">
        <f ca="1">IF(VLOOKUP($BM119,[1]EquipTable!$1:$1048576,MATCH("업데이트순번",[1]EquipTable!$1:$1,0),0)&lt;=$BK$1,1,0)
*IF(MID(BM119,7,1)="4",0.1,1)</f>
        <v>#VALUE!</v>
      </c>
      <c r="BK119" t="e">
        <f t="shared" ca="1" si="32"/>
        <v>#VALUE!</v>
      </c>
      <c r="BL119" t="e">
        <f t="shared" ca="1" si="33"/>
        <v>#VALUE!</v>
      </c>
      <c r="BM119" t="e">
        <f ca="1">OFFSET([1]EquipTable!$A$1,ROW()-1,0)</f>
        <v>#VALUE!</v>
      </c>
    </row>
    <row r="120" spans="1:65">
      <c r="A120">
        <v>17</v>
      </c>
      <c r="B120">
        <v>6</v>
      </c>
      <c r="C120">
        <f t="shared" si="21"/>
        <v>0</v>
      </c>
      <c r="D120">
        <f t="shared" ca="1" si="27"/>
        <v>0.36225958009362991</v>
      </c>
      <c r="E120">
        <f t="shared" ca="1" si="27"/>
        <v>0.62605699334305576</v>
      </c>
      <c r="F120">
        <f t="shared" ca="1" si="27"/>
        <v>0.16269738987247562</v>
      </c>
      <c r="G120">
        <f t="shared" ca="1" si="34"/>
        <v>0.49243566899819624</v>
      </c>
      <c r="H120">
        <f t="shared" ca="1" si="34"/>
        <v>0.99789274635660263</v>
      </c>
      <c r="I120">
        <f t="shared" ca="1" si="34"/>
        <v>0.64263743531941842</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t="e">
        <f ca="1">IF(VLOOKUP($BM120,[1]EquipTable!$1:$1048576,MATCH("업데이트순번",[1]EquipTable!$1:$1,0),0)&lt;=$BK$1,1,0)
*IF(MID(BM120,7,1)="4",0.1,1)</f>
        <v>#VALUE!</v>
      </c>
      <c r="BK120" t="e">
        <f t="shared" ca="1" si="32"/>
        <v>#VALUE!</v>
      </c>
      <c r="BL120" t="e">
        <f t="shared" ca="1" si="33"/>
        <v>#VALUE!</v>
      </c>
      <c r="BM120" t="e">
        <f ca="1">OFFSET([1]EquipTable!$A$1,ROW()-1,0)</f>
        <v>#VALUE!</v>
      </c>
    </row>
    <row r="121" spans="1:65">
      <c r="A121">
        <v>18</v>
      </c>
      <c r="B121">
        <v>0</v>
      </c>
      <c r="C121">
        <f t="shared" si="21"/>
        <v>0</v>
      </c>
      <c r="D121">
        <f t="shared" ca="1" si="27"/>
        <v>0.23420934937682181</v>
      </c>
      <c r="E121">
        <f t="shared" ca="1" si="27"/>
        <v>0.23720431603929337</v>
      </c>
      <c r="F121">
        <f t="shared" ca="1" si="27"/>
        <v>0.60238613533200547</v>
      </c>
      <c r="G121">
        <f t="shared" ca="1" si="34"/>
        <v>0.67226848415724605</v>
      </c>
      <c r="H121">
        <f t="shared" ca="1" si="34"/>
        <v>0.8960848248785499</v>
      </c>
      <c r="I121">
        <f t="shared" ca="1" si="34"/>
        <v>0.76216384738129184</v>
      </c>
      <c r="L121" t="str">
        <f t="shared" ca="1" si="22"/>
        <v>지정 장비</v>
      </c>
      <c r="M121" t="e">
        <f t="shared" ca="1" si="23"/>
        <v>#VALUE!</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t="e">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#VALUE!</v>
      </c>
      <c r="R121" t="e">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#VALUE!</v>
      </c>
      <c r="S121" t="e">
        <f t="shared" ca="1" si="30"/>
        <v>#VALUE!</v>
      </c>
      <c r="T121" t="s">
        <v>83</v>
      </c>
      <c r="U121" t="s">
        <v>215</v>
      </c>
      <c r="V121">
        <v>1</v>
      </c>
      <c r="W121" t="s">
        <v>134</v>
      </c>
      <c r="Y121">
        <v>5</v>
      </c>
      <c r="Z121" t="str">
        <f t="shared" ca="1" si="24"/>
        <v>fe</v>
      </c>
      <c r="AA121" t="s">
        <v>83</v>
      </c>
      <c r="AB121" t="s">
        <v>215</v>
      </c>
      <c r="AC121">
        <v>1</v>
      </c>
      <c r="AD121" t="s">
        <v>134</v>
      </c>
      <c r="AF121">
        <v>5</v>
      </c>
      <c r="AG121" t="str">
        <f t="shared" si="25"/>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t="e">
        <f ca="1">IF(VLOOKUP($BM121,[1]EquipTable!$1:$1048576,MATCH("업데이트순번",[1]EquipTable!$1:$1,0),0)&lt;=$BK$1,1,0)
*IF(MID(BM121,7,1)="4",0.1,1)</f>
        <v>#VALUE!</v>
      </c>
      <c r="BK121" t="e">
        <f t="shared" ca="1" si="32"/>
        <v>#VALUE!</v>
      </c>
      <c r="BL121" t="e">
        <f t="shared" ca="1" si="33"/>
        <v>#VALUE!</v>
      </c>
      <c r="BM121" t="e">
        <f ca="1">OFFSET([1]EquipTable!$A$1,ROW()-1,0)</f>
        <v>#VALUE!</v>
      </c>
    </row>
    <row r="122" spans="1:65">
      <c r="A122">
        <v>18</v>
      </c>
      <c r="B122">
        <v>1</v>
      </c>
      <c r="C122">
        <f t="shared" si="21"/>
        <v>0</v>
      </c>
      <c r="D122">
        <f t="shared" ca="1" si="27"/>
        <v>5.5030373822848588E-2</v>
      </c>
      <c r="E122">
        <f t="shared" ca="1" si="27"/>
        <v>0.31402564068842065</v>
      </c>
      <c r="F122">
        <f t="shared" ca="1" si="27"/>
        <v>0.97182660844888435</v>
      </c>
      <c r="G122">
        <f t="shared" ca="1" si="34"/>
        <v>0.43224343887958772</v>
      </c>
      <c r="H122">
        <f t="shared" ca="1" si="34"/>
        <v>0.52321051278139019</v>
      </c>
      <c r="I122">
        <f t="shared" ca="1" si="34"/>
        <v>0.88745520734045702</v>
      </c>
      <c r="L122" t="str">
        <f t="shared" ca="1" si="22"/>
        <v>지정 장비</v>
      </c>
      <c r="M122" t="e">
        <f t="shared" ca="1" si="23"/>
        <v>#VALUE!</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DI</v>
      </c>
      <c r="P122" t="e">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#VALUE!</v>
      </c>
      <c r="Q122" t="e">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#VALUE!</v>
      </c>
      <c r="R122" t="e">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#VALUE!</v>
      </c>
      <c r="S122" t="e">
        <f t="shared" ca="1" si="30"/>
        <v>#VALUE!</v>
      </c>
      <c r="T122" t="s">
        <v>83</v>
      </c>
      <c r="U122" t="s">
        <v>104</v>
      </c>
      <c r="V122">
        <v>1</v>
      </c>
      <c r="W122" t="s">
        <v>134</v>
      </c>
      <c r="Y122">
        <v>10</v>
      </c>
      <c r="Z122" t="str">
        <f t="shared" ca="1" si="24"/>
        <v>fe</v>
      </c>
      <c r="AA122" t="s">
        <v>83</v>
      </c>
      <c r="AB122" t="s">
        <v>104</v>
      </c>
      <c r="AC122">
        <v>1</v>
      </c>
      <c r="AD122" t="s">
        <v>134</v>
      </c>
      <c r="AF122">
        <v>10</v>
      </c>
      <c r="AG122" t="str">
        <f t="shared" si="25"/>
        <v/>
      </c>
      <c r="AH122" t="str">
        <f>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t="e">
        <f ca="1">IF(VLOOKUP($BM122,[1]EquipTable!$1:$1048576,MATCH("업데이트순번",[1]EquipTable!$1:$1,0),0)&lt;=$BK$1,1,0)
*IF(MID(BM122,7,1)="4",0.1,1)</f>
        <v>#VALUE!</v>
      </c>
      <c r="BK122" t="e">
        <f t="shared" ca="1" si="32"/>
        <v>#VALUE!</v>
      </c>
      <c r="BL122" t="e">
        <f t="shared" ca="1" si="33"/>
        <v>#VALUE!</v>
      </c>
      <c r="BM122" t="e">
        <f ca="1">OFFSET([1]EquipTable!$A$1,ROW()-1,0)</f>
        <v>#VALUE!</v>
      </c>
    </row>
    <row r="123" spans="1:65">
      <c r="A123">
        <v>18</v>
      </c>
      <c r="B123">
        <v>2</v>
      </c>
      <c r="C123">
        <f t="shared" si="21"/>
        <v>0</v>
      </c>
      <c r="D123">
        <f t="shared" ca="1" si="27"/>
        <v>0.28776861611452054</v>
      </c>
      <c r="E123">
        <f t="shared" ca="1" si="27"/>
        <v>0.15459153887485744</v>
      </c>
      <c r="F123">
        <f t="shared" ca="1" si="27"/>
        <v>0.84183247497070512</v>
      </c>
      <c r="G123">
        <f t="shared" ca="1" si="34"/>
        <v>0.62643614769833811</v>
      </c>
      <c r="H123">
        <f t="shared" ca="1" si="34"/>
        <v>0.149114633900024</v>
      </c>
      <c r="I123">
        <f t="shared" ca="1" si="34"/>
        <v>0.10319129830638285</v>
      </c>
      <c r="L123" t="str">
        <f t="shared" ca="1" si="22"/>
        <v>안 지정 캐릭터 PP 영웅등급</v>
      </c>
      <c r="M123">
        <f t="shared" ca="1" si="23"/>
        <v>15459</v>
      </c>
      <c r="N123">
        <f t="shared" ca="1" si="29"/>
        <v>9</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900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92</v>
      </c>
      <c r="U123">
        <v>91629</v>
      </c>
      <c r="V123">
        <v>14</v>
      </c>
      <c r="W123" t="s">
        <v>130</v>
      </c>
      <c r="Y123">
        <v>1400</v>
      </c>
      <c r="Z123" t="str">
        <f t="shared" ca="1" si="24"/>
        <v>uph</v>
      </c>
      <c r="AA123" t="s">
        <v>92</v>
      </c>
      <c r="AB123">
        <v>91629</v>
      </c>
      <c r="AC123">
        <v>14</v>
      </c>
      <c r="AD123" t="s">
        <v>130</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t="e">
        <f ca="1">IF(VLOOKUP($BM123,[1]EquipTable!$1:$1048576,MATCH("업데이트순번",[1]EquipTable!$1:$1,0),0)&lt;=$BK$1,1,0)
*IF(MID(BM123,7,1)="4",0.1,1)</f>
        <v>#VALUE!</v>
      </c>
      <c r="BK123" t="e">
        <f t="shared" ca="1" si="32"/>
        <v>#VALUE!</v>
      </c>
      <c r="BL123" t="e">
        <f t="shared" ca="1" si="33"/>
        <v>#VALUE!</v>
      </c>
      <c r="BM123" t="e">
        <f ca="1">OFFSET([1]EquipTable!$A$1,ROW()-1,0)</f>
        <v>#VALUE!</v>
      </c>
    </row>
    <row r="124" spans="1:65">
      <c r="A124">
        <v>18</v>
      </c>
      <c r="B124">
        <v>3</v>
      </c>
      <c r="C124">
        <f t="shared" si="21"/>
        <v>0</v>
      </c>
      <c r="D124">
        <f t="shared" ca="1" si="27"/>
        <v>0.37500164994811191</v>
      </c>
      <c r="E124">
        <f t="shared" ca="1" si="27"/>
        <v>5.7897499312358547E-2</v>
      </c>
      <c r="F124">
        <f t="shared" ca="1" si="27"/>
        <v>0.19857570508733546</v>
      </c>
      <c r="G124">
        <f t="shared" ca="1" si="34"/>
        <v>0.71489269162862001</v>
      </c>
      <c r="H124">
        <f t="shared" ca="1" si="34"/>
        <v>0.17717470346984909</v>
      </c>
      <c r="I124">
        <f t="shared" ca="1" si="34"/>
        <v>0.83317894099110923</v>
      </c>
      <c r="L124" t="str">
        <f t="shared" ca="1" si="22"/>
        <v>안 지정 캐릭터 PP 일반등급</v>
      </c>
      <c r="M124">
        <f t="shared" ca="1" si="23"/>
        <v>5789</v>
      </c>
      <c r="N124">
        <f t="shared" ca="1" si="29"/>
        <v>9</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900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93</v>
      </c>
      <c r="U124">
        <v>66710</v>
      </c>
      <c r="V124">
        <v>13</v>
      </c>
      <c r="W124" t="s">
        <v>130</v>
      </c>
      <c r="Y124">
        <v>1300</v>
      </c>
      <c r="Z124" t="str">
        <f t="shared" ca="1" si="24"/>
        <v>upn</v>
      </c>
      <c r="AA124" t="s">
        <v>93</v>
      </c>
      <c r="AB124">
        <v>66710</v>
      </c>
      <c r="AC124">
        <v>13</v>
      </c>
      <c r="AD124" t="s">
        <v>130</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t="e">
        <f ca="1">IF(VLOOKUP($BM124,[1]EquipTable!$1:$1048576,MATCH("업데이트순번",[1]EquipTable!$1:$1,0),0)&lt;=$BK$1,1,0)
*IF(MID(BM124,7,1)="4",0.1,1)</f>
        <v>#VALUE!</v>
      </c>
      <c r="BK124" t="e">
        <f t="shared" ca="1" si="32"/>
        <v>#VALUE!</v>
      </c>
      <c r="BL124" t="e">
        <f t="shared" ca="1" si="33"/>
        <v>#VALUE!</v>
      </c>
      <c r="BM124" t="e">
        <f ca="1">OFFSET([1]EquipTable!$A$1,ROW()-1,0)</f>
        <v>#VALUE!</v>
      </c>
    </row>
    <row r="125" spans="1:65">
      <c r="A125">
        <v>18</v>
      </c>
      <c r="B125">
        <v>4</v>
      </c>
      <c r="C125">
        <f t="shared" si="21"/>
        <v>0</v>
      </c>
      <c r="D125">
        <f t="shared" ca="1" si="27"/>
        <v>0.67554630628040913</v>
      </c>
      <c r="E125">
        <f t="shared" ca="1" si="27"/>
        <v>0.41097858792648156</v>
      </c>
      <c r="F125">
        <f t="shared" ca="1" si="27"/>
        <v>0.34243996169572133</v>
      </c>
      <c r="G125">
        <f t="shared" ca="1" si="34"/>
        <v>0.35517718844780388</v>
      </c>
      <c r="H125">
        <f t="shared" ca="1" si="34"/>
        <v>0.55051569746346085</v>
      </c>
      <c r="I125">
        <f t="shared" ca="1" si="34"/>
        <v>0.2170879549755228</v>
      </c>
      <c r="L125" t="str">
        <f t="shared" ca="1" si="22"/>
        <v>안 지정 캐릭터 PP 일반등급</v>
      </c>
      <c r="M125">
        <f t="shared" ca="1" si="23"/>
        <v>41097</v>
      </c>
      <c r="N125">
        <f t="shared" ca="1" si="29"/>
        <v>11</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1100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93</v>
      </c>
      <c r="U125">
        <v>17706</v>
      </c>
      <c r="V125">
        <v>10</v>
      </c>
      <c r="W125" t="s">
        <v>130</v>
      </c>
      <c r="Y125">
        <v>1000</v>
      </c>
      <c r="Z125" t="str">
        <f t="shared" ca="1" si="24"/>
        <v>upn</v>
      </c>
      <c r="AA125" t="s">
        <v>93</v>
      </c>
      <c r="AB125">
        <v>17706</v>
      </c>
      <c r="AC125">
        <v>10</v>
      </c>
      <c r="AD125" t="s">
        <v>130</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t="e">
        <f ca="1">IF(VLOOKUP($BM125,[1]EquipTable!$1:$1048576,MATCH("업데이트순번",[1]EquipTable!$1:$1,0),0)&lt;=$BK$1,1,0)
*IF(MID(BM125,7,1)="4",0.1,1)</f>
        <v>#VALUE!</v>
      </c>
      <c r="BK125" t="e">
        <f t="shared" ca="1" si="32"/>
        <v>#VALUE!</v>
      </c>
      <c r="BL125" t="e">
        <f t="shared" ca="1" si="33"/>
        <v>#VALUE!</v>
      </c>
      <c r="BM125" t="e">
        <f ca="1">OFFSET([1]EquipTable!$A$1,ROW()-1,0)</f>
        <v>#VALUE!</v>
      </c>
    </row>
    <row r="126" spans="1:65">
      <c r="A126">
        <v>18</v>
      </c>
      <c r="B126">
        <v>5</v>
      </c>
      <c r="C126">
        <f t="shared" si="21"/>
        <v>0</v>
      </c>
      <c r="D126">
        <f t="shared" ca="1" si="27"/>
        <v>0.50160626633133054</v>
      </c>
      <c r="E126">
        <f t="shared" ca="1" si="27"/>
        <v>0.43012113817417397</v>
      </c>
      <c r="F126">
        <f t="shared" ca="1" si="27"/>
        <v>0.63753277070150427</v>
      </c>
      <c r="G126">
        <f t="shared" ca="1" si="34"/>
        <v>0.13933580739513396</v>
      </c>
      <c r="H126">
        <f t="shared" ca="1" si="34"/>
        <v>0.94452293525649711</v>
      </c>
      <c r="I126">
        <f t="shared" ca="1" si="34"/>
        <v>0.53927017450084835</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t="e">
        <f ca="1">IF(VLOOKUP($BM126,[1]EquipTable!$1:$1048576,MATCH("업데이트순번",[1]EquipTable!$1:$1,0),0)&lt;=$BK$1,1,0)
*IF(MID(BM126,7,1)="4",0.1,1)</f>
        <v>#VALUE!</v>
      </c>
      <c r="BK126" t="e">
        <f t="shared" ca="1" si="32"/>
        <v>#VALUE!</v>
      </c>
      <c r="BL126" t="e">
        <f t="shared" ca="1" si="33"/>
        <v>#VALUE!</v>
      </c>
      <c r="BM126" t="e">
        <f ca="1">OFFSET([1]EquipTable!$A$1,ROW()-1,0)</f>
        <v>#VALUE!</v>
      </c>
    </row>
    <row r="127" spans="1:65">
      <c r="A127">
        <v>18</v>
      </c>
      <c r="B127">
        <v>6</v>
      </c>
      <c r="C127">
        <f t="shared" si="21"/>
        <v>0</v>
      </c>
      <c r="D127">
        <f t="shared" ca="1" si="27"/>
        <v>0.57603072053940763</v>
      </c>
      <c r="E127">
        <f t="shared" ca="1" si="27"/>
        <v>0.38538158966007519</v>
      </c>
      <c r="F127">
        <f t="shared" ca="1" si="27"/>
        <v>0.69769165619471951</v>
      </c>
      <c r="G127">
        <f t="shared" ca="1" si="34"/>
        <v>0.21188642202736574</v>
      </c>
      <c r="H127">
        <f t="shared" ca="1" si="34"/>
        <v>0.15345114515333413</v>
      </c>
      <c r="I127">
        <f t="shared" ca="1" si="34"/>
        <v>0.60925745627318151</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t="e">
        <f ca="1">IF(VLOOKUP($BM127,[1]EquipTable!$1:$1048576,MATCH("업데이트순번",[1]EquipTable!$1:$1,0),0)&lt;=$BK$1,1,0)
*IF(MID(BM127,7,1)="4",0.1,1)</f>
        <v>#VALUE!</v>
      </c>
      <c r="BK127" t="e">
        <f t="shared" ca="1" si="32"/>
        <v>#VALUE!</v>
      </c>
      <c r="BL127" t="e">
        <f t="shared" ca="1" si="33"/>
        <v>#VALUE!</v>
      </c>
      <c r="BM127" t="e">
        <f ca="1">OFFSET([1]EquipTable!$A$1,ROW()-1,0)</f>
        <v>#VALUE!</v>
      </c>
    </row>
    <row r="128" spans="1:65">
      <c r="A128">
        <v>19</v>
      </c>
      <c r="B128">
        <v>0</v>
      </c>
      <c r="C128">
        <f t="shared" si="21"/>
        <v>0</v>
      </c>
      <c r="D128">
        <f t="shared" ca="1" si="27"/>
        <v>0.91824204112942764</v>
      </c>
      <c r="E128">
        <f t="shared" ca="1" si="27"/>
        <v>0.19636440330287486</v>
      </c>
      <c r="F128">
        <f t="shared" ca="1" si="27"/>
        <v>0.26410862140116864</v>
      </c>
      <c r="G128">
        <f t="shared" ca="1" si="34"/>
        <v>2.9828458638354594E-2</v>
      </c>
      <c r="H128">
        <f t="shared" ca="1" si="34"/>
        <v>0.60134932194238466</v>
      </c>
      <c r="I128">
        <f t="shared" ca="1" si="34"/>
        <v>0.73556385305463334</v>
      </c>
      <c r="L128" t="str">
        <f t="shared" ca="1" si="22"/>
        <v>캐릭터 상자 일반등급</v>
      </c>
      <c r="M128" t="str">
        <f t="shared" ca="1" si="23"/>
        <v>삭제</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29</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83</v>
      </c>
      <c r="U128" t="s">
        <v>199</v>
      </c>
      <c r="V128">
        <v>1</v>
      </c>
      <c r="W128" t="s">
        <v>134</v>
      </c>
      <c r="Y128">
        <v>11</v>
      </c>
      <c r="Z128" t="str">
        <f t="shared" ca="1" si="24"/>
        <v>fe</v>
      </c>
      <c r="AA128" t="s">
        <v>83</v>
      </c>
      <c r="AB128" t="s">
        <v>199</v>
      </c>
      <c r="AC128">
        <v>1</v>
      </c>
      <c r="AD128" t="s">
        <v>134</v>
      </c>
      <c r="AF128">
        <v>11</v>
      </c>
      <c r="AG128" t="str">
        <f t="shared" si="25"/>
        <v/>
      </c>
      <c r="AH128" t="str">
        <f>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t="e">
        <f ca="1">IF(VLOOKUP($BM128,[1]EquipTable!$1:$1048576,MATCH("업데이트순번",[1]EquipTable!$1:$1,0),0)&lt;=$BK$1,1,0)
*IF(MID(BM128,7,1)="4",0.1,1)</f>
        <v>#VALUE!</v>
      </c>
      <c r="BK128" t="e">
        <f t="shared" ca="1" si="32"/>
        <v>#VALUE!</v>
      </c>
      <c r="BL128" t="e">
        <f t="shared" ca="1" si="33"/>
        <v>#VALUE!</v>
      </c>
      <c r="BM128" t="e">
        <f ca="1">OFFSET([1]EquipTable!$A$1,ROW()-1,0)</f>
        <v>#VALUE!</v>
      </c>
    </row>
    <row r="129" spans="1:37">
      <c r="A129">
        <v>19</v>
      </c>
      <c r="B129">
        <v>1</v>
      </c>
      <c r="C129">
        <f t="shared" si="21"/>
        <v>0</v>
      </c>
      <c r="D129">
        <f t="shared" ca="1" si="27"/>
        <v>0.81657638495576257</v>
      </c>
      <c r="E129">
        <f t="shared" ca="1" si="27"/>
        <v>0.44350549020844665</v>
      </c>
      <c r="F129">
        <f t="shared" ca="1" si="27"/>
        <v>0.76567232483792091</v>
      </c>
      <c r="G129">
        <f t="shared" ca="1" si="34"/>
        <v>0.18801519953908963</v>
      </c>
      <c r="H129">
        <f t="shared" ca="1" si="34"/>
        <v>0.45676752174500201</v>
      </c>
      <c r="I129">
        <f t="shared" ca="1" si="34"/>
        <v>0.56210825974550238</v>
      </c>
      <c r="L129" t="str">
        <f t="shared" ca="1" si="22"/>
        <v>지정 장비</v>
      </c>
      <c r="M129" t="e">
        <f t="shared" ca="1" si="23"/>
        <v>#VALUE!</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DI</v>
      </c>
      <c r="P129" t="e">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#VALUE!</v>
      </c>
      <c r="Q129" t="e">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#VALUE!</v>
      </c>
      <c r="R129" t="e">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#VALUE!</v>
      </c>
      <c r="S129" t="e">
        <f t="shared" ca="1" si="30"/>
        <v>#VALUE!</v>
      </c>
      <c r="T129" t="s">
        <v>83</v>
      </c>
      <c r="U129" t="s">
        <v>116</v>
      </c>
      <c r="V129">
        <v>1</v>
      </c>
      <c r="W129" t="s">
        <v>130</v>
      </c>
      <c r="Y129">
        <v>1100</v>
      </c>
      <c r="Z129" t="str">
        <f t="shared" ca="1" si="24"/>
        <v>fe</v>
      </c>
      <c r="AA129" t="s">
        <v>83</v>
      </c>
      <c r="AB129" t="s">
        <v>116</v>
      </c>
      <c r="AC129">
        <v>1</v>
      </c>
      <c r="AD129" t="s">
        <v>130</v>
      </c>
      <c r="AF129">
        <v>1100</v>
      </c>
      <c r="AG129" t="str">
        <f t="shared" si="25"/>
        <v/>
      </c>
      <c r="AH129" t="str">
        <f>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0.26497106127981207</v>
      </c>
      <c r="E130">
        <f t="shared" ca="1" si="27"/>
        <v>0.74346731146388112</v>
      </c>
      <c r="F130">
        <f t="shared" ref="F130:I193" ca="1" si="36">RAND()</f>
        <v>0.80710207989930716</v>
      </c>
      <c r="G130">
        <f t="shared" ca="1" si="34"/>
        <v>0.74035865294438552</v>
      </c>
      <c r="H130">
        <f t="shared" ca="1" si="34"/>
        <v>6.7487381281455372E-2</v>
      </c>
      <c r="I130">
        <f t="shared" ca="1" si="34"/>
        <v>6.2861199704664195E-2</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74346</v>
      </c>
      <c r="N130">
        <f t="shared" ca="1" si="29"/>
        <v>13</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1300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92</v>
      </c>
      <c r="U130">
        <v>62323</v>
      </c>
      <c r="V130">
        <v>12</v>
      </c>
      <c r="W130" t="s">
        <v>130</v>
      </c>
      <c r="Y130">
        <v>1200</v>
      </c>
      <c r="Z130" t="str">
        <f t="shared" ref="Z130:Z193" ca="1" si="39">IF(ISBLANK(AA130),"",
VLOOKUP(AA130,OFFSET(INDIRECT("$A:$B"),0,MATCH(AA$1&amp;"_Verify",INDIRECT("$1:$1"),0)-1),2,0)
)</f>
        <v>uph</v>
      </c>
      <c r="AA130" t="s">
        <v>92</v>
      </c>
      <c r="AB130">
        <v>62323</v>
      </c>
      <c r="AC130">
        <v>12</v>
      </c>
      <c r="AD130" t="s">
        <v>130</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0.3415309881416192</v>
      </c>
      <c r="E131">
        <f t="shared" ca="1" si="42"/>
        <v>0.67512319194554726</v>
      </c>
      <c r="F131">
        <f t="shared" ca="1" si="36"/>
        <v>0.39540558336709941</v>
      </c>
      <c r="G131">
        <f t="shared" ca="1" si="34"/>
        <v>0.75413157645183548</v>
      </c>
      <c r="H131">
        <f t="shared" ca="1" si="34"/>
        <v>0.4406042752725271</v>
      </c>
      <c r="I131">
        <f t="shared" ca="1" si="34"/>
        <v>0.36159126324611135</v>
      </c>
      <c r="L131" t="str">
        <f t="shared" ca="1" si="37"/>
        <v>안 지정 캐릭터 PP 일반등급</v>
      </c>
      <c r="M131">
        <f t="shared" ca="1" si="38"/>
        <v>67512</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13</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1300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92</v>
      </c>
      <c r="U131">
        <v>24231</v>
      </c>
      <c r="V131">
        <v>10</v>
      </c>
      <c r="W131" t="s">
        <v>130</v>
      </c>
      <c r="Y131">
        <v>1000</v>
      </c>
      <c r="Z131" t="str">
        <f t="shared" ca="1" si="39"/>
        <v>uph</v>
      </c>
      <c r="AA131" t="s">
        <v>92</v>
      </c>
      <c r="AB131">
        <v>24231</v>
      </c>
      <c r="AC131">
        <v>10</v>
      </c>
      <c r="AD131" t="s">
        <v>130</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0.16069138063892785</v>
      </c>
      <c r="E132">
        <f t="shared" ca="1" si="42"/>
        <v>0.8281422013021017</v>
      </c>
      <c r="F132">
        <f t="shared" ca="1" si="36"/>
        <v>1.7508358714584005E-2</v>
      </c>
      <c r="G132">
        <f t="shared" ca="1" si="34"/>
        <v>0.15971082211638088</v>
      </c>
      <c r="H132">
        <f t="shared" ca="1" si="34"/>
        <v>0.78254927147137199</v>
      </c>
      <c r="I132">
        <f t="shared" ca="1" si="34"/>
        <v>0.59860616803589417</v>
      </c>
      <c r="L132" t="str">
        <f t="shared" ca="1" si="37"/>
        <v>안 지정 캐릭터 PP 일반등급</v>
      </c>
      <c r="M132">
        <f t="shared" ca="1" si="38"/>
        <v>82814</v>
      </c>
      <c r="N132">
        <f t="shared" ca="1" si="43"/>
        <v>13</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1300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93</v>
      </c>
      <c r="U132">
        <v>40820</v>
      </c>
      <c r="V132">
        <v>11</v>
      </c>
      <c r="W132" t="s">
        <v>130</v>
      </c>
      <c r="Y132">
        <v>1100</v>
      </c>
      <c r="Z132" t="str">
        <f t="shared" ca="1" si="39"/>
        <v>upn</v>
      </c>
      <c r="AA132" t="s">
        <v>93</v>
      </c>
      <c r="AB132">
        <v>40820</v>
      </c>
      <c r="AC132">
        <v>11</v>
      </c>
      <c r="AD132" t="s">
        <v>130</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0.86909393307416438</v>
      </c>
      <c r="E133">
        <f t="shared" ca="1" si="42"/>
        <v>0.16242503736224345</v>
      </c>
      <c r="F133">
        <f t="shared" ca="1" si="36"/>
        <v>0.82477853307391802</v>
      </c>
      <c r="G133">
        <f t="shared" ca="1" si="34"/>
        <v>0.71126100347998966</v>
      </c>
      <c r="H133">
        <f t="shared" ca="1" si="34"/>
        <v>0.65129372260314655</v>
      </c>
      <c r="I133">
        <f t="shared" ca="1" si="34"/>
        <v>0.58483513848019042</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0.4280682478066975</v>
      </c>
      <c r="E134">
        <f t="shared" ca="1" si="42"/>
        <v>0.45550185509266783</v>
      </c>
      <c r="F134">
        <f t="shared" ca="1" si="36"/>
        <v>0.1651673325671037</v>
      </c>
      <c r="G134">
        <f t="shared" ca="1" si="34"/>
        <v>0.58916234613719021</v>
      </c>
      <c r="H134">
        <f t="shared" ca="1" si="34"/>
        <v>7.2558932117683272E-2</v>
      </c>
      <c r="I134">
        <f t="shared" ca="1" si="34"/>
        <v>0.33002291906384151</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0.21049381820578683</v>
      </c>
      <c r="E135">
        <f t="shared" ca="1" si="42"/>
        <v>0.28648350212823692</v>
      </c>
      <c r="F135">
        <f t="shared" ca="1" si="36"/>
        <v>9.9234094937812989E-2</v>
      </c>
      <c r="G135">
        <f t="shared" ca="1" si="34"/>
        <v>0.45241095321714042</v>
      </c>
      <c r="H135">
        <f t="shared" ca="1" si="34"/>
        <v>7.712080428055379E-3</v>
      </c>
      <c r="I135">
        <f t="shared" ca="1" si="34"/>
        <v>0.65272111289353019</v>
      </c>
      <c r="L135" t="str">
        <f t="shared" ca="1" si="37"/>
        <v>지정 장비</v>
      </c>
      <c r="M135" t="e">
        <f t="shared" ca="1" si="38"/>
        <v>#VALUE!</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e">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#VALUE!</v>
      </c>
      <c r="Q135" t="e">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#VALUE!</v>
      </c>
      <c r="R135" t="e">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#VALUE!</v>
      </c>
      <c r="S135" t="e">
        <f t="shared" ca="1" si="44"/>
        <v>#VALUE!</v>
      </c>
      <c r="T135" t="s">
        <v>83</v>
      </c>
      <c r="U135" t="s">
        <v>192</v>
      </c>
      <c r="V135">
        <v>1</v>
      </c>
      <c r="W135" t="s">
        <v>134</v>
      </c>
      <c r="Y135">
        <v>10</v>
      </c>
      <c r="Z135" t="str">
        <f t="shared" ca="1" si="39"/>
        <v>fe</v>
      </c>
      <c r="AA135" t="s">
        <v>83</v>
      </c>
      <c r="AB135" t="s">
        <v>192</v>
      </c>
      <c r="AC135">
        <v>1</v>
      </c>
      <c r="AD135" t="s">
        <v>134</v>
      </c>
      <c r="AF135">
        <v>10</v>
      </c>
      <c r="AG135" t="str">
        <f t="shared" si="40"/>
        <v/>
      </c>
      <c r="AH135" t="str">
        <f>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0.39868588737463329</v>
      </c>
      <c r="E136">
        <f t="shared" ca="1" si="42"/>
        <v>0.37312523658245844</v>
      </c>
      <c r="F136">
        <f t="shared" ca="1" si="36"/>
        <v>0.73300123050125665</v>
      </c>
      <c r="G136">
        <f t="shared" ca="1" si="34"/>
        <v>0.65347484214789464</v>
      </c>
      <c r="H136">
        <f t="shared" ca="1" si="34"/>
        <v>0.2596200333393105</v>
      </c>
      <c r="I136">
        <f t="shared" ca="1" si="34"/>
        <v>5.1471475206052109E-2</v>
      </c>
      <c r="L136" t="str">
        <f t="shared" ca="1" si="37"/>
        <v>지정 장비</v>
      </c>
      <c r="M136" t="e">
        <f t="shared" ca="1" si="38"/>
        <v>#VALUE!</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GO</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t="e">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#VALUE!</v>
      </c>
      <c r="R136" t="e">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#VALUE!</v>
      </c>
      <c r="S136" t="e">
        <f t="shared" ca="1" si="44"/>
        <v>#VALUE!</v>
      </c>
      <c r="T136" t="s">
        <v>83</v>
      </c>
      <c r="U136" t="s">
        <v>118</v>
      </c>
      <c r="V136">
        <v>1</v>
      </c>
      <c r="W136" t="s">
        <v>130</v>
      </c>
      <c r="Y136">
        <v>1000</v>
      </c>
      <c r="Z136" t="str">
        <f t="shared" ca="1" si="39"/>
        <v>fe</v>
      </c>
      <c r="AA136" t="s">
        <v>83</v>
      </c>
      <c r="AB136" t="s">
        <v>118</v>
      </c>
      <c r="AC136">
        <v>1</v>
      </c>
      <c r="AD136" t="s">
        <v>130</v>
      </c>
      <c r="AF136">
        <v>1000</v>
      </c>
      <c r="AG136" t="str">
        <f t="shared" si="40"/>
        <v/>
      </c>
      <c r="AH136" t="str">
        <f>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0.7064227201839518</v>
      </c>
      <c r="E137">
        <f t="shared" ca="1" si="42"/>
        <v>0.52905963419295232</v>
      </c>
      <c r="F137">
        <f t="shared" ca="1" si="36"/>
        <v>0.83106718217553432</v>
      </c>
      <c r="G137">
        <f t="shared" ca="1" si="34"/>
        <v>0.25132680954638975</v>
      </c>
      <c r="H137">
        <f t="shared" ca="1" si="34"/>
        <v>0.15127763495362889</v>
      </c>
      <c r="I137">
        <f t="shared" ca="1" si="34"/>
        <v>0.77342837424304001</v>
      </c>
      <c r="L137" t="str">
        <f t="shared" ca="1" si="37"/>
        <v>안 지정 캐릭터 PP 영웅등급</v>
      </c>
      <c r="M137">
        <f t="shared" ca="1" si="38"/>
        <v>52905</v>
      </c>
      <c r="N137">
        <f t="shared" ca="1" si="43"/>
        <v>12</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1200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92</v>
      </c>
      <c r="U137">
        <v>26550</v>
      </c>
      <c r="V137">
        <v>10</v>
      </c>
      <c r="W137" t="s">
        <v>130</v>
      </c>
      <c r="Y137">
        <v>1000</v>
      </c>
      <c r="Z137" t="str">
        <f t="shared" ca="1" si="39"/>
        <v>uph</v>
      </c>
      <c r="AA137" t="s">
        <v>92</v>
      </c>
      <c r="AB137">
        <v>26550</v>
      </c>
      <c r="AC137">
        <v>10</v>
      </c>
      <c r="AD137" t="s">
        <v>130</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0.69479307739508045</v>
      </c>
      <c r="E138">
        <f t="shared" ca="1" si="42"/>
        <v>0.27567488851600164</v>
      </c>
      <c r="F138">
        <f t="shared" ca="1" si="36"/>
        <v>0.6352072962052332</v>
      </c>
      <c r="G138">
        <f t="shared" ca="1" si="34"/>
        <v>0.11944017323055323</v>
      </c>
      <c r="H138">
        <f t="shared" ca="1" si="34"/>
        <v>0.28936141942197391</v>
      </c>
      <c r="I138">
        <f t="shared" ca="1" si="34"/>
        <v>6.5654315590751966E-2</v>
      </c>
      <c r="L138" t="str">
        <f t="shared" ca="1" si="37"/>
        <v>안 지정 캐릭터 PP 일반등급</v>
      </c>
      <c r="M138">
        <f t="shared" ca="1" si="38"/>
        <v>27567</v>
      </c>
      <c r="N138">
        <f t="shared" ca="1" si="43"/>
        <v>10</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1000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93</v>
      </c>
      <c r="U138">
        <v>58736</v>
      </c>
      <c r="V138">
        <v>12</v>
      </c>
      <c r="W138" t="s">
        <v>130</v>
      </c>
      <c r="Y138">
        <v>1200</v>
      </c>
      <c r="Z138" t="str">
        <f t="shared" ca="1" si="39"/>
        <v>upn</v>
      </c>
      <c r="AA138" t="s">
        <v>93</v>
      </c>
      <c r="AB138">
        <v>58736</v>
      </c>
      <c r="AC138">
        <v>12</v>
      </c>
      <c r="AD138" t="s">
        <v>130</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0.27704918108898158</v>
      </c>
      <c r="E139">
        <f t="shared" ca="1" si="42"/>
        <v>5.0455351156487804E-2</v>
      </c>
      <c r="F139">
        <f t="shared" ca="1" si="36"/>
        <v>0.51234305927491597</v>
      </c>
      <c r="G139">
        <f t="shared" ca="1" si="34"/>
        <v>0.34926644468577628</v>
      </c>
      <c r="H139">
        <f t="shared" ca="1" si="34"/>
        <v>0.45171330563227952</v>
      </c>
      <c r="I139">
        <f t="shared" ca="1" si="34"/>
        <v>0.46079338587585739</v>
      </c>
      <c r="L139" t="str">
        <f t="shared" ca="1" si="37"/>
        <v>안 지정 캐릭터 PP 일반등급</v>
      </c>
      <c r="M139">
        <f t="shared" ca="1" si="38"/>
        <v>5045</v>
      </c>
      <c r="N139">
        <f t="shared" ca="1" si="43"/>
        <v>9</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900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93</v>
      </c>
      <c r="U139">
        <v>34130</v>
      </c>
      <c r="V139">
        <v>11</v>
      </c>
      <c r="W139" t="s">
        <v>130</v>
      </c>
      <c r="Y139">
        <v>1100</v>
      </c>
      <c r="Z139" t="str">
        <f t="shared" ca="1" si="39"/>
        <v>upn</v>
      </c>
      <c r="AA139" t="s">
        <v>93</v>
      </c>
      <c r="AB139">
        <v>34130</v>
      </c>
      <c r="AC139">
        <v>11</v>
      </c>
      <c r="AD139" t="s">
        <v>130</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0.60291439188325846</v>
      </c>
      <c r="E140">
        <f t="shared" ca="1" si="42"/>
        <v>0.22991319376774721</v>
      </c>
      <c r="F140">
        <f t="shared" ca="1" si="36"/>
        <v>0.37114380936059899</v>
      </c>
      <c r="G140">
        <f t="shared" ca="1" si="34"/>
        <v>0.1744815725161506</v>
      </c>
      <c r="H140">
        <f t="shared" ca="1" si="34"/>
        <v>0.68745095014116142</v>
      </c>
      <c r="I140">
        <f t="shared" ca="1" si="34"/>
        <v>0.94791738021933958</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0.81548358120929176</v>
      </c>
      <c r="E141">
        <f t="shared" ca="1" si="42"/>
        <v>0.71543655466520695</v>
      </c>
      <c r="F141">
        <f t="shared" ca="1" si="36"/>
        <v>9.6250157075128628E-2</v>
      </c>
      <c r="G141">
        <f t="shared" ca="1" si="34"/>
        <v>0.29078080478148849</v>
      </c>
      <c r="H141">
        <f t="shared" ca="1" si="34"/>
        <v>1.1263033332022387E-2</v>
      </c>
      <c r="I141">
        <f t="shared" ca="1" si="34"/>
        <v>0.48691503290621285</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1.5158838059703861E-2</v>
      </c>
      <c r="E142">
        <f t="shared" ca="1" si="42"/>
        <v>0.85182791182429929</v>
      </c>
      <c r="F142">
        <f t="shared" ca="1" si="36"/>
        <v>0.53741744416216941</v>
      </c>
      <c r="G142">
        <f t="shared" ca="1" si="34"/>
        <v>0.48429274180975979</v>
      </c>
      <c r="H142">
        <f t="shared" ca="1" si="34"/>
        <v>0.37033714150634356</v>
      </c>
      <c r="I142">
        <f t="shared" ca="1" si="34"/>
        <v>2.8385280772860289E-2</v>
      </c>
      <c r="L142" t="str">
        <f t="shared" ca="1" si="37"/>
        <v>지정 장비</v>
      </c>
      <c r="M142" t="e">
        <f t="shared" ca="1" si="38"/>
        <v>#VALUE!</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e">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#VALUE!</v>
      </c>
      <c r="Q142" t="e">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#VALUE!</v>
      </c>
      <c r="R142" t="e">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#VALUE!</v>
      </c>
      <c r="S142" t="e">
        <f t="shared" ca="1" si="44"/>
        <v>#VALUE!</v>
      </c>
      <c r="T142" t="s">
        <v>83</v>
      </c>
      <c r="U142" t="s">
        <v>196</v>
      </c>
      <c r="V142">
        <v>1</v>
      </c>
      <c r="W142" t="s">
        <v>130</v>
      </c>
      <c r="Y142">
        <v>700</v>
      </c>
      <c r="Z142" t="str">
        <f t="shared" ca="1" si="39"/>
        <v>fe</v>
      </c>
      <c r="AA142" t="s">
        <v>83</v>
      </c>
      <c r="AB142" t="s">
        <v>196</v>
      </c>
      <c r="AC142">
        <v>1</v>
      </c>
      <c r="AD142" t="s">
        <v>130</v>
      </c>
      <c r="AF142">
        <v>700</v>
      </c>
      <c r="AG142" t="str">
        <f t="shared" si="40"/>
        <v/>
      </c>
      <c r="AH142" t="str">
        <f>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0.74964718913612582</v>
      </c>
      <c r="E143">
        <f t="shared" ca="1" si="42"/>
        <v>0.68916782365771834</v>
      </c>
      <c r="F143">
        <f t="shared" ca="1" si="36"/>
        <v>0.52210178411144559</v>
      </c>
      <c r="G143">
        <f t="shared" ca="1" si="34"/>
        <v>0.91131215161337242</v>
      </c>
      <c r="H143">
        <f t="shared" ca="1" si="34"/>
        <v>0.33805412115324196</v>
      </c>
      <c r="I143">
        <f t="shared" ca="1" si="34"/>
        <v>0.42601105879053458</v>
      </c>
      <c r="L143" t="str">
        <f t="shared" ca="1" si="37"/>
        <v>지정 장비</v>
      </c>
      <c r="M143" t="e">
        <f t="shared" ca="1" si="38"/>
        <v>#VALUE!</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t="e">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#VALUE!</v>
      </c>
      <c r="R143" t="e">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#VALUE!</v>
      </c>
      <c r="S143" t="e">
        <f t="shared" ca="1" si="44"/>
        <v>#VALUE!</v>
      </c>
      <c r="T143" t="s">
        <v>83</v>
      </c>
      <c r="U143" t="s">
        <v>190</v>
      </c>
      <c r="V143">
        <v>1</v>
      </c>
      <c r="W143" t="s">
        <v>134</v>
      </c>
      <c r="Y143">
        <v>12</v>
      </c>
      <c r="Z143" t="str">
        <f t="shared" ca="1" si="39"/>
        <v>fe</v>
      </c>
      <c r="AA143" t="s">
        <v>83</v>
      </c>
      <c r="AB143" t="s">
        <v>190</v>
      </c>
      <c r="AC143">
        <v>1</v>
      </c>
      <c r="AD143" t="s">
        <v>134</v>
      </c>
      <c r="AF143">
        <v>12</v>
      </c>
      <c r="AG143" t="str">
        <f t="shared" si="40"/>
        <v/>
      </c>
      <c r="AH143" t="str">
        <f>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0.80484983456051906</v>
      </c>
      <c r="E144">
        <f t="shared" ca="1" si="42"/>
        <v>0.29290237119784301</v>
      </c>
      <c r="F144">
        <f t="shared" ca="1" si="36"/>
        <v>0.3341409238192512</v>
      </c>
      <c r="G144">
        <f t="shared" ca="1" si="34"/>
        <v>0.74868935654430124</v>
      </c>
      <c r="H144">
        <f t="shared" ca="1" si="34"/>
        <v>0.37047987238923796</v>
      </c>
      <c r="I144">
        <f t="shared" ca="1" si="34"/>
        <v>0.79141985259982539</v>
      </c>
      <c r="L144" t="str">
        <f t="shared" ca="1" si="37"/>
        <v>안 지정 캐릭터 PP 영웅등급</v>
      </c>
      <c r="M144">
        <f t="shared" ca="1" si="38"/>
        <v>29290</v>
      </c>
      <c r="N144">
        <f t="shared" ca="1" si="43"/>
        <v>10</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1000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92</v>
      </c>
      <c r="U144">
        <v>78839</v>
      </c>
      <c r="V144">
        <v>13</v>
      </c>
      <c r="W144" t="s">
        <v>130</v>
      </c>
      <c r="Y144">
        <v>1300</v>
      </c>
      <c r="Z144" t="str">
        <f t="shared" ca="1" si="39"/>
        <v>uph</v>
      </c>
      <c r="AA144" t="s">
        <v>92</v>
      </c>
      <c r="AB144">
        <v>78839</v>
      </c>
      <c r="AC144">
        <v>13</v>
      </c>
      <c r="AD144" t="s">
        <v>130</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0.82099499973027512</v>
      </c>
      <c r="E145">
        <f t="shared" ca="1" si="42"/>
        <v>0.21718496593794856</v>
      </c>
      <c r="F145">
        <f t="shared" ca="1" si="36"/>
        <v>3.7416827895535354E-2</v>
      </c>
      <c r="G145">
        <f t="shared" ca="1" si="34"/>
        <v>0.72320913479992277</v>
      </c>
      <c r="H145">
        <f t="shared" ca="1" si="34"/>
        <v>0.63505277498399104</v>
      </c>
      <c r="I145">
        <f t="shared" ca="1" si="34"/>
        <v>0.1096613019254763</v>
      </c>
      <c r="L145" t="str">
        <f t="shared" ca="1" si="37"/>
        <v>안 지정 캐릭터 PP 일반등급</v>
      </c>
      <c r="M145">
        <f t="shared" ca="1" si="38"/>
        <v>21718</v>
      </c>
      <c r="N145">
        <f t="shared" ca="1" si="43"/>
        <v>10</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1000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93</v>
      </c>
      <c r="U145">
        <v>52934</v>
      </c>
      <c r="V145">
        <v>12</v>
      </c>
      <c r="W145" t="s">
        <v>130</v>
      </c>
      <c r="Y145">
        <v>1200</v>
      </c>
      <c r="Z145" t="str">
        <f t="shared" ca="1" si="39"/>
        <v>upn</v>
      </c>
      <c r="AA145" t="s">
        <v>93</v>
      </c>
      <c r="AB145">
        <v>52934</v>
      </c>
      <c r="AC145">
        <v>12</v>
      </c>
      <c r="AD145" t="s">
        <v>130</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0.18773275038701609</v>
      </c>
      <c r="E146">
        <f t="shared" ca="1" si="42"/>
        <v>0.46563003359582655</v>
      </c>
      <c r="F146">
        <f t="shared" ca="1" si="36"/>
        <v>0.14917084679897885</v>
      </c>
      <c r="G146">
        <f t="shared" ca="1" si="34"/>
        <v>0.14936156985809701</v>
      </c>
      <c r="H146">
        <f t="shared" ca="1" si="34"/>
        <v>0.46559505710498261</v>
      </c>
      <c r="I146">
        <f t="shared" ca="1" si="34"/>
        <v>0.28461337389857588</v>
      </c>
      <c r="L146" t="str">
        <f t="shared" ca="1" si="37"/>
        <v>안 지정 캐릭터 PP 일반등급</v>
      </c>
      <c r="M146">
        <f t="shared" ca="1" si="38"/>
        <v>46563</v>
      </c>
      <c r="N146">
        <f t="shared" ca="1" si="43"/>
        <v>11</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1100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93</v>
      </c>
      <c r="U146">
        <v>84839</v>
      </c>
      <c r="V146">
        <v>14</v>
      </c>
      <c r="W146" t="s">
        <v>130</v>
      </c>
      <c r="Y146">
        <v>1400</v>
      </c>
      <c r="Z146" t="str">
        <f t="shared" ca="1" si="39"/>
        <v>upn</v>
      </c>
      <c r="AA146" t="s">
        <v>93</v>
      </c>
      <c r="AB146">
        <v>84839</v>
      </c>
      <c r="AC146">
        <v>14</v>
      </c>
      <c r="AD146" t="s">
        <v>130</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0.90709406082943556</v>
      </c>
      <c r="E147">
        <f t="shared" ca="1" si="42"/>
        <v>0.86108865345419017</v>
      </c>
      <c r="F147">
        <f t="shared" ca="1" si="36"/>
        <v>0.8377458341198365</v>
      </c>
      <c r="G147">
        <f t="shared" ca="1" si="34"/>
        <v>0.4731245048537509</v>
      </c>
      <c r="H147">
        <f t="shared" ca="1" si="34"/>
        <v>0.8163547906902362</v>
      </c>
      <c r="I147">
        <f t="shared" ca="1" si="34"/>
        <v>0.70118129672087615</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0.28551319772040518</v>
      </c>
      <c r="E148">
        <f t="shared" ca="1" si="42"/>
        <v>0.47011485487754046</v>
      </c>
      <c r="F148">
        <f t="shared" ca="1" si="36"/>
        <v>3.3715991691414704E-2</v>
      </c>
      <c r="G148">
        <f t="shared" ca="1" si="34"/>
        <v>0.67087260529893655</v>
      </c>
      <c r="H148">
        <f t="shared" ca="1" si="34"/>
        <v>0.16438331640695891</v>
      </c>
      <c r="I148">
        <f t="shared" ca="1" si="34"/>
        <v>0.480218838243192</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0.27785708177695456</v>
      </c>
      <c r="E149">
        <f t="shared" ca="1" si="42"/>
        <v>0.57296941466498119</v>
      </c>
      <c r="F149">
        <f t="shared" ca="1" si="36"/>
        <v>0.39673243625534227</v>
      </c>
      <c r="G149">
        <f t="shared" ca="1" si="34"/>
        <v>0.85759339537711943</v>
      </c>
      <c r="H149">
        <f t="shared" ca="1" si="34"/>
        <v>0.67547383679605222</v>
      </c>
      <c r="I149">
        <f t="shared" ca="1" si="34"/>
        <v>6.4112859519335874E-2</v>
      </c>
      <c r="L149" t="str">
        <f t="shared" ca="1" si="37"/>
        <v>지정 장비</v>
      </c>
      <c r="M149" t="e">
        <f t="shared" ca="1" si="38"/>
        <v>#VALUE!</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t="e">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#VALUE!</v>
      </c>
      <c r="R149" t="e">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#VALUE!</v>
      </c>
      <c r="S149" t="e">
        <f t="shared" ca="1" si="44"/>
        <v>#VALUE!</v>
      </c>
      <c r="T149" t="s">
        <v>83</v>
      </c>
      <c r="U149" t="s">
        <v>198</v>
      </c>
      <c r="V149">
        <v>1</v>
      </c>
      <c r="W149" t="s">
        <v>134</v>
      </c>
      <c r="Y149">
        <v>4</v>
      </c>
      <c r="Z149" t="str">
        <f t="shared" ca="1" si="39"/>
        <v>fe</v>
      </c>
      <c r="AA149" t="s">
        <v>83</v>
      </c>
      <c r="AB149" t="s">
        <v>198</v>
      </c>
      <c r="AC149">
        <v>1</v>
      </c>
      <c r="AD149" t="s">
        <v>134</v>
      </c>
      <c r="AF149">
        <v>4</v>
      </c>
      <c r="AG149" t="str">
        <f t="shared" si="40"/>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0.70855793094989428</v>
      </c>
      <c r="E150">
        <f t="shared" ca="1" si="42"/>
        <v>0.20217852862064833</v>
      </c>
      <c r="F150">
        <f t="shared" ca="1" si="36"/>
        <v>0.89940683531854115</v>
      </c>
      <c r="G150">
        <f t="shared" ca="1" si="34"/>
        <v>0.11352469537046583</v>
      </c>
      <c r="H150">
        <f t="shared" ca="1" si="34"/>
        <v>9.9962151902733498E-2</v>
      </c>
      <c r="I150">
        <f t="shared" ca="1" si="34"/>
        <v>0.94815807372186944</v>
      </c>
      <c r="L150" t="str">
        <f t="shared" ca="1" si="37"/>
        <v>지정 장비</v>
      </c>
      <c r="M150" t="e">
        <f t="shared" ca="1" si="38"/>
        <v>#VALUE!</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e">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#VALUE!</v>
      </c>
      <c r="Q150" t="e">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#VALUE!</v>
      </c>
      <c r="R150" t="e">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#VALUE!</v>
      </c>
      <c r="S150" t="e">
        <f t="shared" ca="1" si="44"/>
        <v>#VALUE!</v>
      </c>
      <c r="T150" t="s">
        <v>83</v>
      </c>
      <c r="U150" t="s">
        <v>216</v>
      </c>
      <c r="V150">
        <v>1</v>
      </c>
      <c r="W150" t="s">
        <v>130</v>
      </c>
      <c r="Y150">
        <v>1900</v>
      </c>
      <c r="Z150" t="str">
        <f t="shared" ca="1" si="39"/>
        <v>fe</v>
      </c>
      <c r="AA150" t="s">
        <v>83</v>
      </c>
      <c r="AB150" t="s">
        <v>216</v>
      </c>
      <c r="AC150">
        <v>1</v>
      </c>
      <c r="AD150" t="s">
        <v>130</v>
      </c>
      <c r="AF150">
        <v>1900</v>
      </c>
      <c r="AG150" t="str">
        <f t="shared" si="40"/>
        <v/>
      </c>
      <c r="AH150" t="str">
        <f>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0.89031556993946737</v>
      </c>
      <c r="E151">
        <f t="shared" ca="1" si="42"/>
        <v>0.43789065231503566</v>
      </c>
      <c r="F151">
        <f t="shared" ca="1" si="36"/>
        <v>0.91328551015108128</v>
      </c>
      <c r="G151">
        <f t="shared" ca="1" si="34"/>
        <v>0.39715501641268514</v>
      </c>
      <c r="H151">
        <f t="shared" ca="1" si="34"/>
        <v>0.6241512269032482</v>
      </c>
      <c r="I151">
        <f t="shared" ca="1" si="34"/>
        <v>0.31900687478793666</v>
      </c>
      <c r="L151" t="str">
        <f t="shared" ca="1" si="37"/>
        <v>안 지정 캐릭터 PP 영웅등급</v>
      </c>
      <c r="M151">
        <f t="shared" ca="1" si="38"/>
        <v>43789</v>
      </c>
      <c r="N151">
        <f t="shared" ca="1" si="43"/>
        <v>11</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1100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92</v>
      </c>
      <c r="U151">
        <v>55402</v>
      </c>
      <c r="V151">
        <v>12</v>
      </c>
      <c r="W151" t="s">
        <v>130</v>
      </c>
      <c r="Y151">
        <v>1200</v>
      </c>
      <c r="Z151" t="str">
        <f t="shared" ca="1" si="39"/>
        <v>uph</v>
      </c>
      <c r="AA151" t="s">
        <v>92</v>
      </c>
      <c r="AB151">
        <v>55402</v>
      </c>
      <c r="AC151">
        <v>12</v>
      </c>
      <c r="AD151" t="s">
        <v>130</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0.37271888506996376</v>
      </c>
      <c r="E152">
        <f t="shared" ca="1" si="42"/>
        <v>0.22170269846485169</v>
      </c>
      <c r="F152">
        <f t="shared" ca="1" si="36"/>
        <v>0.34002573802505609</v>
      </c>
      <c r="G152">
        <f t="shared" ca="1" si="34"/>
        <v>0.94375272303740587</v>
      </c>
      <c r="H152">
        <f t="shared" ca="1" si="34"/>
        <v>0.55829760092564329</v>
      </c>
      <c r="I152">
        <f t="shared" ca="1" si="34"/>
        <v>0.59024550533595421</v>
      </c>
      <c r="L152" t="str">
        <f t="shared" ca="1" si="37"/>
        <v>안 지정 캐릭터 PP 일반등급</v>
      </c>
      <c r="M152">
        <f t="shared" ca="1" si="38"/>
        <v>22170</v>
      </c>
      <c r="N152">
        <f t="shared" ca="1" si="43"/>
        <v>10</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1000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93</v>
      </c>
      <c r="U152">
        <v>76795</v>
      </c>
      <c r="V152">
        <v>13</v>
      </c>
      <c r="W152" t="s">
        <v>130</v>
      </c>
      <c r="Y152">
        <v>1300</v>
      </c>
      <c r="Z152" t="str">
        <f t="shared" ca="1" si="39"/>
        <v>upn</v>
      </c>
      <c r="AA152" t="s">
        <v>93</v>
      </c>
      <c r="AB152">
        <v>76795</v>
      </c>
      <c r="AC152">
        <v>13</v>
      </c>
      <c r="AD152" t="s">
        <v>130</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9.869740297040297E-2</v>
      </c>
      <c r="E153">
        <f t="shared" ca="1" si="42"/>
        <v>0.12467836926487275</v>
      </c>
      <c r="F153">
        <f t="shared" ca="1" si="36"/>
        <v>0.11169464682817443</v>
      </c>
      <c r="G153">
        <f t="shared" ca="1" si="34"/>
        <v>0.26782750273782741</v>
      </c>
      <c r="H153">
        <f t="shared" ca="1" si="34"/>
        <v>0.1760420369541823</v>
      </c>
      <c r="I153">
        <f t="shared" ca="1" si="34"/>
        <v>0.96237495759379155</v>
      </c>
      <c r="L153" t="str">
        <f t="shared" ca="1" si="37"/>
        <v>안 지정 캐릭터 PP 일반등급</v>
      </c>
      <c r="M153">
        <f t="shared" ca="1" si="38"/>
        <v>12467</v>
      </c>
      <c r="N153">
        <f t="shared" ca="1" si="43"/>
        <v>9</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900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93</v>
      </c>
      <c r="U153">
        <v>10987</v>
      </c>
      <c r="V153">
        <v>9</v>
      </c>
      <c r="W153" t="s">
        <v>130</v>
      </c>
      <c r="Y153">
        <v>900</v>
      </c>
      <c r="Z153" t="str">
        <f t="shared" ca="1" si="39"/>
        <v>upn</v>
      </c>
      <c r="AA153" t="s">
        <v>93</v>
      </c>
      <c r="AB153">
        <v>10987</v>
      </c>
      <c r="AC153">
        <v>9</v>
      </c>
      <c r="AD153" t="s">
        <v>130</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0.65700316837352934</v>
      </c>
      <c r="E154">
        <f t="shared" ca="1" si="42"/>
        <v>0.75662261261726615</v>
      </c>
      <c r="F154">
        <f t="shared" ca="1" si="36"/>
        <v>0.35225620274584046</v>
      </c>
      <c r="G154">
        <f t="shared" ca="1" si="34"/>
        <v>0.66572674161401668</v>
      </c>
      <c r="H154">
        <f t="shared" ca="1" si="34"/>
        <v>0.17735595672444759</v>
      </c>
      <c r="I154">
        <f t="shared" ca="1" si="34"/>
        <v>5.3706865720625219E-2</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0.25595644733839495</v>
      </c>
      <c r="E155">
        <f t="shared" ca="1" si="42"/>
        <v>0.21448813893571617</v>
      </c>
      <c r="F155">
        <f t="shared" ca="1" si="36"/>
        <v>0.15713565275477515</v>
      </c>
      <c r="G155">
        <f t="shared" ca="1" si="34"/>
        <v>0.29961668074329229</v>
      </c>
      <c r="H155">
        <f t="shared" ca="1" si="34"/>
        <v>0.34865942824083351</v>
      </c>
      <c r="I155">
        <f t="shared" ca="1" si="34"/>
        <v>0.92106284047948861</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0.77294346451773988</v>
      </c>
      <c r="E156">
        <f t="shared" ca="1" si="42"/>
        <v>0.50233063780250775</v>
      </c>
      <c r="F156">
        <f t="shared" ca="1" si="36"/>
        <v>0.62850813890892965</v>
      </c>
      <c r="G156">
        <f t="shared" ca="1" si="34"/>
        <v>0.8675398580972512</v>
      </c>
      <c r="H156">
        <f t="shared" ca="1" si="34"/>
        <v>0.56463969886021004</v>
      </c>
      <c r="I156">
        <f t="shared" ca="1" si="34"/>
        <v>0.51515043903043267</v>
      </c>
      <c r="L156" t="str">
        <f t="shared" ca="1" si="37"/>
        <v>지정 장비</v>
      </c>
      <c r="M156" t="e">
        <f t="shared" ca="1" si="38"/>
        <v>#VALUE!</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GO</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t="e">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#VALUE!</v>
      </c>
      <c r="R156" t="e">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#VALUE!</v>
      </c>
      <c r="S156" t="e">
        <f t="shared" ca="1" si="44"/>
        <v>#VALUE!</v>
      </c>
      <c r="T156" t="s">
        <v>83</v>
      </c>
      <c r="U156" t="s">
        <v>193</v>
      </c>
      <c r="V156">
        <v>1</v>
      </c>
      <c r="W156" t="s">
        <v>134</v>
      </c>
      <c r="Y156">
        <v>92</v>
      </c>
      <c r="Z156" t="str">
        <f t="shared" ca="1" si="39"/>
        <v>fe</v>
      </c>
      <c r="AA156" t="s">
        <v>83</v>
      </c>
      <c r="AB156" t="s">
        <v>193</v>
      </c>
      <c r="AC156">
        <v>1</v>
      </c>
      <c r="AD156" t="s">
        <v>134</v>
      </c>
      <c r="AF156">
        <v>92</v>
      </c>
      <c r="AG156" t="str">
        <f t="shared" si="40"/>
        <v/>
      </c>
      <c r="AH156" t="str">
        <f>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0.28751339358301264</v>
      </c>
      <c r="E157">
        <f t="shared" ca="1" si="42"/>
        <v>0.90825884259213641</v>
      </c>
      <c r="F157">
        <f t="shared" ca="1" si="36"/>
        <v>0.17485271737480157</v>
      </c>
      <c r="G157">
        <f t="shared" ca="1" si="34"/>
        <v>0.71748107231314162</v>
      </c>
      <c r="H157">
        <f t="shared" ca="1" si="34"/>
        <v>2.4411752555817401E-2</v>
      </c>
      <c r="I157">
        <f t="shared" ca="1" si="34"/>
        <v>0.4330837228672938</v>
      </c>
      <c r="L157" t="str">
        <f t="shared" ca="1" si="37"/>
        <v>지정 장비</v>
      </c>
      <c r="M157" t="e">
        <f t="shared" ca="1" si="38"/>
        <v>#VALUE!</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t="e">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#VALUE!</v>
      </c>
      <c r="R157" t="e">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#VALUE!</v>
      </c>
      <c r="S157" t="e">
        <f t="shared" ca="1" si="44"/>
        <v>#VALUE!</v>
      </c>
      <c r="T157" t="s">
        <v>83</v>
      </c>
      <c r="U157" t="s">
        <v>104</v>
      </c>
      <c r="V157">
        <v>1</v>
      </c>
      <c r="W157" t="s">
        <v>134</v>
      </c>
      <c r="Y157">
        <v>12</v>
      </c>
      <c r="Z157" t="str">
        <f t="shared" ca="1" si="39"/>
        <v>fe</v>
      </c>
      <c r="AA157" t="s">
        <v>83</v>
      </c>
      <c r="AB157" t="s">
        <v>104</v>
      </c>
      <c r="AC157">
        <v>1</v>
      </c>
      <c r="AD157" t="s">
        <v>134</v>
      </c>
      <c r="AF157">
        <v>12</v>
      </c>
      <c r="AG157" t="str">
        <f t="shared" si="40"/>
        <v/>
      </c>
      <c r="AH157" t="str">
        <f>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0.81843664060382071</v>
      </c>
      <c r="E158">
        <f t="shared" ca="1" si="42"/>
        <v>0.78792766851554308</v>
      </c>
      <c r="F158">
        <f t="shared" ca="1" si="36"/>
        <v>0.9076216911372964</v>
      </c>
      <c r="G158">
        <f t="shared" ca="1" si="34"/>
        <v>0.5829079165503529</v>
      </c>
      <c r="H158">
        <f t="shared" ca="1" si="34"/>
        <v>0.86170950150912407</v>
      </c>
      <c r="I158">
        <f t="shared" ca="1" si="34"/>
        <v>3.2873797930996207E-2</v>
      </c>
      <c r="L158" t="str">
        <f t="shared" ca="1" si="37"/>
        <v>안 지정 캐릭터 PP 영웅등급</v>
      </c>
      <c r="M158">
        <f t="shared" ca="1" si="38"/>
        <v>78792</v>
      </c>
      <c r="N158">
        <f t="shared" ca="1" si="43"/>
        <v>13</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1300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92</v>
      </c>
      <c r="U158">
        <v>66262</v>
      </c>
      <c r="V158">
        <v>12</v>
      </c>
      <c r="W158" t="s">
        <v>130</v>
      </c>
      <c r="Y158">
        <v>1200</v>
      </c>
      <c r="Z158" t="str">
        <f t="shared" ca="1" si="39"/>
        <v>uph</v>
      </c>
      <c r="AA158" t="s">
        <v>92</v>
      </c>
      <c r="AB158">
        <v>66262</v>
      </c>
      <c r="AC158">
        <v>12</v>
      </c>
      <c r="AD158" t="s">
        <v>130</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0.84728274139659887</v>
      </c>
      <c r="E159">
        <f t="shared" ca="1" si="42"/>
        <v>0.16651858494052096</v>
      </c>
      <c r="F159">
        <f t="shared" ca="1" si="36"/>
        <v>0.29508924103359224</v>
      </c>
      <c r="G159">
        <f t="shared" ca="1" si="34"/>
        <v>0.53012577821505591</v>
      </c>
      <c r="H159">
        <f t="shared" ca="1" si="34"/>
        <v>0.17936483854087326</v>
      </c>
      <c r="I159">
        <f t="shared" ca="1" si="34"/>
        <v>0.78925831575710026</v>
      </c>
      <c r="L159" t="str">
        <f t="shared" ca="1" si="37"/>
        <v>안 지정 캐릭터 PP 일반등급</v>
      </c>
      <c r="M159">
        <f t="shared" ca="1" si="38"/>
        <v>16651</v>
      </c>
      <c r="N159">
        <f t="shared" ca="1" si="43"/>
        <v>9</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900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92</v>
      </c>
      <c r="U159">
        <v>1213</v>
      </c>
      <c r="V159">
        <v>9</v>
      </c>
      <c r="W159" t="s">
        <v>130</v>
      </c>
      <c r="Y159">
        <v>900</v>
      </c>
      <c r="Z159" t="str">
        <f t="shared" ca="1" si="39"/>
        <v>uph</v>
      </c>
      <c r="AA159" t="s">
        <v>92</v>
      </c>
      <c r="AB159">
        <v>1213</v>
      </c>
      <c r="AC159">
        <v>9</v>
      </c>
      <c r="AD159" t="s">
        <v>130</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0.31666975622009941</v>
      </c>
      <c r="E160">
        <f t="shared" ca="1" si="42"/>
        <v>0.52689190643858808</v>
      </c>
      <c r="F160">
        <f t="shared" ca="1" si="36"/>
        <v>0.76677157878897162</v>
      </c>
      <c r="G160">
        <f t="shared" ca="1" si="34"/>
        <v>0.17339515510221049</v>
      </c>
      <c r="H160">
        <f t="shared" ca="1" si="34"/>
        <v>0.18745405898147716</v>
      </c>
      <c r="I160">
        <f t="shared" ca="1" si="34"/>
        <v>0.19054899401654957</v>
      </c>
      <c r="L160" t="str">
        <f t="shared" ca="1" si="37"/>
        <v>안 지정 캐릭터 PP 일반등급</v>
      </c>
      <c r="M160">
        <f t="shared" ca="1" si="38"/>
        <v>52689</v>
      </c>
      <c r="N160">
        <f t="shared" ca="1" si="43"/>
        <v>12</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1200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93</v>
      </c>
      <c r="U160">
        <v>91244</v>
      </c>
      <c r="V160">
        <v>14</v>
      </c>
      <c r="W160" t="s">
        <v>130</v>
      </c>
      <c r="Y160">
        <v>1400</v>
      </c>
      <c r="Z160" t="str">
        <f t="shared" ca="1" si="39"/>
        <v>upn</v>
      </c>
      <c r="AA160" t="s">
        <v>93</v>
      </c>
      <c r="AB160">
        <v>91244</v>
      </c>
      <c r="AC160">
        <v>14</v>
      </c>
      <c r="AD160" t="s">
        <v>130</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0.61238187158882307</v>
      </c>
      <c r="E161">
        <f t="shared" ca="1" si="42"/>
        <v>0.96735970387474735</v>
      </c>
      <c r="F161">
        <f t="shared" ca="1" si="36"/>
        <v>0.89276407050512463</v>
      </c>
      <c r="G161">
        <f t="shared" ca="1" si="34"/>
        <v>0.28576652908690559</v>
      </c>
      <c r="H161">
        <f t="shared" ca="1" si="34"/>
        <v>0.55963698689235364</v>
      </c>
      <c r="I161">
        <f t="shared" ca="1" si="34"/>
        <v>0.43898228208590906</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5.9391475062050003E-2</v>
      </c>
      <c r="E162">
        <f t="shared" ca="1" si="42"/>
        <v>0.60124618527590568</v>
      </c>
      <c r="F162">
        <f t="shared" ca="1" si="36"/>
        <v>0.85425651236008016</v>
      </c>
      <c r="G162">
        <f t="shared" ca="1" si="34"/>
        <v>0.45475128591575786</v>
      </c>
      <c r="H162">
        <f t="shared" ca="1" si="34"/>
        <v>0.13266005646082257</v>
      </c>
      <c r="I162">
        <f t="shared" ca="1" si="34"/>
        <v>0.50997449660596317</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0.81395766121515611</v>
      </c>
      <c r="E163">
        <f t="shared" ca="1" si="42"/>
        <v>0.18545258967523459</v>
      </c>
      <c r="F163">
        <f t="shared" ca="1" si="36"/>
        <v>0.94608058222015834</v>
      </c>
      <c r="G163">
        <f t="shared" ca="1" si="36"/>
        <v>0.33002256439671174</v>
      </c>
      <c r="H163">
        <f t="shared" ca="1" si="36"/>
        <v>0.86138237846011056</v>
      </c>
      <c r="I163">
        <f t="shared" ca="1" si="36"/>
        <v>0.26803478079918441</v>
      </c>
      <c r="L163" t="str">
        <f t="shared" ca="1" si="37"/>
        <v>지정 장비</v>
      </c>
      <c r="M163" t="e">
        <f t="shared" ca="1" si="38"/>
        <v>#VALUE!</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e">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#VALUE!</v>
      </c>
      <c r="Q163" t="e">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#VALUE!</v>
      </c>
      <c r="R163" t="e">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#VALUE!</v>
      </c>
      <c r="S163" t="e">
        <f t="shared" ca="1" si="44"/>
        <v>#VALUE!</v>
      </c>
      <c r="T163" t="s">
        <v>83</v>
      </c>
      <c r="U163" t="s">
        <v>113</v>
      </c>
      <c r="V163">
        <v>1</v>
      </c>
      <c r="W163" t="s">
        <v>130</v>
      </c>
      <c r="Y163">
        <v>3200</v>
      </c>
      <c r="Z163" t="str">
        <f t="shared" ca="1" si="39"/>
        <v>fe</v>
      </c>
      <c r="AA163" t="s">
        <v>83</v>
      </c>
      <c r="AB163" t="s">
        <v>113</v>
      </c>
      <c r="AC163">
        <v>1</v>
      </c>
      <c r="AD163" t="s">
        <v>130</v>
      </c>
      <c r="AF163">
        <v>3200</v>
      </c>
      <c r="AG163" t="str">
        <f t="shared" si="40"/>
        <v/>
      </c>
      <c r="AH163" t="str">
        <f>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0.8199731846775643</v>
      </c>
      <c r="E164">
        <f t="shared" ca="1" si="42"/>
        <v>0.87076264346171373</v>
      </c>
      <c r="F164">
        <f t="shared" ca="1" si="36"/>
        <v>0.13560466301126006</v>
      </c>
      <c r="G164">
        <f t="shared" ca="1" si="36"/>
        <v>0.9896309230192013</v>
      </c>
      <c r="H164">
        <f t="shared" ca="1" si="36"/>
        <v>3.4126753037071467E-2</v>
      </c>
      <c r="I164">
        <f t="shared" ca="1" si="36"/>
        <v>0.4968718585376074</v>
      </c>
      <c r="L164" t="str">
        <f t="shared" ca="1" si="37"/>
        <v>지정 장비</v>
      </c>
      <c r="M164" t="e">
        <f t="shared" ca="1" si="38"/>
        <v>#VALUE!</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t="e">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#VALUE!</v>
      </c>
      <c r="R164" t="e">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#VALUE!</v>
      </c>
      <c r="S164" t="e">
        <f t="shared" ca="1" si="44"/>
        <v>#VALUE!</v>
      </c>
      <c r="T164" t="s">
        <v>83</v>
      </c>
      <c r="U164" t="s">
        <v>197</v>
      </c>
      <c r="V164">
        <v>1</v>
      </c>
      <c r="W164" t="s">
        <v>130</v>
      </c>
      <c r="Y164">
        <v>8300</v>
      </c>
      <c r="Z164" t="str">
        <f t="shared" ca="1" si="39"/>
        <v>fe</v>
      </c>
      <c r="AA164" t="s">
        <v>83</v>
      </c>
      <c r="AB164" t="s">
        <v>197</v>
      </c>
      <c r="AC164">
        <v>1</v>
      </c>
      <c r="AD164" t="s">
        <v>130</v>
      </c>
      <c r="AF164">
        <v>8300</v>
      </c>
      <c r="AG164" t="str">
        <f t="shared" si="40"/>
        <v/>
      </c>
      <c r="AH164" t="str">
        <f>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0.17758226856865178</v>
      </c>
      <c r="E165">
        <f t="shared" ca="1" si="42"/>
        <v>0.37461522349565191</v>
      </c>
      <c r="F165">
        <f t="shared" ca="1" si="36"/>
        <v>0.5579890518989159</v>
      </c>
      <c r="G165">
        <f t="shared" ca="1" si="36"/>
        <v>0.75519773183301386</v>
      </c>
      <c r="H165">
        <f t="shared" ca="1" si="36"/>
        <v>0.93268329135562134</v>
      </c>
      <c r="I165">
        <f t="shared" ca="1" si="36"/>
        <v>0.22392140949187145</v>
      </c>
      <c r="L165" t="str">
        <f t="shared" ca="1" si="37"/>
        <v>안 지정 캐릭터 PP 영웅등급</v>
      </c>
      <c r="M165">
        <f t="shared" ca="1" si="38"/>
        <v>37461</v>
      </c>
      <c r="N165">
        <f t="shared" ca="1" si="43"/>
        <v>11</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1100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92</v>
      </c>
      <c r="U165">
        <v>61194</v>
      </c>
      <c r="V165">
        <v>12</v>
      </c>
      <c r="W165" t="s">
        <v>130</v>
      </c>
      <c r="Y165">
        <v>1200</v>
      </c>
      <c r="Z165" t="str">
        <f t="shared" ca="1" si="39"/>
        <v>uph</v>
      </c>
      <c r="AA165" t="s">
        <v>92</v>
      </c>
      <c r="AB165">
        <v>61194</v>
      </c>
      <c r="AC165">
        <v>12</v>
      </c>
      <c r="AD165" t="s">
        <v>130</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0.48494350268012709</v>
      </c>
      <c r="E166">
        <f t="shared" ca="1" si="42"/>
        <v>0.24071536500093482</v>
      </c>
      <c r="F166">
        <f t="shared" ca="1" si="36"/>
        <v>0.73919733169308433</v>
      </c>
      <c r="G166">
        <f t="shared" ca="1" si="36"/>
        <v>0.29959078419512586</v>
      </c>
      <c r="H166">
        <f t="shared" ca="1" si="36"/>
        <v>0.30663829157524847</v>
      </c>
      <c r="I166">
        <f t="shared" ca="1" si="36"/>
        <v>0.44812218236120438</v>
      </c>
      <c r="L166" t="str">
        <f t="shared" ca="1" si="37"/>
        <v>안 지정 캐릭터 PP 일반등급</v>
      </c>
      <c r="M166">
        <f t="shared" ca="1" si="38"/>
        <v>24071</v>
      </c>
      <c r="N166">
        <f t="shared" ca="1" si="43"/>
        <v>10</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1000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93</v>
      </c>
      <c r="U166">
        <v>57096</v>
      </c>
      <c r="V166">
        <v>12</v>
      </c>
      <c r="W166" t="s">
        <v>130</v>
      </c>
      <c r="Y166">
        <v>1200</v>
      </c>
      <c r="Z166" t="str">
        <f t="shared" ca="1" si="39"/>
        <v>upn</v>
      </c>
      <c r="AA166" t="s">
        <v>93</v>
      </c>
      <c r="AB166">
        <v>57096</v>
      </c>
      <c r="AC166">
        <v>12</v>
      </c>
      <c r="AD166" t="s">
        <v>130</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0.31756629338458242</v>
      </c>
      <c r="E167">
        <f t="shared" ca="1" si="42"/>
        <v>0.4001539290962649</v>
      </c>
      <c r="F167">
        <f t="shared" ca="1" si="36"/>
        <v>0.54229503240284782</v>
      </c>
      <c r="G167">
        <f t="shared" ca="1" si="36"/>
        <v>9.1503840397696434E-3</v>
      </c>
      <c r="H167">
        <f t="shared" ca="1" si="36"/>
        <v>0.3856980651417965</v>
      </c>
      <c r="I167">
        <f t="shared" ca="1" si="36"/>
        <v>0.75863920504822469</v>
      </c>
      <c r="L167" t="str">
        <f t="shared" ca="1" si="37"/>
        <v>안 지정 캐릭터 PP 일반등급</v>
      </c>
      <c r="M167">
        <f t="shared" ca="1" si="38"/>
        <v>40015</v>
      </c>
      <c r="N167">
        <f t="shared" ca="1" si="43"/>
        <v>11</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1100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93</v>
      </c>
      <c r="U167">
        <v>34856</v>
      </c>
      <c r="V167">
        <v>11</v>
      </c>
      <c r="W167" t="s">
        <v>130</v>
      </c>
      <c r="Y167">
        <v>1100</v>
      </c>
      <c r="Z167" t="str">
        <f t="shared" ca="1" si="39"/>
        <v>upn</v>
      </c>
      <c r="AA167" t="s">
        <v>93</v>
      </c>
      <c r="AB167">
        <v>34856</v>
      </c>
      <c r="AC167">
        <v>11</v>
      </c>
      <c r="AD167" t="s">
        <v>130</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0.72837523626087886</v>
      </c>
      <c r="E168">
        <f t="shared" ca="1" si="42"/>
        <v>0.24983705404658962</v>
      </c>
      <c r="F168">
        <f t="shared" ca="1" si="36"/>
        <v>0.50822668799355086</v>
      </c>
      <c r="G168">
        <f t="shared" ca="1" si="36"/>
        <v>0.68527736330209099</v>
      </c>
      <c r="H168">
        <f t="shared" ca="1" si="36"/>
        <v>0.31660192338388571</v>
      </c>
      <c r="I168">
        <f t="shared" ca="1" si="36"/>
        <v>0.11589123148025871</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0.74667336825713826</v>
      </c>
      <c r="E169">
        <f t="shared" ca="1" si="42"/>
        <v>0.53151243172842599</v>
      </c>
      <c r="F169">
        <f t="shared" ca="1" si="36"/>
        <v>6.1092746572930512E-3</v>
      </c>
      <c r="G169">
        <f t="shared" ca="1" si="36"/>
        <v>9.3661896750850682E-3</v>
      </c>
      <c r="H169">
        <f t="shared" ca="1" si="36"/>
        <v>4.3848700706614618E-3</v>
      </c>
      <c r="I169">
        <f t="shared" ca="1" si="36"/>
        <v>0.1539072704504082</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0.27830504235521658</v>
      </c>
      <c r="E170">
        <f t="shared" ca="1" si="42"/>
        <v>0.37371339095146916</v>
      </c>
      <c r="F170">
        <f t="shared" ca="1" si="36"/>
        <v>0.91430049101293143</v>
      </c>
      <c r="G170">
        <f t="shared" ca="1" si="36"/>
        <v>0.96043887799681815</v>
      </c>
      <c r="H170">
        <f t="shared" ca="1" si="36"/>
        <v>0.89748037693368632</v>
      </c>
      <c r="I170">
        <f t="shared" ca="1" si="36"/>
        <v>0.10508333817581761</v>
      </c>
      <c r="J170" t="s">
        <v>83</v>
      </c>
      <c r="K170" t="s">
        <v>217</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249</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108</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83</v>
      </c>
      <c r="U170" t="s">
        <v>217</v>
      </c>
      <c r="V170">
        <v>1</v>
      </c>
      <c r="W170" t="s">
        <v>134</v>
      </c>
      <c r="X170">
        <v>243</v>
      </c>
      <c r="Y170">
        <v>143</v>
      </c>
      <c r="Z170" t="str">
        <f t="shared" ca="1" si="39"/>
        <v>fe</v>
      </c>
      <c r="AA170" t="s">
        <v>83</v>
      </c>
      <c r="AB170" t="s">
        <v>217</v>
      </c>
      <c r="AC170">
        <v>1</v>
      </c>
      <c r="AD170" t="s">
        <v>134</v>
      </c>
      <c r="AE170">
        <v>243</v>
      </c>
      <c r="AF170">
        <v>143</v>
      </c>
      <c r="AG170" t="str">
        <f t="shared" si="40"/>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0.28916969829870909</v>
      </c>
      <c r="E171">
        <f t="shared" ca="1" si="42"/>
        <v>0.30900230602585155</v>
      </c>
      <c r="F171">
        <f t="shared" ca="1" si="36"/>
        <v>3.678089935624862E-2</v>
      </c>
      <c r="G171">
        <f t="shared" ca="1" si="36"/>
        <v>7.3228716028514329E-2</v>
      </c>
      <c r="H171">
        <f t="shared" ca="1" si="36"/>
        <v>0.75910577641255228</v>
      </c>
      <c r="I171">
        <f t="shared" ca="1" si="36"/>
        <v>0.60876237869187322</v>
      </c>
      <c r="L171" t="str">
        <f t="shared" ca="1" si="37"/>
        <v>지정 장비</v>
      </c>
      <c r="M171" t="e">
        <f t="shared" ca="1" si="38"/>
        <v>#VALUE!</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e">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#VALUE!</v>
      </c>
      <c r="Q171" t="e">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#VALUE!</v>
      </c>
      <c r="R171" t="e">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#VALUE!</v>
      </c>
      <c r="S171" t="e">
        <f t="shared" ca="1" si="44"/>
        <v>#VALUE!</v>
      </c>
      <c r="T171" t="s">
        <v>83</v>
      </c>
      <c r="U171" t="s">
        <v>185</v>
      </c>
      <c r="V171">
        <v>1</v>
      </c>
      <c r="W171" t="s">
        <v>134</v>
      </c>
      <c r="Y171">
        <v>37</v>
      </c>
      <c r="Z171" t="str">
        <f t="shared" ca="1" si="39"/>
        <v>fe</v>
      </c>
      <c r="AA171" t="s">
        <v>83</v>
      </c>
      <c r="AB171" t="s">
        <v>185</v>
      </c>
      <c r="AC171">
        <v>1</v>
      </c>
      <c r="AD171" t="s">
        <v>134</v>
      </c>
      <c r="AF171">
        <v>37</v>
      </c>
      <c r="AG171" t="str">
        <f t="shared" si="40"/>
        <v/>
      </c>
      <c r="AH171" t="str">
        <f>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0.54277150765470394</v>
      </c>
      <c r="E172">
        <f t="shared" ca="1" si="42"/>
        <v>0.300271875446252</v>
      </c>
      <c r="F172">
        <f t="shared" ca="1" si="36"/>
        <v>6.1543275417501597E-2</v>
      </c>
      <c r="G172">
        <f t="shared" ca="1" si="36"/>
        <v>0.23333881509400933</v>
      </c>
      <c r="H172">
        <f t="shared" ca="1" si="36"/>
        <v>0.19135263242723011</v>
      </c>
      <c r="I172">
        <f t="shared" ca="1" si="36"/>
        <v>0.53705941847648631</v>
      </c>
      <c r="L172" t="str">
        <f t="shared" ca="1" si="37"/>
        <v>안 지정 캐릭터 PP 영웅등급</v>
      </c>
      <c r="M172">
        <f t="shared" ca="1" si="38"/>
        <v>30027</v>
      </c>
      <c r="N172">
        <f t="shared" ca="1" si="43"/>
        <v>10</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1000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92</v>
      </c>
      <c r="U172">
        <v>32287</v>
      </c>
      <c r="V172">
        <v>10</v>
      </c>
      <c r="W172" t="s">
        <v>130</v>
      </c>
      <c r="Y172">
        <v>1000</v>
      </c>
      <c r="Z172" t="str">
        <f t="shared" ca="1" si="39"/>
        <v>uph</v>
      </c>
      <c r="AA172" t="s">
        <v>92</v>
      </c>
      <c r="AB172">
        <v>32287</v>
      </c>
      <c r="AC172">
        <v>10</v>
      </c>
      <c r="AD172" t="s">
        <v>130</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0.84643324746669857</v>
      </c>
      <c r="E173">
        <f t="shared" ca="1" si="42"/>
        <v>0.9255527716734272</v>
      </c>
      <c r="F173">
        <f t="shared" ca="1" si="36"/>
        <v>0.89469285146639177</v>
      </c>
      <c r="G173">
        <f t="shared" ca="1" si="36"/>
        <v>0.35512584195582286</v>
      </c>
      <c r="H173">
        <f t="shared" ca="1" si="36"/>
        <v>0.54708949939056972</v>
      </c>
      <c r="I173">
        <f t="shared" ca="1" si="36"/>
        <v>0.89446138983361789</v>
      </c>
      <c r="L173" t="str">
        <f t="shared" ca="1" si="37"/>
        <v>안 지정 캐릭터 PP 일반등급</v>
      </c>
      <c r="M173">
        <f t="shared" ca="1" si="38"/>
        <v>92555</v>
      </c>
      <c r="N173">
        <f t="shared" ca="1" si="43"/>
        <v>14</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1400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93</v>
      </c>
      <c r="U173">
        <v>9589</v>
      </c>
      <c r="V173">
        <v>9</v>
      </c>
      <c r="W173" t="s">
        <v>130</v>
      </c>
      <c r="Y173">
        <v>900</v>
      </c>
      <c r="Z173" t="str">
        <f t="shared" ca="1" si="39"/>
        <v>upn</v>
      </c>
      <c r="AA173" t="s">
        <v>93</v>
      </c>
      <c r="AB173">
        <v>9589</v>
      </c>
      <c r="AC173">
        <v>9</v>
      </c>
      <c r="AD173" t="s">
        <v>130</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0.73094279535392226</v>
      </c>
      <c r="E174">
        <f t="shared" ca="1" si="42"/>
        <v>9.8571802453701118E-2</v>
      </c>
      <c r="F174">
        <f t="shared" ca="1" si="36"/>
        <v>0.34956463530419546</v>
      </c>
      <c r="G174">
        <f t="shared" ca="1" si="36"/>
        <v>0.24205018821628099</v>
      </c>
      <c r="H174">
        <f t="shared" ca="1" si="36"/>
        <v>0.52229539418041637</v>
      </c>
      <c r="I174">
        <f t="shared" ca="1" si="36"/>
        <v>6.6974540102138658E-2</v>
      </c>
      <c r="L174" t="str">
        <f t="shared" ca="1" si="37"/>
        <v>안 지정 캐릭터 PP 일반등급</v>
      </c>
      <c r="M174">
        <f t="shared" ca="1" si="38"/>
        <v>9857</v>
      </c>
      <c r="N174">
        <f t="shared" ca="1" si="43"/>
        <v>9</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900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93</v>
      </c>
      <c r="U174">
        <v>39530</v>
      </c>
      <c r="V174">
        <v>11</v>
      </c>
      <c r="W174" t="s">
        <v>130</v>
      </c>
      <c r="Y174">
        <v>1100</v>
      </c>
      <c r="Z174" t="str">
        <f t="shared" ca="1" si="39"/>
        <v>upn</v>
      </c>
      <c r="AA174" t="s">
        <v>93</v>
      </c>
      <c r="AB174">
        <v>39530</v>
      </c>
      <c r="AC174">
        <v>11</v>
      </c>
      <c r="AD174" t="s">
        <v>130</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0.47131625375453801</v>
      </c>
      <c r="E175">
        <f t="shared" ca="1" si="42"/>
        <v>0.70876346423586278</v>
      </c>
      <c r="F175">
        <f t="shared" ca="1" si="36"/>
        <v>0.30902461915082979</v>
      </c>
      <c r="G175">
        <f t="shared" ca="1" si="36"/>
        <v>0.87467832434396642</v>
      </c>
      <c r="H175">
        <f t="shared" ca="1" si="36"/>
        <v>0.72627825105950161</v>
      </c>
      <c r="I175">
        <f t="shared" ca="1" si="36"/>
        <v>0.67389016891011821</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0.23226171181707134</v>
      </c>
      <c r="E176">
        <f t="shared" ca="1" si="42"/>
        <v>0.53408116281303741</v>
      </c>
      <c r="F176">
        <f t="shared" ca="1" si="36"/>
        <v>0.79998870399793576</v>
      </c>
      <c r="G176">
        <f t="shared" ca="1" si="36"/>
        <v>0.68334963414016348</v>
      </c>
      <c r="H176">
        <f t="shared" ca="1" si="36"/>
        <v>0.22881259506005358</v>
      </c>
      <c r="I176">
        <f t="shared" ca="1" si="36"/>
        <v>0.81742444927763591</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0.981615609820225</v>
      </c>
      <c r="E177">
        <f t="shared" ca="1" si="42"/>
        <v>7.3798873463154058E-2</v>
      </c>
      <c r="F177">
        <f t="shared" ca="1" si="36"/>
        <v>0.66833489590989559</v>
      </c>
      <c r="G177">
        <f t="shared" ca="1" si="36"/>
        <v>7.5566747136361023E-2</v>
      </c>
      <c r="H177">
        <f t="shared" ca="1" si="36"/>
        <v>0.29154373765724262</v>
      </c>
      <c r="I177">
        <f t="shared" ca="1" si="36"/>
        <v>0.29678650816565433</v>
      </c>
      <c r="L177" t="str">
        <f t="shared" ca="1" si="37"/>
        <v>캐릭터 상자 영웅등급</v>
      </c>
      <c r="M177" t="str">
        <f t="shared" ca="1" si="38"/>
        <v>삭제</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149</v>
      </c>
      <c r="R177" t="str">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
      </c>
      <c r="S177">
        <f t="shared" ca="1" si="44"/>
        <v>0</v>
      </c>
      <c r="T177" t="s">
        <v>84</v>
      </c>
      <c r="V177">
        <v>1</v>
      </c>
      <c r="W177" t="s">
        <v>134</v>
      </c>
      <c r="Y177">
        <v>29</v>
      </c>
      <c r="Z177" t="str">
        <f t="shared" ca="1" si="39"/>
        <v>bn</v>
      </c>
      <c r="AA177" t="s">
        <v>84</v>
      </c>
      <c r="AC177">
        <v>1</v>
      </c>
      <c r="AD177" t="s">
        <v>134</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0.51898367063136663</v>
      </c>
      <c r="E178">
        <f t="shared" ca="1" si="42"/>
        <v>3.1487507327505049E-2</v>
      </c>
      <c r="F178">
        <f t="shared" ca="1" si="36"/>
        <v>0.70876617242041839</v>
      </c>
      <c r="G178">
        <f t="shared" ca="1" si="36"/>
        <v>0.46659540984342573</v>
      </c>
      <c r="H178">
        <f t="shared" ca="1" si="36"/>
        <v>0.62260347787720549</v>
      </c>
      <c r="I178">
        <f t="shared" ca="1" si="36"/>
        <v>0.40836694115499683</v>
      </c>
      <c r="L178" t="str">
        <f t="shared" ca="1" si="37"/>
        <v>지정 장비</v>
      </c>
      <c r="M178" t="e">
        <f t="shared" ca="1" si="38"/>
        <v>#VALUE!</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DI</v>
      </c>
      <c r="P178" t="e">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#VALUE!</v>
      </c>
      <c r="Q178" t="e">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#VALUE!</v>
      </c>
      <c r="R178" t="e">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#VALUE!</v>
      </c>
      <c r="S178" t="e">
        <f t="shared" ca="1" si="44"/>
        <v>#VALUE!</v>
      </c>
      <c r="T178" t="s">
        <v>83</v>
      </c>
      <c r="U178" t="s">
        <v>218</v>
      </c>
      <c r="V178">
        <v>1</v>
      </c>
      <c r="W178" t="s">
        <v>134</v>
      </c>
      <c r="Y178">
        <v>10</v>
      </c>
      <c r="Z178" t="str">
        <f t="shared" ca="1" si="39"/>
        <v>fe</v>
      </c>
      <c r="AA178" t="s">
        <v>83</v>
      </c>
      <c r="AB178" t="s">
        <v>218</v>
      </c>
      <c r="AC178">
        <v>1</v>
      </c>
      <c r="AD178" t="s">
        <v>134</v>
      </c>
      <c r="AF178">
        <v>10</v>
      </c>
      <c r="AG178" t="str">
        <f t="shared" si="40"/>
        <v/>
      </c>
      <c r="AH178" t="str">
        <f>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0.68583160579284153</v>
      </c>
      <c r="E179">
        <f t="shared" ca="1" si="42"/>
        <v>0.87626884055613441</v>
      </c>
      <c r="F179">
        <f t="shared" ca="1" si="36"/>
        <v>0.58843368384152617</v>
      </c>
      <c r="G179">
        <f t="shared" ca="1" si="36"/>
        <v>0.80134325706162823</v>
      </c>
      <c r="H179">
        <f t="shared" ca="1" si="36"/>
        <v>0.2770994028138748</v>
      </c>
      <c r="I179">
        <f t="shared" ca="1" si="36"/>
        <v>0.41714415366022761</v>
      </c>
      <c r="L179" t="str">
        <f t="shared" ca="1" si="37"/>
        <v>안 지정 캐릭터 PP 영웅등급</v>
      </c>
      <c r="M179">
        <f t="shared" ca="1" si="38"/>
        <v>87626</v>
      </c>
      <c r="N179">
        <f t="shared" ca="1" si="43"/>
        <v>14</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1400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92</v>
      </c>
      <c r="U179">
        <v>44704</v>
      </c>
      <c r="V179">
        <v>11</v>
      </c>
      <c r="W179" t="s">
        <v>130</v>
      </c>
      <c r="Y179">
        <v>1100</v>
      </c>
      <c r="Z179" t="str">
        <f t="shared" ca="1" si="39"/>
        <v>uph</v>
      </c>
      <c r="AA179" t="s">
        <v>92</v>
      </c>
      <c r="AB179">
        <v>44704</v>
      </c>
      <c r="AC179">
        <v>11</v>
      </c>
      <c r="AD179" t="s">
        <v>130</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0.83901674282002092</v>
      </c>
      <c r="E180">
        <f t="shared" ca="1" si="42"/>
        <v>0.44596431738190601</v>
      </c>
      <c r="F180">
        <f t="shared" ca="1" si="36"/>
        <v>0.69833589571723675</v>
      </c>
      <c r="G180">
        <f t="shared" ca="1" si="36"/>
        <v>0.26792093939293138</v>
      </c>
      <c r="H180">
        <f t="shared" ca="1" si="36"/>
        <v>8.4903363348298733E-2</v>
      </c>
      <c r="I180">
        <f t="shared" ca="1" si="36"/>
        <v>4.0291561767495043E-2</v>
      </c>
      <c r="L180" t="str">
        <f t="shared" ca="1" si="37"/>
        <v>안 지정 캐릭터 PP 일반등급</v>
      </c>
      <c r="M180">
        <f t="shared" ca="1" si="38"/>
        <v>44596</v>
      </c>
      <c r="N180">
        <f t="shared" ca="1" si="43"/>
        <v>11</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1100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93</v>
      </c>
      <c r="U180">
        <v>38821</v>
      </c>
      <c r="V180">
        <v>11</v>
      </c>
      <c r="W180" t="s">
        <v>130</v>
      </c>
      <c r="Y180">
        <v>1100</v>
      </c>
      <c r="Z180" t="str">
        <f t="shared" ca="1" si="39"/>
        <v>upn</v>
      </c>
      <c r="AA180" t="s">
        <v>93</v>
      </c>
      <c r="AB180">
        <v>38821</v>
      </c>
      <c r="AC180">
        <v>11</v>
      </c>
      <c r="AD180" t="s">
        <v>130</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0.89229132385911547</v>
      </c>
      <c r="E181">
        <f t="shared" ca="1" si="42"/>
        <v>0.12179240141708625</v>
      </c>
      <c r="F181">
        <f t="shared" ca="1" si="36"/>
        <v>0.78899294757071003</v>
      </c>
      <c r="G181">
        <f t="shared" ca="1" si="36"/>
        <v>0.37371750862055886</v>
      </c>
      <c r="H181">
        <f t="shared" ca="1" si="36"/>
        <v>0.68941180162820104</v>
      </c>
      <c r="I181">
        <f t="shared" ca="1" si="36"/>
        <v>0.14240789195994885</v>
      </c>
      <c r="L181" t="str">
        <f t="shared" ca="1" si="37"/>
        <v>안 지정 캐릭터 PP 일반등급</v>
      </c>
      <c r="M181">
        <f t="shared" ca="1" si="38"/>
        <v>12179</v>
      </c>
      <c r="N181">
        <f t="shared" ca="1" si="43"/>
        <v>9</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900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93</v>
      </c>
      <c r="U181">
        <v>84410</v>
      </c>
      <c r="V181">
        <v>14</v>
      </c>
      <c r="W181" t="s">
        <v>130</v>
      </c>
      <c r="Y181">
        <v>1400</v>
      </c>
      <c r="Z181" t="str">
        <f t="shared" ca="1" si="39"/>
        <v>upn</v>
      </c>
      <c r="AA181" t="s">
        <v>93</v>
      </c>
      <c r="AB181">
        <v>84410</v>
      </c>
      <c r="AC181">
        <v>14</v>
      </c>
      <c r="AD181" t="s">
        <v>130</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0.45531891696917848</v>
      </c>
      <c r="E182">
        <f t="shared" ca="1" si="42"/>
        <v>0.44679694198997821</v>
      </c>
      <c r="F182">
        <f t="shared" ca="1" si="36"/>
        <v>0.10433325985242026</v>
      </c>
      <c r="G182">
        <f t="shared" ca="1" si="36"/>
        <v>0.38548293411526036</v>
      </c>
      <c r="H182">
        <f t="shared" ca="1" si="36"/>
        <v>0.55614878282520597</v>
      </c>
      <c r="I182">
        <f t="shared" ca="1" si="36"/>
        <v>0.91522623933662994</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0.17957200970330944</v>
      </c>
      <c r="E183">
        <f t="shared" ca="1" si="42"/>
        <v>0.81203440709443908</v>
      </c>
      <c r="F183">
        <f t="shared" ca="1" si="36"/>
        <v>9.0072307276575225E-3</v>
      </c>
      <c r="G183">
        <f t="shared" ca="1" si="36"/>
        <v>9.5801402631855215E-2</v>
      </c>
      <c r="H183">
        <f t="shared" ca="1" si="36"/>
        <v>0.75956322782509089</v>
      </c>
      <c r="I183">
        <f t="shared" ca="1" si="36"/>
        <v>0.15300073689633953</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0.80706858912027124</v>
      </c>
      <c r="E184">
        <f t="shared" ca="1" si="42"/>
        <v>0.35116181095093379</v>
      </c>
      <c r="F184">
        <f t="shared" ca="1" si="36"/>
        <v>0.55172506056085568</v>
      </c>
      <c r="G184">
        <f t="shared" ca="1" si="36"/>
        <v>0.79905644106948537</v>
      </c>
      <c r="H184">
        <f t="shared" ca="1" si="36"/>
        <v>0.61257263561475528</v>
      </c>
      <c r="I184">
        <f t="shared" ca="1" si="36"/>
        <v>0.20913372935074559</v>
      </c>
      <c r="L184" t="str">
        <f t="shared" ca="1" si="37"/>
        <v>지정 장비</v>
      </c>
      <c r="M184" t="e">
        <f t="shared" ca="1" si="38"/>
        <v>#VALUE!</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GO</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t="e">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#VALUE!</v>
      </c>
      <c r="R184" t="e">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#VALUE!</v>
      </c>
      <c r="S184" t="e">
        <f t="shared" ca="1" si="44"/>
        <v>#VALUE!</v>
      </c>
      <c r="T184" t="s">
        <v>83</v>
      </c>
      <c r="U184" t="s">
        <v>219</v>
      </c>
      <c r="V184">
        <v>1</v>
      </c>
      <c r="W184" t="s">
        <v>134</v>
      </c>
      <c r="Y184">
        <v>16</v>
      </c>
      <c r="Z184" t="str">
        <f t="shared" ca="1" si="39"/>
        <v>fe</v>
      </c>
      <c r="AA184" t="s">
        <v>83</v>
      </c>
      <c r="AB184" t="s">
        <v>219</v>
      </c>
      <c r="AC184">
        <v>1</v>
      </c>
      <c r="AD184" t="s">
        <v>134</v>
      </c>
      <c r="AF184">
        <v>16</v>
      </c>
      <c r="AG184" t="str">
        <f t="shared" si="40"/>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0.24870154235096975</v>
      </c>
      <c r="E185">
        <f t="shared" ca="1" si="42"/>
        <v>0.30371349474932441</v>
      </c>
      <c r="F185">
        <f t="shared" ca="1" si="36"/>
        <v>0.6400624422801473</v>
      </c>
      <c r="G185">
        <f t="shared" ca="1" si="36"/>
        <v>0.68739949508867026</v>
      </c>
      <c r="H185">
        <f t="shared" ca="1" si="36"/>
        <v>0.59979675298001556</v>
      </c>
      <c r="I185">
        <f t="shared" ca="1" si="36"/>
        <v>0.27222688941373308</v>
      </c>
      <c r="L185" t="str">
        <f t="shared" ca="1" si="37"/>
        <v>지정 장비</v>
      </c>
      <c r="M185" t="e">
        <f t="shared" ca="1" si="38"/>
        <v>#VALUE!</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t="e">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#VALUE!</v>
      </c>
      <c r="R185" t="e">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#VALUE!</v>
      </c>
      <c r="S185" t="e">
        <f t="shared" ca="1" si="44"/>
        <v>#VALUE!</v>
      </c>
      <c r="T185" t="s">
        <v>83</v>
      </c>
      <c r="U185" t="s">
        <v>206</v>
      </c>
      <c r="V185">
        <v>1</v>
      </c>
      <c r="W185" t="s">
        <v>130</v>
      </c>
      <c r="Y185">
        <v>700</v>
      </c>
      <c r="Z185" t="str">
        <f t="shared" ca="1" si="39"/>
        <v>fe</v>
      </c>
      <c r="AA185" t="s">
        <v>83</v>
      </c>
      <c r="AB185" t="s">
        <v>206</v>
      </c>
      <c r="AC185">
        <v>1</v>
      </c>
      <c r="AD185" t="s">
        <v>130</v>
      </c>
      <c r="AF185">
        <v>700</v>
      </c>
      <c r="AG185" t="str">
        <f t="shared" si="40"/>
        <v/>
      </c>
      <c r="AH185" t="str">
        <f>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0.8779283101684825</v>
      </c>
      <c r="E186">
        <f t="shared" ca="1" si="42"/>
        <v>0.78300304569657475</v>
      </c>
      <c r="F186">
        <f t="shared" ca="1" si="36"/>
        <v>0.15992650421790799</v>
      </c>
      <c r="G186">
        <f t="shared" ca="1" si="36"/>
        <v>0.96854042817740305</v>
      </c>
      <c r="H186">
        <f t="shared" ca="1" si="36"/>
        <v>0.46898579751661562</v>
      </c>
      <c r="I186">
        <f t="shared" ca="1" si="36"/>
        <v>0.78766290721069776</v>
      </c>
      <c r="L186" t="str">
        <f t="shared" ca="1" si="37"/>
        <v>안 지정 캐릭터 PP 영웅등급</v>
      </c>
      <c r="M186">
        <f t="shared" ca="1" si="38"/>
        <v>78300</v>
      </c>
      <c r="N186">
        <f t="shared" ca="1" si="43"/>
        <v>13</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1300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92</v>
      </c>
      <c r="U186">
        <v>75205</v>
      </c>
      <c r="V186">
        <v>13</v>
      </c>
      <c r="W186" t="s">
        <v>130</v>
      </c>
      <c r="Y186">
        <v>1300</v>
      </c>
      <c r="Z186" t="str">
        <f t="shared" ca="1" si="39"/>
        <v>uph</v>
      </c>
      <c r="AA186" t="s">
        <v>92</v>
      </c>
      <c r="AB186">
        <v>75205</v>
      </c>
      <c r="AC186">
        <v>13</v>
      </c>
      <c r="AD186" t="s">
        <v>130</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9.6355680128439203E-2</v>
      </c>
      <c r="E187">
        <f t="shared" ca="1" si="42"/>
        <v>0.70235851083570644</v>
      </c>
      <c r="F187">
        <f t="shared" ca="1" si="36"/>
        <v>5.4023167993734522E-2</v>
      </c>
      <c r="G187">
        <f t="shared" ca="1" si="36"/>
        <v>0.53323281703821923</v>
      </c>
      <c r="H187">
        <f t="shared" ca="1" si="36"/>
        <v>0.95822800943907138</v>
      </c>
      <c r="I187">
        <f t="shared" ca="1" si="36"/>
        <v>0.84721075595116835</v>
      </c>
      <c r="L187" t="str">
        <f t="shared" ca="1" si="37"/>
        <v>안 지정 캐릭터 PP 영웅등급</v>
      </c>
      <c r="M187">
        <f t="shared" ca="1" si="38"/>
        <v>70235</v>
      </c>
      <c r="N187">
        <f t="shared" ca="1" si="43"/>
        <v>13</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1300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93</v>
      </c>
      <c r="U187">
        <v>83409</v>
      </c>
      <c r="V187">
        <v>14</v>
      </c>
      <c r="W187" t="s">
        <v>130</v>
      </c>
      <c r="Y187">
        <v>1400</v>
      </c>
      <c r="Z187" t="str">
        <f t="shared" ca="1" si="39"/>
        <v>upn</v>
      </c>
      <c r="AA187" t="s">
        <v>93</v>
      </c>
      <c r="AB187">
        <v>83409</v>
      </c>
      <c r="AC187">
        <v>14</v>
      </c>
      <c r="AD187" t="s">
        <v>130</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0.98645581823014661</v>
      </c>
      <c r="E188">
        <f t="shared" ca="1" si="42"/>
        <v>0.3321462275972259</v>
      </c>
      <c r="F188">
        <f t="shared" ca="1" si="36"/>
        <v>0.60658525610405212</v>
      </c>
      <c r="G188">
        <f t="shared" ca="1" si="36"/>
        <v>0.83434029491213579</v>
      </c>
      <c r="H188">
        <f t="shared" ca="1" si="36"/>
        <v>0.84180877199399795</v>
      </c>
      <c r="I188">
        <f t="shared" ca="1" si="36"/>
        <v>0.34233552667931333</v>
      </c>
      <c r="L188" t="str">
        <f t="shared" ca="1" si="37"/>
        <v>안 지정 캐릭터 PP 일반등급</v>
      </c>
      <c r="M188">
        <f t="shared" ca="1" si="38"/>
        <v>33214</v>
      </c>
      <c r="N188">
        <f t="shared" ca="1" si="43"/>
        <v>10</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1000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93</v>
      </c>
      <c r="U188">
        <v>74697</v>
      </c>
      <c r="V188">
        <v>13</v>
      </c>
      <c r="W188" t="s">
        <v>130</v>
      </c>
      <c r="Y188">
        <v>1300</v>
      </c>
      <c r="Z188" t="str">
        <f t="shared" ca="1" si="39"/>
        <v>upn</v>
      </c>
      <c r="AA188" t="s">
        <v>93</v>
      </c>
      <c r="AB188">
        <v>74697</v>
      </c>
      <c r="AC188">
        <v>13</v>
      </c>
      <c r="AD188" t="s">
        <v>130</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0.14617222226980275</v>
      </c>
      <c r="E189">
        <f t="shared" ca="1" si="42"/>
        <v>4.3874288079052137E-3</v>
      </c>
      <c r="F189">
        <f t="shared" ca="1" si="36"/>
        <v>3.8658295998975301E-2</v>
      </c>
      <c r="G189">
        <f t="shared" ca="1" si="36"/>
        <v>0.23882962212524095</v>
      </c>
      <c r="H189">
        <f t="shared" ca="1" si="36"/>
        <v>0.49205866427698031</v>
      </c>
      <c r="I189">
        <f t="shared" ca="1" si="36"/>
        <v>0.10135906418042873</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0.15245464033761635</v>
      </c>
      <c r="E190">
        <f t="shared" ca="1" si="42"/>
        <v>0.80503393150993774</v>
      </c>
      <c r="F190">
        <f t="shared" ca="1" si="36"/>
        <v>0.63909605861372942</v>
      </c>
      <c r="G190">
        <f t="shared" ca="1" si="36"/>
        <v>0.48601143063881813</v>
      </c>
      <c r="H190">
        <f t="shared" ca="1" si="36"/>
        <v>0.4445184491248475</v>
      </c>
      <c r="I190">
        <f t="shared" ca="1" si="36"/>
        <v>0.90049166907012002</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0.44110857484279853</v>
      </c>
      <c r="E191">
        <f t="shared" ca="1" si="42"/>
        <v>1.796509252065337E-2</v>
      </c>
      <c r="F191">
        <f t="shared" ca="1" si="36"/>
        <v>0.1332176067983244</v>
      </c>
      <c r="G191">
        <f t="shared" ca="1" si="36"/>
        <v>0.11829169736917677</v>
      </c>
      <c r="H191">
        <f t="shared" ca="1" si="36"/>
        <v>0.93730074246963369</v>
      </c>
      <c r="I191">
        <f t="shared" ca="1" si="36"/>
        <v>0.66100790136286525</v>
      </c>
      <c r="L191" t="str">
        <f t="shared" ca="1" si="37"/>
        <v>지정 장비</v>
      </c>
      <c r="M191" t="e">
        <f t="shared" ca="1" si="38"/>
        <v>#VALUE!</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DI</v>
      </c>
      <c r="P191" t="e">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#VALUE!</v>
      </c>
      <c r="Q191" t="e">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#VALUE!</v>
      </c>
      <c r="R191" t="e">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#VALUE!</v>
      </c>
      <c r="S191" t="e">
        <f t="shared" ca="1" si="44"/>
        <v>#VALUE!</v>
      </c>
      <c r="T191" t="s">
        <v>83</v>
      </c>
      <c r="U191" t="s">
        <v>186</v>
      </c>
      <c r="V191">
        <v>1</v>
      </c>
      <c r="W191" t="s">
        <v>130</v>
      </c>
      <c r="Y191">
        <v>4700</v>
      </c>
      <c r="Z191" t="str">
        <f t="shared" ca="1" si="39"/>
        <v>fe</v>
      </c>
      <c r="AA191" t="s">
        <v>83</v>
      </c>
      <c r="AB191" t="s">
        <v>186</v>
      </c>
      <c r="AC191">
        <v>1</v>
      </c>
      <c r="AD191" t="s">
        <v>130</v>
      </c>
      <c r="AF191">
        <v>4700</v>
      </c>
      <c r="AG191" t="str">
        <f t="shared" si="40"/>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0.41793089190351485</v>
      </c>
      <c r="E192">
        <f t="shared" ca="1" si="42"/>
        <v>0.96702008082236612</v>
      </c>
      <c r="F192">
        <f t="shared" ca="1" si="36"/>
        <v>0.77763565573584514</v>
      </c>
      <c r="G192">
        <f t="shared" ca="1" si="36"/>
        <v>0.14289565290552475</v>
      </c>
      <c r="H192">
        <f t="shared" ca="1" si="36"/>
        <v>0.95788869744042515</v>
      </c>
      <c r="I192">
        <f t="shared" ca="1" si="36"/>
        <v>0.84783662725316955</v>
      </c>
      <c r="L192" t="str">
        <f t="shared" ca="1" si="37"/>
        <v>지정 장비</v>
      </c>
      <c r="M192" t="e">
        <f t="shared" ca="1" si="38"/>
        <v>#VALUE!</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e">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#VALUE!</v>
      </c>
      <c r="Q192" t="e">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#VALUE!</v>
      </c>
      <c r="R192" t="e">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#VALUE!</v>
      </c>
      <c r="S192" t="e">
        <f t="shared" ca="1" si="44"/>
        <v>#VALUE!</v>
      </c>
      <c r="T192" t="s">
        <v>83</v>
      </c>
      <c r="U192" t="s">
        <v>220</v>
      </c>
      <c r="V192">
        <v>1</v>
      </c>
      <c r="W192" t="s">
        <v>134</v>
      </c>
      <c r="Y192">
        <v>5</v>
      </c>
      <c r="Z192" t="str">
        <f t="shared" ca="1" si="39"/>
        <v>fe</v>
      </c>
      <c r="AA192" t="s">
        <v>83</v>
      </c>
      <c r="AB192" t="s">
        <v>220</v>
      </c>
      <c r="AC192">
        <v>1</v>
      </c>
      <c r="AD192" t="s">
        <v>134</v>
      </c>
      <c r="AF192">
        <v>5</v>
      </c>
      <c r="AG192" t="str">
        <f t="shared" si="40"/>
        <v/>
      </c>
      <c r="AH192" t="str">
        <f>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0.31986055650368916</v>
      </c>
      <c r="E193">
        <f t="shared" ca="1" si="42"/>
        <v>6.2269492711129026E-2</v>
      </c>
      <c r="F193">
        <f t="shared" ca="1" si="36"/>
        <v>0.38583018597313201</v>
      </c>
      <c r="G193">
        <f t="shared" ca="1" si="36"/>
        <v>1.5874924069830265E-2</v>
      </c>
      <c r="H193">
        <f t="shared" ca="1" si="36"/>
        <v>0.32431113686168533</v>
      </c>
      <c r="I193">
        <f t="shared" ca="1" si="36"/>
        <v>0.24343687377698942</v>
      </c>
      <c r="L193" t="str">
        <f t="shared" ca="1" si="37"/>
        <v>안 지정 캐릭터 PP 영웅등급</v>
      </c>
      <c r="M193">
        <f t="shared" ca="1" si="38"/>
        <v>6226</v>
      </c>
      <c r="N193">
        <f t="shared" ca="1" si="43"/>
        <v>9</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900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92</v>
      </c>
      <c r="U193">
        <v>55575</v>
      </c>
      <c r="V193">
        <v>12</v>
      </c>
      <c r="W193" t="s">
        <v>130</v>
      </c>
      <c r="Y193">
        <v>1200</v>
      </c>
      <c r="Z193" t="str">
        <f t="shared" ca="1" si="39"/>
        <v>uph</v>
      </c>
      <c r="AA193" t="s">
        <v>92</v>
      </c>
      <c r="AB193">
        <v>55575</v>
      </c>
      <c r="AC193">
        <v>12</v>
      </c>
      <c r="AD193" t="s">
        <v>130</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0.16764695781084671</v>
      </c>
      <c r="E194">
        <f t="shared" ca="1" si="42"/>
        <v>0.94695859149121686</v>
      </c>
      <c r="F194">
        <f t="shared" ca="1" si="42"/>
        <v>0.49480747718923779</v>
      </c>
      <c r="G194">
        <f t="shared" ca="1" si="42"/>
        <v>0.29168239083179226</v>
      </c>
      <c r="H194">
        <f t="shared" ca="1" si="42"/>
        <v>0.45957851321970711</v>
      </c>
      <c r="I194">
        <f t="shared" ca="1" si="42"/>
        <v>0.29172869917691147</v>
      </c>
      <c r="L194" t="str">
        <f t="shared" ref="L194:L257" ca="1" si="47">IF(LEN(J194)&lt;&gt;0,J194,VLOOKUP(D194+$B194,$BG:$BH,MATCH($BH$1,$BG$1:$BH$1,0),1))</f>
        <v>안 지정 캐릭터 PP 영웅등급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94695</v>
      </c>
      <c r="N194">
        <f t="shared" ca="1" si="43"/>
        <v>14</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1400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93</v>
      </c>
      <c r="U194">
        <v>20372</v>
      </c>
      <c r="V194">
        <v>10</v>
      </c>
      <c r="W194" t="s">
        <v>130</v>
      </c>
      <c r="Y194">
        <v>1000</v>
      </c>
      <c r="Z194" t="str">
        <f t="shared" ref="Z194:Z257" ca="1" si="49">IF(ISBLANK(AA194),"",
VLOOKUP(AA194,OFFSET(INDIRECT("$A:$B"),0,MATCH(AA$1&amp;"_Verify",INDIRECT("$1:$1"),0)-1),2,0)
)</f>
        <v>upn</v>
      </c>
      <c r="AA194" t="s">
        <v>93</v>
      </c>
      <c r="AB194">
        <v>20372</v>
      </c>
      <c r="AC194">
        <v>10</v>
      </c>
      <c r="AD194" t="s">
        <v>130</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0.4698878270635537</v>
      </c>
      <c r="E195">
        <f t="shared" ca="1" si="52"/>
        <v>0.23060583002967894</v>
      </c>
      <c r="F195">
        <f t="shared" ca="1" si="52"/>
        <v>0.93917217367223116</v>
      </c>
      <c r="G195">
        <f t="shared" ca="1" si="52"/>
        <v>0.87428757504416277</v>
      </c>
      <c r="H195">
        <f t="shared" ca="1" si="52"/>
        <v>0.93678523655653623</v>
      </c>
      <c r="I195">
        <f t="shared" ref="I195:I226" ca="1" si="53">RAND()</f>
        <v>0.14487949859399851</v>
      </c>
      <c r="L195" t="str">
        <f t="shared" ca="1" si="47"/>
        <v>안 지정 캐릭터 PP 일반등급</v>
      </c>
      <c r="M195">
        <f t="shared" ca="1" si="48"/>
        <v>23060</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10</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1000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93</v>
      </c>
      <c r="U195">
        <v>35215</v>
      </c>
      <c r="V195">
        <v>11</v>
      </c>
      <c r="W195" t="s">
        <v>130</v>
      </c>
      <c r="Y195">
        <v>1100</v>
      </c>
      <c r="Z195" t="str">
        <f t="shared" ca="1" si="49"/>
        <v>upn</v>
      </c>
      <c r="AA195" t="s">
        <v>93</v>
      </c>
      <c r="AB195">
        <v>35215</v>
      </c>
      <c r="AC195">
        <v>11</v>
      </c>
      <c r="AD195" t="s">
        <v>130</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8.0302510679688965E-2</v>
      </c>
      <c r="E196">
        <f t="shared" ca="1" si="52"/>
        <v>0.29187630385653429</v>
      </c>
      <c r="F196">
        <f t="shared" ca="1" si="52"/>
        <v>0.81982405653622537</v>
      </c>
      <c r="G196">
        <f t="shared" ca="1" si="52"/>
        <v>0.8353884677759863</v>
      </c>
      <c r="H196">
        <f t="shared" ca="1" si="52"/>
        <v>0.10174981703520891</v>
      </c>
      <c r="I196">
        <f t="shared" ca="1" si="53"/>
        <v>0.6080279662917506</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0.28640724375897564</v>
      </c>
      <c r="E197">
        <f t="shared" ca="1" si="52"/>
        <v>0.89862599517954356</v>
      </c>
      <c r="F197">
        <f t="shared" ca="1" si="52"/>
        <v>0.45546758588516578</v>
      </c>
      <c r="G197">
        <f t="shared" ca="1" si="52"/>
        <v>0.28537928568298276</v>
      </c>
      <c r="H197">
        <f t="shared" ca="1" si="52"/>
        <v>0.96720605783065938</v>
      </c>
      <c r="I197">
        <f t="shared" ca="1" si="53"/>
        <v>1.7221204516752908E-2</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0.61784780586484678</v>
      </c>
      <c r="E198">
        <f t="shared" ca="1" si="52"/>
        <v>0.40229003423788046</v>
      </c>
      <c r="F198">
        <f t="shared" ca="1" si="52"/>
        <v>0.1327210794742183</v>
      </c>
      <c r="G198">
        <f t="shared" ca="1" si="52"/>
        <v>0.67679673502587845</v>
      </c>
      <c r="H198">
        <f t="shared" ca="1" si="52"/>
        <v>0.83059667836565443</v>
      </c>
      <c r="I198">
        <f t="shared" ca="1" si="53"/>
        <v>0.66408027584206419</v>
      </c>
      <c r="L198" t="str">
        <f t="shared" ca="1" si="47"/>
        <v>지정 장비</v>
      </c>
      <c r="M198" t="e">
        <f t="shared" ca="1" si="48"/>
        <v>#VALUE!</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GO</v>
      </c>
      <c r="P198" t="str">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삭제</v>
      </c>
      <c r="Q198" t="e">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#VALUE!</v>
      </c>
      <c r="R198" t="e">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#VALUE!</v>
      </c>
      <c r="S198" t="e">
        <f t="shared" ca="1" si="55"/>
        <v>#VALUE!</v>
      </c>
      <c r="T198" t="s">
        <v>83</v>
      </c>
      <c r="U198" t="s">
        <v>198</v>
      </c>
      <c r="V198">
        <v>1</v>
      </c>
      <c r="W198" t="s">
        <v>130</v>
      </c>
      <c r="Y198">
        <v>3400</v>
      </c>
      <c r="Z198" t="str">
        <f t="shared" ca="1" si="49"/>
        <v>fe</v>
      </c>
      <c r="AA198" t="s">
        <v>83</v>
      </c>
      <c r="AB198" t="s">
        <v>198</v>
      </c>
      <c r="AC198">
        <v>1</v>
      </c>
      <c r="AD198" t="s">
        <v>130</v>
      </c>
      <c r="AF198">
        <v>3400</v>
      </c>
      <c r="AG198" t="str">
        <f t="shared" si="50"/>
        <v/>
      </c>
      <c r="AH198" t="str">
        <f>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4.541891641796203E-2</v>
      </c>
      <c r="E199">
        <f t="shared" ca="1" si="52"/>
        <v>0.52626522203568793</v>
      </c>
      <c r="F199">
        <f t="shared" ca="1" si="52"/>
        <v>0.83821160679328421</v>
      </c>
      <c r="G199">
        <f t="shared" ca="1" si="52"/>
        <v>0.11342233485959274</v>
      </c>
      <c r="H199">
        <f t="shared" ca="1" si="52"/>
        <v>0.36304959996122943</v>
      </c>
      <c r="I199">
        <f t="shared" ca="1" si="53"/>
        <v>0.4649798290904692</v>
      </c>
      <c r="L199" t="str">
        <f t="shared" ca="1" si="47"/>
        <v>지정 장비</v>
      </c>
      <c r="M199" t="e">
        <f t="shared" ca="1" si="48"/>
        <v>#VALUE!</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DI</v>
      </c>
      <c r="P199" t="e">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#VALUE!</v>
      </c>
      <c r="Q199" t="e">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#VALUE!</v>
      </c>
      <c r="R199" t="e">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#VALUE!</v>
      </c>
      <c r="S199" t="e">
        <f t="shared" ca="1" si="55"/>
        <v>#VALUE!</v>
      </c>
      <c r="T199" t="s">
        <v>83</v>
      </c>
      <c r="U199" t="s">
        <v>221</v>
      </c>
      <c r="V199">
        <v>1</v>
      </c>
      <c r="W199" t="s">
        <v>130</v>
      </c>
      <c r="Y199">
        <v>5400</v>
      </c>
      <c r="Z199" t="str">
        <f t="shared" ca="1" si="49"/>
        <v>fe</v>
      </c>
      <c r="AA199" t="s">
        <v>83</v>
      </c>
      <c r="AB199" t="s">
        <v>221</v>
      </c>
      <c r="AC199">
        <v>1</v>
      </c>
      <c r="AD199" t="s">
        <v>130</v>
      </c>
      <c r="AF199">
        <v>5400</v>
      </c>
      <c r="AG199" t="str">
        <f t="shared" si="50"/>
        <v/>
      </c>
      <c r="AH199" t="str">
        <f>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0.58287418142388869</v>
      </c>
      <c r="E200">
        <f t="shared" ca="1" si="52"/>
        <v>0.11985758430839955</v>
      </c>
      <c r="F200">
        <f t="shared" ca="1" si="52"/>
        <v>0.82092942535182944</v>
      </c>
      <c r="G200">
        <f t="shared" ca="1" si="52"/>
        <v>0.75205630184816707</v>
      </c>
      <c r="H200">
        <f t="shared" ca="1" si="52"/>
        <v>0.71277533766031786</v>
      </c>
      <c r="I200">
        <f t="shared" ca="1" si="53"/>
        <v>0.88873029825392535</v>
      </c>
      <c r="L200" t="str">
        <f t="shared" ca="1" si="47"/>
        <v>안 지정 캐릭터 PP 영웅등급</v>
      </c>
      <c r="M200">
        <f t="shared" ca="1" si="48"/>
        <v>11985</v>
      </c>
      <c r="N200">
        <f t="shared" ca="1" si="54"/>
        <v>9</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900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92</v>
      </c>
      <c r="U200">
        <v>11366</v>
      </c>
      <c r="V200">
        <v>9</v>
      </c>
      <c r="W200" t="s">
        <v>130</v>
      </c>
      <c r="Y200">
        <v>900</v>
      </c>
      <c r="Z200" t="str">
        <f t="shared" ca="1" si="49"/>
        <v>uph</v>
      </c>
      <c r="AA200" t="s">
        <v>92</v>
      </c>
      <c r="AB200">
        <v>11366</v>
      </c>
      <c r="AC200">
        <v>9</v>
      </c>
      <c r="AD200" t="s">
        <v>130</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0.86263352811022787</v>
      </c>
      <c r="E201">
        <f t="shared" ca="1" si="52"/>
        <v>0.97178533085978469</v>
      </c>
      <c r="F201">
        <f t="shared" ca="1" si="52"/>
        <v>0.57944892465944098</v>
      </c>
      <c r="G201">
        <f t="shared" ca="1" si="52"/>
        <v>0.7386281812153731</v>
      </c>
      <c r="H201">
        <f t="shared" ca="1" si="52"/>
        <v>0.79568076980792979</v>
      </c>
      <c r="I201">
        <f t="shared" ca="1" si="53"/>
        <v>0.50340971793272682</v>
      </c>
      <c r="L201" t="str">
        <f t="shared" ca="1" si="47"/>
        <v>안 지정 캐릭터 PP 일반등급</v>
      </c>
      <c r="M201">
        <f t="shared" ca="1" si="48"/>
        <v>97178</v>
      </c>
      <c r="N201">
        <f t="shared" ca="1" si="54"/>
        <v>14</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1400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93</v>
      </c>
      <c r="U201">
        <v>69130</v>
      </c>
      <c r="V201">
        <v>13</v>
      </c>
      <c r="W201" t="s">
        <v>130</v>
      </c>
      <c r="Y201">
        <v>1300</v>
      </c>
      <c r="Z201" t="str">
        <f t="shared" ca="1" si="49"/>
        <v>upn</v>
      </c>
      <c r="AA201" t="s">
        <v>93</v>
      </c>
      <c r="AB201">
        <v>69130</v>
      </c>
      <c r="AC201">
        <v>13</v>
      </c>
      <c r="AD201" t="s">
        <v>130</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0.42241993425803004</v>
      </c>
      <c r="E202">
        <f t="shared" ca="1" si="52"/>
        <v>0.38043030022188451</v>
      </c>
      <c r="F202">
        <f t="shared" ca="1" si="52"/>
        <v>0.7972204414223214</v>
      </c>
      <c r="G202">
        <f t="shared" ca="1" si="52"/>
        <v>0.41957639345420283</v>
      </c>
      <c r="H202">
        <f t="shared" ca="1" si="52"/>
        <v>1.6059676199579154E-2</v>
      </c>
      <c r="I202">
        <f t="shared" ca="1" si="53"/>
        <v>0.13308092000721083</v>
      </c>
      <c r="L202" t="str">
        <f t="shared" ca="1" si="47"/>
        <v>안 지정 캐릭터 PP 일반등급</v>
      </c>
      <c r="M202">
        <f t="shared" ca="1" si="48"/>
        <v>38043</v>
      </c>
      <c r="N202">
        <f t="shared" ca="1" si="54"/>
        <v>11</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1100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93</v>
      </c>
      <c r="U202">
        <v>76648</v>
      </c>
      <c r="V202">
        <v>13</v>
      </c>
      <c r="W202" t="s">
        <v>130</v>
      </c>
      <c r="Y202">
        <v>1300</v>
      </c>
      <c r="Z202" t="str">
        <f t="shared" ca="1" si="49"/>
        <v>upn</v>
      </c>
      <c r="AA202" t="s">
        <v>93</v>
      </c>
      <c r="AB202">
        <v>76648</v>
      </c>
      <c r="AC202">
        <v>13</v>
      </c>
      <c r="AD202" t="s">
        <v>130</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0.17816520893638788</v>
      </c>
      <c r="E203">
        <f t="shared" ca="1" si="52"/>
        <v>0.68553426655864036</v>
      </c>
      <c r="F203">
        <f t="shared" ca="1" si="52"/>
        <v>0.93014739793144185</v>
      </c>
      <c r="G203">
        <f t="shared" ca="1" si="52"/>
        <v>0.37526790770736973</v>
      </c>
      <c r="H203">
        <f t="shared" ca="1" si="52"/>
        <v>0.85510634574727529</v>
      </c>
      <c r="I203">
        <f t="shared" ca="1" si="53"/>
        <v>0.7048255862338938</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0.23955326439013425</v>
      </c>
      <c r="E204">
        <f t="shared" ca="1" si="52"/>
        <v>0.75618013080696089</v>
      </c>
      <c r="F204">
        <f t="shared" ca="1" si="52"/>
        <v>0.62085926891519405</v>
      </c>
      <c r="G204">
        <f t="shared" ca="1" si="52"/>
        <v>0.50477910535852166</v>
      </c>
      <c r="H204">
        <f t="shared" ca="1" si="52"/>
        <v>3.6684957375731408E-2</v>
      </c>
      <c r="I204">
        <f t="shared" ca="1" si="53"/>
        <v>0.47610953435373349</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0.91172825953458814</v>
      </c>
      <c r="E205">
        <f t="shared" ca="1" si="52"/>
        <v>0.74868735993448177</v>
      </c>
      <c r="F205">
        <f t="shared" ca="1" si="52"/>
        <v>4.2665841184551967E-2</v>
      </c>
      <c r="G205">
        <f t="shared" ca="1" si="52"/>
        <v>0.74056800644534582</v>
      </c>
      <c r="H205">
        <f t="shared" ca="1" si="52"/>
        <v>0.76584013371318016</v>
      </c>
      <c r="I205">
        <f t="shared" ca="1" si="53"/>
        <v>0.27097692018019337</v>
      </c>
      <c r="L205" t="str">
        <f t="shared" ca="1" si="47"/>
        <v>캐릭터 상자 일반등급</v>
      </c>
      <c r="M205" t="str">
        <f t="shared" ca="1" si="48"/>
        <v>삭제</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DI</v>
      </c>
      <c r="P205" t="str">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삭제</v>
      </c>
      <c r="Q205">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29</v>
      </c>
      <c r="R205" t="str">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
      </c>
      <c r="S205">
        <f t="shared" ca="1" si="55"/>
        <v>0</v>
      </c>
      <c r="T205" t="s">
        <v>83</v>
      </c>
      <c r="U205" t="s">
        <v>222</v>
      </c>
      <c r="V205">
        <v>1</v>
      </c>
      <c r="W205" t="s">
        <v>134</v>
      </c>
      <c r="Y205">
        <v>5</v>
      </c>
      <c r="Z205" t="str">
        <f t="shared" ca="1" si="49"/>
        <v>fe</v>
      </c>
      <c r="AA205" t="s">
        <v>83</v>
      </c>
      <c r="AB205" t="s">
        <v>222</v>
      </c>
      <c r="AC205">
        <v>1</v>
      </c>
      <c r="AD205" t="s">
        <v>134</v>
      </c>
      <c r="AF205">
        <v>5</v>
      </c>
      <c r="AG205" t="str">
        <f t="shared" si="50"/>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9.4973778994092983E-2</v>
      </c>
      <c r="E206">
        <f t="shared" ca="1" si="52"/>
        <v>0.37256269483076054</v>
      </c>
      <c r="F206">
        <f t="shared" ca="1" si="52"/>
        <v>0.93136747212249527</v>
      </c>
      <c r="G206">
        <f t="shared" ca="1" si="52"/>
        <v>0.12630367073931259</v>
      </c>
      <c r="H206">
        <f t="shared" ca="1" si="52"/>
        <v>0.73798250509128749</v>
      </c>
      <c r="I206">
        <f t="shared" ca="1" si="53"/>
        <v>0.54033893004548794</v>
      </c>
      <c r="L206" t="str">
        <f t="shared" ca="1" si="47"/>
        <v>지정 장비</v>
      </c>
      <c r="M206" t="e">
        <f t="shared" ca="1" si="48"/>
        <v>#VALUE!</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DI</v>
      </c>
      <c r="P206" t="e">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#VALUE!</v>
      </c>
      <c r="Q206" t="e">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#VALUE!</v>
      </c>
      <c r="R206" t="e">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#VALUE!</v>
      </c>
      <c r="S206" t="e">
        <f t="shared" ca="1" si="55"/>
        <v>#VALUE!</v>
      </c>
      <c r="T206" t="s">
        <v>83</v>
      </c>
      <c r="U206" t="s">
        <v>208</v>
      </c>
      <c r="V206">
        <v>1</v>
      </c>
      <c r="W206" t="s">
        <v>134</v>
      </c>
      <c r="Y206">
        <v>36</v>
      </c>
      <c r="Z206" t="str">
        <f t="shared" ca="1" si="49"/>
        <v>fe</v>
      </c>
      <c r="AA206" t="s">
        <v>83</v>
      </c>
      <c r="AB206" t="s">
        <v>208</v>
      </c>
      <c r="AC206">
        <v>1</v>
      </c>
      <c r="AD206" t="s">
        <v>134</v>
      </c>
      <c r="AF206">
        <v>36</v>
      </c>
      <c r="AG206" t="str">
        <f t="shared" si="50"/>
        <v/>
      </c>
      <c r="AH206" t="str">
        <f>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0.25098948806677712</v>
      </c>
      <c r="E207">
        <f t="shared" ca="1" si="52"/>
        <v>0.97862664766085117</v>
      </c>
      <c r="F207">
        <f t="shared" ca="1" si="52"/>
        <v>0.43774533735486709</v>
      </c>
      <c r="G207">
        <f t="shared" ca="1" si="52"/>
        <v>0.84533434679322761</v>
      </c>
      <c r="H207">
        <f t="shared" ca="1" si="52"/>
        <v>8.9639225511121134E-2</v>
      </c>
      <c r="I207">
        <f t="shared" ca="1" si="53"/>
        <v>0.34122267888722957</v>
      </c>
      <c r="L207" t="str">
        <f t="shared" ca="1" si="47"/>
        <v>안 지정 캐릭터 PP 영웅등급</v>
      </c>
      <c r="M207">
        <f t="shared" ca="1" si="48"/>
        <v>97862</v>
      </c>
      <c r="N207">
        <f t="shared" ca="1" si="54"/>
        <v>14</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1400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92</v>
      </c>
      <c r="U207">
        <v>70115</v>
      </c>
      <c r="V207">
        <v>13</v>
      </c>
      <c r="W207" t="s">
        <v>130</v>
      </c>
      <c r="Y207">
        <v>1300</v>
      </c>
      <c r="Z207" t="str">
        <f t="shared" ca="1" si="49"/>
        <v>uph</v>
      </c>
      <c r="AA207" t="s">
        <v>92</v>
      </c>
      <c r="AB207">
        <v>70115</v>
      </c>
      <c r="AC207">
        <v>13</v>
      </c>
      <c r="AD207" t="s">
        <v>130</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0.54587393820748908</v>
      </c>
      <c r="E208">
        <f t="shared" ca="1" si="52"/>
        <v>0.47951320107086937</v>
      </c>
      <c r="F208">
        <f t="shared" ca="1" si="52"/>
        <v>0.83601724727821825</v>
      </c>
      <c r="G208">
        <f t="shared" ca="1" si="52"/>
        <v>0.8855532541853538</v>
      </c>
      <c r="H208">
        <f t="shared" ca="1" si="52"/>
        <v>7.3336128570744563E-5</v>
      </c>
      <c r="I208">
        <f t="shared" ca="1" si="53"/>
        <v>0.19096689049825988</v>
      </c>
      <c r="L208" t="str">
        <f t="shared" ca="1" si="47"/>
        <v>안 지정 캐릭터 PP 일반등급</v>
      </c>
      <c r="M208">
        <f t="shared" ca="1" si="48"/>
        <v>47951</v>
      </c>
      <c r="N208">
        <f t="shared" ca="1" si="54"/>
        <v>11</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1100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93</v>
      </c>
      <c r="U208">
        <v>79757</v>
      </c>
      <c r="V208">
        <v>13</v>
      </c>
      <c r="W208" t="s">
        <v>130</v>
      </c>
      <c r="Y208">
        <v>1300</v>
      </c>
      <c r="Z208" t="str">
        <f t="shared" ca="1" si="49"/>
        <v>upn</v>
      </c>
      <c r="AA208" t="s">
        <v>93</v>
      </c>
      <c r="AB208">
        <v>79757</v>
      </c>
      <c r="AC208">
        <v>13</v>
      </c>
      <c r="AD208" t="s">
        <v>130</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0.6438842808550691</v>
      </c>
      <c r="E209">
        <f t="shared" ca="1" si="52"/>
        <v>0.4194148499355087</v>
      </c>
      <c r="F209">
        <f t="shared" ca="1" si="52"/>
        <v>0.96863755059987833</v>
      </c>
      <c r="G209">
        <f t="shared" ca="1" si="52"/>
        <v>0.73199951523617202</v>
      </c>
      <c r="H209">
        <f t="shared" ca="1" si="52"/>
        <v>0.63018713519577474</v>
      </c>
      <c r="I209">
        <f t="shared" ca="1" si="53"/>
        <v>0.21796720291737481</v>
      </c>
      <c r="L209" t="str">
        <f t="shared" ca="1" si="47"/>
        <v>안 지정 캐릭터 PP 일반등급</v>
      </c>
      <c r="M209">
        <f t="shared" ca="1" si="48"/>
        <v>41941</v>
      </c>
      <c r="N209">
        <f t="shared" ca="1" si="54"/>
        <v>11</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1100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93</v>
      </c>
      <c r="U209">
        <v>55339</v>
      </c>
      <c r="V209">
        <v>12</v>
      </c>
      <c r="W209" t="s">
        <v>130</v>
      </c>
      <c r="Y209">
        <v>1200</v>
      </c>
      <c r="Z209" t="str">
        <f t="shared" ca="1" si="49"/>
        <v>upn</v>
      </c>
      <c r="AA209" t="s">
        <v>93</v>
      </c>
      <c r="AB209">
        <v>55339</v>
      </c>
      <c r="AC209">
        <v>12</v>
      </c>
      <c r="AD209" t="s">
        <v>130</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0.92309689068782286</v>
      </c>
      <c r="E210">
        <f t="shared" ca="1" si="52"/>
        <v>0.63700926098162924</v>
      </c>
      <c r="F210">
        <f t="shared" ca="1" si="52"/>
        <v>0.16894183924968054</v>
      </c>
      <c r="G210">
        <f t="shared" ca="1" si="52"/>
        <v>2.5600659236301171E-2</v>
      </c>
      <c r="H210">
        <f t="shared" ca="1" si="52"/>
        <v>0.80047679726966237</v>
      </c>
      <c r="I210">
        <f t="shared" ca="1" si="53"/>
        <v>0.57508191194806602</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0.20456611984065987</v>
      </c>
      <c r="E211">
        <f t="shared" ca="1" si="52"/>
        <v>0.47731862632698885</v>
      </c>
      <c r="F211">
        <f t="shared" ca="1" si="52"/>
        <v>0.58645118017946696</v>
      </c>
      <c r="G211">
        <f t="shared" ca="1" si="52"/>
        <v>0.48395324689983443</v>
      </c>
      <c r="H211">
        <f t="shared" ca="1" si="52"/>
        <v>0.7083430569876682</v>
      </c>
      <c r="I211">
        <f t="shared" ca="1" si="53"/>
        <v>0.81106212332567951</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0.40013293141086037</v>
      </c>
      <c r="E212">
        <f t="shared" ca="1" si="52"/>
        <v>0.99135380570193377</v>
      </c>
      <c r="F212">
        <f t="shared" ca="1" si="52"/>
        <v>0.25307534522184327</v>
      </c>
      <c r="G212">
        <f t="shared" ca="1" si="52"/>
        <v>0.4886611333021742</v>
      </c>
      <c r="H212">
        <f t="shared" ca="1" si="52"/>
        <v>0.52193471216358323</v>
      </c>
      <c r="I212">
        <f t="shared" ca="1" si="53"/>
        <v>0.91337504686425031</v>
      </c>
      <c r="L212" t="str">
        <f t="shared" ca="1" si="47"/>
        <v>지정 장비</v>
      </c>
      <c r="M212" t="e">
        <f t="shared" ca="1" si="48"/>
        <v>#VALUE!</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DI</v>
      </c>
      <c r="P212" t="e">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#VALUE!</v>
      </c>
      <c r="Q212" t="e">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#VALUE!</v>
      </c>
      <c r="R212" t="e">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#VALUE!</v>
      </c>
      <c r="S212" t="e">
        <f t="shared" ca="1" si="55"/>
        <v>#VALUE!</v>
      </c>
      <c r="T212" t="s">
        <v>83</v>
      </c>
      <c r="U212" t="s">
        <v>186</v>
      </c>
      <c r="V212">
        <v>1</v>
      </c>
      <c r="W212" t="s">
        <v>130</v>
      </c>
      <c r="Y212">
        <v>5200</v>
      </c>
      <c r="Z212" t="str">
        <f t="shared" ca="1" si="49"/>
        <v>fe</v>
      </c>
      <c r="AA212" t="s">
        <v>83</v>
      </c>
      <c r="AB212" t="s">
        <v>186</v>
      </c>
      <c r="AC212">
        <v>1</v>
      </c>
      <c r="AD212" t="s">
        <v>130</v>
      </c>
      <c r="AF212">
        <v>5200</v>
      </c>
      <c r="AG212" t="str">
        <f t="shared" si="50"/>
        <v/>
      </c>
      <c r="AH212" t="str">
        <f>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0.63028695145472402</v>
      </c>
      <c r="E213">
        <f t="shared" ca="1" si="52"/>
        <v>0.37169072078599896</v>
      </c>
      <c r="F213">
        <f t="shared" ca="1" si="52"/>
        <v>0.14655483138254122</v>
      </c>
      <c r="G213">
        <f t="shared" ca="1" si="52"/>
        <v>0.11646544916295665</v>
      </c>
      <c r="H213">
        <f t="shared" ca="1" si="52"/>
        <v>0.84177267688488644</v>
      </c>
      <c r="I213">
        <f t="shared" ca="1" si="53"/>
        <v>0.14875085556070022</v>
      </c>
      <c r="L213" t="str">
        <f t="shared" ca="1" si="47"/>
        <v>지정 장비</v>
      </c>
      <c r="M213" t="e">
        <f t="shared" ca="1" si="48"/>
        <v>#VALUE!</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DI</v>
      </c>
      <c r="P213" t="e">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#VALUE!</v>
      </c>
      <c r="Q213" t="e">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#VALUE!</v>
      </c>
      <c r="R213" t="e">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#VALUE!</v>
      </c>
      <c r="S213" t="e">
        <f t="shared" ca="1" si="55"/>
        <v>#VALUE!</v>
      </c>
      <c r="T213" t="s">
        <v>83</v>
      </c>
      <c r="U213" t="s">
        <v>223</v>
      </c>
      <c r="V213">
        <v>1</v>
      </c>
      <c r="W213" t="s">
        <v>130</v>
      </c>
      <c r="Y213">
        <v>3400</v>
      </c>
      <c r="Z213" t="str">
        <f t="shared" ca="1" si="49"/>
        <v>fe</v>
      </c>
      <c r="AA213" t="s">
        <v>83</v>
      </c>
      <c r="AB213" t="s">
        <v>223</v>
      </c>
      <c r="AC213">
        <v>1</v>
      </c>
      <c r="AD213" t="s">
        <v>130</v>
      </c>
      <c r="AF213">
        <v>3400</v>
      </c>
      <c r="AG213" t="str">
        <f t="shared" si="50"/>
        <v/>
      </c>
      <c r="AH213" t="str">
        <f>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0.63863785332420164</v>
      </c>
      <c r="E214">
        <f t="shared" ca="1" si="52"/>
        <v>5.8875119812762944E-2</v>
      </c>
      <c r="F214">
        <f t="shared" ca="1" si="52"/>
        <v>0.39483789914566292</v>
      </c>
      <c r="G214">
        <f t="shared" ca="1" si="52"/>
        <v>1.0856665131767418E-2</v>
      </c>
      <c r="H214">
        <f t="shared" ca="1" si="52"/>
        <v>0.80426492518152048</v>
      </c>
      <c r="I214">
        <f t="shared" ca="1" si="53"/>
        <v>0.67955305575087943</v>
      </c>
      <c r="L214" t="str">
        <f t="shared" ca="1" si="47"/>
        <v>안 지정 캐릭터 PP 영웅등급</v>
      </c>
      <c r="M214">
        <f t="shared" ca="1" si="48"/>
        <v>5887</v>
      </c>
      <c r="N214">
        <f t="shared" ca="1" si="54"/>
        <v>9</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900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92</v>
      </c>
      <c r="U214">
        <v>8226</v>
      </c>
      <c r="V214">
        <v>9</v>
      </c>
      <c r="W214" t="s">
        <v>130</v>
      </c>
      <c r="Y214">
        <v>900</v>
      </c>
      <c r="Z214" t="str">
        <f t="shared" ca="1" si="49"/>
        <v>uph</v>
      </c>
      <c r="AA214" t="s">
        <v>92</v>
      </c>
      <c r="AB214">
        <v>8226</v>
      </c>
      <c r="AC214">
        <v>9</v>
      </c>
      <c r="AD214" t="s">
        <v>130</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0.42018986584461826</v>
      </c>
      <c r="E215">
        <f t="shared" ca="1" si="52"/>
        <v>0.37128537160578901</v>
      </c>
      <c r="F215">
        <f t="shared" ca="1" si="52"/>
        <v>0.81689037195326319</v>
      </c>
      <c r="G215">
        <f t="shared" ca="1" si="52"/>
        <v>0.64145399270914683</v>
      </c>
      <c r="H215">
        <f t="shared" ca="1" si="52"/>
        <v>2.2979034747548699E-2</v>
      </c>
      <c r="I215">
        <f t="shared" ca="1" si="53"/>
        <v>0.97284044862228802</v>
      </c>
      <c r="L215" t="str">
        <f t="shared" ca="1" si="47"/>
        <v>안 지정 캐릭터 PP 일반등급</v>
      </c>
      <c r="M215">
        <f t="shared" ca="1" si="48"/>
        <v>37128</v>
      </c>
      <c r="N215">
        <f t="shared" ca="1" si="54"/>
        <v>11</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1100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93</v>
      </c>
      <c r="U215">
        <v>52583</v>
      </c>
      <c r="V215">
        <v>12</v>
      </c>
      <c r="W215" t="s">
        <v>130</v>
      </c>
      <c r="Y215">
        <v>1200</v>
      </c>
      <c r="Z215" t="str">
        <f t="shared" ca="1" si="49"/>
        <v>upn</v>
      </c>
      <c r="AA215" t="s">
        <v>93</v>
      </c>
      <c r="AB215">
        <v>52583</v>
      </c>
      <c r="AC215">
        <v>12</v>
      </c>
      <c r="AD215" t="s">
        <v>130</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0.67067889303342765</v>
      </c>
      <c r="E216">
        <f t="shared" ca="1" si="52"/>
        <v>0.78304512631705914</v>
      </c>
      <c r="F216">
        <f t="shared" ca="1" si="52"/>
        <v>0.66678163174399807</v>
      </c>
      <c r="G216">
        <f t="shared" ca="1" si="52"/>
        <v>0.89283883593923108</v>
      </c>
      <c r="H216">
        <f t="shared" ca="1" si="52"/>
        <v>0.17156659742457114</v>
      </c>
      <c r="I216">
        <f t="shared" ca="1" si="53"/>
        <v>0.46415604868838556</v>
      </c>
      <c r="L216" t="str">
        <f t="shared" ca="1" si="47"/>
        <v>안 지정 캐릭터 PP 일반등급</v>
      </c>
      <c r="M216">
        <f t="shared" ca="1" si="48"/>
        <v>78304</v>
      </c>
      <c r="N216">
        <f t="shared" ca="1" si="54"/>
        <v>13</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1300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93</v>
      </c>
      <c r="U216">
        <v>20825</v>
      </c>
      <c r="V216">
        <v>10</v>
      </c>
      <c r="W216" t="s">
        <v>130</v>
      </c>
      <c r="Y216">
        <v>1000</v>
      </c>
      <c r="Z216" t="str">
        <f t="shared" ca="1" si="49"/>
        <v>upn</v>
      </c>
      <c r="AA216" t="s">
        <v>93</v>
      </c>
      <c r="AB216">
        <v>20825</v>
      </c>
      <c r="AC216">
        <v>10</v>
      </c>
      <c r="AD216" t="s">
        <v>130</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0.92968239017058818</v>
      </c>
      <c r="E217">
        <f t="shared" ca="1" si="52"/>
        <v>0.65157027148671987</v>
      </c>
      <c r="F217">
        <f t="shared" ca="1" si="52"/>
        <v>0.51927851987768547</v>
      </c>
      <c r="G217">
        <f t="shared" ca="1" si="52"/>
        <v>0.15245592248274609</v>
      </c>
      <c r="H217">
        <f t="shared" ca="1" si="52"/>
        <v>0.50008705884159599</v>
      </c>
      <c r="I217">
        <f t="shared" ca="1" si="53"/>
        <v>9.6461039639614499E-2</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7.8350609771404844E-4</v>
      </c>
      <c r="E218">
        <f t="shared" ca="1" si="52"/>
        <v>0.64494935890938543</v>
      </c>
      <c r="F218">
        <f t="shared" ca="1" si="52"/>
        <v>0.43084409465716689</v>
      </c>
      <c r="G218">
        <f t="shared" ca="1" si="52"/>
        <v>0.90890099741963393</v>
      </c>
      <c r="H218">
        <f t="shared" ca="1" si="52"/>
        <v>2.1883289218321833E-3</v>
      </c>
      <c r="I218">
        <f t="shared" ca="1" si="53"/>
        <v>0.25551347556880677</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0.82496961302701632</v>
      </c>
      <c r="E219">
        <f t="shared" ca="1" si="52"/>
        <v>0.89792909551224043</v>
      </c>
      <c r="F219">
        <f t="shared" ca="1" si="52"/>
        <v>0.87324500147594153</v>
      </c>
      <c r="G219">
        <f t="shared" ca="1" si="52"/>
        <v>0.31588282367985654</v>
      </c>
      <c r="H219">
        <f t="shared" ca="1" si="52"/>
        <v>0.75536429789083814</v>
      </c>
      <c r="I219">
        <f t="shared" ca="1" si="53"/>
        <v>0.45358168933607457</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0.38782650046450351</v>
      </c>
      <c r="E220">
        <f t="shared" ca="1" si="52"/>
        <v>0.35907392158046259</v>
      </c>
      <c r="F220">
        <f t="shared" ca="1" si="52"/>
        <v>0.8790781421442192</v>
      </c>
      <c r="G220">
        <f t="shared" ca="1" si="52"/>
        <v>0.60504314750964716</v>
      </c>
      <c r="H220">
        <f t="shared" ca="1" si="52"/>
        <v>0.146589758221911</v>
      </c>
      <c r="I220">
        <f t="shared" ca="1" si="53"/>
        <v>0.58923680016433666</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0.26133114687139347</v>
      </c>
      <c r="E221">
        <f t="shared" ca="1" si="52"/>
        <v>0.74003893177263058</v>
      </c>
      <c r="F221">
        <f t="shared" ca="1" si="52"/>
        <v>0.13202017743830385</v>
      </c>
      <c r="G221">
        <f t="shared" ca="1" si="52"/>
        <v>0.63088758006811396</v>
      </c>
      <c r="H221">
        <f t="shared" ca="1" si="52"/>
        <v>0.79333727612543004</v>
      </c>
      <c r="I221">
        <f t="shared" ca="1" si="53"/>
        <v>0.84627231246591783</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0.53762474229272894</v>
      </c>
      <c r="E222">
        <f t="shared" ca="1" si="52"/>
        <v>0.11237530519592975</v>
      </c>
      <c r="F222">
        <f t="shared" ca="1" si="52"/>
        <v>0.69849210494427927</v>
      </c>
      <c r="G222">
        <f t="shared" ca="1" si="52"/>
        <v>0.6748921161588709</v>
      </c>
      <c r="H222">
        <f t="shared" ca="1" si="52"/>
        <v>0.72896142720160961</v>
      </c>
      <c r="I222">
        <f t="shared" ca="1" si="53"/>
        <v>0.65960299528804811</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0.35714509766110925</v>
      </c>
      <c r="E223">
        <f t="shared" ca="1" si="52"/>
        <v>0.72565743475817091</v>
      </c>
      <c r="F223">
        <f t="shared" ca="1" si="52"/>
        <v>0.12098336645419683</v>
      </c>
      <c r="G223">
        <f t="shared" ca="1" si="52"/>
        <v>0.89907188982462694</v>
      </c>
      <c r="H223">
        <f t="shared" ca="1" si="52"/>
        <v>0.28816253132096892</v>
      </c>
      <c r="I223">
        <f t="shared" ca="1" si="53"/>
        <v>0.72904347188462182</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0.44372297613852463</v>
      </c>
      <c r="E224">
        <f t="shared" ca="1" si="52"/>
        <v>0.87357352718581105</v>
      </c>
      <c r="F224">
        <f t="shared" ca="1" si="52"/>
        <v>7.4565008557288204E-2</v>
      </c>
      <c r="G224">
        <f t="shared" ca="1" si="52"/>
        <v>0.10372524068000577</v>
      </c>
      <c r="H224">
        <f t="shared" ca="1" si="52"/>
        <v>0.34896944943185815</v>
      </c>
      <c r="I224">
        <f t="shared" ca="1" si="53"/>
        <v>0.68886403726235268</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0.21103934738917618</v>
      </c>
      <c r="E225">
        <f t="shared" ca="1" si="52"/>
        <v>0.92843064971136346</v>
      </c>
      <c r="F225">
        <f t="shared" ca="1" si="52"/>
        <v>0.66134540753788285</v>
      </c>
      <c r="G225">
        <f t="shared" ca="1" si="52"/>
        <v>0.56924144723706993</v>
      </c>
      <c r="H225">
        <f t="shared" ca="1" si="52"/>
        <v>5.5268091816334408E-2</v>
      </c>
      <c r="I225">
        <f t="shared" ca="1" si="53"/>
        <v>0.58691519064777697</v>
      </c>
      <c r="J225" t="s">
        <v>200</v>
      </c>
      <c r="K225" t="s">
        <v>229</v>
      </c>
      <c r="L225" t="str">
        <f t="shared" si="47"/>
        <v>지정 캐릭터</v>
      </c>
      <c r="M225" t="e">
        <f t="shared" ca="1" si="48"/>
        <v>#N/A</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t="e">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#N/A</v>
      </c>
      <c r="Q225" t="e">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#N/A</v>
      </c>
      <c r="R225" t="e">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#N/A</v>
      </c>
      <c r="S225" t="e">
        <f t="shared" ca="1" si="55"/>
        <v>#N/A</v>
      </c>
      <c r="T225" t="s">
        <v>86</v>
      </c>
      <c r="U225" t="s">
        <v>103</v>
      </c>
      <c r="V225">
        <v>1</v>
      </c>
      <c r="W225" t="s">
        <v>134</v>
      </c>
      <c r="X225">
        <v>1386</v>
      </c>
      <c r="Y225">
        <v>736</v>
      </c>
      <c r="Z225" t="str">
        <f t="shared" ca="1" si="49"/>
        <v>fc</v>
      </c>
      <c r="AA225" t="s">
        <v>86</v>
      </c>
      <c r="AB225" t="s">
        <v>103</v>
      </c>
      <c r="AC225">
        <v>1</v>
      </c>
      <c r="AD225" t="s">
        <v>134</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0.59993216297541729</v>
      </c>
      <c r="E226">
        <f t="shared" ca="1" si="52"/>
        <v>0.1045755054331593</v>
      </c>
      <c r="F226">
        <f t="shared" ca="1" si="52"/>
        <v>0.86771340391963425</v>
      </c>
      <c r="G226">
        <f t="shared" ca="1" si="52"/>
        <v>0.96728288248606908</v>
      </c>
      <c r="H226">
        <f t="shared" ca="1" si="52"/>
        <v>0.41759569504226113</v>
      </c>
      <c r="I226">
        <f t="shared" ca="1" si="53"/>
        <v>5.8914502704014993E-2</v>
      </c>
      <c r="J226" t="s">
        <v>200</v>
      </c>
      <c r="L226" t="str">
        <f t="shared" si="47"/>
        <v>지정 캐릭터</v>
      </c>
      <c r="M226" t="e">
        <f t="shared" ca="1" si="48"/>
        <v>#N/A</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t="e">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#N/A</v>
      </c>
      <c r="Q226" t="e">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#N/A</v>
      </c>
      <c r="R226" t="e">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#N/A</v>
      </c>
      <c r="S226" t="e">
        <f t="shared" ca="1" si="55"/>
        <v>#N/A</v>
      </c>
      <c r="T226" t="s">
        <v>86</v>
      </c>
      <c r="U226" t="s">
        <v>103</v>
      </c>
      <c r="V226">
        <v>1</v>
      </c>
      <c r="W226" t="s">
        <v>134</v>
      </c>
      <c r="X226">
        <v>1386</v>
      </c>
      <c r="Y226">
        <v>736</v>
      </c>
      <c r="Z226" t="str">
        <f t="shared" ca="1" si="49"/>
        <v>fc</v>
      </c>
      <c r="AA226" t="s">
        <v>86</v>
      </c>
      <c r="AB226" t="s">
        <v>103</v>
      </c>
      <c r="AC226">
        <v>1</v>
      </c>
      <c r="AD226" t="s">
        <v>134</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0.37504315177808667</v>
      </c>
      <c r="E227">
        <f t="shared" ca="1" si="52"/>
        <v>0.45266265730442679</v>
      </c>
      <c r="F227">
        <f t="shared" ca="1" si="52"/>
        <v>0.78551247655826917</v>
      </c>
      <c r="G227">
        <f t="shared" ref="G227:I280" ca="1" si="57">RAND()</f>
        <v>0.13759091699460935</v>
      </c>
      <c r="H227">
        <f t="shared" ca="1" si="57"/>
        <v>0.96873920526940127</v>
      </c>
      <c r="I227">
        <f t="shared" ca="1" si="57"/>
        <v>3.1534239139560882E-2</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0.52929647001960756</v>
      </c>
      <c r="E228">
        <f t="shared" ca="1" si="52"/>
        <v>0.44049607785542744</v>
      </c>
      <c r="F228">
        <f t="shared" ca="1" si="52"/>
        <v>2.3039121991506817E-2</v>
      </c>
      <c r="G228">
        <f t="shared" ca="1" si="57"/>
        <v>0.60800918222492217</v>
      </c>
      <c r="H228">
        <f t="shared" ca="1" si="57"/>
        <v>5.7185006233970714E-2</v>
      </c>
      <c r="I228">
        <f t="shared" ca="1" si="57"/>
        <v>0.34255209788093022</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7.5549139764762963E-2</v>
      </c>
      <c r="E229">
        <f t="shared" ca="1" si="52"/>
        <v>0.71051419690817696</v>
      </c>
      <c r="F229">
        <f t="shared" ca="1" si="52"/>
        <v>0.57004263144191503</v>
      </c>
      <c r="G229">
        <f t="shared" ca="1" si="57"/>
        <v>0.56266233490514628</v>
      </c>
      <c r="H229">
        <f t="shared" ca="1" si="57"/>
        <v>0.79545390542640104</v>
      </c>
      <c r="I229">
        <f t="shared" ca="1" si="57"/>
        <v>0.23342754652362718</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0.69116967193239098</v>
      </c>
      <c r="E230">
        <f t="shared" ca="1" si="52"/>
        <v>0.38398725126321864</v>
      </c>
      <c r="F230">
        <f t="shared" ca="1" si="52"/>
        <v>0.44450024053821402</v>
      </c>
      <c r="G230">
        <f t="shared" ca="1" si="57"/>
        <v>0.77134042794929336</v>
      </c>
      <c r="H230">
        <f t="shared" ca="1" si="57"/>
        <v>0.32011197470551744</v>
      </c>
      <c r="I230">
        <f t="shared" ca="1" si="57"/>
        <v>0.96185163098567117</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0.68990112815403382</v>
      </c>
      <c r="E231">
        <f t="shared" ca="1" si="52"/>
        <v>0.89260818288853261</v>
      </c>
      <c r="F231">
        <f t="shared" ca="1" si="52"/>
        <v>0.50445631585632056</v>
      </c>
      <c r="G231">
        <f t="shared" ca="1" si="57"/>
        <v>0.173177143444601</v>
      </c>
      <c r="H231">
        <f t="shared" ca="1" si="57"/>
        <v>0.65735266054032038</v>
      </c>
      <c r="I231">
        <f t="shared" ca="1" si="57"/>
        <v>0.11435846498544822</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0.41581946388704039</v>
      </c>
      <c r="E232">
        <f t="shared" ca="1" si="52"/>
        <v>7.7383085121176753E-2</v>
      </c>
      <c r="F232">
        <f t="shared" ca="1" si="52"/>
        <v>0.53265471331583958</v>
      </c>
      <c r="G232">
        <f t="shared" ca="1" si="57"/>
        <v>0.93286551078908087</v>
      </c>
      <c r="H232">
        <f t="shared" ca="1" si="57"/>
        <v>0.82764568150982076</v>
      </c>
      <c r="I232">
        <f t="shared" ca="1" si="57"/>
        <v>0.9487256070619996</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0.76053996269088664</v>
      </c>
      <c r="E233">
        <f t="shared" ca="1" si="52"/>
        <v>0.97722902173799986</v>
      </c>
      <c r="F233">
        <f t="shared" ca="1" si="52"/>
        <v>0.31210104613333867</v>
      </c>
      <c r="G233">
        <f t="shared" ca="1" si="57"/>
        <v>4.1680887689983126E-2</v>
      </c>
      <c r="H233">
        <f t="shared" ca="1" si="57"/>
        <v>0.52384294639662121</v>
      </c>
      <c r="I233">
        <f t="shared" ca="1" si="57"/>
        <v>0.30894917519617737</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6.1969997411505884E-2</v>
      </c>
      <c r="E234">
        <f t="shared" ca="1" si="52"/>
        <v>0.9374224212305865</v>
      </c>
      <c r="F234">
        <f t="shared" ca="1" si="52"/>
        <v>0.22809654048954309</v>
      </c>
      <c r="G234">
        <f t="shared" ca="1" si="57"/>
        <v>8.7675070952799916E-2</v>
      </c>
      <c r="H234">
        <f t="shared" ca="1" si="57"/>
        <v>0.34289473271326987</v>
      </c>
      <c r="I234">
        <f t="shared" ca="1" si="57"/>
        <v>0.80541730867611772</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0.29620379757466953</v>
      </c>
      <c r="E235">
        <f t="shared" ca="1" si="52"/>
        <v>0.9455791552871502</v>
      </c>
      <c r="F235">
        <f t="shared" ca="1" si="52"/>
        <v>6.8635261260534541E-3</v>
      </c>
      <c r="G235">
        <f t="shared" ca="1" si="57"/>
        <v>0.99187122735150479</v>
      </c>
      <c r="H235">
        <f t="shared" ca="1" si="57"/>
        <v>0.66978089673548735</v>
      </c>
      <c r="I235">
        <f t="shared" ca="1" si="57"/>
        <v>0.55607773823293316</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0.30326316628881778</v>
      </c>
      <c r="E236">
        <f t="shared" ca="1" si="52"/>
        <v>0.61040150129118853</v>
      </c>
      <c r="F236">
        <f t="shared" ca="1" si="52"/>
        <v>0.16463443363536767</v>
      </c>
      <c r="G236">
        <f t="shared" ca="1" si="57"/>
        <v>0.68854093203319289</v>
      </c>
      <c r="H236">
        <f t="shared" ca="1" si="57"/>
        <v>0.71565723330408404</v>
      </c>
      <c r="I236">
        <f t="shared" ca="1" si="57"/>
        <v>0.67339600684832768</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0.3153294361911364</v>
      </c>
      <c r="E237">
        <f t="shared" ca="1" si="52"/>
        <v>0.80729466454988319</v>
      </c>
      <c r="F237">
        <f t="shared" ca="1" si="52"/>
        <v>0.79440611141106388</v>
      </c>
      <c r="G237">
        <f t="shared" ca="1" si="57"/>
        <v>0.78428607557139762</v>
      </c>
      <c r="H237">
        <f t="shared" ca="1" si="57"/>
        <v>0.84414762347369643</v>
      </c>
      <c r="I237">
        <f t="shared" ca="1" si="57"/>
        <v>0.43139688428230416</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0.11704847280303532</v>
      </c>
      <c r="E238">
        <f t="shared" ca="1" si="52"/>
        <v>0.24049804955861487</v>
      </c>
      <c r="F238">
        <f t="shared" ca="1" si="52"/>
        <v>0.81449060887375624</v>
      </c>
      <c r="G238">
        <f t="shared" ca="1" si="57"/>
        <v>0.44152976661668386</v>
      </c>
      <c r="H238">
        <f t="shared" ca="1" si="57"/>
        <v>0.69269888662264301</v>
      </c>
      <c r="I238">
        <f t="shared" ca="1" si="57"/>
        <v>0.52630855817385491</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0.17131497640462057</v>
      </c>
      <c r="E239">
        <f t="shared" ca="1" si="52"/>
        <v>0.13290686419619357</v>
      </c>
      <c r="F239">
        <f t="shared" ca="1" si="52"/>
        <v>0.52394181754076763</v>
      </c>
      <c r="G239">
        <f t="shared" ca="1" si="57"/>
        <v>0.54959429915983971</v>
      </c>
      <c r="H239">
        <f t="shared" ca="1" si="57"/>
        <v>0.80340402353712825</v>
      </c>
      <c r="I239">
        <f t="shared" ca="1" si="57"/>
        <v>0.69520499138463387</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0.953846193180098</v>
      </c>
      <c r="E240">
        <f t="shared" ca="1" si="52"/>
        <v>0.57803820988691357</v>
      </c>
      <c r="F240">
        <f t="shared" ca="1" si="52"/>
        <v>0.16859436595089661</v>
      </c>
      <c r="G240">
        <f t="shared" ca="1" si="57"/>
        <v>0.3736014198006774</v>
      </c>
      <c r="H240">
        <f t="shared" ca="1" si="57"/>
        <v>0.55607759327702755</v>
      </c>
      <c r="I240">
        <f t="shared" ca="1" si="57"/>
        <v>0.59067397934880395</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0.97195543990399169</v>
      </c>
      <c r="E241">
        <f t="shared" ca="1" si="52"/>
        <v>0.44114321723508321</v>
      </c>
      <c r="F241">
        <f t="shared" ca="1" si="52"/>
        <v>0.42316036554588843</v>
      </c>
      <c r="G241">
        <f t="shared" ca="1" si="57"/>
        <v>0.63332376414265257</v>
      </c>
      <c r="H241">
        <f t="shared" ca="1" si="57"/>
        <v>0.51690940476066749</v>
      </c>
      <c r="I241">
        <f t="shared" ca="1" si="57"/>
        <v>0.61188967991523779</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3.4712677963971594E-2</v>
      </c>
      <c r="E242">
        <f t="shared" ca="1" si="52"/>
        <v>0.88572507420131674</v>
      </c>
      <c r="F242">
        <f t="shared" ca="1" si="52"/>
        <v>0.38280075392711654</v>
      </c>
      <c r="G242">
        <f t="shared" ca="1" si="57"/>
        <v>3.4237262329849028E-2</v>
      </c>
      <c r="H242">
        <f t="shared" ca="1" si="57"/>
        <v>0.66979866244594222</v>
      </c>
      <c r="I242">
        <f t="shared" ca="1" si="57"/>
        <v>0.42277619054497728</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0.91741075635417457</v>
      </c>
      <c r="E243">
        <f t="shared" ca="1" si="52"/>
        <v>0.98296882677572051</v>
      </c>
      <c r="F243">
        <f t="shared" ca="1" si="52"/>
        <v>0.41507078953650234</v>
      </c>
      <c r="G243">
        <f t="shared" ca="1" si="57"/>
        <v>0.88184774650783837</v>
      </c>
      <c r="H243">
        <f t="shared" ca="1" si="57"/>
        <v>5.9179970985553276E-2</v>
      </c>
      <c r="I243">
        <f t="shared" ca="1" si="57"/>
        <v>0.42850442617210127</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0.6857367270266963</v>
      </c>
      <c r="E244">
        <f t="shared" ca="1" si="52"/>
        <v>0.43840934304832713</v>
      </c>
      <c r="F244">
        <f t="shared" ca="1" si="52"/>
        <v>1.8458550777762928E-2</v>
      </c>
      <c r="G244">
        <f t="shared" ca="1" si="57"/>
        <v>0.1275417249890205</v>
      </c>
      <c r="H244">
        <f t="shared" ca="1" si="57"/>
        <v>0.97297969856507505</v>
      </c>
      <c r="I244">
        <f t="shared" ca="1" si="57"/>
        <v>0.18454893785883464</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0.78072186239292174</v>
      </c>
      <c r="E245">
        <f t="shared" ca="1" si="52"/>
        <v>0.6354576801209838</v>
      </c>
      <c r="F245">
        <f t="shared" ca="1" si="52"/>
        <v>3.0189106085731221E-2</v>
      </c>
      <c r="G245">
        <f t="shared" ca="1" si="57"/>
        <v>0.15535325023890467</v>
      </c>
      <c r="H245">
        <f t="shared" ca="1" si="57"/>
        <v>0.72470249668538722</v>
      </c>
      <c r="I245">
        <f t="shared" ca="1" si="57"/>
        <v>4.1762866574654334E-2</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0.68282149293090877</v>
      </c>
      <c r="E246">
        <f t="shared" ca="1" si="52"/>
        <v>4.3205924551906416E-2</v>
      </c>
      <c r="F246">
        <f t="shared" ca="1" si="52"/>
        <v>0.63850306571486481</v>
      </c>
      <c r="G246">
        <f t="shared" ca="1" si="57"/>
        <v>3.5503744446519381E-2</v>
      </c>
      <c r="H246">
        <f t="shared" ca="1" si="57"/>
        <v>0.51230828148757368</v>
      </c>
      <c r="I246">
        <f t="shared" ca="1" si="57"/>
        <v>0.23655630715631359</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0.24114035714835436</v>
      </c>
      <c r="E247">
        <f t="shared" ca="1" si="52"/>
        <v>0.3034295664709753</v>
      </c>
      <c r="F247">
        <f t="shared" ca="1" si="52"/>
        <v>0.86409529988438993</v>
      </c>
      <c r="G247">
        <f t="shared" ca="1" si="57"/>
        <v>0.55768916080567377</v>
      </c>
      <c r="H247">
        <f t="shared" ca="1" si="57"/>
        <v>0.284040627231952</v>
      </c>
      <c r="I247">
        <f t="shared" ca="1" si="57"/>
        <v>0.38842909529266667</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0.64864932050873503</v>
      </c>
      <c r="E248">
        <f t="shared" ca="1" si="52"/>
        <v>5.9251216547069219E-2</v>
      </c>
      <c r="F248">
        <f t="shared" ca="1" si="52"/>
        <v>0.87485246399711836</v>
      </c>
      <c r="G248">
        <f t="shared" ca="1" si="57"/>
        <v>0.73200045780910628</v>
      </c>
      <c r="H248">
        <f t="shared" ca="1" si="57"/>
        <v>0.84573385230449938</v>
      </c>
      <c r="I248">
        <f t="shared" ca="1" si="57"/>
        <v>0.6291258771637106</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0.52473571380824235</v>
      </c>
      <c r="E249">
        <f t="shared" ca="1" si="52"/>
        <v>6.7497378060242808E-3</v>
      </c>
      <c r="F249">
        <f t="shared" ca="1" si="52"/>
        <v>0.17194389831396995</v>
      </c>
      <c r="G249">
        <f t="shared" ca="1" si="57"/>
        <v>0.86459177416872046</v>
      </c>
      <c r="H249">
        <f t="shared" ca="1" si="57"/>
        <v>0.28558711375393842</v>
      </c>
      <c r="I249">
        <f t="shared" ca="1" si="57"/>
        <v>9.0147804210091387E-2</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0.41605417509728015</v>
      </c>
      <c r="E250">
        <f t="shared" ca="1" si="52"/>
        <v>0.22689397152459745</v>
      </c>
      <c r="F250">
        <f t="shared" ca="1" si="52"/>
        <v>0.64929273623559702</v>
      </c>
      <c r="G250">
        <f t="shared" ca="1" si="57"/>
        <v>0.42636124772256101</v>
      </c>
      <c r="H250">
        <f t="shared" ca="1" si="57"/>
        <v>0.35012792624429256</v>
      </c>
      <c r="I250">
        <f t="shared" ca="1" si="57"/>
        <v>0.74100954834094435</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1.1617795907825412E-2</v>
      </c>
      <c r="E251">
        <f t="shared" ca="1" si="52"/>
        <v>0.6192764746660584</v>
      </c>
      <c r="F251">
        <f t="shared" ca="1" si="52"/>
        <v>0.47867869313007627</v>
      </c>
      <c r="G251">
        <f t="shared" ca="1" si="57"/>
        <v>0.23076706583188578</v>
      </c>
      <c r="H251">
        <f t="shared" ca="1" si="57"/>
        <v>0.82748789523669353</v>
      </c>
      <c r="I251">
        <f t="shared" ca="1" si="57"/>
        <v>0.89510443209762813</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0.44495768738216712</v>
      </c>
      <c r="E252">
        <f t="shared" ca="1" si="52"/>
        <v>0.96683972253706818</v>
      </c>
      <c r="F252">
        <f t="shared" ca="1" si="52"/>
        <v>0.53822922590367495</v>
      </c>
      <c r="G252">
        <f t="shared" ca="1" si="57"/>
        <v>0.7235943222299327</v>
      </c>
      <c r="H252">
        <f t="shared" ca="1" si="57"/>
        <v>0.27710519583911652</v>
      </c>
      <c r="I252">
        <f t="shared" ca="1" si="57"/>
        <v>0.50901872265748072</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0.83021738833218583</v>
      </c>
      <c r="E253">
        <f t="shared" ca="1" si="52"/>
        <v>0.15016119986579057</v>
      </c>
      <c r="F253">
        <f t="shared" ca="1" si="52"/>
        <v>0.48448099069424022</v>
      </c>
      <c r="G253">
        <f t="shared" ca="1" si="57"/>
        <v>2.9837062007581183E-2</v>
      </c>
      <c r="H253">
        <f t="shared" ca="1" si="57"/>
        <v>0.90709119698870799</v>
      </c>
      <c r="I253">
        <f t="shared" ca="1" si="57"/>
        <v>0.8555247146542585</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0.93542995161763054</v>
      </c>
      <c r="E254">
        <f t="shared" ca="1" si="52"/>
        <v>0.61961853991292204</v>
      </c>
      <c r="F254">
        <f t="shared" ca="1" si="52"/>
        <v>0.19692959126313136</v>
      </c>
      <c r="G254">
        <f t="shared" ca="1" si="57"/>
        <v>0.56619537241734386</v>
      </c>
      <c r="H254">
        <f t="shared" ca="1" si="57"/>
        <v>0.69896801439178635</v>
      </c>
      <c r="I254">
        <f t="shared" ca="1" si="57"/>
        <v>0.838806314908221</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0.17335070161150645</v>
      </c>
      <c r="E255">
        <f t="shared" ca="1" si="52"/>
        <v>0.57846457853781719</v>
      </c>
      <c r="F255">
        <f t="shared" ca="1" si="52"/>
        <v>0.59660924812928307</v>
      </c>
      <c r="G255">
        <f t="shared" ca="1" si="57"/>
        <v>0.83727428736148912</v>
      </c>
      <c r="H255">
        <f t="shared" ca="1" si="57"/>
        <v>0.34432019005678882</v>
      </c>
      <c r="I255">
        <f t="shared" ca="1" si="57"/>
        <v>0.47540972314091567</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0.97683921618342107</v>
      </c>
      <c r="E256">
        <f t="shared" ca="1" si="52"/>
        <v>0.8578779210832217</v>
      </c>
      <c r="F256">
        <f t="shared" ca="1" si="52"/>
        <v>0.18334869709707979</v>
      </c>
      <c r="G256">
        <f t="shared" ca="1" si="57"/>
        <v>0.29869606986838393</v>
      </c>
      <c r="H256">
        <f t="shared" ca="1" si="57"/>
        <v>6.1554241261472797E-2</v>
      </c>
      <c r="I256">
        <f t="shared" ca="1" si="57"/>
        <v>0.7238536873400051</v>
      </c>
      <c r="J256" t="s">
        <v>90</v>
      </c>
      <c r="K256" t="s">
        <v>226</v>
      </c>
      <c r="L256" t="str">
        <f t="shared" si="47"/>
        <v>지정 캐릭터 LBP3</v>
      </c>
      <c r="M256" t="e">
        <f t="shared" ca="1" si="48"/>
        <v>#N/A</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t="e">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#N/A</v>
      </c>
      <c r="Q256" t="e">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#N/A</v>
      </c>
      <c r="R256" t="e">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#N/A</v>
      </c>
      <c r="S256" t="e">
        <f t="shared" ca="1" si="55"/>
        <v>#N/A</v>
      </c>
      <c r="T256" t="s">
        <v>88</v>
      </c>
      <c r="U256" t="s">
        <v>202</v>
      </c>
      <c r="V256">
        <v>1</v>
      </c>
      <c r="W256" t="s">
        <v>134</v>
      </c>
      <c r="X256">
        <v>200</v>
      </c>
      <c r="Y256">
        <v>115</v>
      </c>
      <c r="Z256" t="str">
        <f t="shared" ca="1" si="49"/>
        <v>fl1</v>
      </c>
      <c r="AA256" t="s">
        <v>88</v>
      </c>
      <c r="AB256" t="s">
        <v>202</v>
      </c>
      <c r="AC256">
        <v>1</v>
      </c>
      <c r="AD256" t="s">
        <v>134</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0.46991016001160268</v>
      </c>
      <c r="E257">
        <f t="shared" ca="1" si="52"/>
        <v>0.34928221946722959</v>
      </c>
      <c r="F257">
        <f t="shared" ca="1" si="52"/>
        <v>0.79176676205573659</v>
      </c>
      <c r="G257">
        <f t="shared" ca="1" si="57"/>
        <v>0.29459106798235335</v>
      </c>
      <c r="H257">
        <f t="shared" ca="1" si="57"/>
        <v>0.54876820422143491</v>
      </c>
      <c r="I257">
        <f t="shared" ca="1" si="57"/>
        <v>0.42542379562369992</v>
      </c>
      <c r="J257" t="s">
        <v>88</v>
      </c>
      <c r="L257" t="str">
        <f t="shared" si="47"/>
        <v>지정 캐릭터 LBP1</v>
      </c>
      <c r="M257" t="e">
        <f t="shared" ca="1" si="48"/>
        <v>#VALUE!</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t="e">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#VALUE!</v>
      </c>
      <c r="Q257" t="e">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#VALUE!</v>
      </c>
      <c r="R257" t="e">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#VALUE!</v>
      </c>
      <c r="S257" t="e">
        <f t="shared" ca="1" si="55"/>
        <v>#VALUE!</v>
      </c>
      <c r="T257" t="s">
        <v>88</v>
      </c>
      <c r="U257" t="s">
        <v>202</v>
      </c>
      <c r="V257">
        <v>1</v>
      </c>
      <c r="W257" t="s">
        <v>134</v>
      </c>
      <c r="X257">
        <v>200</v>
      </c>
      <c r="Y257">
        <v>115</v>
      </c>
      <c r="Z257" t="str">
        <f t="shared" ca="1" si="49"/>
        <v>fl1</v>
      </c>
      <c r="AA257" t="s">
        <v>88</v>
      </c>
      <c r="AB257" t="s">
        <v>202</v>
      </c>
      <c r="AC257">
        <v>1</v>
      </c>
      <c r="AD257" t="s">
        <v>134</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0.7773214595229988</v>
      </c>
      <c r="E258">
        <f t="shared" ca="1" si="52"/>
        <v>6.9922213295224633E-2</v>
      </c>
      <c r="F258">
        <f t="shared" ref="F258:F280" ca="1" si="59">RAND()</f>
        <v>0.96194220309791989</v>
      </c>
      <c r="G258">
        <f t="shared" ca="1" si="57"/>
        <v>0.30495881277901671</v>
      </c>
      <c r="H258">
        <f t="shared" ca="1" si="57"/>
        <v>0.45122745294392175</v>
      </c>
      <c r="I258">
        <f t="shared" ca="1" si="57"/>
        <v>0.10264430274594027</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0.82542454289034861</v>
      </c>
      <c r="E259">
        <f t="shared" ca="1" si="65"/>
        <v>0.97423809197959399</v>
      </c>
      <c r="F259">
        <f t="shared" ca="1" si="59"/>
        <v>0.64908171730228725</v>
      </c>
      <c r="G259">
        <f t="shared" ca="1" si="57"/>
        <v>0.86434575460796848</v>
      </c>
      <c r="H259">
        <f t="shared" ca="1" si="57"/>
        <v>0.34487253291227915</v>
      </c>
      <c r="I259">
        <f t="shared" ca="1" si="57"/>
        <v>0.86042766368012746</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0.65624778147811891</v>
      </c>
      <c r="E260">
        <f t="shared" ca="1" si="65"/>
        <v>0.3289806268749631</v>
      </c>
      <c r="F260">
        <f t="shared" ca="1" si="59"/>
        <v>0.12598474826204298</v>
      </c>
      <c r="G260">
        <f t="shared" ca="1" si="57"/>
        <v>0.10572736376843228</v>
      </c>
      <c r="H260">
        <f t="shared" ca="1" si="57"/>
        <v>0.56095193972563817</v>
      </c>
      <c r="I260">
        <f t="shared" ca="1" si="57"/>
        <v>0.94143693001192197</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0.76350322056705322</v>
      </c>
      <c r="E261">
        <f t="shared" ca="1" si="65"/>
        <v>0.68539888567044671</v>
      </c>
      <c r="F261">
        <f t="shared" ca="1" si="59"/>
        <v>0.58680938007728256</v>
      </c>
      <c r="G261">
        <f t="shared" ca="1" si="57"/>
        <v>0.71130991380804554</v>
      </c>
      <c r="H261">
        <f t="shared" ca="1" si="57"/>
        <v>0.33719299976143524</v>
      </c>
      <c r="I261">
        <f t="shared" ca="1" si="57"/>
        <v>0.91139450291958835</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0.19669931258484297</v>
      </c>
      <c r="E262">
        <f t="shared" ca="1" si="65"/>
        <v>0.24643321390151895</v>
      </c>
      <c r="F262">
        <f t="shared" ca="1" si="59"/>
        <v>7.7668175710152054E-2</v>
      </c>
      <c r="G262">
        <f t="shared" ca="1" si="57"/>
        <v>0.44179269861856907</v>
      </c>
      <c r="H262">
        <f t="shared" ca="1" si="57"/>
        <v>0.40663951195630998</v>
      </c>
      <c r="I262">
        <f t="shared" ca="1" si="57"/>
        <v>0.24995069915739376</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0.19444168615311797</v>
      </c>
      <c r="E263">
        <f t="shared" ca="1" si="65"/>
        <v>0.83202200238905111</v>
      </c>
      <c r="F263">
        <f t="shared" ca="1" si="59"/>
        <v>0.83348182981808039</v>
      </c>
      <c r="G263">
        <f t="shared" ca="1" si="57"/>
        <v>0.60239395265560725</v>
      </c>
      <c r="H263">
        <f t="shared" ca="1" si="57"/>
        <v>0.73732347106878815</v>
      </c>
      <c r="I263">
        <f t="shared" ca="1" si="57"/>
        <v>0.84538199839225503</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0.73591067706800195</v>
      </c>
      <c r="E264">
        <f t="shared" ca="1" si="65"/>
        <v>0.33964028254441081</v>
      </c>
      <c r="F264">
        <f t="shared" ca="1" si="59"/>
        <v>0.81658639072596506</v>
      </c>
      <c r="G264">
        <f t="shared" ca="1" si="57"/>
        <v>0.18603239662244309</v>
      </c>
      <c r="H264">
        <f t="shared" ca="1" si="57"/>
        <v>0.81886585584371974</v>
      </c>
      <c r="I264">
        <f t="shared" ca="1" si="57"/>
        <v>0.45283743822576406</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0.32521060513812317</v>
      </c>
      <c r="E265">
        <f t="shared" ca="1" si="65"/>
        <v>0.59381917971499409</v>
      </c>
      <c r="F265">
        <f t="shared" ca="1" si="59"/>
        <v>0.4045147696108411</v>
      </c>
      <c r="G265">
        <f t="shared" ca="1" si="57"/>
        <v>0.20336557629374774</v>
      </c>
      <c r="H265">
        <f t="shared" ca="1" si="57"/>
        <v>0.7353664528249324</v>
      </c>
      <c r="I265">
        <f t="shared" ca="1" si="57"/>
        <v>0.87322381977685115</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0.79353385389410214</v>
      </c>
      <c r="E266">
        <f t="shared" ca="1" si="65"/>
        <v>0.43280969609432507</v>
      </c>
      <c r="F266">
        <f t="shared" ca="1" si="59"/>
        <v>0.59894144341551492</v>
      </c>
      <c r="G266">
        <f t="shared" ca="1" si="57"/>
        <v>0.88982419163381787</v>
      </c>
      <c r="H266">
        <f t="shared" ca="1" si="57"/>
        <v>0.386541308467652</v>
      </c>
      <c r="I266">
        <f t="shared" ca="1" si="57"/>
        <v>0.26819383774935246</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0.36331446506666742</v>
      </c>
      <c r="E267">
        <f t="shared" ca="1" si="65"/>
        <v>0.38149918046435516</v>
      </c>
      <c r="F267">
        <f t="shared" ca="1" si="59"/>
        <v>0.11854285990631797</v>
      </c>
      <c r="G267">
        <f t="shared" ca="1" si="57"/>
        <v>0.14568794923947015</v>
      </c>
      <c r="H267">
        <f t="shared" ca="1" si="57"/>
        <v>0.57560724067400393</v>
      </c>
      <c r="I267">
        <f t="shared" ca="1" si="57"/>
        <v>0.70927562662832588</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0.42232729497051913</v>
      </c>
      <c r="E268">
        <f t="shared" ca="1" si="65"/>
        <v>0.44904881132839891</v>
      </c>
      <c r="F268">
        <f t="shared" ca="1" si="59"/>
        <v>0.63020755183575927</v>
      </c>
      <c r="G268">
        <f t="shared" ca="1" si="57"/>
        <v>0.53082324944904913</v>
      </c>
      <c r="H268">
        <f t="shared" ca="1" si="57"/>
        <v>0.83073070553759498</v>
      </c>
      <c r="I268">
        <f t="shared" ca="1" si="57"/>
        <v>0.64591901768227733</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0.34733793656744361</v>
      </c>
      <c r="E269">
        <f t="shared" ca="1" si="65"/>
        <v>0.10423299981165079</v>
      </c>
      <c r="F269">
        <f t="shared" ca="1" si="59"/>
        <v>0.75366485558871932</v>
      </c>
      <c r="G269">
        <f t="shared" ca="1" si="57"/>
        <v>0.19812072960026872</v>
      </c>
      <c r="H269">
        <f t="shared" ca="1" si="57"/>
        <v>5.7344234930287286E-2</v>
      </c>
      <c r="I269">
        <f t="shared" ca="1" si="57"/>
        <v>2.1721105007526553E-2</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0.51167092682850213</v>
      </c>
      <c r="E270">
        <f t="shared" ca="1" si="65"/>
        <v>0.92136029389581531</v>
      </c>
      <c r="F270">
        <f t="shared" ca="1" si="59"/>
        <v>2.5597387322145004E-2</v>
      </c>
      <c r="G270">
        <f t="shared" ca="1" si="57"/>
        <v>0.15437256839443514</v>
      </c>
      <c r="H270">
        <f t="shared" ca="1" si="57"/>
        <v>0.22784346617641982</v>
      </c>
      <c r="I270">
        <f t="shared" ca="1" si="57"/>
        <v>0.80864124317172381</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0.36875549658690321</v>
      </c>
      <c r="E271">
        <f t="shared" ca="1" si="65"/>
        <v>0.99238415421818627</v>
      </c>
      <c r="F271">
        <f t="shared" ca="1" si="59"/>
        <v>0.74126941810741376</v>
      </c>
      <c r="G271">
        <f t="shared" ca="1" si="57"/>
        <v>0.13413958297469486</v>
      </c>
      <c r="H271">
        <f t="shared" ca="1" si="57"/>
        <v>0.26917712554816775</v>
      </c>
      <c r="I271">
        <f t="shared" ca="1" si="57"/>
        <v>0.32358970832277645</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0.11418054754907092</v>
      </c>
      <c r="E272">
        <f t="shared" ca="1" si="65"/>
        <v>0.88243535484063662</v>
      </c>
      <c r="F272">
        <f t="shared" ca="1" si="59"/>
        <v>0.54208290828393102</v>
      </c>
      <c r="G272">
        <f t="shared" ca="1" si="57"/>
        <v>0.49796000309564903</v>
      </c>
      <c r="H272">
        <f t="shared" ca="1" si="57"/>
        <v>0.24086739761333142</v>
      </c>
      <c r="I272">
        <f t="shared" ca="1" si="57"/>
        <v>0.72668922090641241</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0.16364879386044184</v>
      </c>
      <c r="E273">
        <f t="shared" ca="1" si="65"/>
        <v>0.98193206751850615</v>
      </c>
      <c r="F273">
        <f t="shared" ca="1" si="59"/>
        <v>0.36870584053036859</v>
      </c>
      <c r="G273">
        <f t="shared" ca="1" si="57"/>
        <v>0.55930233322540923</v>
      </c>
      <c r="H273">
        <f t="shared" ca="1" si="57"/>
        <v>0.61716436002460096</v>
      </c>
      <c r="I273">
        <f t="shared" ca="1" si="57"/>
        <v>0.91322204362267934</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0.29665621870218406</v>
      </c>
      <c r="E274">
        <f t="shared" ca="1" si="65"/>
        <v>0.60695691255443496</v>
      </c>
      <c r="F274">
        <f t="shared" ca="1" si="59"/>
        <v>0.60745306371410102</v>
      </c>
      <c r="G274">
        <f t="shared" ca="1" si="57"/>
        <v>0.73312228654467038</v>
      </c>
      <c r="H274">
        <f t="shared" ca="1" si="57"/>
        <v>0.25456417995706337</v>
      </c>
      <c r="I274">
        <f t="shared" ca="1" si="57"/>
        <v>0.45608403759271854</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0.87792661215105083</v>
      </c>
      <c r="E275">
        <f t="shared" ca="1" si="65"/>
        <v>0.4056856999901618</v>
      </c>
      <c r="F275">
        <f t="shared" ca="1" si="59"/>
        <v>0.91693247384528676</v>
      </c>
      <c r="G275">
        <f t="shared" ca="1" si="57"/>
        <v>1.840930511043104E-2</v>
      </c>
      <c r="H275">
        <f t="shared" ca="1" si="57"/>
        <v>0.95820752046204782</v>
      </c>
      <c r="I275">
        <f t="shared" ca="1" si="57"/>
        <v>0.43836214342193747</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0.46653667241706376</v>
      </c>
      <c r="E276">
        <f t="shared" ca="1" si="65"/>
        <v>0.28757850004629404</v>
      </c>
      <c r="F276">
        <f t="shared" ca="1" si="59"/>
        <v>0.44869299634740645</v>
      </c>
      <c r="G276">
        <f t="shared" ca="1" si="57"/>
        <v>0.28745253647436486</v>
      </c>
      <c r="H276">
        <f t="shared" ca="1" si="57"/>
        <v>0.83861299977270953</v>
      </c>
      <c r="I276">
        <f t="shared" ca="1" si="57"/>
        <v>0.94437315507204322</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0.65250885130385916</v>
      </c>
      <c r="E277">
        <f t="shared" ca="1" si="65"/>
        <v>0.51246464353098031</v>
      </c>
      <c r="F277">
        <f t="shared" ca="1" si="59"/>
        <v>0.95312994865444445</v>
      </c>
      <c r="G277">
        <f t="shared" ca="1" si="57"/>
        <v>0.21902643142306566</v>
      </c>
      <c r="H277">
        <f t="shared" ca="1" si="57"/>
        <v>0.33473794947207725</v>
      </c>
      <c r="I277">
        <f t="shared" ca="1" si="57"/>
        <v>0.46309449619761556</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0.98873921474202209</v>
      </c>
      <c r="E278">
        <f t="shared" ca="1" si="65"/>
        <v>0.70092842197665095</v>
      </c>
      <c r="F278">
        <f t="shared" ca="1" si="59"/>
        <v>0.96836199113543975</v>
      </c>
      <c r="G278">
        <f t="shared" ca="1" si="57"/>
        <v>0.17354709870600848</v>
      </c>
      <c r="H278">
        <f t="shared" ca="1" si="57"/>
        <v>0.71374862088004587</v>
      </c>
      <c r="I278">
        <f t="shared" ca="1" si="57"/>
        <v>0.56200312704188304</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0.66383612782626999</v>
      </c>
      <c r="E279">
        <f t="shared" ca="1" si="65"/>
        <v>0.76110232084612017</v>
      </c>
      <c r="F279">
        <f t="shared" ca="1" si="59"/>
        <v>0.45505062487979031</v>
      </c>
      <c r="G279">
        <f t="shared" ca="1" si="57"/>
        <v>0.29019485515107646</v>
      </c>
      <c r="H279">
        <f t="shared" ca="1" si="57"/>
        <v>0.67451686254053012</v>
      </c>
      <c r="I279">
        <f t="shared" ca="1" si="57"/>
        <v>0.48605119994956947</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0.66739350647895068</v>
      </c>
      <c r="E280">
        <f t="shared" ca="1" si="65"/>
        <v>0.77139300696373181</v>
      </c>
      <c r="F280">
        <f t="shared" ca="1" si="59"/>
        <v>0.44924214525488448</v>
      </c>
      <c r="G280">
        <f t="shared" ca="1" si="57"/>
        <v>0.82311598348480064</v>
      </c>
      <c r="H280">
        <f t="shared" ca="1" si="57"/>
        <v>0.11286508490835301</v>
      </c>
      <c r="I280">
        <f t="shared" ca="1" si="57"/>
        <v>0.28337461820731646</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B4" sqref="B4:F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251</v>
      </c>
      <c r="C2" s="1">
        <v>0.99</v>
      </c>
      <c r="D2" s="1">
        <v>1200</v>
      </c>
      <c r="E2">
        <v>15</v>
      </c>
    </row>
    <row r="3" spans="1:6">
      <c r="A3" t="s">
        <v>16</v>
      </c>
      <c r="B3" t="s">
        <v>253</v>
      </c>
      <c r="C3" s="1">
        <v>4.99</v>
      </c>
      <c r="D3" s="1">
        <v>5900</v>
      </c>
      <c r="E3">
        <v>85</v>
      </c>
    </row>
    <row r="4" spans="1:6">
      <c r="A4" t="s">
        <v>17</v>
      </c>
      <c r="B4" t="s">
        <v>255</v>
      </c>
      <c r="C4" s="1">
        <v>9.99</v>
      </c>
      <c r="D4" s="1">
        <v>12000</v>
      </c>
      <c r="E4">
        <v>180</v>
      </c>
      <c r="F4" t="s">
        <v>21</v>
      </c>
    </row>
    <row r="5" spans="1:6">
      <c r="A5" t="s">
        <v>18</v>
      </c>
      <c r="B5" t="s">
        <v>256</v>
      </c>
      <c r="C5" s="1">
        <v>19.989999999999998</v>
      </c>
      <c r="D5" s="1">
        <v>25000</v>
      </c>
      <c r="E5">
        <v>390</v>
      </c>
    </row>
    <row r="6" spans="1:6">
      <c r="A6" t="s">
        <v>19</v>
      </c>
      <c r="B6" t="s">
        <v>252</v>
      </c>
      <c r="C6" s="1">
        <v>49.99</v>
      </c>
      <c r="D6" s="1">
        <v>65000</v>
      </c>
      <c r="E6">
        <v>1050</v>
      </c>
    </row>
    <row r="7" spans="1:6">
      <c r="A7" t="s">
        <v>20</v>
      </c>
      <c r="B7" t="s">
        <v>254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257</v>
      </c>
      <c r="C2">
        <v>30</v>
      </c>
      <c r="D2">
        <v>9500</v>
      </c>
    </row>
    <row r="3" spans="1:6">
      <c r="A3" t="s">
        <v>7</v>
      </c>
      <c r="B3" t="s">
        <v>258</v>
      </c>
      <c r="C3">
        <v>140</v>
      </c>
      <c r="D3">
        <v>48000</v>
      </c>
      <c r="E3" t="s">
        <v>10</v>
      </c>
      <c r="F3">
        <v>8</v>
      </c>
    </row>
    <row r="4" spans="1:6">
      <c r="A4" t="s">
        <v>8</v>
      </c>
      <c r="B4" t="s">
        <v>259</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2020-11-15T09:27:43Z</dcterms:modified>
</cp:coreProperties>
</file>