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E2FADE2F-B312-4C49-B09E-D6F764D2B0C9}" xr6:coauthVersionLast="45" xr6:coauthVersionMax="45" xr10:uidLastSave="{00000000-0000-0000-0000-000000000000}"/>
  <bookViews>
    <workbookView xWindow="-28920" yWindow="-120" windowWidth="29040" windowHeight="15840" activeTab="1" xr2:uid="{084630FF-7299-4ECA-B5EA-AB01F532DFB0}"/>
  </bookViews>
  <sheets>
    <sheet name="CumulativeEventTypeTable" sheetId="1" r:id="rId1"/>
    <sheet name="CumulativeEventRewardTabl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N23" i="2" l="1"/>
  <c r="S27" i="2" l="1"/>
  <c r="S26" i="2"/>
  <c r="S25" i="2"/>
  <c r="S24" i="2"/>
  <c r="S23" i="2"/>
  <c r="S22" i="2"/>
  <c r="S21" i="2"/>
  <c r="S20" i="2"/>
  <c r="S19" i="2"/>
  <c r="S18" i="2"/>
  <c r="S17" i="2"/>
  <c r="S16" i="2"/>
  <c r="S15" i="2"/>
  <c r="S14" i="2"/>
  <c r="S13" i="2"/>
  <c r="S12" i="2"/>
  <c r="S11" i="2"/>
  <c r="S10" i="2"/>
  <c r="S9" i="2"/>
  <c r="S8" i="2"/>
  <c r="S7" i="2"/>
  <c r="S6" i="2"/>
  <c r="S5" i="2"/>
  <c r="S4" i="2"/>
  <c r="S3" i="2"/>
  <c r="S2" i="2"/>
  <c r="N27" i="2"/>
  <c r="N26" i="2"/>
  <c r="N25" i="2"/>
  <c r="N24" i="2"/>
  <c r="N22" i="2"/>
  <c r="N21" i="2"/>
  <c r="N20" i="2"/>
  <c r="N19" i="2"/>
  <c r="N18" i="2"/>
  <c r="N17" i="2"/>
  <c r="N16" i="2"/>
  <c r="N15" i="2"/>
  <c r="N14" i="2"/>
  <c r="N13" i="2"/>
  <c r="N12" i="2"/>
  <c r="N11" i="2"/>
  <c r="N10" i="2"/>
  <c r="N9" i="2"/>
  <c r="N8" i="2"/>
  <c r="N7" i="2"/>
  <c r="N6" i="2"/>
  <c r="N5" i="2"/>
  <c r="N4" i="2"/>
  <c r="N3" i="2"/>
  <c r="N2" i="2"/>
  <c r="I27" i="2"/>
  <c r="I26" i="2"/>
  <c r="I25" i="2"/>
  <c r="I24" i="2"/>
  <c r="I23" i="2"/>
  <c r="I22" i="2"/>
  <c r="I21" i="2"/>
  <c r="I20" i="2"/>
  <c r="I19" i="2"/>
  <c r="I18" i="2"/>
  <c r="I17" i="2"/>
  <c r="I16" i="2"/>
  <c r="I15" i="2"/>
  <c r="I14" i="2"/>
  <c r="I13" i="2"/>
  <c r="I12" i="2"/>
  <c r="I11" i="2"/>
  <c r="I10" i="2"/>
  <c r="I9" i="2"/>
  <c r="I8" i="2"/>
  <c r="I7" i="2"/>
  <c r="I6" i="2"/>
  <c r="I5" i="2"/>
  <c r="I4" i="2"/>
  <c r="I3" i="2"/>
  <c r="I2" i="2"/>
  <c r="O22" i="2"/>
  <c r="J22" i="2"/>
  <c r="B22" i="2"/>
  <c r="O21" i="2"/>
  <c r="J21" i="2"/>
  <c r="B21" i="2"/>
  <c r="O20" i="2"/>
  <c r="J20" i="2"/>
  <c r="B20" i="2"/>
  <c r="O19" i="2"/>
  <c r="J19" i="2"/>
  <c r="B19" i="2"/>
  <c r="E21" i="2"/>
  <c r="E20" i="2"/>
  <c r="E19" i="2"/>
  <c r="E22" i="2"/>
  <c r="V19" i="2" l="1"/>
  <c r="V21" i="2"/>
  <c r="V20" i="2"/>
  <c r="V22" i="2"/>
  <c r="O18" i="2" l="1"/>
  <c r="J18" i="2"/>
  <c r="B18" i="2"/>
  <c r="O17" i="2"/>
  <c r="J17" i="2"/>
  <c r="B17" i="2"/>
  <c r="O16" i="2"/>
  <c r="J16" i="2"/>
  <c r="B16" i="2"/>
  <c r="O15" i="2"/>
  <c r="J15" i="2"/>
  <c r="B15" i="2"/>
  <c r="O14" i="2"/>
  <c r="J14" i="2"/>
  <c r="B14" i="2"/>
  <c r="O13" i="2"/>
  <c r="J13" i="2"/>
  <c r="B13" i="2"/>
  <c r="O12" i="2"/>
  <c r="J12" i="2"/>
  <c r="B12" i="2"/>
  <c r="E14" i="2"/>
  <c r="E13" i="2"/>
  <c r="E12" i="2"/>
  <c r="E18" i="2"/>
  <c r="E17" i="2"/>
  <c r="E16" i="2"/>
  <c r="E15" i="2"/>
  <c r="V18" i="2" l="1"/>
  <c r="V12" i="2"/>
  <c r="V13" i="2"/>
  <c r="V14" i="2"/>
  <c r="V16" i="2"/>
  <c r="V15" i="2"/>
  <c r="V17" i="2"/>
  <c r="Q10" i="1"/>
  <c r="Q9" i="1"/>
  <c r="Q8" i="1"/>
  <c r="Q7" i="1"/>
  <c r="Q6" i="1"/>
  <c r="Q5" i="1"/>
  <c r="Q4" i="1"/>
  <c r="J4" i="1"/>
  <c r="I4" i="1"/>
  <c r="H4" i="1"/>
  <c r="G4" i="1"/>
  <c r="F4" i="1"/>
  <c r="E4" i="1"/>
  <c r="D4" i="1"/>
  <c r="E3" i="1"/>
  <c r="F3" i="1"/>
  <c r="G3" i="1"/>
  <c r="H3" i="1"/>
  <c r="I3" i="1"/>
  <c r="J3" i="1"/>
  <c r="M10" i="1" l="1"/>
  <c r="J10" i="1"/>
  <c r="I10" i="1"/>
  <c r="H10" i="1"/>
  <c r="G10" i="1"/>
  <c r="F10" i="1"/>
  <c r="E10" i="1"/>
  <c r="D10" i="1"/>
  <c r="M9" i="1"/>
  <c r="J9" i="1"/>
  <c r="I9" i="1"/>
  <c r="H9" i="1"/>
  <c r="G9" i="1"/>
  <c r="F9" i="1"/>
  <c r="E9" i="1"/>
  <c r="D9" i="1"/>
  <c r="Q3" i="1"/>
  <c r="V27" i="2" l="1"/>
  <c r="V26" i="2"/>
  <c r="V25" i="2"/>
  <c r="V24" i="2"/>
  <c r="V23" i="2"/>
  <c r="O27" i="2"/>
  <c r="O26" i="2"/>
  <c r="O25" i="2"/>
  <c r="O24" i="2"/>
  <c r="O23" i="2"/>
  <c r="O11" i="2"/>
  <c r="O10" i="2"/>
  <c r="O9" i="2"/>
  <c r="O8" i="2"/>
  <c r="O7" i="2"/>
  <c r="O6" i="2"/>
  <c r="O5" i="2"/>
  <c r="O4" i="2"/>
  <c r="O3" i="2"/>
  <c r="O2" i="2"/>
  <c r="J27" i="2"/>
  <c r="J26" i="2"/>
  <c r="J25" i="2"/>
  <c r="J24" i="2"/>
  <c r="J23" i="2"/>
  <c r="J11" i="2"/>
  <c r="J10" i="2"/>
  <c r="J9" i="2"/>
  <c r="J7" i="2"/>
  <c r="J6" i="2"/>
  <c r="J5" i="2"/>
  <c r="J4" i="2"/>
  <c r="J3" i="2"/>
  <c r="J2" i="2"/>
  <c r="E27" i="2"/>
  <c r="E26" i="2"/>
  <c r="E25" i="2"/>
  <c r="E24" i="2"/>
  <c r="E23" i="2"/>
  <c r="B27" i="2"/>
  <c r="B26" i="2"/>
  <c r="B25" i="2"/>
  <c r="B24" i="2"/>
  <c r="B23" i="2"/>
  <c r="B11" i="2"/>
  <c r="B10" i="2"/>
  <c r="B9" i="2"/>
  <c r="B8" i="2"/>
  <c r="B7" i="2"/>
  <c r="B6" i="2"/>
  <c r="B5" i="2"/>
  <c r="B4" i="2"/>
  <c r="B3" i="2"/>
  <c r="B2" i="2"/>
  <c r="E9" i="2"/>
  <c r="E8" i="2"/>
  <c r="J8" i="2"/>
  <c r="E2" i="2"/>
  <c r="E7" i="2"/>
  <c r="E10" i="2"/>
  <c r="E5" i="2"/>
  <c r="E3" i="2"/>
  <c r="E4" i="2"/>
  <c r="E11" i="2"/>
  <c r="E6" i="2"/>
  <c r="V9" i="2" l="1"/>
  <c r="V10" i="2"/>
  <c r="V11" i="2"/>
  <c r="V5" i="2"/>
  <c r="V6" i="2"/>
  <c r="V7" i="2"/>
  <c r="V8" i="2"/>
  <c r="V3" i="2"/>
  <c r="V4" i="2"/>
  <c r="V2" i="2"/>
  <c r="U2" i="2" l="1"/>
  <c r="U3" i="2" s="1"/>
  <c r="U4" i="2" s="1"/>
  <c r="U5" i="2" s="1"/>
  <c r="U6" i="2" s="1"/>
  <c r="U7" i="2" s="1"/>
  <c r="U8" i="2" s="1"/>
  <c r="U9" i="2" s="1"/>
  <c r="U10" i="2" s="1"/>
  <c r="U11" i="2" s="1"/>
  <c r="U12" i="2" l="1"/>
  <c r="U13" i="2" s="1"/>
  <c r="U14" i="2" s="1"/>
  <c r="U15" i="2" s="1"/>
  <c r="U16" i="2" s="1"/>
  <c r="U17" i="2" s="1"/>
  <c r="U18" i="2" s="1"/>
  <c r="U19" i="2" l="1"/>
  <c r="U20" i="2" s="1"/>
  <c r="U21" i="2" s="1"/>
  <c r="U22" i="2" s="1"/>
  <c r="U23" i="2" s="1"/>
  <c r="U24" i="2" s="1"/>
  <c r="U25" i="2" s="1"/>
  <c r="U26" i="2" s="1"/>
  <c r="U27" i="2" s="1"/>
  <c r="M7" i="1"/>
  <c r="M6" i="1"/>
  <c r="D7" i="1"/>
  <c r="D5" i="1"/>
  <c r="D6" i="1"/>
  <c r="D8" i="1"/>
  <c r="D2" i="1"/>
  <c r="AA2" i="2" l="1"/>
  <c r="J7" i="1"/>
  <c r="I7" i="1"/>
  <c r="H7" i="1"/>
  <c r="J5" i="1"/>
  <c r="I5" i="1"/>
  <c r="H5" i="1"/>
  <c r="J6" i="1"/>
  <c r="I6" i="1"/>
  <c r="H6" i="1"/>
  <c r="J8" i="1"/>
  <c r="I8" i="1"/>
  <c r="H8" i="1"/>
  <c r="J2" i="1"/>
  <c r="I2" i="1"/>
  <c r="H2" i="1"/>
  <c r="G7" i="1"/>
  <c r="F7" i="1"/>
  <c r="E7" i="1"/>
  <c r="G5" i="1"/>
  <c r="F5" i="1"/>
  <c r="E5" i="1"/>
  <c r="G6" i="1"/>
  <c r="F6" i="1"/>
  <c r="E6" i="1"/>
  <c r="G8" i="1"/>
  <c r="F8" i="1"/>
  <c r="E8" i="1"/>
  <c r="G2" i="1"/>
  <c r="F2" i="1"/>
  <c r="E2" i="1"/>
  <c r="Q2" i="1" s="1"/>
  <c r="P2" i="1" l="1"/>
  <c r="P3" i="1" s="1"/>
  <c r="P4" i="1" s="1"/>
  <c r="P5" i="1" s="1"/>
  <c r="P6" i="1" s="1"/>
  <c r="P7" i="1" s="1"/>
  <c r="P8" i="1" s="1"/>
  <c r="P9" i="1" s="1"/>
  <c r="P10" i="1" s="1"/>
  <c r="S2" i="1" l="1"/>
  <c r="D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Hoohoo</author>
  </authors>
  <commentList>
    <comment ref="A1" authorId="0" shapeId="0" xr:uid="{DA71D00A-3E74-4B5E-AE3B-4E59D223EC62}">
      <text>
        <r>
          <rPr>
            <sz val="9"/>
            <color indexed="81"/>
            <rFont val="돋움"/>
            <family val="3"/>
            <charset val="129"/>
          </rPr>
          <t>모든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아이디는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지정된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아이디로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임의로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된다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여기의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순서가</t>
        </r>
        <r>
          <rPr>
            <sz val="9"/>
            <color indexed="81"/>
            <rFont val="Tahoma"/>
            <family val="2"/>
          </rPr>
          <t xml:space="preserve"> CumulativeEventCanvas 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순서다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총</t>
        </r>
        <r>
          <rPr>
            <sz val="9"/>
            <color indexed="81"/>
            <rFont val="Tahoma"/>
            <family val="2"/>
          </rPr>
          <t xml:space="preserve"> 8</t>
        </r>
        <r>
          <rPr>
            <sz val="9"/>
            <color indexed="81"/>
            <rFont val="돋움"/>
            <family val="3"/>
            <charset val="129"/>
          </rPr>
          <t>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최대</t>
        </r>
        <r>
          <rPr>
            <sz val="9"/>
            <color indexed="81"/>
            <rFont val="Tahoma"/>
            <family val="2"/>
          </rPr>
          <t xml:space="preserve"> 6</t>
        </r>
        <r>
          <rPr>
            <sz val="9"/>
            <color indexed="81"/>
            <rFont val="돋움"/>
            <family val="3"/>
            <charset val="129"/>
          </rPr>
          <t>개까지만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나열이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보인다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또한</t>
        </r>
        <r>
          <rPr>
            <sz val="9"/>
            <color indexed="81"/>
            <rFont val="Tahoma"/>
            <family val="2"/>
          </rPr>
          <t xml:space="preserve"> 4</t>
        </r>
        <r>
          <rPr>
            <sz val="9"/>
            <color indexed="81"/>
            <rFont val="돋움"/>
            <family val="3"/>
            <charset val="129"/>
          </rPr>
          <t>개의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비날짜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개까지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동시에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가능하다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그러니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날짜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4</t>
        </r>
        <r>
          <rPr>
            <sz val="9"/>
            <color indexed="81"/>
            <rFont val="돋움"/>
            <family val="3"/>
            <charset val="129"/>
          </rPr>
          <t>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개까지만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총</t>
        </r>
        <r>
          <rPr>
            <sz val="9"/>
            <color indexed="81"/>
            <rFont val="Tahoma"/>
            <family val="2"/>
          </rPr>
          <t xml:space="preserve"> 6</t>
        </r>
        <r>
          <rPr>
            <sz val="9"/>
            <color indexed="81"/>
            <rFont val="돋움"/>
            <family val="3"/>
            <charset val="129"/>
          </rPr>
          <t>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이하의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이벤트가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동시에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활성되도록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</text>
    </comment>
    <comment ref="N1" authorId="0" shapeId="0" xr:uid="{B42855AA-DAA3-45F6-8945-E4FDB46C848A}">
      <text>
        <r>
          <rPr>
            <sz val="9"/>
            <color indexed="81"/>
            <rFont val="돋움"/>
            <family val="3"/>
            <charset val="129"/>
          </rPr>
          <t>클라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프리팹에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개수를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넣으니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Hoohoo</author>
  </authors>
  <commentList>
    <comment ref="D1" authorId="0" shapeId="0" xr:uid="{21C36989-CACA-442F-A331-3D76B5A13C01}">
      <text>
        <r>
          <rPr>
            <sz val="9"/>
            <color indexed="81"/>
            <rFont val="Tahoma"/>
            <family val="2"/>
          </rPr>
          <t xml:space="preserve">already designed
</t>
        </r>
        <r>
          <rPr>
            <sz val="9"/>
            <color indexed="81"/>
            <rFont val="돋움"/>
            <family val="3"/>
            <charset val="129"/>
          </rPr>
          <t>보상이</t>
        </r>
        <r>
          <rPr>
            <sz val="9"/>
            <color indexed="81"/>
            <rFont val="Tahoma"/>
            <family val="2"/>
          </rPr>
          <t xml:space="preserve"> 2</t>
        </r>
        <r>
          <rPr>
            <sz val="9"/>
            <color indexed="81"/>
            <rFont val="돋움"/>
            <family val="3"/>
            <charset val="129"/>
          </rPr>
          <t>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곳으로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자리에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프리팹을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넣어서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직접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
보상이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개인데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고치려고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이것은</t>
        </r>
        <r>
          <rPr>
            <sz val="9"/>
            <color indexed="81"/>
            <rFont val="Tahoma"/>
            <family val="2"/>
          </rPr>
          <t xml:space="preserve"> 0 </t>
        </r>
        <r>
          <rPr>
            <sz val="9"/>
            <color indexed="81"/>
            <rFont val="돋움"/>
            <family val="3"/>
            <charset val="129"/>
          </rPr>
          <t>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냅두고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프리팹의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재화의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오버라이딩해서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고쳐두면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된다</t>
        </r>
      </text>
    </comment>
    <comment ref="F1" authorId="0" shapeId="0" xr:uid="{1357FCB7-6D45-48D8-BE44-7DDF8366D517}">
      <text>
        <r>
          <rPr>
            <sz val="9"/>
            <color indexed="81"/>
            <rFont val="돋움"/>
            <family val="3"/>
            <charset val="129"/>
          </rPr>
          <t>돋보기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장비와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스크롤은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반드시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자리에만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와야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
돋보기</t>
        </r>
        <r>
          <rPr>
            <sz val="9"/>
            <color indexed="81"/>
            <rFont val="Tahoma"/>
            <family val="2"/>
          </rPr>
          <t xml:space="preserve"> 2</t>
        </r>
        <r>
          <rPr>
            <sz val="9"/>
            <color indexed="81"/>
            <rFont val="돋움"/>
            <family val="3"/>
            <charset val="129"/>
          </rPr>
          <t>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동시에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없다</t>
        </r>
      </text>
    </comment>
  </commentList>
</comments>
</file>

<file path=xl/sharedStrings.xml><?xml version="1.0" encoding="utf-8"?>
<sst xmlns="http://schemas.openxmlformats.org/spreadsheetml/2006/main" count="132" uniqueCount="71">
  <si>
    <t>tp_Verify</t>
  </si>
  <si>
    <t>value</t>
    <phoneticPr fontId="1" type="noConversion"/>
  </si>
  <si>
    <t>재화</t>
    <phoneticPr fontId="1" type="noConversion"/>
  </si>
  <si>
    <t>cu</t>
    <phoneticPr fontId="1" type="noConversion"/>
  </si>
  <si>
    <t>참고</t>
    <phoneticPr fontId="1" type="noConversion"/>
  </si>
  <si>
    <t>신규계정 누적 로그인</t>
    <phoneticPr fontId="1" type="noConversion"/>
  </si>
  <si>
    <t>신규계정 누적 오리진 상자</t>
    <phoneticPr fontId="1" type="noConversion"/>
  </si>
  <si>
    <t>복귀유저 누적 로그인</t>
    <phoneticPr fontId="1" type="noConversion"/>
  </si>
  <si>
    <t>서프라이즈 누적 로그인</t>
    <phoneticPr fontId="1" type="noConversion"/>
  </si>
  <si>
    <t>sm</t>
    <phoneticPr fontId="1" type="noConversion"/>
  </si>
  <si>
    <t>sd</t>
    <phoneticPr fontId="1" type="noConversion"/>
  </si>
  <si>
    <t>ey</t>
    <phoneticPr fontId="1" type="noConversion"/>
  </si>
  <si>
    <t>em</t>
    <phoneticPr fontId="1" type="noConversion"/>
  </si>
  <si>
    <t>ed</t>
    <phoneticPr fontId="1" type="noConversion"/>
  </si>
  <si>
    <t>sy</t>
    <phoneticPr fontId="1" type="noConversion"/>
  </si>
  <si>
    <t>td</t>
    <phoneticPr fontId="1" type="noConversion"/>
  </si>
  <si>
    <t>id</t>
    <phoneticPr fontId="1" type="noConversion"/>
  </si>
  <si>
    <t>na</t>
    <phoneticPr fontId="1" type="noConversion"/>
  </si>
  <si>
    <t>no</t>
    <phoneticPr fontId="1" type="noConversion"/>
  </si>
  <si>
    <t>cu</t>
    <phoneticPr fontId="1" type="noConversion"/>
  </si>
  <si>
    <t>cs</t>
    <phoneticPr fontId="1" type="noConversion"/>
  </si>
  <si>
    <t>참고 날짜 사용</t>
    <phoneticPr fontId="1" type="noConversion"/>
  </si>
  <si>
    <t>시작일</t>
    <phoneticPr fontId="1" type="noConversion"/>
  </si>
  <si>
    <t>종료일</t>
    <phoneticPr fontId="1" type="noConversion"/>
  </si>
  <si>
    <t>출력</t>
    <phoneticPr fontId="1" type="noConversion"/>
  </si>
  <si>
    <t>테이블연결</t>
    <phoneticPr fontId="1" type="noConversion"/>
  </si>
  <si>
    <t>Jason화</t>
    <phoneticPr fontId="1" type="noConversion"/>
  </si>
  <si>
    <t>날짜검증</t>
    <phoneticPr fontId="1" type="noConversion"/>
  </si>
  <si>
    <t>참고기간</t>
    <phoneticPr fontId="1" type="noConversion"/>
  </si>
  <si>
    <t>evntTp</t>
    <phoneticPr fontId="1" type="noConversion"/>
  </si>
  <si>
    <t>tp1</t>
    <phoneticPr fontId="1" type="noConversion"/>
  </si>
  <si>
    <t>tp</t>
    <phoneticPr fontId="1" type="noConversion"/>
  </si>
  <si>
    <t>vl1</t>
    <phoneticPr fontId="1" type="noConversion"/>
  </si>
  <si>
    <t>cn1</t>
    <phoneticPr fontId="1" type="noConversion"/>
  </si>
  <si>
    <t>tp2</t>
    <phoneticPr fontId="1" type="noConversion"/>
  </si>
  <si>
    <t>vl2</t>
    <phoneticPr fontId="1" type="noConversion"/>
  </si>
  <si>
    <t>cn2</t>
    <phoneticPr fontId="1" type="noConversion"/>
  </si>
  <si>
    <t>tp3</t>
    <phoneticPr fontId="1" type="noConversion"/>
  </si>
  <si>
    <t>vl3</t>
    <phoneticPr fontId="1" type="noConversion"/>
  </si>
  <si>
    <t>cn3</t>
    <phoneticPr fontId="1" type="noConversion"/>
  </si>
  <si>
    <t>da</t>
    <phoneticPr fontId="1" type="noConversion"/>
  </si>
  <si>
    <t>재화</t>
  </si>
  <si>
    <t>ad</t>
  </si>
  <si>
    <t>장비1상자</t>
    <phoneticPr fontId="1" type="noConversion"/>
  </si>
  <si>
    <t>be</t>
    <phoneticPr fontId="1" type="noConversion"/>
  </si>
  <si>
    <t>evntRw</t>
    <phoneticPr fontId="1" type="noConversion"/>
  </si>
  <si>
    <t>보상검증</t>
    <phoneticPr fontId="1" type="noConversion"/>
  </si>
  <si>
    <t>장비1상자</t>
  </si>
  <si>
    <t>DI</t>
    <phoneticPr fontId="1" type="noConversion"/>
  </si>
  <si>
    <t>sl</t>
    <phoneticPr fontId="1" type="noConversion"/>
  </si>
  <si>
    <t>서프라이즈 누적 오리진 상자</t>
    <phoneticPr fontId="1" type="noConversion"/>
  </si>
  <si>
    <t>so</t>
    <phoneticPr fontId="1" type="noConversion"/>
  </si>
  <si>
    <t>이미지 이벤트1</t>
    <phoneticPr fontId="1" type="noConversion"/>
  </si>
  <si>
    <t>이미지 이벤트2</t>
    <phoneticPr fontId="1" type="noConversion"/>
  </si>
  <si>
    <t>ie1</t>
    <phoneticPr fontId="1" type="noConversion"/>
  </si>
  <si>
    <t>ie2</t>
    <phoneticPr fontId="1" type="noConversion"/>
  </si>
  <si>
    <t>지정 장비</t>
  </si>
  <si>
    <t>지정 장비</t>
    <phoneticPr fontId="1" type="noConversion"/>
  </si>
  <si>
    <t>fe</t>
    <phoneticPr fontId="1" type="noConversion"/>
  </si>
  <si>
    <t>카오스 오픈 누적 로그인 보상</t>
    <phoneticPr fontId="1" type="noConversion"/>
  </si>
  <si>
    <t>co</t>
    <phoneticPr fontId="1" type="noConversion"/>
  </si>
  <si>
    <t>7챕터 클리어 오리진 상자 보상</t>
    <phoneticPr fontId="1" type="noConversion"/>
  </si>
  <si>
    <t>GO</t>
    <phoneticPr fontId="1" type="noConversion"/>
  </si>
  <si>
    <t>재화</t>
    <phoneticPr fontId="1" type="noConversion"/>
  </si>
  <si>
    <t>DI</t>
    <phoneticPr fontId="1" type="noConversion"/>
  </si>
  <si>
    <t>EN</t>
    <phoneticPr fontId="1" type="noConversion"/>
  </si>
  <si>
    <t>Equip0401</t>
    <phoneticPr fontId="1" type="noConversion"/>
  </si>
  <si>
    <t>co</t>
    <phoneticPr fontId="1" type="noConversion"/>
  </si>
  <si>
    <t>Equip2301</t>
    <phoneticPr fontId="1" type="noConversion"/>
  </si>
  <si>
    <t>재화</t>
    <phoneticPr fontId="1" type="noConversion"/>
  </si>
  <si>
    <t>Equip7201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</si>
</sst>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0070C0"/>
      <name val="맑은 고딕"/>
      <family val="3"/>
      <charset val="129"/>
      <scheme val="minor"/>
    </font>
    <font>
      <sz val="11"/>
      <color rgb="FF0070C0"/>
      <name val="맑은 고딕"/>
      <family val="2"/>
      <charset val="129"/>
      <scheme val="minor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1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color rgb="FF7030A0"/>
      <name val="맑은 고딕"/>
      <family val="2"/>
      <charset val="129"/>
      <scheme val="minor"/>
    </font>
    <font>
      <sz val="11"/>
      <color rgb="FF7030A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NumberForma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FF48D-9CF5-49C6-9AA5-6B4F451D33B2}">
  <dimension ref="A1:S10"/>
  <sheetViews>
    <sheetView workbookViewId="0">
      <selection activeCell="S2" sqref="S2"/>
    </sheetView>
  </sheetViews>
  <sheetFormatPr defaultRowHeight="16.5"/>
  <cols>
    <col min="2" max="2" width="25.375" customWidth="1"/>
    <col min="3" max="3" width="14.375" bestFit="1" customWidth="1"/>
    <col min="4" max="4" width="11.125" customWidth="1"/>
    <col min="5" max="5" width="5.5" bestFit="1" customWidth="1"/>
    <col min="6" max="6" width="3.875" bestFit="1" customWidth="1"/>
    <col min="7" max="7" width="3.5" bestFit="1" customWidth="1"/>
    <col min="8" max="8" width="5.5" bestFit="1" customWidth="1"/>
    <col min="9" max="9" width="4.125" bestFit="1" customWidth="1"/>
    <col min="10" max="10" width="3.625" bestFit="1" customWidth="1"/>
    <col min="11" max="11" width="11.75" customWidth="1"/>
    <col min="12" max="12" width="11.125" bestFit="1" customWidth="1"/>
    <col min="13" max="13" width="9" bestFit="1" customWidth="1"/>
  </cols>
  <sheetData>
    <row r="1" spans="1:19" ht="27" customHeight="1">
      <c r="A1" s="9" t="s">
        <v>16</v>
      </c>
      <c r="B1" t="s">
        <v>4</v>
      </c>
      <c r="C1" t="s">
        <v>21</v>
      </c>
      <c r="D1" s="4" t="s">
        <v>27</v>
      </c>
      <c r="E1" s="2" t="s">
        <v>14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  <c r="K1" t="s">
        <v>22</v>
      </c>
      <c r="L1" t="s">
        <v>23</v>
      </c>
      <c r="M1" t="s">
        <v>28</v>
      </c>
      <c r="N1" s="8" t="s">
        <v>15</v>
      </c>
      <c r="O1" s="4" t="s">
        <v>24</v>
      </c>
      <c r="P1" s="5" t="s">
        <v>25</v>
      </c>
      <c r="Q1" s="5" t="s">
        <v>26</v>
      </c>
      <c r="S1" s="5" t="s">
        <v>29</v>
      </c>
    </row>
    <row r="2" spans="1:19">
      <c r="A2" t="s">
        <v>17</v>
      </c>
      <c r="B2" t="s">
        <v>5</v>
      </c>
      <c r="C2">
        <v>0</v>
      </c>
      <c r="D2" s="6" t="str">
        <f t="shared" ref="D2:D7" si="0">IF(AND(C2=0,OR(NOT(ISBLANK(K2)),NOT(ISBLANK(L2)))),"날짜있음",
IF(AND(C2=1,OR(ISBLANK(K2),ISBLANK(L2))),"날짜없음",""))</f>
        <v/>
      </c>
      <c r="E2" t="str">
        <f>IF(ISBLANK($K2),"",YEAR($K2))</f>
        <v/>
      </c>
      <c r="F2" t="str">
        <f>IF(ISBLANK($K2),"",MONTH($K2))</f>
        <v/>
      </c>
      <c r="G2" t="str">
        <f>IF(ISBLANK($K2),"",DAY($K2))</f>
        <v/>
      </c>
      <c r="H2" t="str">
        <f>IF(ISBLANK($L2),"",YEAR($L2+1))</f>
        <v/>
      </c>
      <c r="I2" t="str">
        <f>IF(ISBLANK($L2),"",MONTH($L2+1))</f>
        <v/>
      </c>
      <c r="J2" t="str">
        <f>IF(ISBLANK($L2),"",DAY($L2+1))</f>
        <v/>
      </c>
      <c r="K2" s="1"/>
      <c r="L2" s="1"/>
      <c r="M2" s="1"/>
      <c r="N2">
        <v>7</v>
      </c>
      <c r="O2">
        <v>1</v>
      </c>
      <c r="P2" t="str">
        <f t="shared" ref="P2:P3" ca="1" si="1">IF(ROW()=2,Q2,OFFSET(P2,-1,0)&amp;IF(LEN(Q2)=0,"",","&amp;Q2))</f>
        <v>{"id":"na","td":7}</v>
      </c>
      <c r="Q2" t="str">
        <f t="shared" ref="Q2:Q3" si="2">IF(O2&lt;&gt;1,"",
"{"""&amp;A$1&amp;""":"""&amp;A2&amp;""""
&amp;IF(LEN(E2)=0,"",","""&amp;E$1&amp;""":"""&amp;E2&amp;"""")
&amp;IF(LEN(F2)=0,"",","""&amp;F$1&amp;""":"""&amp;F2&amp;"""")
&amp;IF(LEN(G2)=0,"",","""&amp;G$1&amp;""":"""&amp;G2&amp;"""")
&amp;IF(LEN(H2)=0,"",","""&amp;H$1&amp;""":"""&amp;H2&amp;"""")
&amp;IF(LEN(I2)=0,"",","""&amp;I$1&amp;""":"""&amp;I2&amp;"""")
&amp;IF(LEN(J2)=0,"",","""&amp;J$1&amp;""":"""&amp;J2&amp;"""")
&amp;","""&amp;N$1&amp;""":"&amp;N2&amp;"}")</f>
        <v>{"id":"na","td":7}</v>
      </c>
      <c r="S2" t="str">
        <f ca="1">"["&amp;
IF(LEFT(OFFSET(P1,COUNTA(P:P)-1,0),1)=",",SUBSTITUTE(OFFSET(P1,COUNTA(P:P)-1,0),",","",1),OFFSET(P1,COUNTA(P:P)-1,0))
&amp;"]"</f>
        <v>[{"id":"na","td":7},{"id":"no","td":10},{"id":"co","td":4}]</v>
      </c>
    </row>
    <row r="3" spans="1:19">
      <c r="A3" t="s">
        <v>18</v>
      </c>
      <c r="B3" t="s">
        <v>6</v>
      </c>
      <c r="C3">
        <v>0</v>
      </c>
      <c r="D3" s="6" t="str">
        <f t="shared" si="0"/>
        <v/>
      </c>
      <c r="E3" t="str">
        <f t="shared" ref="E3:E10" si="3">IF(ISBLANK($K3),"",YEAR($K3))</f>
        <v/>
      </c>
      <c r="F3" t="str">
        <f t="shared" ref="F3:F10" si="4">IF(ISBLANK($K3),"",MONTH($K3))</f>
        <v/>
      </c>
      <c r="G3" t="str">
        <f t="shared" ref="G3:G10" si="5">IF(ISBLANK($K3),"",DAY($K3))</f>
        <v/>
      </c>
      <c r="H3" t="str">
        <f t="shared" ref="H3:H10" si="6">IF(ISBLANK($L3),"",YEAR($L3+1))</f>
        <v/>
      </c>
      <c r="I3" t="str">
        <f t="shared" ref="I3:I10" si="7">IF(ISBLANK($L3),"",MONTH($L3+1))</f>
        <v/>
      </c>
      <c r="J3" t="str">
        <f t="shared" ref="J3:J10" si="8">IF(ISBLANK($L3),"",DAY($L3+1))</f>
        <v/>
      </c>
      <c r="N3">
        <v>10</v>
      </c>
      <c r="O3">
        <v>1</v>
      </c>
      <c r="P3" t="str">
        <f t="shared" ca="1" si="1"/>
        <v>{"id":"na","td":7},{"id":"no","td":10}</v>
      </c>
      <c r="Q3" t="str">
        <f t="shared" si="2"/>
        <v>{"id":"no","td":10}</v>
      </c>
    </row>
    <row r="4" spans="1:19">
      <c r="A4" t="s">
        <v>60</v>
      </c>
      <c r="B4" t="s">
        <v>59</v>
      </c>
      <c r="C4">
        <v>0</v>
      </c>
      <c r="D4" s="6" t="str">
        <f t="shared" ref="D4" si="9">IF(AND(C4=0,OR(NOT(ISBLANK(K4)),NOT(ISBLANK(L4)))),"날짜있음",
IF(AND(C4=1,OR(ISBLANK(K4),ISBLANK(L4))),"날짜없음",""))</f>
        <v/>
      </c>
      <c r="E4" t="str">
        <f t="shared" si="3"/>
        <v/>
      </c>
      <c r="F4" t="str">
        <f t="shared" si="4"/>
        <v/>
      </c>
      <c r="G4" t="str">
        <f t="shared" si="5"/>
        <v/>
      </c>
      <c r="H4" t="str">
        <f t="shared" si="6"/>
        <v/>
      </c>
      <c r="I4" t="str">
        <f t="shared" si="7"/>
        <v/>
      </c>
      <c r="J4" t="str">
        <f t="shared" si="8"/>
        <v/>
      </c>
      <c r="N4">
        <v>4</v>
      </c>
      <c r="O4">
        <v>1</v>
      </c>
      <c r="P4" t="str">
        <f t="shared" ref="P4:P10" ca="1" si="10">IF(ROW()=2,Q4,OFFSET(P4,-1,0)&amp;IF(LEN(Q4)=0,"",","&amp;Q4))</f>
        <v>{"id":"na","td":7},{"id":"no","td":10},{"id":"co","td":4}</v>
      </c>
      <c r="Q4" t="str">
        <f t="shared" ref="Q4:Q10" si="11">IF(O4&lt;&gt;1,"",
"{"""&amp;A$1&amp;""":"""&amp;A4&amp;""""
&amp;IF(LEN(E4)=0,"",","""&amp;E$1&amp;""":"""&amp;E4&amp;"""")
&amp;IF(LEN(F4)=0,"",","""&amp;F$1&amp;""":"""&amp;F4&amp;"""")
&amp;IF(LEN(G4)=0,"",","""&amp;G$1&amp;""":"""&amp;G4&amp;"""")
&amp;IF(LEN(H4)=0,"",","""&amp;H$1&amp;""":"""&amp;H4&amp;"""")
&amp;IF(LEN(I4)=0,"",","""&amp;I$1&amp;""":"""&amp;I4&amp;"""")
&amp;IF(LEN(J4)=0,"",","""&amp;J$1&amp;""":"""&amp;J4&amp;"""")
&amp;","""&amp;N$1&amp;""":"&amp;N4&amp;"}")</f>
        <v>{"id":"co","td":4}</v>
      </c>
    </row>
    <row r="5" spans="1:19">
      <c r="A5" t="s">
        <v>20</v>
      </c>
      <c r="B5" t="s">
        <v>61</v>
      </c>
      <c r="C5">
        <v>0</v>
      </c>
      <c r="D5" s="6" t="str">
        <f t="shared" si="0"/>
        <v/>
      </c>
      <c r="E5" t="str">
        <f>IF(ISBLANK($K5),"",YEAR($K5))</f>
        <v/>
      </c>
      <c r="F5" t="str">
        <f>IF(ISBLANK($K5),"",MONTH($K5))</f>
        <v/>
      </c>
      <c r="G5" t="str">
        <f>IF(ISBLANK($K5),"",DAY($K5))</f>
        <v/>
      </c>
      <c r="H5" t="str">
        <f>IF(ISBLANK($L5),"",YEAR($L5+1))</f>
        <v/>
      </c>
      <c r="I5" t="str">
        <f>IF(ISBLANK($L5),"",MONTH($L5+1))</f>
        <v/>
      </c>
      <c r="J5" t="str">
        <f>IF(ISBLANK($L5),"",DAY($L5+1))</f>
        <v/>
      </c>
      <c r="N5">
        <v>7</v>
      </c>
      <c r="O5">
        <v>0</v>
      </c>
      <c r="P5" t="str">
        <f t="shared" ca="1" si="10"/>
        <v>{"id":"na","td":7},{"id":"no","td":10},{"id":"co","td":4}</v>
      </c>
      <c r="Q5" t="str">
        <f t="shared" si="11"/>
        <v/>
      </c>
    </row>
    <row r="6" spans="1:19">
      <c r="A6" t="s">
        <v>49</v>
      </c>
      <c r="B6" t="s">
        <v>8</v>
      </c>
      <c r="C6">
        <v>1</v>
      </c>
      <c r="D6" s="6" t="str">
        <f t="shared" si="0"/>
        <v/>
      </c>
      <c r="E6">
        <f t="shared" si="3"/>
        <v>2020</v>
      </c>
      <c r="F6">
        <f t="shared" si="4"/>
        <v>6</v>
      </c>
      <c r="G6">
        <f t="shared" si="5"/>
        <v>10</v>
      </c>
      <c r="H6">
        <f t="shared" si="6"/>
        <v>2020</v>
      </c>
      <c r="I6">
        <f t="shared" si="7"/>
        <v>7</v>
      </c>
      <c r="J6">
        <f t="shared" si="8"/>
        <v>2</v>
      </c>
      <c r="K6" s="1">
        <v>43992</v>
      </c>
      <c r="L6" s="1">
        <v>44013</v>
      </c>
      <c r="M6" s="7">
        <f>L6-K6+1</f>
        <v>22</v>
      </c>
      <c r="N6">
        <v>14</v>
      </c>
      <c r="O6">
        <v>0</v>
      </c>
      <c r="P6" t="str">
        <f t="shared" ca="1" si="10"/>
        <v>{"id":"na","td":7},{"id":"no","td":10},{"id":"co","td":4}</v>
      </c>
      <c r="Q6" t="str">
        <f t="shared" si="11"/>
        <v/>
      </c>
    </row>
    <row r="7" spans="1:19">
      <c r="A7" t="s">
        <v>51</v>
      </c>
      <c r="B7" t="s">
        <v>50</v>
      </c>
      <c r="C7">
        <v>1</v>
      </c>
      <c r="D7" s="6" t="str">
        <f t="shared" si="0"/>
        <v/>
      </c>
      <c r="E7">
        <f t="shared" si="3"/>
        <v>2020</v>
      </c>
      <c r="F7">
        <f t="shared" si="4"/>
        <v>8</v>
      </c>
      <c r="G7">
        <f t="shared" si="5"/>
        <v>1</v>
      </c>
      <c r="H7">
        <f t="shared" si="6"/>
        <v>2020</v>
      </c>
      <c r="I7">
        <f t="shared" si="7"/>
        <v>8</v>
      </c>
      <c r="J7">
        <f t="shared" si="8"/>
        <v>21</v>
      </c>
      <c r="K7" s="1">
        <v>44044</v>
      </c>
      <c r="L7" s="1">
        <v>44063</v>
      </c>
      <c r="M7" s="7">
        <f>L7-K7+1</f>
        <v>20</v>
      </c>
      <c r="N7">
        <v>10</v>
      </c>
      <c r="O7">
        <v>0</v>
      </c>
      <c r="P7" t="str">
        <f t="shared" ca="1" si="10"/>
        <v>{"id":"na","td":7},{"id":"no","td":10},{"id":"co","td":4}</v>
      </c>
      <c r="Q7" t="str">
        <f t="shared" si="11"/>
        <v/>
      </c>
    </row>
    <row r="8" spans="1:19">
      <c r="A8" t="s">
        <v>19</v>
      </c>
      <c r="B8" t="s">
        <v>7</v>
      </c>
      <c r="C8">
        <v>0</v>
      </c>
      <c r="D8" s="6" t="str">
        <f>IF(AND(C8=0,OR(NOT(ISBLANK(K8)),NOT(ISBLANK(L8)))),"날짜있음",
IF(AND(C8=1,OR(ISBLANK(K8),ISBLANK(L8))),"날짜없음",""))</f>
        <v/>
      </c>
      <c r="E8" t="str">
        <f>IF(ISBLANK($K8),"",YEAR($K8))</f>
        <v/>
      </c>
      <c r="F8" t="str">
        <f>IF(ISBLANK($K8),"",MONTH($K8))</f>
        <v/>
      </c>
      <c r="G8" t="str">
        <f>IF(ISBLANK($K8),"",DAY($K8))</f>
        <v/>
      </c>
      <c r="H8" t="str">
        <f>IF(ISBLANK($L8),"",YEAR($L8+1))</f>
        <v/>
      </c>
      <c r="I8" t="str">
        <f>IF(ISBLANK($L8),"",MONTH($L8+1))</f>
        <v/>
      </c>
      <c r="J8" t="str">
        <f>IF(ISBLANK($L8),"",DAY($L8+1))</f>
        <v/>
      </c>
      <c r="N8">
        <v>7</v>
      </c>
      <c r="O8">
        <v>0</v>
      </c>
      <c r="P8" t="str">
        <f t="shared" ca="1" si="10"/>
        <v>{"id":"na","td":7},{"id":"no","td":10},{"id":"co","td":4}</v>
      </c>
      <c r="Q8" t="str">
        <f t="shared" si="11"/>
        <v/>
      </c>
    </row>
    <row r="9" spans="1:19">
      <c r="A9" t="s">
        <v>54</v>
      </c>
      <c r="B9" t="s">
        <v>52</v>
      </c>
      <c r="C9">
        <v>1</v>
      </c>
      <c r="D9" s="6" t="str">
        <f t="shared" ref="D9:D10" si="12">IF(AND(C9=0,OR(NOT(ISBLANK(K9)),NOT(ISBLANK(L9)))),"날짜있음",
IF(AND(C9=1,OR(ISBLANK(K9),ISBLANK(L9))),"날짜없음",""))</f>
        <v/>
      </c>
      <c r="E9">
        <f t="shared" si="3"/>
        <v>2020</v>
      </c>
      <c r="F9">
        <f t="shared" si="4"/>
        <v>8</v>
      </c>
      <c r="G9">
        <f t="shared" si="5"/>
        <v>1</v>
      </c>
      <c r="H9">
        <f t="shared" si="6"/>
        <v>2020</v>
      </c>
      <c r="I9">
        <f t="shared" si="7"/>
        <v>8</v>
      </c>
      <c r="J9">
        <f t="shared" si="8"/>
        <v>21</v>
      </c>
      <c r="K9" s="1">
        <v>44044</v>
      </c>
      <c r="L9" s="1">
        <v>44063</v>
      </c>
      <c r="M9" s="7">
        <f t="shared" ref="M9:M10" si="13">L9-K9+1</f>
        <v>20</v>
      </c>
      <c r="N9">
        <v>0</v>
      </c>
      <c r="O9">
        <v>0</v>
      </c>
      <c r="P9" t="str">
        <f t="shared" ca="1" si="10"/>
        <v>{"id":"na","td":7},{"id":"no","td":10},{"id":"co","td":4}</v>
      </c>
      <c r="Q9" t="str">
        <f t="shared" si="11"/>
        <v/>
      </c>
    </row>
    <row r="10" spans="1:19">
      <c r="A10" t="s">
        <v>55</v>
      </c>
      <c r="B10" t="s">
        <v>53</v>
      </c>
      <c r="C10">
        <v>1</v>
      </c>
      <c r="D10" s="6" t="str">
        <f t="shared" si="12"/>
        <v/>
      </c>
      <c r="E10">
        <f t="shared" si="3"/>
        <v>2020</v>
      </c>
      <c r="F10">
        <f t="shared" si="4"/>
        <v>8</v>
      </c>
      <c r="G10">
        <f t="shared" si="5"/>
        <v>1</v>
      </c>
      <c r="H10">
        <f t="shared" si="6"/>
        <v>2020</v>
      </c>
      <c r="I10">
        <f t="shared" si="7"/>
        <v>8</v>
      </c>
      <c r="J10">
        <f t="shared" si="8"/>
        <v>21</v>
      </c>
      <c r="K10" s="1">
        <v>44044</v>
      </c>
      <c r="L10" s="1">
        <v>44063</v>
      </c>
      <c r="M10" s="7">
        <f t="shared" si="13"/>
        <v>20</v>
      </c>
      <c r="N10">
        <v>0</v>
      </c>
      <c r="O10">
        <v>0</v>
      </c>
      <c r="P10" t="str">
        <f t="shared" ca="1" si="10"/>
        <v>{"id":"na","td":7},{"id":"no","td":10},{"id":"co","td":4}</v>
      </c>
      <c r="Q10" t="str">
        <f t="shared" si="11"/>
        <v/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2E476-536C-4260-9147-F2DA7D41E448}">
  <dimension ref="A1:AA27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6.5"/>
  <cols>
    <col min="2" max="2" width="25.375" customWidth="1"/>
    <col min="5" max="5" width="4.625" customWidth="1"/>
    <col min="7" max="7" width="10.125" customWidth="1"/>
    <col min="8" max="8" width="6.625" customWidth="1"/>
    <col min="9" max="9" width="10.375" customWidth="1"/>
    <col min="10" max="10" width="4.625" customWidth="1"/>
    <col min="12" max="12" width="10.125" customWidth="1"/>
    <col min="13" max="13" width="6.625" customWidth="1"/>
    <col min="14" max="14" width="10.375" customWidth="1"/>
    <col min="15" max="15" width="4.625" customWidth="1"/>
    <col min="17" max="17" width="10.125" customWidth="1"/>
    <col min="18" max="18" width="6.625" customWidth="1"/>
    <col min="19" max="19" width="10.375" customWidth="1"/>
  </cols>
  <sheetData>
    <row r="1" spans="1:27" ht="27" customHeight="1">
      <c r="A1" s="3" t="s">
        <v>16</v>
      </c>
      <c r="B1" t="s">
        <v>4</v>
      </c>
      <c r="C1" s="2" t="s">
        <v>40</v>
      </c>
      <c r="D1" s="3" t="s">
        <v>42</v>
      </c>
      <c r="E1" s="3" t="s">
        <v>30</v>
      </c>
      <c r="F1" t="s">
        <v>31</v>
      </c>
      <c r="G1" s="2" t="s">
        <v>32</v>
      </c>
      <c r="H1" s="2" t="s">
        <v>33</v>
      </c>
      <c r="I1" s="4" t="s">
        <v>46</v>
      </c>
      <c r="J1" s="2" t="s">
        <v>34</v>
      </c>
      <c r="K1" t="s">
        <v>31</v>
      </c>
      <c r="L1" s="2" t="s">
        <v>35</v>
      </c>
      <c r="M1" s="2" t="s">
        <v>36</v>
      </c>
      <c r="N1" s="4" t="s">
        <v>46</v>
      </c>
      <c r="O1" s="2" t="s">
        <v>37</v>
      </c>
      <c r="P1" t="s">
        <v>31</v>
      </c>
      <c r="Q1" s="2" t="s">
        <v>38</v>
      </c>
      <c r="R1" s="2" t="s">
        <v>39</v>
      </c>
      <c r="S1" s="4" t="s">
        <v>46</v>
      </c>
      <c r="T1" s="4" t="s">
        <v>24</v>
      </c>
      <c r="U1" s="5" t="s">
        <v>25</v>
      </c>
      <c r="V1" s="5" t="s">
        <v>26</v>
      </c>
      <c r="X1" t="s">
        <v>0</v>
      </c>
      <c r="Y1" t="s">
        <v>1</v>
      </c>
      <c r="AA1" t="s">
        <v>45</v>
      </c>
    </row>
    <row r="2" spans="1:27">
      <c r="A2" t="s">
        <v>17</v>
      </c>
      <c r="B2" t="str">
        <f>VLOOKUP(A2,CumulativeEventTypeTable!$A:$B,MATCH(CumulativeEventTypeTable!$B$1,CumulativeEventRewardTable!$A$1:$B$1,0),0)</f>
        <v>신규계정 누적 로그인</v>
      </c>
      <c r="C2">
        <v>1</v>
      </c>
      <c r="D2">
        <v>0</v>
      </c>
      <c r="E2" t="str">
        <f t="shared" ref="E2:E27" ca="1" si="0">IF(ISBLANK(F2),"",
VLOOKUP(F2,OFFSET(INDIRECT("$A:$B"),0,MATCH(F$1&amp;"_Verify",INDIRECT("$1:$1"),0)-1),2,0)
)</f>
        <v>cu</v>
      </c>
      <c r="F2" t="s">
        <v>41</v>
      </c>
      <c r="G2" t="s">
        <v>48</v>
      </c>
      <c r="H2">
        <v>25</v>
      </c>
      <c r="I2" t="str">
        <f>IF(F2="장비1상자",
  IF(OR(G2&gt;3,H2&gt;5),"장비이상",""),
IF(G2="GO",
  IF(H2&lt;100,"골드이상",""),
IF(G2="DI",
  IF(H2&gt;29,"다이아너무많음",
  IF(H2&gt;9,"다이아다소많음","")),"")))</f>
        <v>다이아다소많음</v>
      </c>
      <c r="J2" t="str">
        <f t="shared" ref="J2:J27" ca="1" si="1">IF(ISBLANK(K2),"",
VLOOKUP(K2,OFFSET(INDIRECT("$A:$B"),0,MATCH(K$1&amp;"_Verify",INDIRECT("$1:$1"),0)-1),2,0)
)</f>
        <v/>
      </c>
      <c r="N2" t="str">
        <f t="shared" ref="N2:N27" si="2">IF(K2="장비1상자",
  IF(OR(L2&gt;3,M2&gt;5),"장비이상",""),
IF(L2="GO",
  IF(M2&lt;100,"골드이상",""),
IF(L2="DI",
  IF(M2&gt;29,"다이아너무많음",
  IF(M2&gt;9,"다이아다소많음","")),"")))</f>
        <v/>
      </c>
      <c r="O2" t="str">
        <f t="shared" ref="O2:O27" ca="1" si="3">IF(ISBLANK(P2),"",
VLOOKUP(P2,OFFSET(INDIRECT("$A:$B"),0,MATCH(P$1&amp;"_Verify",INDIRECT("$1:$1"),0)-1),2,0)
)</f>
        <v/>
      </c>
      <c r="S2" t="str">
        <f t="shared" ref="S2:S27" si="4">IF(P2="장비1상자",
  IF(OR(Q2&gt;3,R2&gt;5),"장비이상",""),
IF(Q2="GO",
  IF(R2&lt;100,"골드이상",""),
IF(Q2="DI",
  IF(R2&gt;29,"다이아너무많음",
  IF(R2&gt;9,"다이아다소많음","")),"")))</f>
        <v/>
      </c>
      <c r="T2">
        <v>1</v>
      </c>
      <c r="U2" t="str">
        <f t="shared" ref="U2" ca="1" si="5">IF(ROW()=2,V2,OFFSET(U2,-1,0)&amp;IF(LEN(V2)=0,"",","&amp;V2))</f>
        <v>{"id":"na","da":1,"ad":0,"tp1":"cu","vl1":"DI","cn1":25}</v>
      </c>
      <c r="V2" t="str">
        <f ca="1">IF(T2&lt;&gt;1,"",
"{"""&amp;A$1&amp;""":"""&amp;A2&amp;""""
&amp;","""&amp;C$1&amp;""":"&amp;C2
&amp;","""&amp;D$1&amp;""":"&amp;D2
&amp;IF(LEN(E2)=0,"",","""&amp;E$1&amp;""":"""&amp;E2&amp;"""")
&amp;IF(LEN(G2)=0,"",","""&amp;G$1&amp;""":"""&amp;G2&amp;"""")
&amp;IF(LEN(H2)=0,"",","""&amp;H$1&amp;""":"&amp;H2)
&amp;IF(LEN(J2)=0,"",","""&amp;J$1&amp;""":"""&amp;J2&amp;"""")
&amp;IF(LEN(L2)=0,"",","""&amp;L$1&amp;""":"""&amp;L2&amp;"""")
&amp;IF(LEN(M2)=0,"",","""&amp;M$1&amp;""":"&amp;M2)
&amp;IF(LEN(O2)=0,"",","""&amp;O$1&amp;""":"""&amp;O2&amp;"""")
&amp;IF(LEN(Q2)=0,"",","""&amp;Q$1&amp;""":"""&amp;Q2&amp;"""")
&amp;IF(LEN(R2)=0,"",","""&amp;R$1&amp;""":"&amp;R2)&amp;"}")</f>
        <v>{"id":"na","da":1,"ad":0,"tp1":"cu","vl1":"DI","cn1":25}</v>
      </c>
      <c r="X2" t="s">
        <v>2</v>
      </c>
      <c r="Y2" t="s">
        <v>3</v>
      </c>
      <c r="AA2" t="str">
        <f ca="1">"["&amp;
IF(LEFT(OFFSET(U1,COUNTA(U:U)-1,0),1)=",",SUBSTITUTE(OFFSET(U1,COUNTA(U:U)-1,0),",","",1),OFFSET(U1,COUNTA(U:U)-1,0))
&amp;"]"</f>
        <v>[{"id":"na","da":1,"ad":0,"tp1":"cu","vl1":"DI","cn1":25},{"id":"na","da":2,"ad":0,"tp1":"cu","vl1":"GO","cn1":7500},{"id":"na","da":3,"ad":0,"tp1":"be","vl1":"2","cn1":1},{"id":"na","da":4,"ad":0,"tp1":"cu","vl1":"DI","cn1":35},{"id":"na","da":5,"ad":0,"tp1":"be","vl1":"3","cn1":1},{"id":"na","da":6,"ad":0,"tp1":"cu","vl1":"EN","cn1":10},{"id":"na","da":7,"ad":1,"tp1":"cu","vl1":"GO","cn1":12500,"tp2":"cu","vl2":"DI","cn2":100},{"id":"no","da":1,"ad":0,"tp1":"be","vl1":"2","cn1":1},{"id":"no","da":2,"ad":0,"tp1":"cu","vl1":"DI","cn1":15},{"id":"no","da":3,"ad":0,"tp1":"cu","vl1":"GO","cn1":5000},{"id":"no","da":4,"ad":0,"tp1":"cu","vl1":"DI","cn1":25},{"id":"no","da":5,"ad":0,"tp1":"cu","vl1":"EN","cn1":15},{"id":"no","da":6,"ad":0,"tp1":"fe","vl1":"Equip2301","cn1":1},{"id":"no","da":7,"ad":0,"tp1":"cu","vl1":"DI","cn1":50},{"id":"no","da":8,"ad":0,"tp1":"be","vl1":"3","cn1":1},{"id":"no","da":9,"ad":0,"tp1":"cu","vl1":"GO","cn1":7500},{"id":"no","da":10,"ad":1,"tp1":"fe","vl1":"Equip0401","cn1":1},{"id":"co","da":1,"ad":0,"tp1":"cu","vl1":"GO","cn1":10000},{"id":"co","da":2,"ad":0,"tp1":"fe","vl1":"Equip7201","cn1":1},{"id":"co","da":3,"ad":0,"tp1":"cu","vl1":"DI","cn1":25},{"id":"co","da":4,"ad":1,"tp1":"be","vl1":"2","cn1":5}]</v>
      </c>
    </row>
    <row r="3" spans="1:27">
      <c r="A3" t="s">
        <v>17</v>
      </c>
      <c r="B3" t="str">
        <f>VLOOKUP(A3,CumulativeEventTypeTable!$A:$B,MATCH(CumulativeEventTypeTable!$B$1,CumulativeEventRewardTable!$A$1:$B$1,0),0)</f>
        <v>신규계정 누적 로그인</v>
      </c>
      <c r="C3">
        <v>2</v>
      </c>
      <c r="D3">
        <v>0</v>
      </c>
      <c r="E3" t="str">
        <f t="shared" ca="1" si="0"/>
        <v>cu</v>
      </c>
      <c r="F3" t="s">
        <v>41</v>
      </c>
      <c r="G3" t="s">
        <v>62</v>
      </c>
      <c r="H3">
        <v>7500</v>
      </c>
      <c r="I3" t="str">
        <f t="shared" ref="I3:I27" si="6">IF(F3="장비1상자",
  IF(OR(G3&gt;3,H3&gt;5),"장비이상",""),
IF(G3="GO",
  IF(H3&lt;100,"골드이상",""),
IF(G3="DI",
  IF(H3&gt;29,"다이아너무많음",
  IF(H3&gt;9,"다이아다소많음","")),"")))</f>
        <v/>
      </c>
      <c r="J3" t="str">
        <f t="shared" ca="1" si="1"/>
        <v/>
      </c>
      <c r="N3" t="str">
        <f t="shared" si="2"/>
        <v/>
      </c>
      <c r="O3" t="str">
        <f t="shared" ca="1" si="3"/>
        <v/>
      </c>
      <c r="S3" t="str">
        <f t="shared" si="4"/>
        <v/>
      </c>
      <c r="T3">
        <v>1</v>
      </c>
      <c r="U3" t="str">
        <f ca="1">IF(ROW()=2,V3,OFFSET(U3,-1,0)&amp;IF(LEN(V3)=0,"",","&amp;V3))</f>
        <v>{"id":"na","da":1,"ad":0,"tp1":"cu","vl1":"DI","cn1":25},{"id":"na","da":2,"ad":0,"tp1":"cu","vl1":"GO","cn1":7500}</v>
      </c>
      <c r="V3" t="str">
        <f t="shared" ref="V3:V27" ca="1" si="7">IF(T3&lt;&gt;1,"",
"{"""&amp;A$1&amp;""":"""&amp;A3&amp;""""
&amp;","""&amp;C$1&amp;""":"&amp;C3
&amp;","""&amp;D$1&amp;""":"&amp;D3
&amp;IF(LEN(E3)=0,"",","""&amp;E$1&amp;""":"""&amp;E3&amp;"""")
&amp;IF(LEN(G3)=0,"",","""&amp;G$1&amp;""":"""&amp;G3&amp;"""")
&amp;IF(LEN(H3)=0,"",","""&amp;H$1&amp;""":"&amp;H3)
&amp;IF(LEN(J3)=0,"",","""&amp;J$1&amp;""":"""&amp;J3&amp;"""")
&amp;IF(LEN(L3)=0,"",","""&amp;L$1&amp;""":"""&amp;L3&amp;"""")
&amp;IF(LEN(M3)=0,"",","""&amp;M$1&amp;""":"&amp;M3)
&amp;IF(LEN(O3)=0,"",","""&amp;O$1&amp;""":"""&amp;O3&amp;"""")
&amp;IF(LEN(Q3)=0,"",","""&amp;Q$1&amp;""":"""&amp;Q3&amp;"""")
&amp;IF(LEN(R3)=0,"",","""&amp;R$1&amp;""":"&amp;R3)&amp;"}")</f>
        <v>{"id":"na","da":2,"ad":0,"tp1":"cu","vl1":"GO","cn1":7500}</v>
      </c>
      <c r="X3" t="s">
        <v>43</v>
      </c>
      <c r="Y3" t="s">
        <v>44</v>
      </c>
    </row>
    <row r="4" spans="1:27">
      <c r="A4" t="s">
        <v>17</v>
      </c>
      <c r="B4" t="str">
        <f>VLOOKUP(A4,CumulativeEventTypeTable!$A:$B,MATCH(CumulativeEventTypeTable!$B$1,CumulativeEventRewardTable!$A$1:$B$1,0),0)</f>
        <v>신규계정 누적 로그인</v>
      </c>
      <c r="C4">
        <v>3</v>
      </c>
      <c r="D4">
        <v>0</v>
      </c>
      <c r="E4" t="str">
        <f t="shared" ca="1" si="0"/>
        <v>be</v>
      </c>
      <c r="F4" t="s">
        <v>47</v>
      </c>
      <c r="G4">
        <v>2</v>
      </c>
      <c r="H4">
        <v>1</v>
      </c>
      <c r="I4" t="str">
        <f t="shared" si="6"/>
        <v/>
      </c>
      <c r="J4" t="str">
        <f t="shared" ca="1" si="1"/>
        <v/>
      </c>
      <c r="N4" t="str">
        <f t="shared" si="2"/>
        <v/>
      </c>
      <c r="O4" t="str">
        <f t="shared" ca="1" si="3"/>
        <v/>
      </c>
      <c r="S4" t="str">
        <f t="shared" si="4"/>
        <v/>
      </c>
      <c r="T4">
        <v>1</v>
      </c>
      <c r="U4" t="str">
        <f t="shared" ref="U4:U27" ca="1" si="8">IF(ROW()=2,V4,OFFSET(U4,-1,0)&amp;IF(LEN(V4)=0,"",","&amp;V4))</f>
        <v>{"id":"na","da":1,"ad":0,"tp1":"cu","vl1":"DI","cn1":25},{"id":"na","da":2,"ad":0,"tp1":"cu","vl1":"GO","cn1":7500},{"id":"na","da":3,"ad":0,"tp1":"be","vl1":"2","cn1":1}</v>
      </c>
      <c r="V4" t="str">
        <f t="shared" ca="1" si="7"/>
        <v>{"id":"na","da":3,"ad":0,"tp1":"be","vl1":"2","cn1":1}</v>
      </c>
      <c r="X4" t="s">
        <v>57</v>
      </c>
      <c r="Y4" t="s">
        <v>58</v>
      </c>
    </row>
    <row r="5" spans="1:27">
      <c r="A5" t="s">
        <v>17</v>
      </c>
      <c r="B5" t="str">
        <f>VLOOKUP(A5,CumulativeEventTypeTable!$A:$B,MATCH(CumulativeEventTypeTable!$B$1,CumulativeEventRewardTable!$A$1:$B$1,0),0)</f>
        <v>신규계정 누적 로그인</v>
      </c>
      <c r="C5">
        <v>4</v>
      </c>
      <c r="D5">
        <v>0</v>
      </c>
      <c r="E5" t="str">
        <f t="shared" ca="1" si="0"/>
        <v>cu</v>
      </c>
      <c r="F5" t="s">
        <v>41</v>
      </c>
      <c r="G5" t="s">
        <v>48</v>
      </c>
      <c r="H5">
        <v>35</v>
      </c>
      <c r="I5" t="str">
        <f t="shared" si="6"/>
        <v>다이아너무많음</v>
      </c>
      <c r="J5" t="str">
        <f t="shared" ca="1" si="1"/>
        <v/>
      </c>
      <c r="N5" t="str">
        <f t="shared" si="2"/>
        <v/>
      </c>
      <c r="O5" t="str">
        <f t="shared" ca="1" si="3"/>
        <v/>
      </c>
      <c r="S5" t="str">
        <f t="shared" si="4"/>
        <v/>
      </c>
      <c r="T5">
        <v>1</v>
      </c>
      <c r="U5" t="str">
        <f t="shared" ca="1" si="8"/>
        <v>{"id":"na","da":1,"ad":0,"tp1":"cu","vl1":"DI","cn1":25},{"id":"na","da":2,"ad":0,"tp1":"cu","vl1":"GO","cn1":7500},{"id":"na","da":3,"ad":0,"tp1":"be","vl1":"2","cn1":1},{"id":"na","da":4,"ad":0,"tp1":"cu","vl1":"DI","cn1":35}</v>
      </c>
      <c r="V5" t="str">
        <f t="shared" ca="1" si="7"/>
        <v>{"id":"na","da":4,"ad":0,"tp1":"cu","vl1":"DI","cn1":35}</v>
      </c>
    </row>
    <row r="6" spans="1:27">
      <c r="A6" t="s">
        <v>17</v>
      </c>
      <c r="B6" t="str">
        <f>VLOOKUP(A6,CumulativeEventTypeTable!$A:$B,MATCH(CumulativeEventTypeTable!$B$1,CumulativeEventRewardTable!$A$1:$B$1,0),0)</f>
        <v>신규계정 누적 로그인</v>
      </c>
      <c r="C6">
        <v>5</v>
      </c>
      <c r="D6">
        <v>0</v>
      </c>
      <c r="E6" t="str">
        <f t="shared" ca="1" si="0"/>
        <v>be</v>
      </c>
      <c r="F6" t="s">
        <v>47</v>
      </c>
      <c r="G6">
        <v>3</v>
      </c>
      <c r="H6">
        <v>1</v>
      </c>
      <c r="I6" t="str">
        <f t="shared" si="6"/>
        <v/>
      </c>
      <c r="J6" t="str">
        <f t="shared" ca="1" si="1"/>
        <v/>
      </c>
      <c r="N6" t="str">
        <f t="shared" si="2"/>
        <v/>
      </c>
      <c r="O6" t="str">
        <f t="shared" ca="1" si="3"/>
        <v/>
      </c>
      <c r="S6" t="str">
        <f t="shared" si="4"/>
        <v/>
      </c>
      <c r="T6">
        <v>1</v>
      </c>
      <c r="U6" t="str">
        <f t="shared" ca="1" si="8"/>
        <v>{"id":"na","da":1,"ad":0,"tp1":"cu","vl1":"DI","cn1":25},{"id":"na","da":2,"ad":0,"tp1":"cu","vl1":"GO","cn1":7500},{"id":"na","da":3,"ad":0,"tp1":"be","vl1":"2","cn1":1},{"id":"na","da":4,"ad":0,"tp1":"cu","vl1":"DI","cn1":35},{"id":"na","da":5,"ad":0,"tp1":"be","vl1":"3","cn1":1}</v>
      </c>
      <c r="V6" t="str">
        <f t="shared" ca="1" si="7"/>
        <v>{"id":"na","da":5,"ad":0,"tp1":"be","vl1":"3","cn1":1}</v>
      </c>
    </row>
    <row r="7" spans="1:27">
      <c r="A7" t="s">
        <v>17</v>
      </c>
      <c r="B7" t="str">
        <f>VLOOKUP(A7,CumulativeEventTypeTable!$A:$B,MATCH(CumulativeEventTypeTable!$B$1,CumulativeEventRewardTable!$A$1:$B$1,0),0)</f>
        <v>신규계정 누적 로그인</v>
      </c>
      <c r="C7">
        <v>6</v>
      </c>
      <c r="D7">
        <v>0</v>
      </c>
      <c r="E7" t="str">
        <f t="shared" ca="1" si="0"/>
        <v>cu</v>
      </c>
      <c r="F7" t="s">
        <v>41</v>
      </c>
      <c r="G7" t="s">
        <v>65</v>
      </c>
      <c r="H7">
        <v>10</v>
      </c>
      <c r="I7" t="str">
        <f t="shared" si="6"/>
        <v/>
      </c>
      <c r="J7" t="str">
        <f t="shared" ca="1" si="1"/>
        <v/>
      </c>
      <c r="N7" t="str">
        <f t="shared" si="2"/>
        <v/>
      </c>
      <c r="O7" t="str">
        <f t="shared" ca="1" si="3"/>
        <v/>
      </c>
      <c r="S7" t="str">
        <f t="shared" si="4"/>
        <v/>
      </c>
      <c r="T7">
        <v>1</v>
      </c>
      <c r="U7" t="str">
        <f t="shared" ca="1" si="8"/>
        <v>{"id":"na","da":1,"ad":0,"tp1":"cu","vl1":"DI","cn1":25},{"id":"na","da":2,"ad":0,"tp1":"cu","vl1":"GO","cn1":7500},{"id":"na","da":3,"ad":0,"tp1":"be","vl1":"2","cn1":1},{"id":"na","da":4,"ad":0,"tp1":"cu","vl1":"DI","cn1":35},{"id":"na","da":5,"ad":0,"tp1":"be","vl1":"3","cn1":1},{"id":"na","da":6,"ad":0,"tp1":"cu","vl1":"EN","cn1":10}</v>
      </c>
      <c r="V7" t="str">
        <f t="shared" ca="1" si="7"/>
        <v>{"id":"na","da":6,"ad":0,"tp1":"cu","vl1":"EN","cn1":10}</v>
      </c>
    </row>
    <row r="8" spans="1:27">
      <c r="A8" t="s">
        <v>17</v>
      </c>
      <c r="B8" t="str">
        <f>VLOOKUP(A8,CumulativeEventTypeTable!$A:$B,MATCH(CumulativeEventTypeTable!$B$1,CumulativeEventRewardTable!$A$1:$B$1,0),0)</f>
        <v>신규계정 누적 로그인</v>
      </c>
      <c r="C8">
        <v>7</v>
      </c>
      <c r="D8">
        <v>1</v>
      </c>
      <c r="E8" t="str">
        <f t="shared" ca="1" si="0"/>
        <v>cu</v>
      </c>
      <c r="F8" t="s">
        <v>41</v>
      </c>
      <c r="G8" t="s">
        <v>62</v>
      </c>
      <c r="H8">
        <v>12500</v>
      </c>
      <c r="I8" t="str">
        <f t="shared" si="6"/>
        <v/>
      </c>
      <c r="J8" t="str">
        <f t="shared" ca="1" si="1"/>
        <v>cu</v>
      </c>
      <c r="K8" t="s">
        <v>41</v>
      </c>
      <c r="L8" t="s">
        <v>64</v>
      </c>
      <c r="M8">
        <v>100</v>
      </c>
      <c r="N8" t="str">
        <f t="shared" si="2"/>
        <v>다이아너무많음</v>
      </c>
      <c r="O8" t="str">
        <f t="shared" ca="1" si="3"/>
        <v/>
      </c>
      <c r="S8" t="str">
        <f t="shared" si="4"/>
        <v/>
      </c>
      <c r="T8">
        <v>1</v>
      </c>
      <c r="U8" t="str">
        <f t="shared" ca="1" si="8"/>
        <v>{"id":"na","da":1,"ad":0,"tp1":"cu","vl1":"DI","cn1":25},{"id":"na","da":2,"ad":0,"tp1":"cu","vl1":"GO","cn1":7500},{"id":"na","da":3,"ad":0,"tp1":"be","vl1":"2","cn1":1},{"id":"na","da":4,"ad":0,"tp1":"cu","vl1":"DI","cn1":35},{"id":"na","da":5,"ad":0,"tp1":"be","vl1":"3","cn1":1},{"id":"na","da":6,"ad":0,"tp1":"cu","vl1":"EN","cn1":10},{"id":"na","da":7,"ad":1,"tp1":"cu","vl1":"GO","cn1":12500,"tp2":"cu","vl2":"DI","cn2":100}</v>
      </c>
      <c r="V8" t="str">
        <f t="shared" ca="1" si="7"/>
        <v>{"id":"na","da":7,"ad":1,"tp1":"cu","vl1":"GO","cn1":12500,"tp2":"cu","vl2":"DI","cn2":100}</v>
      </c>
    </row>
    <row r="9" spans="1:27">
      <c r="A9" t="s">
        <v>18</v>
      </c>
      <c r="B9" t="str">
        <f>VLOOKUP(A9,CumulativeEventTypeTable!$A:$B,MATCH(CumulativeEventTypeTable!$B$1,CumulativeEventRewardTable!$A$1:$B$1,0),0)</f>
        <v>신규계정 누적 오리진 상자</v>
      </c>
      <c r="C9">
        <v>1</v>
      </c>
      <c r="D9">
        <v>0</v>
      </c>
      <c r="E9" t="str">
        <f t="shared" ca="1" si="0"/>
        <v>be</v>
      </c>
      <c r="F9" t="s">
        <v>47</v>
      </c>
      <c r="G9">
        <v>2</v>
      </c>
      <c r="H9">
        <v>1</v>
      </c>
      <c r="I9" t="str">
        <f t="shared" si="6"/>
        <v/>
      </c>
      <c r="J9" t="str">
        <f t="shared" ca="1" si="1"/>
        <v/>
      </c>
      <c r="N9" t="str">
        <f t="shared" si="2"/>
        <v/>
      </c>
      <c r="O9" t="str">
        <f t="shared" ca="1" si="3"/>
        <v/>
      </c>
      <c r="S9" t="str">
        <f t="shared" si="4"/>
        <v/>
      </c>
      <c r="T9">
        <v>1</v>
      </c>
      <c r="U9" t="str">
        <f t="shared" ca="1" si="8"/>
        <v>{"id":"na","da":1,"ad":0,"tp1":"cu","vl1":"DI","cn1":25},{"id":"na","da":2,"ad":0,"tp1":"cu","vl1":"GO","cn1":7500},{"id":"na","da":3,"ad":0,"tp1":"be","vl1":"2","cn1":1},{"id":"na","da":4,"ad":0,"tp1":"cu","vl1":"DI","cn1":35},{"id":"na","da":5,"ad":0,"tp1":"be","vl1":"3","cn1":1},{"id":"na","da":6,"ad":0,"tp1":"cu","vl1":"EN","cn1":10},{"id":"na","da":7,"ad":1,"tp1":"cu","vl1":"GO","cn1":12500,"tp2":"cu","vl2":"DI","cn2":100},{"id":"no","da":1,"ad":0,"tp1":"be","vl1":"2","cn1":1}</v>
      </c>
      <c r="V9" t="str">
        <f t="shared" ca="1" si="7"/>
        <v>{"id":"no","da":1,"ad":0,"tp1":"be","vl1":"2","cn1":1}</v>
      </c>
    </row>
    <row r="10" spans="1:27">
      <c r="A10" t="s">
        <v>18</v>
      </c>
      <c r="B10" t="str">
        <f>VLOOKUP(A10,CumulativeEventTypeTable!$A:$B,MATCH(CumulativeEventTypeTable!$B$1,CumulativeEventRewardTable!$A$1:$B$1,0),0)</f>
        <v>신규계정 누적 오리진 상자</v>
      </c>
      <c r="C10">
        <v>2</v>
      </c>
      <c r="D10">
        <v>0</v>
      </c>
      <c r="E10" t="str">
        <f t="shared" ca="1" si="0"/>
        <v>cu</v>
      </c>
      <c r="F10" t="s">
        <v>41</v>
      </c>
      <c r="G10" t="s">
        <v>48</v>
      </c>
      <c r="H10">
        <v>15</v>
      </c>
      <c r="I10" t="str">
        <f t="shared" si="6"/>
        <v>다이아다소많음</v>
      </c>
      <c r="J10" t="str">
        <f t="shared" ca="1" si="1"/>
        <v/>
      </c>
      <c r="N10" t="str">
        <f t="shared" si="2"/>
        <v/>
      </c>
      <c r="O10" t="str">
        <f t="shared" ca="1" si="3"/>
        <v/>
      </c>
      <c r="S10" t="str">
        <f t="shared" si="4"/>
        <v/>
      </c>
      <c r="T10">
        <v>1</v>
      </c>
      <c r="U10" t="str">
        <f t="shared" ca="1" si="8"/>
        <v>{"id":"na","da":1,"ad":0,"tp1":"cu","vl1":"DI","cn1":25},{"id":"na","da":2,"ad":0,"tp1":"cu","vl1":"GO","cn1":7500},{"id":"na","da":3,"ad":0,"tp1":"be","vl1":"2","cn1":1},{"id":"na","da":4,"ad":0,"tp1":"cu","vl1":"DI","cn1":35},{"id":"na","da":5,"ad":0,"tp1":"be","vl1":"3","cn1":1},{"id":"na","da":6,"ad":0,"tp1":"cu","vl1":"EN","cn1":10},{"id":"na","da":7,"ad":1,"tp1":"cu","vl1":"GO","cn1":12500,"tp2":"cu","vl2":"DI","cn2":100},{"id":"no","da":1,"ad":0,"tp1":"be","vl1":"2","cn1":1},{"id":"no","da":2,"ad":0,"tp1":"cu","vl1":"DI","cn1":15}</v>
      </c>
      <c r="V10" t="str">
        <f t="shared" ca="1" si="7"/>
        <v>{"id":"no","da":2,"ad":0,"tp1":"cu","vl1":"DI","cn1":15}</v>
      </c>
    </row>
    <row r="11" spans="1:27">
      <c r="A11" t="s">
        <v>18</v>
      </c>
      <c r="B11" t="str">
        <f>VLOOKUP(A11,CumulativeEventTypeTable!$A:$B,MATCH(CumulativeEventTypeTable!$B$1,CumulativeEventRewardTable!$A$1:$B$1,0),0)</f>
        <v>신규계정 누적 오리진 상자</v>
      </c>
      <c r="C11">
        <v>3</v>
      </c>
      <c r="D11">
        <v>0</v>
      </c>
      <c r="E11" t="str">
        <f t="shared" ca="1" si="0"/>
        <v>cu</v>
      </c>
      <c r="F11" t="s">
        <v>41</v>
      </c>
      <c r="G11" t="s">
        <v>62</v>
      </c>
      <c r="H11">
        <v>5000</v>
      </c>
      <c r="I11" t="str">
        <f t="shared" si="6"/>
        <v/>
      </c>
      <c r="J11" t="str">
        <f t="shared" ca="1" si="1"/>
        <v/>
      </c>
      <c r="N11" t="str">
        <f t="shared" si="2"/>
        <v/>
      </c>
      <c r="O11" t="str">
        <f t="shared" ca="1" si="3"/>
        <v/>
      </c>
      <c r="S11" t="str">
        <f t="shared" si="4"/>
        <v/>
      </c>
      <c r="T11">
        <v>1</v>
      </c>
      <c r="U11" t="str">
        <f t="shared" ca="1" si="8"/>
        <v>{"id":"na","da":1,"ad":0,"tp1":"cu","vl1":"DI","cn1":25},{"id":"na","da":2,"ad":0,"tp1":"cu","vl1":"GO","cn1":7500},{"id":"na","da":3,"ad":0,"tp1":"be","vl1":"2","cn1":1},{"id":"na","da":4,"ad":0,"tp1":"cu","vl1":"DI","cn1":35},{"id":"na","da":5,"ad":0,"tp1":"be","vl1":"3","cn1":1},{"id":"na","da":6,"ad":0,"tp1":"cu","vl1":"EN","cn1":10},{"id":"na","da":7,"ad":1,"tp1":"cu","vl1":"GO","cn1":12500,"tp2":"cu","vl2":"DI","cn2":100},{"id":"no","da":1,"ad":0,"tp1":"be","vl1":"2","cn1":1},{"id":"no","da":2,"ad":0,"tp1":"cu","vl1":"DI","cn1":15},{"id":"no","da":3,"ad":0,"tp1":"cu","vl1":"GO","cn1":5000}</v>
      </c>
      <c r="V11" t="str">
        <f t="shared" ca="1" si="7"/>
        <v>{"id":"no","da":3,"ad":0,"tp1":"cu","vl1":"GO","cn1":5000}</v>
      </c>
    </row>
    <row r="12" spans="1:27">
      <c r="A12" t="s">
        <v>18</v>
      </c>
      <c r="B12" t="str">
        <f>VLOOKUP(A12,CumulativeEventTypeTable!$A:$B,MATCH(CumulativeEventTypeTable!$B$1,CumulativeEventRewardTable!$A$1:$B$1,0),0)</f>
        <v>신규계정 누적 오리진 상자</v>
      </c>
      <c r="C12">
        <v>4</v>
      </c>
      <c r="D12">
        <v>0</v>
      </c>
      <c r="E12" t="str">
        <f t="shared" ref="E12:E18" ca="1" si="9">IF(ISBLANK(F12),"",
VLOOKUP(F12,OFFSET(INDIRECT("$A:$B"),0,MATCH(F$1&amp;"_Verify",INDIRECT("$1:$1"),0)-1),2,0)
)</f>
        <v>cu</v>
      </c>
      <c r="F12" t="s">
        <v>41</v>
      </c>
      <c r="G12" t="s">
        <v>64</v>
      </c>
      <c r="H12">
        <v>25</v>
      </c>
      <c r="I12" t="str">
        <f t="shared" si="6"/>
        <v>다이아다소많음</v>
      </c>
      <c r="J12" t="str">
        <f t="shared" ref="J12:J18" ca="1" si="10">IF(ISBLANK(K12),"",
VLOOKUP(K12,OFFSET(INDIRECT("$A:$B"),0,MATCH(K$1&amp;"_Verify",INDIRECT("$1:$1"),0)-1),2,0)
)</f>
        <v/>
      </c>
      <c r="N12" t="str">
        <f t="shared" si="2"/>
        <v/>
      </c>
      <c r="O12" t="str">
        <f t="shared" ref="O12:O18" ca="1" si="11">IF(ISBLANK(P12),"",
VLOOKUP(P12,OFFSET(INDIRECT("$A:$B"),0,MATCH(P$1&amp;"_Verify",INDIRECT("$1:$1"),0)-1),2,0)
)</f>
        <v/>
      </c>
      <c r="S12" t="str">
        <f t="shared" si="4"/>
        <v/>
      </c>
      <c r="T12">
        <v>1</v>
      </c>
      <c r="U12" t="str">
        <f t="shared" ref="U12:U18" ca="1" si="12">IF(ROW()=2,V12,OFFSET(U12,-1,0)&amp;IF(LEN(V12)=0,"",","&amp;V12))</f>
        <v>{"id":"na","da":1,"ad":0,"tp1":"cu","vl1":"DI","cn1":25},{"id":"na","da":2,"ad":0,"tp1":"cu","vl1":"GO","cn1":7500},{"id":"na","da":3,"ad":0,"tp1":"be","vl1":"2","cn1":1},{"id":"na","da":4,"ad":0,"tp1":"cu","vl1":"DI","cn1":35},{"id":"na","da":5,"ad":0,"tp1":"be","vl1":"3","cn1":1},{"id":"na","da":6,"ad":0,"tp1":"cu","vl1":"EN","cn1":10},{"id":"na","da":7,"ad":1,"tp1":"cu","vl1":"GO","cn1":12500,"tp2":"cu","vl2":"DI","cn2":100},{"id":"no","da":1,"ad":0,"tp1":"be","vl1":"2","cn1":1},{"id":"no","da":2,"ad":0,"tp1":"cu","vl1":"DI","cn1":15},{"id":"no","da":3,"ad":0,"tp1":"cu","vl1":"GO","cn1":5000},{"id":"no","da":4,"ad":0,"tp1":"cu","vl1":"DI","cn1":25}</v>
      </c>
      <c r="V12" t="str">
        <f t="shared" ref="V12:V18" ca="1" si="13">IF(T12&lt;&gt;1,"",
"{"""&amp;A$1&amp;""":"""&amp;A12&amp;""""
&amp;","""&amp;C$1&amp;""":"&amp;C12
&amp;","""&amp;D$1&amp;""":"&amp;D12
&amp;IF(LEN(E12)=0,"",","""&amp;E$1&amp;""":"""&amp;E12&amp;"""")
&amp;IF(LEN(G12)=0,"",","""&amp;G$1&amp;""":"""&amp;G12&amp;"""")
&amp;IF(LEN(H12)=0,"",","""&amp;H$1&amp;""":"&amp;H12)
&amp;IF(LEN(J12)=0,"",","""&amp;J$1&amp;""":"""&amp;J12&amp;"""")
&amp;IF(LEN(L12)=0,"",","""&amp;L$1&amp;""":"""&amp;L12&amp;"""")
&amp;IF(LEN(M12)=0,"",","""&amp;M$1&amp;""":"&amp;M12)
&amp;IF(LEN(O12)=0,"",","""&amp;O$1&amp;""":"""&amp;O12&amp;"""")
&amp;IF(LEN(Q12)=0,"",","""&amp;Q$1&amp;""":"""&amp;Q12&amp;"""")
&amp;IF(LEN(R12)=0,"",","""&amp;R$1&amp;""":"&amp;R12)&amp;"}")</f>
        <v>{"id":"no","da":4,"ad":0,"tp1":"cu","vl1":"DI","cn1":25}</v>
      </c>
    </row>
    <row r="13" spans="1:27">
      <c r="A13" t="s">
        <v>18</v>
      </c>
      <c r="B13" t="str">
        <f>VLOOKUP(A13,CumulativeEventTypeTable!$A:$B,MATCH(CumulativeEventTypeTable!$B$1,CumulativeEventRewardTable!$A$1:$B$1,0),0)</f>
        <v>신규계정 누적 오리진 상자</v>
      </c>
      <c r="C13">
        <v>5</v>
      </c>
      <c r="D13">
        <v>0</v>
      </c>
      <c r="E13" t="str">
        <f t="shared" ca="1" si="9"/>
        <v>cu</v>
      </c>
      <c r="F13" t="s">
        <v>41</v>
      </c>
      <c r="G13" t="s">
        <v>65</v>
      </c>
      <c r="H13">
        <v>15</v>
      </c>
      <c r="I13" t="str">
        <f t="shared" si="6"/>
        <v/>
      </c>
      <c r="J13" t="str">
        <f t="shared" ca="1" si="10"/>
        <v/>
      </c>
      <c r="N13" t="str">
        <f t="shared" si="2"/>
        <v/>
      </c>
      <c r="O13" t="str">
        <f t="shared" ca="1" si="11"/>
        <v/>
      </c>
      <c r="S13" t="str">
        <f t="shared" si="4"/>
        <v/>
      </c>
      <c r="T13">
        <v>1</v>
      </c>
      <c r="U13" t="str">
        <f t="shared" ca="1" si="12"/>
        <v>{"id":"na","da":1,"ad":0,"tp1":"cu","vl1":"DI","cn1":25},{"id":"na","da":2,"ad":0,"tp1":"cu","vl1":"GO","cn1":7500},{"id":"na","da":3,"ad":0,"tp1":"be","vl1":"2","cn1":1},{"id":"na","da":4,"ad":0,"tp1":"cu","vl1":"DI","cn1":35},{"id":"na","da":5,"ad":0,"tp1":"be","vl1":"3","cn1":1},{"id":"na","da":6,"ad":0,"tp1":"cu","vl1":"EN","cn1":10},{"id":"na","da":7,"ad":1,"tp1":"cu","vl1":"GO","cn1":12500,"tp2":"cu","vl2":"DI","cn2":100},{"id":"no","da":1,"ad":0,"tp1":"be","vl1":"2","cn1":1},{"id":"no","da":2,"ad":0,"tp1":"cu","vl1":"DI","cn1":15},{"id":"no","da":3,"ad":0,"tp1":"cu","vl1":"GO","cn1":5000},{"id":"no","da":4,"ad":0,"tp1":"cu","vl1":"DI","cn1":25},{"id":"no","da":5,"ad":0,"tp1":"cu","vl1":"EN","cn1":15}</v>
      </c>
      <c r="V13" t="str">
        <f t="shared" ca="1" si="13"/>
        <v>{"id":"no","da":5,"ad":0,"tp1":"cu","vl1":"EN","cn1":15}</v>
      </c>
    </row>
    <row r="14" spans="1:27">
      <c r="A14" t="s">
        <v>18</v>
      </c>
      <c r="B14" t="str">
        <f>VLOOKUP(A14,CumulativeEventTypeTable!$A:$B,MATCH(CumulativeEventTypeTable!$B$1,CumulativeEventRewardTable!$A$1:$B$1,0),0)</f>
        <v>신규계정 누적 오리진 상자</v>
      </c>
      <c r="C14">
        <v>6</v>
      </c>
      <c r="D14">
        <v>0</v>
      </c>
      <c r="E14" t="str">
        <f t="shared" ca="1" si="9"/>
        <v>fe</v>
      </c>
      <c r="F14" t="s">
        <v>56</v>
      </c>
      <c r="G14" t="s">
        <v>68</v>
      </c>
      <c r="H14">
        <v>1</v>
      </c>
      <c r="I14" t="str">
        <f t="shared" si="6"/>
        <v/>
      </c>
      <c r="J14" t="str">
        <f t="shared" ca="1" si="10"/>
        <v/>
      </c>
      <c r="N14" t="str">
        <f t="shared" si="2"/>
        <v/>
      </c>
      <c r="O14" t="str">
        <f t="shared" ca="1" si="11"/>
        <v/>
      </c>
      <c r="S14" t="str">
        <f t="shared" si="4"/>
        <v/>
      </c>
      <c r="T14">
        <v>1</v>
      </c>
      <c r="U14" t="str">
        <f t="shared" ca="1" si="12"/>
        <v>{"id":"na","da":1,"ad":0,"tp1":"cu","vl1":"DI","cn1":25},{"id":"na","da":2,"ad":0,"tp1":"cu","vl1":"GO","cn1":7500},{"id":"na","da":3,"ad":0,"tp1":"be","vl1":"2","cn1":1},{"id":"na","da":4,"ad":0,"tp1":"cu","vl1":"DI","cn1":35},{"id":"na","da":5,"ad":0,"tp1":"be","vl1":"3","cn1":1},{"id":"na","da":6,"ad":0,"tp1":"cu","vl1":"EN","cn1":10},{"id":"na","da":7,"ad":1,"tp1":"cu","vl1":"GO","cn1":12500,"tp2":"cu","vl2":"DI","cn2":100},{"id":"no","da":1,"ad":0,"tp1":"be","vl1":"2","cn1":1},{"id":"no","da":2,"ad":0,"tp1":"cu","vl1":"DI","cn1":15},{"id":"no","da":3,"ad":0,"tp1":"cu","vl1":"GO","cn1":5000},{"id":"no","da":4,"ad":0,"tp1":"cu","vl1":"DI","cn1":25},{"id":"no","da":5,"ad":0,"tp1":"cu","vl1":"EN","cn1":15},{"id":"no","da":6,"ad":0,"tp1":"fe","vl1":"Equip2301","cn1":1}</v>
      </c>
      <c r="V14" t="str">
        <f t="shared" ca="1" si="13"/>
        <v>{"id":"no","da":6,"ad":0,"tp1":"fe","vl1":"Equip2301","cn1":1}</v>
      </c>
    </row>
    <row r="15" spans="1:27">
      <c r="A15" t="s">
        <v>18</v>
      </c>
      <c r="B15" t="str">
        <f>VLOOKUP(A15,CumulativeEventTypeTable!$A:$B,MATCH(CumulativeEventTypeTable!$B$1,CumulativeEventRewardTable!$A$1:$B$1,0),0)</f>
        <v>신규계정 누적 오리진 상자</v>
      </c>
      <c r="C15">
        <v>7</v>
      </c>
      <c r="D15">
        <v>0</v>
      </c>
      <c r="E15" t="str">
        <f t="shared" ca="1" si="9"/>
        <v>cu</v>
      </c>
      <c r="F15" t="s">
        <v>41</v>
      </c>
      <c r="G15" t="s">
        <v>64</v>
      </c>
      <c r="H15">
        <v>50</v>
      </c>
      <c r="I15" t="str">
        <f t="shared" si="6"/>
        <v>다이아너무많음</v>
      </c>
      <c r="J15" t="str">
        <f t="shared" ca="1" si="10"/>
        <v/>
      </c>
      <c r="N15" t="str">
        <f t="shared" si="2"/>
        <v/>
      </c>
      <c r="O15" t="str">
        <f t="shared" ca="1" si="11"/>
        <v/>
      </c>
      <c r="S15" t="str">
        <f t="shared" si="4"/>
        <v/>
      </c>
      <c r="T15">
        <v>1</v>
      </c>
      <c r="U15" t="str">
        <f t="shared" ca="1" si="12"/>
        <v>{"id":"na","da":1,"ad":0,"tp1":"cu","vl1":"DI","cn1":25},{"id":"na","da":2,"ad":0,"tp1":"cu","vl1":"GO","cn1":7500},{"id":"na","da":3,"ad":0,"tp1":"be","vl1":"2","cn1":1},{"id":"na","da":4,"ad":0,"tp1":"cu","vl1":"DI","cn1":35},{"id":"na","da":5,"ad":0,"tp1":"be","vl1":"3","cn1":1},{"id":"na","da":6,"ad":0,"tp1":"cu","vl1":"EN","cn1":10},{"id":"na","da":7,"ad":1,"tp1":"cu","vl1":"GO","cn1":12500,"tp2":"cu","vl2":"DI","cn2":100},{"id":"no","da":1,"ad":0,"tp1":"be","vl1":"2","cn1":1},{"id":"no","da":2,"ad":0,"tp1":"cu","vl1":"DI","cn1":15},{"id":"no","da":3,"ad":0,"tp1":"cu","vl1":"GO","cn1":5000},{"id":"no","da":4,"ad":0,"tp1":"cu","vl1":"DI","cn1":25},{"id":"no","da":5,"ad":0,"tp1":"cu","vl1":"EN","cn1":15},{"id":"no","da":6,"ad":0,"tp1":"fe","vl1":"Equip2301","cn1":1},{"id":"no","da":7,"ad":0,"tp1":"cu","vl1":"DI","cn1":50}</v>
      </c>
      <c r="V15" t="str">
        <f t="shared" ca="1" si="13"/>
        <v>{"id":"no","da":7,"ad":0,"tp1":"cu","vl1":"DI","cn1":50}</v>
      </c>
    </row>
    <row r="16" spans="1:27">
      <c r="A16" t="s">
        <v>18</v>
      </c>
      <c r="B16" t="str">
        <f>VLOOKUP(A16,CumulativeEventTypeTable!$A:$B,MATCH(CumulativeEventTypeTable!$B$1,CumulativeEventRewardTable!$A$1:$B$1,0),0)</f>
        <v>신규계정 누적 오리진 상자</v>
      </c>
      <c r="C16">
        <v>8</v>
      </c>
      <c r="D16">
        <v>0</v>
      </c>
      <c r="E16" t="str">
        <f t="shared" ca="1" si="9"/>
        <v>be</v>
      </c>
      <c r="F16" t="s">
        <v>47</v>
      </c>
      <c r="G16">
        <v>3</v>
      </c>
      <c r="H16">
        <v>1</v>
      </c>
      <c r="I16" t="str">
        <f t="shared" si="6"/>
        <v/>
      </c>
      <c r="J16" t="str">
        <f t="shared" ca="1" si="10"/>
        <v/>
      </c>
      <c r="N16" t="str">
        <f t="shared" si="2"/>
        <v/>
      </c>
      <c r="O16" t="str">
        <f t="shared" ca="1" si="11"/>
        <v/>
      </c>
      <c r="S16" t="str">
        <f t="shared" si="4"/>
        <v/>
      </c>
      <c r="T16">
        <v>1</v>
      </c>
      <c r="U16" t="str">
        <f t="shared" ca="1" si="12"/>
        <v>{"id":"na","da":1,"ad":0,"tp1":"cu","vl1":"DI","cn1":25},{"id":"na","da":2,"ad":0,"tp1":"cu","vl1":"GO","cn1":7500},{"id":"na","da":3,"ad":0,"tp1":"be","vl1":"2","cn1":1},{"id":"na","da":4,"ad":0,"tp1":"cu","vl1":"DI","cn1":35},{"id":"na","da":5,"ad":0,"tp1":"be","vl1":"3","cn1":1},{"id":"na","da":6,"ad":0,"tp1":"cu","vl1":"EN","cn1":10},{"id":"na","da":7,"ad":1,"tp1":"cu","vl1":"GO","cn1":12500,"tp2":"cu","vl2":"DI","cn2":100},{"id":"no","da":1,"ad":0,"tp1":"be","vl1":"2","cn1":1},{"id":"no","da":2,"ad":0,"tp1":"cu","vl1":"DI","cn1":15},{"id":"no","da":3,"ad":0,"tp1":"cu","vl1":"GO","cn1":5000},{"id":"no","da":4,"ad":0,"tp1":"cu","vl1":"DI","cn1":25},{"id":"no","da":5,"ad":0,"tp1":"cu","vl1":"EN","cn1":15},{"id":"no","da":6,"ad":0,"tp1":"fe","vl1":"Equip2301","cn1":1},{"id":"no","da":7,"ad":0,"tp1":"cu","vl1":"DI","cn1":50},{"id":"no","da":8,"ad":0,"tp1":"be","vl1":"3","cn1":1}</v>
      </c>
      <c r="V16" t="str">
        <f t="shared" ca="1" si="13"/>
        <v>{"id":"no","da":8,"ad":0,"tp1":"be","vl1":"3","cn1":1}</v>
      </c>
    </row>
    <row r="17" spans="1:22">
      <c r="A17" t="s">
        <v>18</v>
      </c>
      <c r="B17" t="str">
        <f>VLOOKUP(A17,CumulativeEventTypeTable!$A:$B,MATCH(CumulativeEventTypeTable!$B$1,CumulativeEventRewardTable!$A$1:$B$1,0),0)</f>
        <v>신규계정 누적 오리진 상자</v>
      </c>
      <c r="C17">
        <v>9</v>
      </c>
      <c r="D17">
        <v>0</v>
      </c>
      <c r="E17" t="str">
        <f t="shared" ca="1" si="9"/>
        <v>cu</v>
      </c>
      <c r="F17" t="s">
        <v>41</v>
      </c>
      <c r="G17" t="s">
        <v>62</v>
      </c>
      <c r="H17">
        <v>7500</v>
      </c>
      <c r="I17" t="str">
        <f t="shared" si="6"/>
        <v/>
      </c>
      <c r="J17" t="str">
        <f t="shared" ca="1" si="10"/>
        <v/>
      </c>
      <c r="N17" t="str">
        <f t="shared" si="2"/>
        <v/>
      </c>
      <c r="O17" t="str">
        <f t="shared" ca="1" si="11"/>
        <v/>
      </c>
      <c r="S17" t="str">
        <f t="shared" si="4"/>
        <v/>
      </c>
      <c r="T17">
        <v>1</v>
      </c>
      <c r="U17" t="str">
        <f t="shared" ca="1" si="12"/>
        <v>{"id":"na","da":1,"ad":0,"tp1":"cu","vl1":"DI","cn1":25},{"id":"na","da":2,"ad":0,"tp1":"cu","vl1":"GO","cn1":7500},{"id":"na","da":3,"ad":0,"tp1":"be","vl1":"2","cn1":1},{"id":"na","da":4,"ad":0,"tp1":"cu","vl1":"DI","cn1":35},{"id":"na","da":5,"ad":0,"tp1":"be","vl1":"3","cn1":1},{"id":"na","da":6,"ad":0,"tp1":"cu","vl1":"EN","cn1":10},{"id":"na","da":7,"ad":1,"tp1":"cu","vl1":"GO","cn1":12500,"tp2":"cu","vl2":"DI","cn2":100},{"id":"no","da":1,"ad":0,"tp1":"be","vl1":"2","cn1":1},{"id":"no","da":2,"ad":0,"tp1":"cu","vl1":"DI","cn1":15},{"id":"no","da":3,"ad":0,"tp1":"cu","vl1":"GO","cn1":5000},{"id":"no","da":4,"ad":0,"tp1":"cu","vl1":"DI","cn1":25},{"id":"no","da":5,"ad":0,"tp1":"cu","vl1":"EN","cn1":15},{"id":"no","da":6,"ad":0,"tp1":"fe","vl1":"Equip2301","cn1":1},{"id":"no","da":7,"ad":0,"tp1":"cu","vl1":"DI","cn1":50},{"id":"no","da":8,"ad":0,"tp1":"be","vl1":"3","cn1":1},{"id":"no","da":9,"ad":0,"tp1":"cu","vl1":"GO","cn1":7500}</v>
      </c>
      <c r="V17" t="str">
        <f t="shared" ca="1" si="13"/>
        <v>{"id":"no","da":9,"ad":0,"tp1":"cu","vl1":"GO","cn1":7500}</v>
      </c>
    </row>
    <row r="18" spans="1:22">
      <c r="A18" t="s">
        <v>18</v>
      </c>
      <c r="B18" t="str">
        <f>VLOOKUP(A18,CumulativeEventTypeTable!$A:$B,MATCH(CumulativeEventTypeTable!$B$1,CumulativeEventRewardTable!$A$1:$B$1,0),0)</f>
        <v>신규계정 누적 오리진 상자</v>
      </c>
      <c r="C18">
        <v>10</v>
      </c>
      <c r="D18">
        <v>1</v>
      </c>
      <c r="E18" t="str">
        <f t="shared" ca="1" si="9"/>
        <v>fe</v>
      </c>
      <c r="F18" t="s">
        <v>56</v>
      </c>
      <c r="G18" t="s">
        <v>66</v>
      </c>
      <c r="H18">
        <v>1</v>
      </c>
      <c r="I18" t="str">
        <f t="shared" si="6"/>
        <v/>
      </c>
      <c r="J18" t="str">
        <f t="shared" ca="1" si="10"/>
        <v/>
      </c>
      <c r="N18" t="str">
        <f t="shared" si="2"/>
        <v/>
      </c>
      <c r="O18" t="str">
        <f t="shared" ca="1" si="11"/>
        <v/>
      </c>
      <c r="S18" t="str">
        <f t="shared" si="4"/>
        <v/>
      </c>
      <c r="T18">
        <v>1</v>
      </c>
      <c r="U18" t="str">
        <f t="shared" ca="1" si="12"/>
        <v>{"id":"na","da":1,"ad":0,"tp1":"cu","vl1":"DI","cn1":25},{"id":"na","da":2,"ad":0,"tp1":"cu","vl1":"GO","cn1":7500},{"id":"na","da":3,"ad":0,"tp1":"be","vl1":"2","cn1":1},{"id":"na","da":4,"ad":0,"tp1":"cu","vl1":"DI","cn1":35},{"id":"na","da":5,"ad":0,"tp1":"be","vl1":"3","cn1":1},{"id":"na","da":6,"ad":0,"tp1":"cu","vl1":"EN","cn1":10},{"id":"na","da":7,"ad":1,"tp1":"cu","vl1":"GO","cn1":12500,"tp2":"cu","vl2":"DI","cn2":100},{"id":"no","da":1,"ad":0,"tp1":"be","vl1":"2","cn1":1},{"id":"no","da":2,"ad":0,"tp1":"cu","vl1":"DI","cn1":15},{"id":"no","da":3,"ad":0,"tp1":"cu","vl1":"GO","cn1":5000},{"id":"no","da":4,"ad":0,"tp1":"cu","vl1":"DI","cn1":25},{"id":"no","da":5,"ad":0,"tp1":"cu","vl1":"EN","cn1":15},{"id":"no","da":6,"ad":0,"tp1":"fe","vl1":"Equip2301","cn1":1},{"id":"no","da":7,"ad":0,"tp1":"cu","vl1":"DI","cn1":50},{"id":"no","da":8,"ad":0,"tp1":"be","vl1":"3","cn1":1},{"id":"no","da":9,"ad":0,"tp1":"cu","vl1":"GO","cn1":7500},{"id":"no","da":10,"ad":1,"tp1":"fe","vl1":"Equip0401","cn1":1}</v>
      </c>
      <c r="V18" t="str">
        <f t="shared" ca="1" si="13"/>
        <v>{"id":"no","da":10,"ad":1,"tp1":"fe","vl1":"Equip0401","cn1":1}</v>
      </c>
    </row>
    <row r="19" spans="1:22">
      <c r="A19" t="s">
        <v>67</v>
      </c>
      <c r="B19" t="str">
        <f>VLOOKUP(A19,CumulativeEventTypeTable!$A:$B,MATCH(CumulativeEventTypeTable!$B$1,CumulativeEventRewardTable!$A$1:$B$1,0),0)</f>
        <v>카오스 오픈 누적 로그인 보상</v>
      </c>
      <c r="C19">
        <v>1</v>
      </c>
      <c r="D19">
        <v>0</v>
      </c>
      <c r="E19" t="str">
        <f t="shared" ref="E19:E22" ca="1" si="14">IF(ISBLANK(F19),"",
VLOOKUP(F19,OFFSET(INDIRECT("$A:$B"),0,MATCH(F$1&amp;"_Verify",INDIRECT("$1:$1"),0)-1),2,0)
)</f>
        <v>cu</v>
      </c>
      <c r="F19" t="s">
        <v>63</v>
      </c>
      <c r="G19" t="s">
        <v>62</v>
      </c>
      <c r="H19">
        <v>10000</v>
      </c>
      <c r="I19" t="str">
        <f t="shared" si="6"/>
        <v/>
      </c>
      <c r="J19" t="str">
        <f t="shared" ref="J19:J22" ca="1" si="15">IF(ISBLANK(K19),"",
VLOOKUP(K19,OFFSET(INDIRECT("$A:$B"),0,MATCH(K$1&amp;"_Verify",INDIRECT("$1:$1"),0)-1),2,0)
)</f>
        <v/>
      </c>
      <c r="N19" t="str">
        <f t="shared" si="2"/>
        <v/>
      </c>
      <c r="O19" t="str">
        <f t="shared" ref="O19:O22" ca="1" si="16">IF(ISBLANK(P19),"",
VLOOKUP(P19,OFFSET(INDIRECT("$A:$B"),0,MATCH(P$1&amp;"_Verify",INDIRECT("$1:$1"),0)-1),2,0)
)</f>
        <v/>
      </c>
      <c r="S19" t="str">
        <f t="shared" si="4"/>
        <v/>
      </c>
      <c r="T19">
        <v>1</v>
      </c>
      <c r="U19" t="str">
        <f t="shared" ref="U19:U22" ca="1" si="17">IF(ROW()=2,V19,OFFSET(U19,-1,0)&amp;IF(LEN(V19)=0,"",","&amp;V19))</f>
        <v>{"id":"na","da":1,"ad":0,"tp1":"cu","vl1":"DI","cn1":25},{"id":"na","da":2,"ad":0,"tp1":"cu","vl1":"GO","cn1":7500},{"id":"na","da":3,"ad":0,"tp1":"be","vl1":"2","cn1":1},{"id":"na","da":4,"ad":0,"tp1":"cu","vl1":"DI","cn1":35},{"id":"na","da":5,"ad":0,"tp1":"be","vl1":"3","cn1":1},{"id":"na","da":6,"ad":0,"tp1":"cu","vl1":"EN","cn1":10},{"id":"na","da":7,"ad":1,"tp1":"cu","vl1":"GO","cn1":12500,"tp2":"cu","vl2":"DI","cn2":100},{"id":"no","da":1,"ad":0,"tp1":"be","vl1":"2","cn1":1},{"id":"no","da":2,"ad":0,"tp1":"cu","vl1":"DI","cn1":15},{"id":"no","da":3,"ad":0,"tp1":"cu","vl1":"GO","cn1":5000},{"id":"no","da":4,"ad":0,"tp1":"cu","vl1":"DI","cn1":25},{"id":"no","da":5,"ad":0,"tp1":"cu","vl1":"EN","cn1":15},{"id":"no","da":6,"ad":0,"tp1":"fe","vl1":"Equip2301","cn1":1},{"id":"no","da":7,"ad":0,"tp1":"cu","vl1":"DI","cn1":50},{"id":"no","da":8,"ad":0,"tp1":"be","vl1":"3","cn1":1},{"id":"no","da":9,"ad":0,"tp1":"cu","vl1":"GO","cn1":7500},{"id":"no","da":10,"ad":1,"tp1":"fe","vl1":"Equip0401","cn1":1},{"id":"co","da":1,"ad":0,"tp1":"cu","vl1":"GO","cn1":10000}</v>
      </c>
      <c r="V19" t="str">
        <f t="shared" ref="V19:V22" ca="1" si="18">IF(T19&lt;&gt;1,"",
"{"""&amp;A$1&amp;""":"""&amp;A19&amp;""""
&amp;","""&amp;C$1&amp;""":"&amp;C19
&amp;","""&amp;D$1&amp;""":"&amp;D19
&amp;IF(LEN(E19)=0,"",","""&amp;E$1&amp;""":"""&amp;E19&amp;"""")
&amp;IF(LEN(G19)=0,"",","""&amp;G$1&amp;""":"""&amp;G19&amp;"""")
&amp;IF(LEN(H19)=0,"",","""&amp;H$1&amp;""":"&amp;H19)
&amp;IF(LEN(J19)=0,"",","""&amp;J$1&amp;""":"""&amp;J19&amp;"""")
&amp;IF(LEN(L19)=0,"",","""&amp;L$1&amp;""":"""&amp;L19&amp;"""")
&amp;IF(LEN(M19)=0,"",","""&amp;M$1&amp;""":"&amp;M19)
&amp;IF(LEN(O19)=0,"",","""&amp;O$1&amp;""":"""&amp;O19&amp;"""")
&amp;IF(LEN(Q19)=0,"",","""&amp;Q$1&amp;""":"""&amp;Q19&amp;"""")
&amp;IF(LEN(R19)=0,"",","""&amp;R$1&amp;""":"&amp;R19)&amp;"}")</f>
        <v>{"id":"co","da":1,"ad":0,"tp1":"cu","vl1":"GO","cn1":10000}</v>
      </c>
    </row>
    <row r="20" spans="1:22">
      <c r="A20" t="s">
        <v>67</v>
      </c>
      <c r="B20" t="str">
        <f>VLOOKUP(A20,CumulativeEventTypeTable!$A:$B,MATCH(CumulativeEventTypeTable!$B$1,CumulativeEventRewardTable!$A$1:$B$1,0),0)</f>
        <v>카오스 오픈 누적 로그인 보상</v>
      </c>
      <c r="C20">
        <v>2</v>
      </c>
      <c r="D20">
        <v>0</v>
      </c>
      <c r="E20" t="str">
        <f t="shared" ca="1" si="14"/>
        <v>fe</v>
      </c>
      <c r="F20" t="s">
        <v>56</v>
      </c>
      <c r="G20" t="s">
        <v>70</v>
      </c>
      <c r="H20">
        <v>1</v>
      </c>
      <c r="I20" t="str">
        <f t="shared" si="6"/>
        <v/>
      </c>
      <c r="J20" t="str">
        <f t="shared" ca="1" si="15"/>
        <v/>
      </c>
      <c r="N20" t="str">
        <f t="shared" si="2"/>
        <v/>
      </c>
      <c r="O20" t="str">
        <f t="shared" ca="1" si="16"/>
        <v/>
      </c>
      <c r="S20" t="str">
        <f t="shared" si="4"/>
        <v/>
      </c>
      <c r="T20">
        <v>1</v>
      </c>
      <c r="U20" t="str">
        <f t="shared" ca="1" si="17"/>
        <v>{"id":"na","da":1,"ad":0,"tp1":"cu","vl1":"DI","cn1":25},{"id":"na","da":2,"ad":0,"tp1":"cu","vl1":"GO","cn1":7500},{"id":"na","da":3,"ad":0,"tp1":"be","vl1":"2","cn1":1},{"id":"na","da":4,"ad":0,"tp1":"cu","vl1":"DI","cn1":35},{"id":"na","da":5,"ad":0,"tp1":"be","vl1":"3","cn1":1},{"id":"na","da":6,"ad":0,"tp1":"cu","vl1":"EN","cn1":10},{"id":"na","da":7,"ad":1,"tp1":"cu","vl1":"GO","cn1":12500,"tp2":"cu","vl2":"DI","cn2":100},{"id":"no","da":1,"ad":0,"tp1":"be","vl1":"2","cn1":1},{"id":"no","da":2,"ad":0,"tp1":"cu","vl1":"DI","cn1":15},{"id":"no","da":3,"ad":0,"tp1":"cu","vl1":"GO","cn1":5000},{"id":"no","da":4,"ad":0,"tp1":"cu","vl1":"DI","cn1":25},{"id":"no","da":5,"ad":0,"tp1":"cu","vl1":"EN","cn1":15},{"id":"no","da":6,"ad":0,"tp1":"fe","vl1":"Equip2301","cn1":1},{"id":"no","da":7,"ad":0,"tp1":"cu","vl1":"DI","cn1":50},{"id":"no","da":8,"ad":0,"tp1":"be","vl1":"3","cn1":1},{"id":"no","da":9,"ad":0,"tp1":"cu","vl1":"GO","cn1":7500},{"id":"no","da":10,"ad":1,"tp1":"fe","vl1":"Equip0401","cn1":1},{"id":"co","da":1,"ad":0,"tp1":"cu","vl1":"GO","cn1":10000},{"id":"co","da":2,"ad":0,"tp1":"fe","vl1":"Equip7201","cn1":1}</v>
      </c>
      <c r="V20" t="str">
        <f t="shared" ca="1" si="18"/>
        <v>{"id":"co","da":2,"ad":0,"tp1":"fe","vl1":"Equip7201","cn1":1}</v>
      </c>
    </row>
    <row r="21" spans="1:22">
      <c r="A21" t="s">
        <v>67</v>
      </c>
      <c r="B21" t="str">
        <f>VLOOKUP(A21,CumulativeEventTypeTable!$A:$B,MATCH(CumulativeEventTypeTable!$B$1,CumulativeEventRewardTable!$A$1:$B$1,0),0)</f>
        <v>카오스 오픈 누적 로그인 보상</v>
      </c>
      <c r="C21">
        <v>3</v>
      </c>
      <c r="D21">
        <v>0</v>
      </c>
      <c r="E21" t="str">
        <f t="shared" ca="1" si="14"/>
        <v>cu</v>
      </c>
      <c r="F21" t="s">
        <v>69</v>
      </c>
      <c r="G21" t="s">
        <v>48</v>
      </c>
      <c r="H21">
        <v>25</v>
      </c>
      <c r="I21" t="str">
        <f t="shared" si="6"/>
        <v>다이아다소많음</v>
      </c>
      <c r="J21" t="str">
        <f t="shared" ca="1" si="15"/>
        <v/>
      </c>
      <c r="N21" t="str">
        <f t="shared" si="2"/>
        <v/>
      </c>
      <c r="O21" t="str">
        <f t="shared" ca="1" si="16"/>
        <v/>
      </c>
      <c r="S21" t="str">
        <f t="shared" si="4"/>
        <v/>
      </c>
      <c r="T21">
        <v>1</v>
      </c>
      <c r="U21" t="str">
        <f t="shared" ca="1" si="17"/>
        <v>{"id":"na","da":1,"ad":0,"tp1":"cu","vl1":"DI","cn1":25},{"id":"na","da":2,"ad":0,"tp1":"cu","vl1":"GO","cn1":7500},{"id":"na","da":3,"ad":0,"tp1":"be","vl1":"2","cn1":1},{"id":"na","da":4,"ad":0,"tp1":"cu","vl1":"DI","cn1":35},{"id":"na","da":5,"ad":0,"tp1":"be","vl1":"3","cn1":1},{"id":"na","da":6,"ad":0,"tp1":"cu","vl1":"EN","cn1":10},{"id":"na","da":7,"ad":1,"tp1":"cu","vl1":"GO","cn1":12500,"tp2":"cu","vl2":"DI","cn2":100},{"id":"no","da":1,"ad":0,"tp1":"be","vl1":"2","cn1":1},{"id":"no","da":2,"ad":0,"tp1":"cu","vl1":"DI","cn1":15},{"id":"no","da":3,"ad":0,"tp1":"cu","vl1":"GO","cn1":5000},{"id":"no","da":4,"ad":0,"tp1":"cu","vl1":"DI","cn1":25},{"id":"no","da":5,"ad":0,"tp1":"cu","vl1":"EN","cn1":15},{"id":"no","da":6,"ad":0,"tp1":"fe","vl1":"Equip2301","cn1":1},{"id":"no","da":7,"ad":0,"tp1":"cu","vl1":"DI","cn1":50},{"id":"no","da":8,"ad":0,"tp1":"be","vl1":"3","cn1":1},{"id":"no","da":9,"ad":0,"tp1":"cu","vl1":"GO","cn1":7500},{"id":"no","da":10,"ad":1,"tp1":"fe","vl1":"Equip0401","cn1":1},{"id":"co","da":1,"ad":0,"tp1":"cu","vl1":"GO","cn1":10000},{"id":"co","da":2,"ad":0,"tp1":"fe","vl1":"Equip7201","cn1":1},{"id":"co","da":3,"ad":0,"tp1":"cu","vl1":"DI","cn1":25}</v>
      </c>
      <c r="V21" t="str">
        <f t="shared" ca="1" si="18"/>
        <v>{"id":"co","da":3,"ad":0,"tp1":"cu","vl1":"DI","cn1":25}</v>
      </c>
    </row>
    <row r="22" spans="1:22">
      <c r="A22" t="s">
        <v>67</v>
      </c>
      <c r="B22" t="str">
        <f>VLOOKUP(A22,CumulativeEventTypeTable!$A:$B,MATCH(CumulativeEventTypeTable!$B$1,CumulativeEventRewardTable!$A$1:$B$1,0),0)</f>
        <v>카오스 오픈 누적 로그인 보상</v>
      </c>
      <c r="C22">
        <v>4</v>
      </c>
      <c r="D22">
        <v>1</v>
      </c>
      <c r="E22" t="str">
        <f t="shared" ca="1" si="14"/>
        <v>be</v>
      </c>
      <c r="F22" t="s">
        <v>47</v>
      </c>
      <c r="G22">
        <v>2</v>
      </c>
      <c r="H22">
        <v>5</v>
      </c>
      <c r="I22" t="str">
        <f t="shared" si="6"/>
        <v/>
      </c>
      <c r="J22" t="str">
        <f t="shared" ca="1" si="15"/>
        <v/>
      </c>
      <c r="N22" t="str">
        <f t="shared" si="2"/>
        <v/>
      </c>
      <c r="O22" t="str">
        <f t="shared" ca="1" si="16"/>
        <v/>
      </c>
      <c r="S22" t="str">
        <f t="shared" si="4"/>
        <v/>
      </c>
      <c r="T22">
        <v>1</v>
      </c>
      <c r="U22" t="str">
        <f t="shared" ca="1" si="17"/>
        <v>{"id":"na","da":1,"ad":0,"tp1":"cu","vl1":"DI","cn1":25},{"id":"na","da":2,"ad":0,"tp1":"cu","vl1":"GO","cn1":7500},{"id":"na","da":3,"ad":0,"tp1":"be","vl1":"2","cn1":1},{"id":"na","da":4,"ad":0,"tp1":"cu","vl1":"DI","cn1":35},{"id":"na","da":5,"ad":0,"tp1":"be","vl1":"3","cn1":1},{"id":"na","da":6,"ad":0,"tp1":"cu","vl1":"EN","cn1":10},{"id":"na","da":7,"ad":1,"tp1":"cu","vl1":"GO","cn1":12500,"tp2":"cu","vl2":"DI","cn2":100},{"id":"no","da":1,"ad":0,"tp1":"be","vl1":"2","cn1":1},{"id":"no","da":2,"ad":0,"tp1":"cu","vl1":"DI","cn1":15},{"id":"no","da":3,"ad":0,"tp1":"cu","vl1":"GO","cn1":5000},{"id":"no","da":4,"ad":0,"tp1":"cu","vl1":"DI","cn1":25},{"id":"no","da":5,"ad":0,"tp1":"cu","vl1":"EN","cn1":15},{"id":"no","da":6,"ad":0,"tp1":"fe","vl1":"Equip2301","cn1":1},{"id":"no","da":7,"ad":0,"tp1":"cu","vl1":"DI","cn1":50},{"id":"no","da":8,"ad":0,"tp1":"be","vl1":"3","cn1":1},{"id":"no","da":9,"ad":0,"tp1":"cu","vl1":"GO","cn1":7500},{"id":"no","da":10,"ad":1,"tp1":"fe","vl1":"Equip0401","cn1":1},{"id":"co","da":1,"ad":0,"tp1":"cu","vl1":"GO","cn1":10000},{"id":"co","da":2,"ad":0,"tp1":"fe","vl1":"Equip7201","cn1":1},{"id":"co","da":3,"ad":0,"tp1":"cu","vl1":"DI","cn1":25},{"id":"co","da":4,"ad":1,"tp1":"be","vl1":"2","cn1":5}</v>
      </c>
      <c r="V22" t="str">
        <f t="shared" ca="1" si="18"/>
        <v>{"id":"co","da":4,"ad":1,"tp1":"be","vl1":"2","cn1":5}</v>
      </c>
    </row>
    <row r="23" spans="1:22">
      <c r="A23" t="s">
        <v>20</v>
      </c>
      <c r="B23" t="str">
        <f>VLOOKUP(A23,CumulativeEventTypeTable!$A:$B,MATCH(CumulativeEventTypeTable!$B$1,CumulativeEventRewardTable!$A$1:$B$1,0),0)</f>
        <v>7챕터 클리어 오리진 상자 보상</v>
      </c>
      <c r="C23">
        <v>1</v>
      </c>
      <c r="D23">
        <v>0</v>
      </c>
      <c r="E23" t="str">
        <f t="shared" ca="1" si="0"/>
        <v/>
      </c>
      <c r="I23" t="str">
        <f t="shared" si="6"/>
        <v/>
      </c>
      <c r="J23" t="str">
        <f t="shared" ca="1" si="1"/>
        <v/>
      </c>
      <c r="N23" t="str">
        <f t="shared" si="2"/>
        <v/>
      </c>
      <c r="O23" t="str">
        <f t="shared" ca="1" si="3"/>
        <v/>
      </c>
      <c r="S23" t="str">
        <f t="shared" si="4"/>
        <v/>
      </c>
      <c r="T23">
        <v>0</v>
      </c>
      <c r="U23" t="str">
        <f t="shared" ca="1" si="8"/>
        <v>{"id":"na","da":1,"ad":0,"tp1":"cu","vl1":"DI","cn1":25},{"id":"na","da":2,"ad":0,"tp1":"cu","vl1":"GO","cn1":7500},{"id":"na","da":3,"ad":0,"tp1":"be","vl1":"2","cn1":1},{"id":"na","da":4,"ad":0,"tp1":"cu","vl1":"DI","cn1":35},{"id":"na","da":5,"ad":0,"tp1":"be","vl1":"3","cn1":1},{"id":"na","da":6,"ad":0,"tp1":"cu","vl1":"EN","cn1":10},{"id":"na","da":7,"ad":1,"tp1":"cu","vl1":"GO","cn1":12500,"tp2":"cu","vl2":"DI","cn2":100},{"id":"no","da":1,"ad":0,"tp1":"be","vl1":"2","cn1":1},{"id":"no","da":2,"ad":0,"tp1":"cu","vl1":"DI","cn1":15},{"id":"no","da":3,"ad":0,"tp1":"cu","vl1":"GO","cn1":5000},{"id":"no","da":4,"ad":0,"tp1":"cu","vl1":"DI","cn1":25},{"id":"no","da":5,"ad":0,"tp1":"cu","vl1":"EN","cn1":15},{"id":"no","da":6,"ad":0,"tp1":"fe","vl1":"Equip2301","cn1":1},{"id":"no","da":7,"ad":0,"tp1":"cu","vl1":"DI","cn1":50},{"id":"no","da":8,"ad":0,"tp1":"be","vl1":"3","cn1":1},{"id":"no","da":9,"ad":0,"tp1":"cu","vl1":"GO","cn1":7500},{"id":"no","da":10,"ad":1,"tp1":"fe","vl1":"Equip0401","cn1":1},{"id":"co","da":1,"ad":0,"tp1":"cu","vl1":"GO","cn1":10000},{"id":"co","da":2,"ad":0,"tp1":"fe","vl1":"Equip7201","cn1":1},{"id":"co","da":3,"ad":0,"tp1":"cu","vl1":"DI","cn1":25},{"id":"co","da":4,"ad":1,"tp1":"be","vl1":"2","cn1":5}</v>
      </c>
      <c r="V23" t="str">
        <f t="shared" si="7"/>
        <v/>
      </c>
    </row>
    <row r="24" spans="1:22">
      <c r="A24" t="s">
        <v>20</v>
      </c>
      <c r="B24" t="str">
        <f>VLOOKUP(A24,CumulativeEventTypeTable!$A:$B,MATCH(CumulativeEventTypeTable!$B$1,CumulativeEventRewardTable!$A$1:$B$1,0),0)</f>
        <v>7챕터 클리어 오리진 상자 보상</v>
      </c>
      <c r="C24">
        <v>2</v>
      </c>
      <c r="D24">
        <v>0</v>
      </c>
      <c r="E24" t="str">
        <f t="shared" ca="1" si="0"/>
        <v/>
      </c>
      <c r="I24" t="str">
        <f t="shared" si="6"/>
        <v/>
      </c>
      <c r="J24" t="str">
        <f t="shared" ca="1" si="1"/>
        <v/>
      </c>
      <c r="N24" t="str">
        <f t="shared" si="2"/>
        <v/>
      </c>
      <c r="O24" t="str">
        <f t="shared" ca="1" si="3"/>
        <v/>
      </c>
      <c r="S24" t="str">
        <f t="shared" si="4"/>
        <v/>
      </c>
      <c r="T24">
        <v>0</v>
      </c>
      <c r="U24" t="str">
        <f t="shared" ca="1" si="8"/>
        <v>{"id":"na","da":1,"ad":0,"tp1":"cu","vl1":"DI","cn1":25},{"id":"na","da":2,"ad":0,"tp1":"cu","vl1":"GO","cn1":7500},{"id":"na","da":3,"ad":0,"tp1":"be","vl1":"2","cn1":1},{"id":"na","da":4,"ad":0,"tp1":"cu","vl1":"DI","cn1":35},{"id":"na","da":5,"ad":0,"tp1":"be","vl1":"3","cn1":1},{"id":"na","da":6,"ad":0,"tp1":"cu","vl1":"EN","cn1":10},{"id":"na","da":7,"ad":1,"tp1":"cu","vl1":"GO","cn1":12500,"tp2":"cu","vl2":"DI","cn2":100},{"id":"no","da":1,"ad":0,"tp1":"be","vl1":"2","cn1":1},{"id":"no","da":2,"ad":0,"tp1":"cu","vl1":"DI","cn1":15},{"id":"no","da":3,"ad":0,"tp1":"cu","vl1":"GO","cn1":5000},{"id":"no","da":4,"ad":0,"tp1":"cu","vl1":"DI","cn1":25},{"id":"no","da":5,"ad":0,"tp1":"cu","vl1":"EN","cn1":15},{"id":"no","da":6,"ad":0,"tp1":"fe","vl1":"Equip2301","cn1":1},{"id":"no","da":7,"ad":0,"tp1":"cu","vl1":"DI","cn1":50},{"id":"no","da":8,"ad":0,"tp1":"be","vl1":"3","cn1":1},{"id":"no","da":9,"ad":0,"tp1":"cu","vl1":"GO","cn1":7500},{"id":"no","da":10,"ad":1,"tp1":"fe","vl1":"Equip0401","cn1":1},{"id":"co","da":1,"ad":0,"tp1":"cu","vl1":"GO","cn1":10000},{"id":"co","da":2,"ad":0,"tp1":"fe","vl1":"Equip7201","cn1":1},{"id":"co","da":3,"ad":0,"tp1":"cu","vl1":"DI","cn1":25},{"id":"co","da":4,"ad":1,"tp1":"be","vl1":"2","cn1":5}</v>
      </c>
      <c r="V24" t="str">
        <f t="shared" si="7"/>
        <v/>
      </c>
    </row>
    <row r="25" spans="1:22">
      <c r="A25" t="s">
        <v>20</v>
      </c>
      <c r="B25" t="str">
        <f>VLOOKUP(A25,CumulativeEventTypeTable!$A:$B,MATCH(CumulativeEventTypeTable!$B$1,CumulativeEventRewardTable!$A$1:$B$1,0),0)</f>
        <v>7챕터 클리어 오리진 상자 보상</v>
      </c>
      <c r="C25">
        <v>3</v>
      </c>
      <c r="D25">
        <v>0</v>
      </c>
      <c r="E25" t="str">
        <f t="shared" ca="1" si="0"/>
        <v/>
      </c>
      <c r="I25" t="str">
        <f t="shared" si="6"/>
        <v/>
      </c>
      <c r="J25" t="str">
        <f t="shared" ca="1" si="1"/>
        <v/>
      </c>
      <c r="N25" t="str">
        <f t="shared" si="2"/>
        <v/>
      </c>
      <c r="O25" t="str">
        <f t="shared" ca="1" si="3"/>
        <v/>
      </c>
      <c r="S25" t="str">
        <f t="shared" si="4"/>
        <v/>
      </c>
      <c r="T25">
        <v>0</v>
      </c>
      <c r="U25" t="str">
        <f t="shared" ca="1" si="8"/>
        <v>{"id":"na","da":1,"ad":0,"tp1":"cu","vl1":"DI","cn1":25},{"id":"na","da":2,"ad":0,"tp1":"cu","vl1":"GO","cn1":7500},{"id":"na","da":3,"ad":0,"tp1":"be","vl1":"2","cn1":1},{"id":"na","da":4,"ad":0,"tp1":"cu","vl1":"DI","cn1":35},{"id":"na","da":5,"ad":0,"tp1":"be","vl1":"3","cn1":1},{"id":"na","da":6,"ad":0,"tp1":"cu","vl1":"EN","cn1":10},{"id":"na","da":7,"ad":1,"tp1":"cu","vl1":"GO","cn1":12500,"tp2":"cu","vl2":"DI","cn2":100},{"id":"no","da":1,"ad":0,"tp1":"be","vl1":"2","cn1":1},{"id":"no","da":2,"ad":0,"tp1":"cu","vl1":"DI","cn1":15},{"id":"no","da":3,"ad":0,"tp1":"cu","vl1":"GO","cn1":5000},{"id":"no","da":4,"ad":0,"tp1":"cu","vl1":"DI","cn1":25},{"id":"no","da":5,"ad":0,"tp1":"cu","vl1":"EN","cn1":15},{"id":"no","da":6,"ad":0,"tp1":"fe","vl1":"Equip2301","cn1":1},{"id":"no","da":7,"ad":0,"tp1":"cu","vl1":"DI","cn1":50},{"id":"no","da":8,"ad":0,"tp1":"be","vl1":"3","cn1":1},{"id":"no","da":9,"ad":0,"tp1":"cu","vl1":"GO","cn1":7500},{"id":"no","da":10,"ad":1,"tp1":"fe","vl1":"Equip0401","cn1":1},{"id":"co","da":1,"ad":0,"tp1":"cu","vl1":"GO","cn1":10000},{"id":"co","da":2,"ad":0,"tp1":"fe","vl1":"Equip7201","cn1":1},{"id":"co","da":3,"ad":0,"tp1":"cu","vl1":"DI","cn1":25},{"id":"co","da":4,"ad":1,"tp1":"be","vl1":"2","cn1":5}</v>
      </c>
      <c r="V25" t="str">
        <f t="shared" si="7"/>
        <v/>
      </c>
    </row>
    <row r="26" spans="1:22">
      <c r="A26" t="s">
        <v>20</v>
      </c>
      <c r="B26" t="str">
        <f>VLOOKUP(A26,CumulativeEventTypeTable!$A:$B,MATCH(CumulativeEventTypeTable!$B$1,CumulativeEventRewardTable!$A$1:$B$1,0),0)</f>
        <v>7챕터 클리어 오리진 상자 보상</v>
      </c>
      <c r="C26">
        <v>4</v>
      </c>
      <c r="D26">
        <v>0</v>
      </c>
      <c r="E26" t="str">
        <f t="shared" ca="1" si="0"/>
        <v/>
      </c>
      <c r="I26" t="str">
        <f t="shared" si="6"/>
        <v/>
      </c>
      <c r="J26" t="str">
        <f t="shared" ca="1" si="1"/>
        <v/>
      </c>
      <c r="N26" t="str">
        <f t="shared" si="2"/>
        <v/>
      </c>
      <c r="O26" t="str">
        <f t="shared" ca="1" si="3"/>
        <v/>
      </c>
      <c r="S26" t="str">
        <f t="shared" si="4"/>
        <v/>
      </c>
      <c r="T26">
        <v>0</v>
      </c>
      <c r="U26" t="str">
        <f t="shared" ca="1" si="8"/>
        <v>{"id":"na","da":1,"ad":0,"tp1":"cu","vl1":"DI","cn1":25},{"id":"na","da":2,"ad":0,"tp1":"cu","vl1":"GO","cn1":7500},{"id":"na","da":3,"ad":0,"tp1":"be","vl1":"2","cn1":1},{"id":"na","da":4,"ad":0,"tp1":"cu","vl1":"DI","cn1":35},{"id":"na","da":5,"ad":0,"tp1":"be","vl1":"3","cn1":1},{"id":"na","da":6,"ad":0,"tp1":"cu","vl1":"EN","cn1":10},{"id":"na","da":7,"ad":1,"tp1":"cu","vl1":"GO","cn1":12500,"tp2":"cu","vl2":"DI","cn2":100},{"id":"no","da":1,"ad":0,"tp1":"be","vl1":"2","cn1":1},{"id":"no","da":2,"ad":0,"tp1":"cu","vl1":"DI","cn1":15},{"id":"no","da":3,"ad":0,"tp1":"cu","vl1":"GO","cn1":5000},{"id":"no","da":4,"ad":0,"tp1":"cu","vl1":"DI","cn1":25},{"id":"no","da":5,"ad":0,"tp1":"cu","vl1":"EN","cn1":15},{"id":"no","da":6,"ad":0,"tp1":"fe","vl1":"Equip2301","cn1":1},{"id":"no","da":7,"ad":0,"tp1":"cu","vl1":"DI","cn1":50},{"id":"no","da":8,"ad":0,"tp1":"be","vl1":"3","cn1":1},{"id":"no","da":9,"ad":0,"tp1":"cu","vl1":"GO","cn1":7500},{"id":"no","da":10,"ad":1,"tp1":"fe","vl1":"Equip0401","cn1":1},{"id":"co","da":1,"ad":0,"tp1":"cu","vl1":"GO","cn1":10000},{"id":"co","da":2,"ad":0,"tp1":"fe","vl1":"Equip7201","cn1":1},{"id":"co","da":3,"ad":0,"tp1":"cu","vl1":"DI","cn1":25},{"id":"co","da":4,"ad":1,"tp1":"be","vl1":"2","cn1":5}</v>
      </c>
      <c r="V26" t="str">
        <f t="shared" si="7"/>
        <v/>
      </c>
    </row>
    <row r="27" spans="1:22">
      <c r="A27" t="s">
        <v>20</v>
      </c>
      <c r="B27" t="str">
        <f>VLOOKUP(A27,CumulativeEventTypeTable!$A:$B,MATCH(CumulativeEventTypeTable!$B$1,CumulativeEventRewardTable!$A$1:$B$1,0),0)</f>
        <v>7챕터 클리어 오리진 상자 보상</v>
      </c>
      <c r="C27">
        <v>5</v>
      </c>
      <c r="D27">
        <v>0</v>
      </c>
      <c r="E27" t="str">
        <f t="shared" ca="1" si="0"/>
        <v/>
      </c>
      <c r="I27" t="str">
        <f t="shared" si="6"/>
        <v/>
      </c>
      <c r="J27" t="str">
        <f t="shared" ca="1" si="1"/>
        <v/>
      </c>
      <c r="N27" t="str">
        <f t="shared" si="2"/>
        <v/>
      </c>
      <c r="O27" t="str">
        <f t="shared" ca="1" si="3"/>
        <v/>
      </c>
      <c r="S27" t="str">
        <f t="shared" si="4"/>
        <v/>
      </c>
      <c r="T27">
        <v>0</v>
      </c>
      <c r="U27" t="str">
        <f t="shared" ca="1" si="8"/>
        <v>{"id":"na","da":1,"ad":0,"tp1":"cu","vl1":"DI","cn1":25},{"id":"na","da":2,"ad":0,"tp1":"cu","vl1":"GO","cn1":7500},{"id":"na","da":3,"ad":0,"tp1":"be","vl1":"2","cn1":1},{"id":"na","da":4,"ad":0,"tp1":"cu","vl1":"DI","cn1":35},{"id":"na","da":5,"ad":0,"tp1":"be","vl1":"3","cn1":1},{"id":"na","da":6,"ad":0,"tp1":"cu","vl1":"EN","cn1":10},{"id":"na","da":7,"ad":1,"tp1":"cu","vl1":"GO","cn1":12500,"tp2":"cu","vl2":"DI","cn2":100},{"id":"no","da":1,"ad":0,"tp1":"be","vl1":"2","cn1":1},{"id":"no","da":2,"ad":0,"tp1":"cu","vl1":"DI","cn1":15},{"id":"no","da":3,"ad":0,"tp1":"cu","vl1":"GO","cn1":5000},{"id":"no","da":4,"ad":0,"tp1":"cu","vl1":"DI","cn1":25},{"id":"no","da":5,"ad":0,"tp1":"cu","vl1":"EN","cn1":15},{"id":"no","da":6,"ad":0,"tp1":"fe","vl1":"Equip2301","cn1":1},{"id":"no","da":7,"ad":0,"tp1":"cu","vl1":"DI","cn1":50},{"id":"no","da":8,"ad":0,"tp1":"be","vl1":"3","cn1":1},{"id":"no","da":9,"ad":0,"tp1":"cu","vl1":"GO","cn1":7500},{"id":"no","da":10,"ad":1,"tp1":"fe","vl1":"Equip0401","cn1":1},{"id":"co","da":1,"ad":0,"tp1":"cu","vl1":"GO","cn1":10000},{"id":"co","da":2,"ad":0,"tp1":"fe","vl1":"Equip7201","cn1":1},{"id":"co","da":3,"ad":0,"tp1":"cu","vl1":"DI","cn1":25},{"id":"co","da":4,"ad":1,"tp1":"be","vl1":"2","cn1":5}</v>
      </c>
      <c r="V27" t="str">
        <f t="shared" si="7"/>
        <v/>
      </c>
    </row>
  </sheetData>
  <phoneticPr fontId="1" type="noConversion"/>
  <dataValidations count="1">
    <dataValidation type="list" allowBlank="1" showInputMessage="1" showErrorMessage="1" sqref="F2:F27 K2:K27 P2:P27" xr:uid="{0D4CC734-090B-4216-9DE7-C0A9016BED04}">
      <formula1>OFFSET(INDIRECT("$A$1"),1,MATCH(F$1&amp;"_Verify",INDIRECT("$1:$1"),0)-1,COUNTA(OFFSET(INDIRECT("$A:$A"),0,MATCH(F$1&amp;"_Verify",INDIRECT("$1:$1"),0)-1))-1,1)</formula1>
    </dataValidation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CumulativeEventTypeTable</vt:lpstr>
      <vt:lpstr>CumulativeEventRewardTable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2021-06-04T05:24:30Z</dcterms:created>
  <dcterms:modified xsi:type="dcterms:W3CDTF">2021-06-09T06:26:07Z</dcterms:modified>
</cp:coreProperties>
</file>